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A878196F-6D98-41BA-8D35-44D75E189D26}" xr6:coauthVersionLast="47" xr6:coauthVersionMax="47" xr10:uidLastSave="{00000000-0000-0000-0000-000000000000}"/>
  <bookViews>
    <workbookView xWindow="384" yWindow="384"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540"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C1210" i="67"/>
  <c r="AC1402"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402" i="67" l="1"/>
  <c r="AC1388" i="67"/>
  <c r="AI1556" i="67"/>
  <c r="AC1108" i="67"/>
  <c r="BK58" i="70"/>
  <c r="P1210" i="67"/>
  <c r="AQ1556" i="67"/>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O1419" i="67"/>
  <c r="F140" i="65"/>
  <c r="O470" i="67" s="1"/>
  <c r="AL1193" i="67"/>
  <c r="O1401" i="67"/>
  <c r="O484" i="67" s="1"/>
  <c r="AE1539" i="67"/>
  <c r="AE283" i="67" s="1"/>
  <c r="AL1075" i="67"/>
  <c r="O1193" i="67"/>
  <c r="AE1419" i="67"/>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589"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A197" i="67" l="1"/>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AG7" i="68" s="1"/>
  <c r="F9" i="62" s="1"/>
  <c r="T1363" i="67"/>
  <c r="AV1348" i="67"/>
  <c r="O1348" i="67"/>
  <c r="AT1348"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N1347" i="67" l="1"/>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<sst xmlns="http://schemas.openxmlformats.org/spreadsheetml/2006/main" count="15682" uniqueCount="1448">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</sst>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1510.0856021933807</c:v>
                </c:pt>
                <c:pt idx="23">
                  <c:v>1517.3728312796613</c:v>
                </c:pt>
                <c:pt idx="24">
                  <c:v>1529.2662319621188</c:v>
                </c:pt>
                <c:pt idx="25">
                  <c:v>1548.6561236414443</c:v>
                </c:pt>
                <c:pt idx="26">
                  <c:v>1574.4765341126133</c:v>
                </c:pt>
                <c:pt idx="27">
                  <c:v>1606.4890569835702</c:v>
                </c:pt>
                <c:pt idx="28">
                  <c:v>1638.6672653732444</c:v>
                </c:pt>
                <c:pt idx="29">
                  <c:v>1675.6912215107266</c:v>
                </c:pt>
                <c:pt idx="30">
                  <c:v>1713.0724498025249</c:v>
                </c:pt>
                <c:pt idx="31">
                  <c:v>1809.2129329323343</c:v>
                </c:pt>
                <c:pt idx="32">
                  <c:v>1904.2402820162552</c:v>
                </c:pt>
                <c:pt idx="33">
                  <c:v>2005.9734328589468</c:v>
                </c:pt>
                <c:pt idx="34">
                  <c:v>2124.1869898112946</c:v>
                </c:pt>
                <c:pt idx="35">
                  <c:v>2238.2470826773338</c:v>
                </c:pt>
                <c:pt idx="36">
                  <c:v>2362.6336218396432</c:v>
                </c:pt>
                <c:pt idx="37">
                  <c:v>2498.4098073107152</c:v>
                </c:pt>
                <c:pt idx="38">
                  <c:v>2626.6855574869855</c:v>
                </c:pt>
                <c:pt idx="39">
                  <c:v>2756.9679329685296</c:v>
                </c:pt>
                <c:pt idx="40">
                  <c:v>2889.3058548942354</c:v>
                </c:pt>
                <c:pt idx="41">
                  <c:v>3031.2478947332429</c:v>
                </c:pt>
                <c:pt idx="42">
                  <c:v>3167.4318243034459</c:v>
                </c:pt>
                <c:pt idx="43">
                  <c:v>3307.9149796890092</c:v>
                </c:pt>
                <c:pt idx="44">
                  <c:v>3452.8544417152234</c:v>
                </c:pt>
                <c:pt idx="45">
                  <c:v>3603.0354616898917</c:v>
                </c:pt>
                <c:pt idx="46">
                  <c:v>3755.9913692888781</c:v>
                </c:pt>
                <c:pt idx="47">
                  <c:v>3788.6084971720247</c:v>
                </c:pt>
                <c:pt idx="48">
                  <c:v>3802.2675477580588</c:v>
                </c:pt>
                <c:pt idx="49">
                  <c:v>3820.8557634820331</c:v>
                </c:pt>
                <c:pt idx="50">
                  <c:v>3833.3043070061258</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1847.3459067537556</c:v>
                </c:pt>
                <c:pt idx="23">
                  <c:v>1857.4558741065964</c:v>
                </c:pt>
                <c:pt idx="24">
                  <c:v>1873.9562326366001</c:v>
                </c:pt>
                <c:pt idx="25">
                  <c:v>1900.8568788948828</c:v>
                </c:pt>
                <c:pt idx="26">
                  <c:v>1936.6789319427176</c:v>
                </c:pt>
                <c:pt idx="27">
                  <c:v>1981.091637688</c:v>
                </c:pt>
                <c:pt idx="28">
                  <c:v>2025.7342079215866</c:v>
                </c:pt>
                <c:pt idx="29">
                  <c:v>2077.099546295216</c:v>
                </c:pt>
                <c:pt idx="30">
                  <c:v>2128.9605476668726</c:v>
                </c:pt>
                <c:pt idx="31">
                  <c:v>2262.3414437826023</c:v>
                </c:pt>
                <c:pt idx="32">
                  <c:v>2394.1780287850102</c:v>
                </c:pt>
                <c:pt idx="33">
                  <c:v>2535.3179355374414</c:v>
                </c:pt>
                <c:pt idx="34">
                  <c:v>2699.3220017333933</c:v>
                </c:pt>
                <c:pt idx="35">
                  <c:v>2857.5637423846688</c:v>
                </c:pt>
                <c:pt idx="36">
                  <c:v>3030.1319209302487</c:v>
                </c:pt>
                <c:pt idx="37">
                  <c:v>3218.5015722961048</c:v>
                </c:pt>
                <c:pt idx="38">
                  <c:v>3396.4654637956623</c:v>
                </c:pt>
                <c:pt idx="39">
                  <c:v>3577.213255195375</c:v>
                </c:pt>
                <c:pt idx="40">
                  <c:v>3760.8128174392141</c:v>
                </c:pt>
                <c:pt idx="41">
                  <c:v>3957.7366923136406</c:v>
                </c:pt>
                <c:pt idx="42">
                  <c:v>4146.6720291384991</c:v>
                </c:pt>
                <c:pt idx="43">
                  <c:v>4341.5719146445026</c:v>
                </c:pt>
                <c:pt idx="44">
                  <c:v>4542.6542755630135</c:v>
                </c:pt>
                <c:pt idx="45">
                  <c:v>4751.008533537246</c:v>
                </c:pt>
                <c:pt idx="46">
                  <c:v>4963.2125433111678</c:v>
                </c:pt>
                <c:pt idx="47">
                  <c:v>5008.4640503157807</c:v>
                </c:pt>
                <c:pt idx="48">
                  <c:v>5027.4139905277043</c:v>
                </c:pt>
                <c:pt idx="49">
                  <c:v>5053.2024283401988</c:v>
                </c:pt>
                <c:pt idx="50">
                  <c:v>5070.4729665830455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503.53576044166959</c:v>
                </c:pt>
                <c:pt idx="23">
                  <c:v>508.4771101461568</c:v>
                </c:pt>
                <c:pt idx="24">
                  <c:v>514.00261239535484</c:v>
                </c:pt>
                <c:pt idx="25">
                  <c:v>520.44979588954277</c:v>
                </c:pt>
                <c:pt idx="26">
                  <c:v>527.08156902223311</c:v>
                </c:pt>
                <c:pt idx="27">
                  <c:v>534.47094619070208</c:v>
                </c:pt>
                <c:pt idx="28">
                  <c:v>541.91564925808734</c:v>
                </c:pt>
                <c:pt idx="29">
                  <c:v>549.96168754399173</c:v>
                </c:pt>
                <c:pt idx="30">
                  <c:v>558.08610167374582</c:v>
                </c:pt>
                <c:pt idx="31">
                  <c:v>572.59159389630543</c:v>
                </c:pt>
                <c:pt idx="32">
                  <c:v>586.99543621228895</c:v>
                </c:pt>
                <c:pt idx="33">
                  <c:v>602.20948897354049</c:v>
                </c:pt>
                <c:pt idx="34">
                  <c:v>619.37362861321174</c:v>
                </c:pt>
                <c:pt idx="35">
                  <c:v>636.0823685880315</c:v>
                </c:pt>
                <c:pt idx="36">
                  <c:v>653.53528594080012</c:v>
                </c:pt>
                <c:pt idx="37">
                  <c:v>672.33773875265388</c:v>
                </c:pt>
                <c:pt idx="38">
                  <c:v>690.28746508867175</c:v>
                </c:pt>
                <c:pt idx="39">
                  <c:v>708.49306526511748</c:v>
                </c:pt>
                <c:pt idx="40">
                  <c:v>726.96040353369267</c:v>
                </c:pt>
                <c:pt idx="41">
                  <c:v>746.10568316670037</c:v>
                </c:pt>
                <c:pt idx="42">
                  <c:v>764.59574094262973</c:v>
                </c:pt>
                <c:pt idx="43">
                  <c:v>783.60327537933222</c:v>
                </c:pt>
                <c:pt idx="44">
                  <c:v>803.14670150890788</c:v>
                </c:pt>
                <c:pt idx="45">
                  <c:v>823.31767423274107</c:v>
                </c:pt>
                <c:pt idx="46">
                  <c:v>843.35183915267214</c:v>
                </c:pt>
                <c:pt idx="47">
                  <c:v>849.36677839191589</c:v>
                </c:pt>
                <c:pt idx="48">
                  <c:v>853.18266207500801</c:v>
                </c:pt>
                <c:pt idx="49">
                  <c:v>857.58459364629141</c:v>
                </c:pt>
                <c:pt idx="50">
                  <c:v>861.28210037731958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469.44095385812471</c:v>
                </c:pt>
                <c:pt idx="23">
                  <c:v>473.98387508848401</c:v>
                </c:pt>
                <c:pt idx="24">
                  <c:v>479.06384776345692</c:v>
                </c:pt>
                <c:pt idx="25">
                  <c:v>484.99118513550548</c:v>
                </c:pt>
                <c:pt idx="26">
                  <c:v>491.08822840529609</c:v>
                </c:pt>
                <c:pt idx="27">
                  <c:v>497.88178895562226</c:v>
                </c:pt>
                <c:pt idx="28">
                  <c:v>504.72621439424967</c:v>
                </c:pt>
                <c:pt idx="29">
                  <c:v>512.12348848641227</c:v>
                </c:pt>
                <c:pt idx="30">
                  <c:v>519.59281886000929</c:v>
                </c:pt>
                <c:pt idx="31">
                  <c:v>532.92871138241833</c:v>
                </c:pt>
                <c:pt idx="32">
                  <c:v>546.17115018342201</c:v>
                </c:pt>
                <c:pt idx="33">
                  <c:v>560.15847094036678</c:v>
                </c:pt>
                <c:pt idx="34">
                  <c:v>575.93864013161135</c:v>
                </c:pt>
                <c:pt idx="35">
                  <c:v>591.30012921934645</c:v>
                </c:pt>
                <c:pt idx="36">
                  <c:v>607.34579154144421</c:v>
                </c:pt>
                <c:pt idx="37">
                  <c:v>624.63217424458151</c:v>
                </c:pt>
                <c:pt idx="38">
                  <c:v>641.13458709283339</c:v>
                </c:pt>
                <c:pt idx="39">
                  <c:v>657.87224228811408</c:v>
                </c:pt>
                <c:pt idx="40">
                  <c:v>674.85053123867192</c:v>
                </c:pt>
                <c:pt idx="41">
                  <c:v>692.45209811967527</c:v>
                </c:pt>
                <c:pt idx="42">
                  <c:v>709.45127466946713</c:v>
                </c:pt>
                <c:pt idx="43">
                  <c:v>726.92620295694871</c:v>
                </c:pt>
                <c:pt idx="44">
                  <c:v>744.89381318242692</c:v>
                </c:pt>
                <c:pt idx="45">
                  <c:v>763.43836997444851</c:v>
                </c:pt>
                <c:pt idx="46">
                  <c:v>781.85714998198887</c:v>
                </c:pt>
                <c:pt idx="47">
                  <c:v>787.38709560483517</c:v>
                </c:pt>
                <c:pt idx="48">
                  <c:v>790.89529883537352</c:v>
                </c:pt>
                <c:pt idx="49">
                  <c:v>794.94229602960399</c:v>
                </c:pt>
                <c:pt idx="50">
                  <c:v>798.34166722013742</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1019.9611866132273</c:v>
                </c:pt>
                <c:pt idx="23">
                  <c:v>1029.7369962267958</c:v>
                </c:pt>
                <c:pt idx="24">
                  <c:v>1041.5844835320158</c:v>
                </c:pt>
                <c:pt idx="25">
                  <c:v>1056.7566584529675</c:v>
                </c:pt>
                <c:pt idx="26">
                  <c:v>1073.8004313952858</c:v>
                </c:pt>
                <c:pt idx="27">
                  <c:v>1093.5844061931016</c:v>
                </c:pt>
                <c:pt idx="28">
                  <c:v>1113.4984066372265</c:v>
                </c:pt>
                <c:pt idx="29">
                  <c:v>1135.5704837962542</c:v>
                </c:pt>
                <c:pt idx="30">
                  <c:v>1157.8567377048562</c:v>
                </c:pt>
                <c:pt idx="31">
                  <c:v>1204.8385703172764</c:v>
                </c:pt>
                <c:pt idx="32">
                  <c:v>1251.3836823372562</c:v>
                </c:pt>
                <c:pt idx="33">
                  <c:v>1300.8797497140629</c:v>
                </c:pt>
                <c:pt idx="34">
                  <c:v>1357.5616784883127</c:v>
                </c:pt>
                <c:pt idx="35">
                  <c:v>1412.4909423244528</c:v>
                </c:pt>
                <c:pt idx="36">
                  <c:v>1471.1500088940227</c:v>
                </c:pt>
                <c:pt idx="37">
                  <c:v>1534.7781944106516</c:v>
                </c:pt>
                <c:pt idx="38">
                  <c:v>1595.1922703396351</c:v>
                </c:pt>
                <c:pt idx="39">
                  <c:v>1656.5111045173178</c:v>
                </c:pt>
                <c:pt idx="40">
                  <c:v>1718.7561499409287</c:v>
                </c:pt>
                <c:pt idx="41">
                  <c:v>1784.44716078896</c:v>
                </c:pt>
                <c:pt idx="42">
                  <c:v>1847.6697490496595</c:v>
                </c:pt>
                <c:pt idx="43">
                  <c:v>1912.7810749705359</c:v>
                </c:pt>
                <c:pt idx="44">
                  <c:v>1979.8493514710487</c:v>
                </c:pt>
                <c:pt idx="45">
                  <c:v>2049.2149259456914</c:v>
                </c:pt>
                <c:pt idx="46">
                  <c:v>2119.037976070309</c:v>
                </c:pt>
                <c:pt idx="47">
                  <c:v>2136.7465230889748</c:v>
                </c:pt>
                <c:pt idx="48">
                  <c:v>2146.2603955191967</c:v>
                </c:pt>
                <c:pt idx="49">
                  <c:v>2157.9280206641629</c:v>
                </c:pt>
                <c:pt idx="50">
                  <c:v>2166.9542955362563</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1007.9921604501312</c:v>
                </c:pt>
                <c:pt idx="23">
                  <c:v>1016.548167631152</c:v>
                </c:pt>
                <c:pt idx="24">
                  <c:v>1026.9173534548841</c:v>
                </c:pt>
                <c:pt idx="25">
                  <c:v>1040.196380226763</c:v>
                </c:pt>
                <c:pt idx="26">
                  <c:v>1055.1134714397265</c:v>
                </c:pt>
                <c:pt idx="27">
                  <c:v>1072.4288485931752</c:v>
                </c:pt>
                <c:pt idx="28">
                  <c:v>1089.8580270999148</c:v>
                </c:pt>
                <c:pt idx="29">
                  <c:v>1109.1760026065751</c:v>
                </c:pt>
                <c:pt idx="30">
                  <c:v>1128.6814303938957</c:v>
                </c:pt>
                <c:pt idx="31">
                  <c:v>1169.8009809067721</c:v>
                </c:pt>
                <c:pt idx="32">
                  <c:v>1210.5383037911731</c:v>
                </c:pt>
                <c:pt idx="33">
                  <c:v>1253.8583687933051</c:v>
                </c:pt>
                <c:pt idx="34">
                  <c:v>1303.4676603811317</c:v>
                </c:pt>
                <c:pt idx="35">
                  <c:v>1351.5429804219291</c:v>
                </c:pt>
                <c:pt idx="36">
                  <c:v>1402.8827072210911</c:v>
                </c:pt>
                <c:pt idx="37">
                  <c:v>1458.571518042447</c:v>
                </c:pt>
                <c:pt idx="38">
                  <c:v>1511.4472682785895</c:v>
                </c:pt>
                <c:pt idx="39">
                  <c:v>1565.1148831662501</c:v>
                </c:pt>
                <c:pt idx="40">
                  <c:v>1619.593138848337</c:v>
                </c:pt>
                <c:pt idx="41">
                  <c:v>1677.0873805287574</c:v>
                </c:pt>
                <c:pt idx="42">
                  <c:v>1732.4212035617343</c:v>
                </c:pt>
                <c:pt idx="43">
                  <c:v>1789.4080920309602</c:v>
                </c:pt>
                <c:pt idx="44">
                  <c:v>1848.1077474089273</c:v>
                </c:pt>
                <c:pt idx="45">
                  <c:v>1908.8180493461637</c:v>
                </c:pt>
                <c:pt idx="46">
                  <c:v>1969.928744202356</c:v>
                </c:pt>
                <c:pt idx="47">
                  <c:v>1985.4276605526557</c:v>
                </c:pt>
                <c:pt idx="48">
                  <c:v>1993.7544144533567</c:v>
                </c:pt>
                <c:pt idx="49">
                  <c:v>2003.9661808923465</c:v>
                </c:pt>
                <c:pt idx="50">
                  <c:v>2011.8661785064887</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226.2747389228179</c:v>
                </c:pt>
                <c:pt idx="23">
                  <c:v>227.93688957542685</c:v>
                </c:pt>
                <c:pt idx="24">
                  <c:v>230.06534881895087</c:v>
                </c:pt>
                <c:pt idx="25">
                  <c:v>232.94604183993744</c:v>
                </c:pt>
                <c:pt idx="26">
                  <c:v>236.33254550964088</c:v>
                </c:pt>
                <c:pt idx="27">
                  <c:v>240.33954255159998</c:v>
                </c:pt>
                <c:pt idx="28">
                  <c:v>244.37120904792505</c:v>
                </c:pt>
                <c:pt idx="29">
                  <c:v>248.89040016612969</c:v>
                </c:pt>
                <c:pt idx="30">
                  <c:v>253.4533691763572</c:v>
                </c:pt>
                <c:pt idx="31">
                  <c:v>263.7184707767646</c:v>
                </c:pt>
                <c:pt idx="32">
                  <c:v>273.87997716717979</c:v>
                </c:pt>
                <c:pt idx="33">
                  <c:v>284.71109504592454</c:v>
                </c:pt>
                <c:pt idx="34">
                  <c:v>297.17841186002977</c:v>
                </c:pt>
                <c:pt idx="35">
                  <c:v>309.24166692839782</c:v>
                </c:pt>
                <c:pt idx="36">
                  <c:v>322.22021376196165</c:v>
                </c:pt>
                <c:pt idx="37">
                  <c:v>336.32996160270613</c:v>
                </c:pt>
                <c:pt idx="38">
                  <c:v>349.70305914568877</c:v>
                </c:pt>
                <c:pt idx="39">
                  <c:v>363.27961953525221</c:v>
                </c:pt>
                <c:pt idx="40">
                  <c:v>377.0645171148883</c:v>
                </c:pt>
                <c:pt idx="41">
                  <c:v>391.69741902492825</c:v>
                </c:pt>
                <c:pt idx="42">
                  <c:v>405.76465829236668</c:v>
                </c:pt>
                <c:pt idx="43">
                  <c:v>420.26074674908619</c:v>
                </c:pt>
                <c:pt idx="44">
                  <c:v>435.20124003820445</c:v>
                </c:pt>
                <c:pt idx="45">
                  <c:v>450.6638086555501</c:v>
                </c:pt>
                <c:pt idx="46">
                  <c:v>466.29483237248928</c:v>
                </c:pt>
                <c:pt idx="47">
                  <c:v>470.02911082593528</c:v>
                </c:pt>
                <c:pt idx="48">
                  <c:v>471.89137657386647</c:v>
                </c:pt>
                <c:pt idx="49">
                  <c:v>474.24365947812993</c:v>
                </c:pt>
                <c:pt idx="50">
                  <c:v>475.99146489017085</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251.6984984417376</c:v>
                </c:pt>
                <c:pt idx="23">
                  <c:v>253.65856076677707</c:v>
                </c:pt>
                <c:pt idx="24">
                  <c:v>256.16850940895642</c:v>
                </c:pt>
                <c:pt idx="25">
                  <c:v>259.56551668478744</c:v>
                </c:pt>
                <c:pt idx="26">
                  <c:v>263.55899239420933</c:v>
                </c:pt>
                <c:pt idx="27">
                  <c:v>268.28417414964213</c:v>
                </c:pt>
                <c:pt idx="28">
                  <c:v>273.03844693121397</c:v>
                </c:pt>
                <c:pt idx="29">
                  <c:v>278.36762466642244</c:v>
                </c:pt>
                <c:pt idx="30">
                  <c:v>283.74842672141739</c:v>
                </c:pt>
                <c:pt idx="31">
                  <c:v>295.85336972287126</c:v>
                </c:pt>
                <c:pt idx="32">
                  <c:v>307.83614986992836</c:v>
                </c:pt>
                <c:pt idx="33">
                  <c:v>320.60855774936221</c:v>
                </c:pt>
                <c:pt idx="34">
                  <c:v>335.31042484143495</c:v>
                </c:pt>
                <c:pt idx="35">
                  <c:v>349.53580912879534</c:v>
                </c:pt>
                <c:pt idx="36">
                  <c:v>364.84053535340047</c:v>
                </c:pt>
                <c:pt idx="37">
                  <c:v>381.47921074364888</c:v>
                </c:pt>
                <c:pt idx="38">
                  <c:v>397.24920404836809</c:v>
                </c:pt>
                <c:pt idx="39">
                  <c:v>413.25912738560424</c:v>
                </c:pt>
                <c:pt idx="40">
                  <c:v>429.51472874036841</c:v>
                </c:pt>
                <c:pt idx="41">
                  <c:v>446.77032449208207</c:v>
                </c:pt>
                <c:pt idx="42">
                  <c:v>463.35887238462288</c:v>
                </c:pt>
                <c:pt idx="43">
                  <c:v>480.45313324470624</c:v>
                </c:pt>
                <c:pt idx="44">
                  <c:v>498.07145079464686</c:v>
                </c:pt>
                <c:pt idx="45">
                  <c:v>516.30541661936024</c:v>
                </c:pt>
                <c:pt idx="46">
                  <c:v>534.73803019820809</c:v>
                </c:pt>
                <c:pt idx="47">
                  <c:v>539.14161328877651</c:v>
                </c:pt>
                <c:pt idx="48">
                  <c:v>541.33765786873198</c:v>
                </c:pt>
                <c:pt idx="49">
                  <c:v>544.11154668034135</c:v>
                </c:pt>
                <c:pt idx="50">
                  <c:v>546.17261589465363</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3129.0802276488703</c:v>
                </c:pt>
                <c:pt idx="23">
                  <c:v>3153.3472195781656</c:v>
                </c:pt>
                <c:pt idx="24">
                  <c:v>3179.8478754594671</c:v>
                </c:pt>
                <c:pt idx="25">
                  <c:v>3209.8340163424537</c:v>
                </c:pt>
                <c:pt idx="26">
                  <c:v>3239.6822117426068</c:v>
                </c:pt>
                <c:pt idx="27">
                  <c:v>3272.390295634224</c:v>
                </c:pt>
                <c:pt idx="28">
                  <c:v>3305.3558226858545</c:v>
                </c:pt>
                <c:pt idx="29">
                  <c:v>3340.6030627782839</c:v>
                </c:pt>
                <c:pt idx="30">
                  <c:v>3376.1942160154545</c:v>
                </c:pt>
                <c:pt idx="31">
                  <c:v>3434.7531661188118</c:v>
                </c:pt>
                <c:pt idx="32">
                  <c:v>3492.9762792205102</c:v>
                </c:pt>
                <c:pt idx="33">
                  <c:v>3554.2436658188208</c:v>
                </c:pt>
                <c:pt idx="34">
                  <c:v>3622.7805687094583</c:v>
                </c:pt>
                <c:pt idx="35">
                  <c:v>3689.6715368926143</c:v>
                </c:pt>
                <c:pt idx="36">
                  <c:v>3758.6519010832449</c:v>
                </c:pt>
                <c:pt idx="37">
                  <c:v>3832.6656686134693</c:v>
                </c:pt>
                <c:pt idx="38">
                  <c:v>3903.5505043601152</c:v>
                </c:pt>
                <c:pt idx="39">
                  <c:v>3975.4156073856616</c:v>
                </c:pt>
                <c:pt idx="40">
                  <c:v>4048.2829466557196</c:v>
                </c:pt>
                <c:pt idx="41">
                  <c:v>4123.020338647696</c:v>
                </c:pt>
                <c:pt idx="42">
                  <c:v>4195.352641371016</c:v>
                </c:pt>
                <c:pt idx="43">
                  <c:v>4269.6265443605471</c:v>
                </c:pt>
                <c:pt idx="44">
                  <c:v>4345.9104485239195</c:v>
                </c:pt>
                <c:pt idx="45">
                  <c:v>4424.5442153075674</c:v>
                </c:pt>
                <c:pt idx="46">
                  <c:v>4502.0012702551476</c:v>
                </c:pt>
                <c:pt idx="47">
                  <c:v>4527.5131639140218</c:v>
                </c:pt>
                <c:pt idx="48">
                  <c:v>4544.8908032544514</c:v>
                </c:pt>
                <c:pt idx="49">
                  <c:v>4564.4571079501484</c:v>
                </c:pt>
                <c:pt idx="50">
                  <c:v>4581.4290946638557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2202.15946356123</c:v>
                </c:pt>
                <c:pt idx="23">
                  <c:v>2224.3382667822175</c:v>
                </c:pt>
                <c:pt idx="24">
                  <c:v>2248.5585258786473</c:v>
                </c:pt>
                <c:pt idx="25">
                  <c:v>2275.964341973955</c:v>
                </c:pt>
                <c:pt idx="26">
                  <c:v>2303.2440828751101</c:v>
                </c:pt>
                <c:pt idx="27">
                  <c:v>2333.1376172069035</c:v>
                </c:pt>
                <c:pt idx="28">
                  <c:v>2363.2664415657077</c:v>
                </c:pt>
                <c:pt idx="29">
                  <c:v>2395.4806362368322</c:v>
                </c:pt>
                <c:pt idx="30">
                  <c:v>2428.0091501274351</c:v>
                </c:pt>
                <c:pt idx="31">
                  <c:v>2481.5290686634494</c:v>
                </c:pt>
                <c:pt idx="32">
                  <c:v>2534.7420491662783</c:v>
                </c:pt>
                <c:pt idx="33">
                  <c:v>2590.7373416684245</c:v>
                </c:pt>
                <c:pt idx="34">
                  <c:v>2653.3766043762339</c:v>
                </c:pt>
                <c:pt idx="35">
                  <c:v>2714.511566011286</c:v>
                </c:pt>
                <c:pt idx="36">
                  <c:v>2777.5561299174192</c:v>
                </c:pt>
                <c:pt idx="37">
                  <c:v>2845.2009698909769</c:v>
                </c:pt>
                <c:pt idx="38">
                  <c:v>2909.9861244728677</c:v>
                </c:pt>
                <c:pt idx="39">
                  <c:v>2975.6671937666465</c:v>
                </c:pt>
                <c:pt idx="40">
                  <c:v>3042.2642562957112</c:v>
                </c:pt>
                <c:pt idx="41">
                  <c:v>3110.5704524270427</c:v>
                </c:pt>
                <c:pt idx="42">
                  <c:v>3176.6785186140514</c:v>
                </c:pt>
                <c:pt idx="43">
                  <c:v>3244.5611092399995</c:v>
                </c:pt>
                <c:pt idx="44">
                  <c:v>3314.2807392748073</c:v>
                </c:pt>
                <c:pt idx="45">
                  <c:v>3386.1480248906323</c:v>
                </c:pt>
                <c:pt idx="46">
                  <c:v>3456.9398554053064</c:v>
                </c:pt>
                <c:pt idx="47">
                  <c:v>3480.2564358411319</c:v>
                </c:pt>
                <c:pt idx="48">
                  <c:v>3496.1387192530865</c:v>
                </c:pt>
                <c:pt idx="49">
                  <c:v>3514.0213320990511</c:v>
                </c:pt>
                <c:pt idx="50">
                  <c:v>3529.5328695277231</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168.02206190500857</c:v>
                </c:pt>
                <c:pt idx="23">
                  <c:v>169.30205245942608</c:v>
                </c:pt>
                <c:pt idx="24">
                  <c:v>170.59873174476323</c:v>
                </c:pt>
                <c:pt idx="25">
                  <c:v>171.91351579295531</c:v>
                </c:pt>
                <c:pt idx="26">
                  <c:v>173.05471410868964</c:v>
                </c:pt>
                <c:pt idx="27">
                  <c:v>174.20971050290234</c:v>
                </c:pt>
                <c:pt idx="28">
                  <c:v>175.37601501112846</c:v>
                </c:pt>
                <c:pt idx="29">
                  <c:v>176.55575704058191</c:v>
                </c:pt>
                <c:pt idx="30">
                  <c:v>177.747112197316</c:v>
                </c:pt>
                <c:pt idx="31">
                  <c:v>178.81722732084862</c:v>
                </c:pt>
                <c:pt idx="32">
                  <c:v>179.89564102045352</c:v>
                </c:pt>
                <c:pt idx="33">
                  <c:v>180.98580094981014</c:v>
                </c:pt>
                <c:pt idx="34">
                  <c:v>182.09199898852762</c:v>
                </c:pt>
                <c:pt idx="35">
                  <c:v>183.20541082695703</c:v>
                </c:pt>
                <c:pt idx="36">
                  <c:v>184.17979454559463</c:v>
                </c:pt>
                <c:pt idx="37">
                  <c:v>185.16583204126403</c:v>
                </c:pt>
                <c:pt idx="38">
                  <c:v>186.15542434162063</c:v>
                </c:pt>
                <c:pt idx="39">
                  <c:v>187.15272207235191</c:v>
                </c:pt>
                <c:pt idx="40">
                  <c:v>188.157796411524</c:v>
                </c:pt>
                <c:pt idx="41">
                  <c:v>189.0291422044921</c:v>
                </c:pt>
                <c:pt idx="42">
                  <c:v>189.90303579892586</c:v>
                </c:pt>
                <c:pt idx="43">
                  <c:v>190.78384672343046</c:v>
                </c:pt>
                <c:pt idx="44">
                  <c:v>191.67167418047481</c:v>
                </c:pt>
                <c:pt idx="45">
                  <c:v>192.56688853203082</c:v>
                </c:pt>
                <c:pt idx="46">
                  <c:v>193.3196492362764</c:v>
                </c:pt>
                <c:pt idx="47">
                  <c:v>194.02400717400698</c:v>
                </c:pt>
                <c:pt idx="48">
                  <c:v>194.7237112704571</c:v>
                </c:pt>
                <c:pt idx="49">
                  <c:v>195.42908338502914</c:v>
                </c:pt>
                <c:pt idx="50">
                  <c:v>196.13536700460705</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195.28494236411524</c:v>
                </c:pt>
                <c:pt idx="23">
                  <c:v>197.52740740261368</c:v>
                </c:pt>
                <c:pt idx="24">
                  <c:v>199.79911007532357</c:v>
                </c:pt>
                <c:pt idx="25">
                  <c:v>202.10253118344875</c:v>
                </c:pt>
                <c:pt idx="26">
                  <c:v>204.101840722254</c:v>
                </c:pt>
                <c:pt idx="27">
                  <c:v>206.12532364927637</c:v>
                </c:pt>
                <c:pt idx="28">
                  <c:v>208.16861769930972</c:v>
                </c:pt>
                <c:pt idx="29">
                  <c:v>210.23545346334427</c:v>
                </c:pt>
                <c:pt idx="30">
                  <c:v>212.32263471494872</c:v>
                </c:pt>
                <c:pt idx="31">
                  <c:v>214.1974108556073</c:v>
                </c:pt>
                <c:pt idx="32">
                  <c:v>216.08672559316983</c:v>
                </c:pt>
                <c:pt idx="33">
                  <c:v>217.9966190056775</c:v>
                </c:pt>
                <c:pt idx="34">
                  <c:v>219.9346102032832</c:v>
                </c:pt>
                <c:pt idx="35">
                  <c:v>221.88523953606318</c:v>
                </c:pt>
                <c:pt idx="36">
                  <c:v>223.59230011989797</c:v>
                </c:pt>
                <c:pt idx="37">
                  <c:v>225.31977740717636</c:v>
                </c:pt>
                <c:pt idx="38">
                  <c:v>227.05348249449773</c:v>
                </c:pt>
                <c:pt idx="39">
                  <c:v>228.80068702379708</c:v>
                </c:pt>
                <c:pt idx="40">
                  <c:v>230.56151569468605</c:v>
                </c:pt>
                <c:pt idx="41">
                  <c:v>232.08806014490102</c:v>
                </c:pt>
                <c:pt idx="42">
                  <c:v>233.61906818720425</c:v>
                </c:pt>
                <c:pt idx="43">
                  <c:v>235.16219496803271</c:v>
                </c:pt>
                <c:pt idx="44">
                  <c:v>236.71761428403451</c:v>
                </c:pt>
                <c:pt idx="45">
                  <c:v>238.28597498669603</c:v>
                </c:pt>
                <c:pt idx="46">
                  <c:v>239.60476562604916</c:v>
                </c:pt>
                <c:pt idx="47">
                  <c:v>240.83875758364488</c:v>
                </c:pt>
                <c:pt idx="48">
                  <c:v>242.06459629641381</c:v>
                </c:pt>
                <c:pt idx="49">
                  <c:v>243.30036502970674</c:v>
                </c:pt>
                <c:pt idx="50">
                  <c:v>244.53773066393077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603378.1066596274</c:v>
                </c:pt>
                <c:pt idx="33">
                  <c:v>604717.11219205195</c:v>
                </c:pt>
                <c:pt idx="34">
                  <c:v>606557.83063273923</c:v>
                </c:pt>
                <c:pt idx="35">
                  <c:v>609124.83277587406</c:v>
                </c:pt>
                <c:pt idx="36">
                  <c:v>611718.56386020768</c:v>
                </c:pt>
                <c:pt idx="37">
                  <c:v>614898.16742829187</c:v>
                </c:pt>
                <c:pt idx="38">
                  <c:v>618165.26086252404</c:v>
                </c:pt>
                <c:pt idx="39">
                  <c:v>621892.6048759222</c:v>
                </c:pt>
                <c:pt idx="40">
                  <c:v>625712.32233980438</c:v>
                </c:pt>
                <c:pt idx="41">
                  <c:v>633795.65432972077</c:v>
                </c:pt>
                <c:pt idx="42">
                  <c:v>641804.50085407391</c:v>
                </c:pt>
                <c:pt idx="43">
                  <c:v>650357.55110291089</c:v>
                </c:pt>
                <c:pt idx="44">
                  <c:v>660217.54669149558</c:v>
                </c:pt>
                <c:pt idx="45">
                  <c:v>669750.18716342153</c:v>
                </c:pt>
                <c:pt idx="46">
                  <c:v>679634.55688269134</c:v>
                </c:pt>
                <c:pt idx="47">
                  <c:v>690396.81993564556</c:v>
                </c:pt>
                <c:pt idx="48">
                  <c:v>700562.28524414322</c:v>
                </c:pt>
                <c:pt idx="49">
                  <c:v>710872.36683411477</c:v>
                </c:pt>
                <c:pt idx="50">
                  <c:v>721329.46794217057</c:v>
                </c:pt>
                <c:pt idx="51">
                  <c:v>732086.21271513856</c:v>
                </c:pt>
                <c:pt idx="52">
                  <c:v>742383.13334988593</c:v>
                </c:pt>
                <c:pt idx="53">
                  <c:v>752991.60323457443</c:v>
                </c:pt>
                <c:pt idx="54">
                  <c:v>763920.6667592742</c:v>
                </c:pt>
                <c:pt idx="55">
                  <c:v>775226.91186963988</c:v>
                </c:pt>
                <c:pt idx="56">
                  <c:v>786291.01333243132</c:v>
                </c:pt>
                <c:pt idx="57">
                  <c:v>788276.29892310768</c:v>
                </c:pt>
                <c:pt idx="58">
                  <c:v>788871.05381941213</c:v>
                </c:pt>
                <c:pt idx="59">
                  <c:v>789873.3496560842</c:v>
                </c:pt>
                <c:pt idx="60">
                  <c:v>790453.30939834286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499941.85980369127</c:v>
                </c:pt>
                <c:pt idx="33">
                  <c:v>501051.3215305573</c:v>
                </c:pt>
                <c:pt idx="34">
                  <c:v>502576.48823855538</c:v>
                </c:pt>
                <c:pt idx="35">
                  <c:v>504703.4328714385</c:v>
                </c:pt>
                <c:pt idx="36">
                  <c:v>506852.52434131491</c:v>
                </c:pt>
                <c:pt idx="37">
                  <c:v>509487.05301201326</c:v>
                </c:pt>
                <c:pt idx="38">
                  <c:v>512194.07328609133</c:v>
                </c:pt>
                <c:pt idx="39">
                  <c:v>515282.44404004986</c:v>
                </c:pt>
                <c:pt idx="40">
                  <c:v>518447.35279583797</c:v>
                </c:pt>
                <c:pt idx="41">
                  <c:v>525144.97073034011</c:v>
                </c:pt>
                <c:pt idx="42">
                  <c:v>531780.87213623268</c:v>
                </c:pt>
                <c:pt idx="43">
                  <c:v>538867.68519955466</c:v>
                </c:pt>
                <c:pt idx="44">
                  <c:v>547037.39583009633</c:v>
                </c:pt>
                <c:pt idx="45">
                  <c:v>554935.86936397781</c:v>
                </c:pt>
                <c:pt idx="46">
                  <c:v>563125.7757028013</c:v>
                </c:pt>
                <c:pt idx="47">
                  <c:v>572043.0793752491</c:v>
                </c:pt>
                <c:pt idx="48">
                  <c:v>580465.89348800434</c:v>
                </c:pt>
                <c:pt idx="49">
                  <c:v>589008.53251969512</c:v>
                </c:pt>
                <c:pt idx="50">
                  <c:v>597672.98772351281</c:v>
                </c:pt>
                <c:pt idx="51">
                  <c:v>606585.71910682914</c:v>
                </c:pt>
                <c:pt idx="52">
                  <c:v>615117.45334704837</c:v>
                </c:pt>
                <c:pt idx="53">
                  <c:v>623907.32839436166</c:v>
                </c:pt>
                <c:pt idx="54">
                  <c:v>632962.83817196998</c:v>
                </c:pt>
                <c:pt idx="55">
                  <c:v>642330.86983484449</c:v>
                </c:pt>
                <c:pt idx="56">
                  <c:v>651498.26818972873</c:v>
                </c:pt>
                <c:pt idx="57">
                  <c:v>653143.21910771774</c:v>
                </c:pt>
                <c:pt idx="58">
                  <c:v>653636.0160217986</c:v>
                </c:pt>
                <c:pt idx="59">
                  <c:v>654466.48971504113</c:v>
                </c:pt>
                <c:pt idx="60">
                  <c:v>654947.02778719843</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620617.48113561689</c:v>
                </c:pt>
                <c:pt idx="33">
                  <c:v>621994.74396896781</c:v>
                </c:pt>
                <c:pt idx="34">
                  <c:v>623888.05436510337</c:v>
                </c:pt>
                <c:pt idx="35">
                  <c:v>626528.39942661347</c:v>
                </c:pt>
                <c:pt idx="36">
                  <c:v>629196.23711335659</c:v>
                </c:pt>
                <c:pt idx="37">
                  <c:v>632466.68649767176</c:v>
                </c:pt>
                <c:pt idx="38">
                  <c:v>635827.12545859627</c:v>
                </c:pt>
                <c:pt idx="39">
                  <c:v>639660.96501523443</c:v>
                </c:pt>
                <c:pt idx="40">
                  <c:v>643589.8172637989</c:v>
                </c:pt>
                <c:pt idx="41">
                  <c:v>651904.10159628431</c:v>
                </c:pt>
                <c:pt idx="42">
                  <c:v>660141.7723070475</c:v>
                </c:pt>
                <c:pt idx="43">
                  <c:v>668939.19542013702</c:v>
                </c:pt>
                <c:pt idx="44">
                  <c:v>679080.90516839549</c:v>
                </c:pt>
                <c:pt idx="45">
                  <c:v>688885.90679666225</c:v>
                </c:pt>
                <c:pt idx="46">
                  <c:v>699052.68707933975</c:v>
                </c:pt>
                <c:pt idx="47">
                  <c:v>710122.4433623784</c:v>
                </c:pt>
                <c:pt idx="48">
                  <c:v>720578.35053683317</c:v>
                </c:pt>
                <c:pt idx="49">
                  <c:v>731183.00588651816</c:v>
                </c:pt>
                <c:pt idx="50">
                  <c:v>741938.88131194701</c:v>
                </c:pt>
                <c:pt idx="51">
                  <c:v>753002.961649857</c:v>
                </c:pt>
                <c:pt idx="52">
                  <c:v>763594.0800170257</c:v>
                </c:pt>
                <c:pt idx="53">
                  <c:v>774505.64904127677</c:v>
                </c:pt>
                <c:pt idx="54">
                  <c:v>785746.97152382496</c:v>
                </c:pt>
                <c:pt idx="55">
                  <c:v>797376.25220877258</c:v>
                </c:pt>
                <c:pt idx="56">
                  <c:v>808756.47085621522</c:v>
                </c:pt>
                <c:pt idx="57">
                  <c:v>810798.47889233951</c:v>
                </c:pt>
                <c:pt idx="58">
                  <c:v>811410.22678568121</c:v>
                </c:pt>
                <c:pt idx="59">
                  <c:v>812441.15964625811</c:v>
                </c:pt>
                <c:pt idx="60">
                  <c:v>813037.68966686714</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4840791.077394058</c:v>
                </c:pt>
                <c:pt idx="33">
                  <c:v>4787999.457162085</c:v>
                </c:pt>
                <c:pt idx="34">
                  <c:v>4746040.3971746042</c:v>
                </c:pt>
                <c:pt idx="35">
                  <c:v>4719818.4234335832</c:v>
                </c:pt>
                <c:pt idx="36">
                  <c:v>4701998.9730276689</c:v>
                </c:pt>
                <c:pt idx="37">
                  <c:v>4695772.9025842464</c:v>
                </c:pt>
                <c:pt idx="38">
                  <c:v>4689428.6821994381</c:v>
                </c:pt>
                <c:pt idx="39">
                  <c:v>4691296.8753784075</c:v>
                </c:pt>
                <c:pt idx="40">
                  <c:v>4692980.9215653194</c:v>
                </c:pt>
                <c:pt idx="41">
                  <c:v>4751534.2859549141</c:v>
                </c:pt>
                <c:pt idx="42">
                  <c:v>4801400.2284359438</c:v>
                </c:pt>
                <c:pt idx="43">
                  <c:v>4855562.424697496</c:v>
                </c:pt>
                <c:pt idx="44">
                  <c:v>4928681.7140443483</c:v>
                </c:pt>
                <c:pt idx="45">
                  <c:v>4987247.1890242929</c:v>
                </c:pt>
                <c:pt idx="46">
                  <c:v>5050830.331981712</c:v>
                </c:pt>
                <c:pt idx="47">
                  <c:v>5122712.2252130285</c:v>
                </c:pt>
                <c:pt idx="48">
                  <c:v>5175175.4301749906</c:v>
                </c:pt>
                <c:pt idx="49">
                  <c:v>5222331.230266368</c:v>
                </c:pt>
                <c:pt idx="50">
                  <c:v>5264215.3098635823</c:v>
                </c:pt>
                <c:pt idx="51">
                  <c:v>5335370.6455984395</c:v>
                </c:pt>
                <c:pt idx="52">
                  <c:v>5392367.9270859705</c:v>
                </c:pt>
                <c:pt idx="53">
                  <c:v>5448313.7853704952</c:v>
                </c:pt>
                <c:pt idx="54">
                  <c:v>5503167.5012782495</c:v>
                </c:pt>
                <c:pt idx="55">
                  <c:v>5557615.7271887688</c:v>
                </c:pt>
                <c:pt idx="56">
                  <c:v>5606494.4732355606</c:v>
                </c:pt>
                <c:pt idx="57">
                  <c:v>5514206.6189570446</c:v>
                </c:pt>
                <c:pt idx="58">
                  <c:v>5401444.4310901305</c:v>
                </c:pt>
                <c:pt idx="59">
                  <c:v>5295125.9428782864</c:v>
                </c:pt>
                <c:pt idx="60">
                  <c:v>5183336.7637730986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4292776.9931607684</c:v>
                </c:pt>
                <c:pt idx="33">
                  <c:v>4245961.7827663766</c:v>
                </c:pt>
                <c:pt idx="34">
                  <c:v>4208752.8050416298</c:v>
                </c:pt>
                <c:pt idx="35">
                  <c:v>4185499.356629781</c:v>
                </c:pt>
                <c:pt idx="36">
                  <c:v>4169697.2024962343</c:v>
                </c:pt>
                <c:pt idx="37">
                  <c:v>4164175.9702162179</c:v>
                </c:pt>
                <c:pt idx="38">
                  <c:v>4158549.9634598782</c:v>
                </c:pt>
                <c:pt idx="39">
                  <c:v>4160206.6630714177</c:v>
                </c:pt>
                <c:pt idx="40">
                  <c:v>4161700.0625201883</c:v>
                </c:pt>
                <c:pt idx="41">
                  <c:v>4213624.7441486968</c:v>
                </c:pt>
                <c:pt idx="42">
                  <c:v>4257845.4855941376</c:v>
                </c:pt>
                <c:pt idx="43">
                  <c:v>4305876.1124675907</c:v>
                </c:pt>
                <c:pt idx="44">
                  <c:v>4370717.7464166852</c:v>
                </c:pt>
                <c:pt idx="45">
                  <c:v>4422653.1676253164</c:v>
                </c:pt>
                <c:pt idx="46">
                  <c:v>4479038.2189271776</c:v>
                </c:pt>
                <c:pt idx="47">
                  <c:v>4542782.5393398553</c:v>
                </c:pt>
                <c:pt idx="48">
                  <c:v>4589306.5135514056</c:v>
                </c:pt>
                <c:pt idx="49">
                  <c:v>4631123.9211796094</c:v>
                </c:pt>
                <c:pt idx="50">
                  <c:v>4668266.4068601578</c:v>
                </c:pt>
                <c:pt idx="51">
                  <c:v>4731366.4215684272</c:v>
                </c:pt>
                <c:pt idx="52">
                  <c:v>4781911.1806234075</c:v>
                </c:pt>
                <c:pt idx="53">
                  <c:v>4831523.5455172304</c:v>
                </c:pt>
                <c:pt idx="54">
                  <c:v>4880167.4067939185</c:v>
                </c:pt>
                <c:pt idx="55">
                  <c:v>4928451.6826013597</c:v>
                </c:pt>
                <c:pt idx="56">
                  <c:v>4971796.985699458</c:v>
                </c:pt>
                <c:pt idx="57">
                  <c:v>4889956.8130373787</c:v>
                </c:pt>
                <c:pt idx="58">
                  <c:v>4789960.1558723794</c:v>
                </c:pt>
                <c:pt idx="59">
                  <c:v>4695677.7229298009</c:v>
                </c:pt>
                <c:pt idx="60">
                  <c:v>4596543.9225912374</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638069.8226593486</c:v>
                </c:pt>
                <c:pt idx="33">
                  <c:v>645917.07880897436</c:v>
                </c:pt>
                <c:pt idx="34">
                  <c:v>655100.18737927871</c:v>
                </c:pt>
                <c:pt idx="35">
                  <c:v>666419.78250896593</c:v>
                </c:pt>
                <c:pt idx="36">
                  <c:v>678973.83547006687</c:v>
                </c:pt>
                <c:pt idx="37">
                  <c:v>693322.47536945541</c:v>
                </c:pt>
                <c:pt idx="38">
                  <c:v>707820.30935871624</c:v>
                </c:pt>
                <c:pt idx="39">
                  <c:v>723760.58022006997</c:v>
                </c:pt>
                <c:pt idx="40">
                  <c:v>739911.95374475617</c:v>
                </c:pt>
                <c:pt idx="41">
                  <c:v>773987.31826849247</c:v>
                </c:pt>
                <c:pt idx="42">
                  <c:v>808096.69736328744</c:v>
                </c:pt>
                <c:pt idx="43">
                  <c:v>844434.71263364609</c:v>
                </c:pt>
                <c:pt idx="44">
                  <c:v>885794.3699038761</c:v>
                </c:pt>
                <c:pt idx="45">
                  <c:v>926385.81930118625</c:v>
                </c:pt>
                <c:pt idx="46">
                  <c:v>969805.50633605209</c:v>
                </c:pt>
                <c:pt idx="47">
                  <c:v>1016912.2100933415</c:v>
                </c:pt>
                <c:pt idx="48">
                  <c:v>1062306.5085875974</c:v>
                </c:pt>
                <c:pt idx="49">
                  <c:v>1108712.7541148039</c:v>
                </c:pt>
                <c:pt idx="50">
                  <c:v>1156154.506494266</c:v>
                </c:pt>
                <c:pt idx="51">
                  <c:v>1204844.118793569</c:v>
                </c:pt>
                <c:pt idx="52">
                  <c:v>1252192.2581934838</c:v>
                </c:pt>
                <c:pt idx="53">
                  <c:v>1301144.1457319811</c:v>
                </c:pt>
                <c:pt idx="54">
                  <c:v>1351760.6474956314</c:v>
                </c:pt>
                <c:pt idx="55">
                  <c:v>1404289.806660047</c:v>
                </c:pt>
                <c:pt idx="56">
                  <c:v>1457483.5702698494</c:v>
                </c:pt>
                <c:pt idx="57">
                  <c:v>1475053.5504657943</c:v>
                </c:pt>
                <c:pt idx="58">
                  <c:v>1487035.1953819722</c:v>
                </c:pt>
                <c:pt idx="59">
                  <c:v>1500562.4970795747</c:v>
                </c:pt>
                <c:pt idx="60">
                  <c:v>1512305.2786000853</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19464577.543958288</c:v>
                      </c:pt>
                      <c:pt idx="33">
                        <c:v>19500026.351857115</c:v>
                      </c:pt>
                      <c:pt idx="34">
                        <c:v>19539971.582340796</c:v>
                      </c:pt>
                      <c:pt idx="35">
                        <c:v>19584325.679520614</c:v>
                      </c:pt>
                      <c:pt idx="36">
                        <c:v>19611140.401593182</c:v>
                      </c:pt>
                      <c:pt idx="37">
                        <c:v>19641671.583020478</c:v>
                      </c:pt>
                      <c:pt idx="38">
                        <c:v>19675453.515029512</c:v>
                      </c:pt>
                      <c:pt idx="39">
                        <c:v>19712559.324975371</c:v>
                      </c:pt>
                      <c:pt idx="40">
                        <c:v>19752633.57630505</c:v>
                      </c:pt>
                      <c:pt idx="41">
                        <c:v>19780843.699544232</c:v>
                      </c:pt>
                      <c:pt idx="42">
                        <c:v>19811527.410993222</c:v>
                      </c:pt>
                      <c:pt idx="43">
                        <c:v>19844948.08412084</c:v>
                      </c:pt>
                      <c:pt idx="44">
                        <c:v>19881464.354469381</c:v>
                      </c:pt>
                      <c:pt idx="45">
                        <c:v>19920009.687949695</c:v>
                      </c:pt>
                      <c:pt idx="46">
                        <c:v>19944660.433464687</c:v>
                      </c:pt>
                      <c:pt idx="47">
                        <c:v>19971777.182161923</c:v>
                      </c:pt>
                      <c:pt idx="48">
                        <c:v>20000405.048270494</c:v>
                      </c:pt>
                      <c:pt idx="49">
                        <c:v>20030919.506283071</c:v>
                      </c:pt>
                      <c:pt idx="50">
                        <c:v>20063259.387943875</c:v>
                      </c:pt>
                      <c:pt idx="51">
                        <c:v>20082327.190276504</c:v>
                      </c:pt>
                      <c:pt idx="52">
                        <c:v>20102651.119875778</c:v>
                      </c:pt>
                      <c:pt idx="53">
                        <c:v>20124638.557961207</c:v>
                      </c:pt>
                      <c:pt idx="54">
                        <c:v>20148245.158396158</c:v>
                      </c:pt>
                      <c:pt idx="55">
                        <c:v>20173458.288057581</c:v>
                      </c:pt>
                      <c:pt idx="56">
                        <c:v>20184584.37863522</c:v>
                      </c:pt>
                      <c:pt idx="57">
                        <c:v>20191519.621203132</c:v>
                      </c:pt>
                      <c:pt idx="58">
                        <c:v>20198812.342997003</c:v>
                      </c:pt>
                      <c:pt idx="59">
                        <c:v>20207497.201573268</c:v>
                      </c:pt>
                      <c:pt idx="60">
                        <c:v>20217043.297772702</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2908500.0927753765</c:v>
                      </c:pt>
                      <c:pt idx="33">
                        <c:v>2913797.0410820977</c:v>
                      </c:pt>
                      <c:pt idx="34">
                        <c:v>2919765.8686256362</c:v>
                      </c:pt>
                      <c:pt idx="35">
                        <c:v>2926393.492342161</c:v>
                      </c:pt>
                      <c:pt idx="36">
                        <c:v>2930400.2898932346</c:v>
                      </c:pt>
                      <c:pt idx="37">
                        <c:v>2934962.4204513361</c:v>
                      </c:pt>
                      <c:pt idx="38">
                        <c:v>2940010.2953492375</c:v>
                      </c:pt>
                      <c:pt idx="39">
                        <c:v>2945554.8416629867</c:v>
                      </c:pt>
                      <c:pt idx="40">
                        <c:v>2951542.9481835137</c:v>
                      </c:pt>
                      <c:pt idx="41">
                        <c:v>2955758.2539548855</c:v>
                      </c:pt>
                      <c:pt idx="42">
                        <c:v>2960343.1763553093</c:v>
                      </c:pt>
                      <c:pt idx="43">
                        <c:v>2965337.0700410451</c:v>
                      </c:pt>
                      <c:pt idx="44">
                        <c:v>2970793.5242310571</c:v>
                      </c:pt>
                      <c:pt idx="45">
                        <c:v>2976553.1717625982</c:v>
                      </c:pt>
                      <c:pt idx="46">
                        <c:v>2980236.6164947236</c:v>
                      </c:pt>
                      <c:pt idx="47">
                        <c:v>2984288.5444609774</c:v>
                      </c:pt>
                      <c:pt idx="48">
                        <c:v>2988566.2715806486</c:v>
                      </c:pt>
                      <c:pt idx="49">
                        <c:v>2993125.9032377005</c:v>
                      </c:pt>
                      <c:pt idx="50">
                        <c:v>2997958.2993479357</c:v>
                      </c:pt>
                      <c:pt idx="51">
                        <c:v>3000807.5111907423</c:v>
                      </c:pt>
                      <c:pt idx="52">
                        <c:v>3003844.4202113231</c:v>
                      </c:pt>
                      <c:pt idx="53">
                        <c:v>3007129.8994654678</c:v>
                      </c:pt>
                      <c:pt idx="54">
                        <c:v>3010657.3225189666</c:v>
                      </c:pt>
                      <c:pt idx="55">
                        <c:v>3014424.8016637764</c:v>
                      </c:pt>
                      <c:pt idx="56">
                        <c:v>3016087.3209454929</c:v>
                      </c:pt>
                      <c:pt idx="57">
                        <c:v>3017123.6215590886</c:v>
                      </c:pt>
                      <c:pt idx="58">
                        <c:v>3018213.3386087478</c:v>
                      </c:pt>
                      <c:pt idx="59">
                        <c:v>3019511.076097155</c:v>
                      </c:pt>
                      <c:pt idx="60">
                        <c:v>3020937.5042648865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2165590.6174249179</c:v>
                      </c:pt>
                      <c:pt idx="33">
                        <c:v>2172492.2611440439</c:v>
                      </c:pt>
                      <c:pt idx="34">
                        <c:v>2179990.8134643361</c:v>
                      </c:pt>
                      <c:pt idx="35">
                        <c:v>2188078.375834797</c:v>
                      </c:pt>
                      <c:pt idx="36">
                        <c:v>2193114.676855139</c:v>
                      </c:pt>
                      <c:pt idx="37">
                        <c:v>2198652.081821586</c:v>
                      </c:pt>
                      <c:pt idx="38">
                        <c:v>2204617.7653629477</c:v>
                      </c:pt>
                      <c:pt idx="39">
                        <c:v>2211027.8240666147</c:v>
                      </c:pt>
                      <c:pt idx="40">
                        <c:v>2217827.0874643596</c:v>
                      </c:pt>
                      <c:pt idx="41">
                        <c:v>2222581.2793526598</c:v>
                      </c:pt>
                      <c:pt idx="42">
                        <c:v>2227659.4159700763</c:v>
                      </c:pt>
                      <c:pt idx="43">
                        <c:v>2233107.1610668516</c:v>
                      </c:pt>
                      <c:pt idx="44">
                        <c:v>2238985.0520335394</c:v>
                      </c:pt>
                      <c:pt idx="45">
                        <c:v>2245120.5248576645</c:v>
                      </c:pt>
                      <c:pt idx="46">
                        <c:v>2248924.4756177147</c:v>
                      </c:pt>
                      <c:pt idx="47">
                        <c:v>2253070.5435556029</c:v>
                      </c:pt>
                      <c:pt idx="48">
                        <c:v>2257404.8632910624</c:v>
                      </c:pt>
                      <c:pt idx="49">
                        <c:v>2261989.8066644208</c:v>
                      </c:pt>
                      <c:pt idx="50">
                        <c:v>2266816.595090135</c:v>
                      </c:pt>
                      <c:pt idx="51">
                        <c:v>2269451.7466273834</c:v>
                      </c:pt>
                      <c:pt idx="52">
                        <c:v>2272247.4485876989</c:v>
                      </c:pt>
                      <c:pt idx="53">
                        <c:v>2275270.186053195</c:v>
                      </c:pt>
                      <c:pt idx="54">
                        <c:v>2278513.4177052826</c:v>
                      </c:pt>
                      <c:pt idx="55">
                        <c:v>2281975.6337410598</c:v>
                      </c:pt>
                      <c:pt idx="56">
                        <c:v>2283148.0700883982</c:v>
                      </c:pt>
                      <c:pt idx="57">
                        <c:v>2283623.0752992742</c:v>
                      </c:pt>
                      <c:pt idx="58">
                        <c:v>2284130.1140536559</c:v>
                      </c:pt>
                      <c:pt idx="59">
                        <c:v>2284834.7750830506</c:v>
                      </c:pt>
                      <c:pt idx="60">
                        <c:v>2285652.8262120942</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4203793.5514718983</c:v>
                      </c:pt>
                      <c:pt idx="33">
                        <c:v>4217190.8598678494</c:v>
                      </c:pt>
                      <c:pt idx="34">
                        <c:v>4231746.873195475</c:v>
                      </c:pt>
                      <c:pt idx="35">
                        <c:v>4247446.258973428</c:v>
                      </c:pt>
                      <c:pt idx="36">
                        <c:v>4257222.6080129165</c:v>
                      </c:pt>
                      <c:pt idx="37">
                        <c:v>4267971.6882419018</c:v>
                      </c:pt>
                      <c:pt idx="38">
                        <c:v>4279552.1327633681</c:v>
                      </c:pt>
                      <c:pt idx="39">
                        <c:v>4291995.1878940165</c:v>
                      </c:pt>
                      <c:pt idx="40">
                        <c:v>4305193.7580190506</c:v>
                      </c:pt>
                      <c:pt idx="41">
                        <c:v>4314422.4834492803</c:v>
                      </c:pt>
                      <c:pt idx="42">
                        <c:v>4324280.0427654414</c:v>
                      </c:pt>
                      <c:pt idx="43">
                        <c:v>4334855.0773650641</c:v>
                      </c:pt>
                      <c:pt idx="44">
                        <c:v>4346265.1010062816</c:v>
                      </c:pt>
                      <c:pt idx="45">
                        <c:v>4358175.1364884069</c:v>
                      </c:pt>
                      <c:pt idx="46">
                        <c:v>4365559.2761990922</c:v>
                      </c:pt>
                      <c:pt idx="47">
                        <c:v>4373607.5257255817</c:v>
                      </c:pt>
                      <c:pt idx="48">
                        <c:v>4382021.2052120613</c:v>
                      </c:pt>
                      <c:pt idx="49">
                        <c:v>4390921.3894074038</c:v>
                      </c:pt>
                      <c:pt idx="50">
                        <c:v>4400291.0375279086</c:v>
                      </c:pt>
                      <c:pt idx="51">
                        <c:v>4405406.3316884488</c:v>
                      </c:pt>
                      <c:pt idx="52">
                        <c:v>4410833.2825525915</c:v>
                      </c:pt>
                      <c:pt idx="53">
                        <c:v>4416700.9493973777</c:v>
                      </c:pt>
                      <c:pt idx="54">
                        <c:v>4422996.6343690772</c:v>
                      </c:pt>
                      <c:pt idx="55">
                        <c:v>4429717.4066738207</c:v>
                      </c:pt>
                      <c:pt idx="56">
                        <c:v>4431993.3125245366</c:v>
                      </c:pt>
                      <c:pt idx="57">
                        <c:v>4432915.3814632958</c:v>
                      </c:pt>
                      <c:pt idx="58">
                        <c:v>4433899.6331629781</c:v>
                      </c:pt>
                      <c:pt idx="59">
                        <c:v>4435267.5045729801</c:v>
                      </c:pt>
                      <c:pt idx="60">
                        <c:v>4436855.4861764172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298168.97855724068</c:v>
                      </c:pt>
                      <c:pt idx="33">
                        <c:v>297646.10378699144</c:v>
                      </c:pt>
                      <c:pt idx="34">
                        <c:v>297419.76916621497</c:v>
                      </c:pt>
                      <c:pt idx="35">
                        <c:v>297663.53197112901</c:v>
                      </c:pt>
                      <c:pt idx="36">
                        <c:v>298439.13528785773</c:v>
                      </c:pt>
                      <c:pt idx="37">
                        <c:v>299577.06411067082</c:v>
                      </c:pt>
                      <c:pt idx="38">
                        <c:v>300694.67413696798</c:v>
                      </c:pt>
                      <c:pt idx="39">
                        <c:v>302078.03144575516</c:v>
                      </c:pt>
                      <c:pt idx="40">
                        <c:v>303447.45991488901</c:v>
                      </c:pt>
                      <c:pt idx="41">
                        <c:v>308428.17998244683</c:v>
                      </c:pt>
                      <c:pt idx="42">
                        <c:v>313251.76194694394</c:v>
                      </c:pt>
                      <c:pt idx="43">
                        <c:v>318382.11972118897</c:v>
                      </c:pt>
                      <c:pt idx="44">
                        <c:v>324381.8615516409</c:v>
                      </c:pt>
                      <c:pt idx="45">
                        <c:v>330031.56143858109</c:v>
                      </c:pt>
                      <c:pt idx="46">
                        <c:v>336322.27583416383</c:v>
                      </c:pt>
                      <c:pt idx="47">
                        <c:v>343165.96187707153</c:v>
                      </c:pt>
                      <c:pt idx="48">
                        <c:v>349478.12411988946</c:v>
                      </c:pt>
                      <c:pt idx="49">
                        <c:v>355804.51557078591</c:v>
                      </c:pt>
                      <c:pt idx="50">
                        <c:v>362146.50930355431</c:v>
                      </c:pt>
                      <c:pt idx="51">
                        <c:v>369096.23755726102</c:v>
                      </c:pt>
                      <c:pt idx="52">
                        <c:v>375636.50318447954</c:v>
                      </c:pt>
                      <c:pt idx="53">
                        <c:v>382325.87678219087</c:v>
                      </c:pt>
                      <c:pt idx="54">
                        <c:v>389169.37775526568</c:v>
                      </c:pt>
                      <c:pt idx="55">
                        <c:v>396205.90291271056</c:v>
                      </c:pt>
                      <c:pt idx="56">
                        <c:v>403510.23816715367</c:v>
                      </c:pt>
                      <c:pt idx="57">
                        <c:v>404280.26792254217</c:v>
                      </c:pt>
                      <c:pt idx="58">
                        <c:v>404025.69897284079</c:v>
                      </c:pt>
                      <c:pt idx="59">
                        <c:v>404030.45617915795</c:v>
                      </c:pt>
                      <c:pt idx="60">
                        <c:v>403705.81911711034</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1385663.6683093377</c:v>
                      </c:pt>
                      <c:pt idx="33">
                        <c:v>1365168.6888929117</c:v>
                      </c:pt>
                      <c:pt idx="34">
                        <c:v>1348125.0262262211</c:v>
                      </c:pt>
                      <c:pt idx="35">
                        <c:v>1335937.7600684832</c:v>
                      </c:pt>
                      <c:pt idx="36">
                        <c:v>1326904.2218661099</c:v>
                      </c:pt>
                      <c:pt idx="37">
                        <c:v>1321445.410271826</c:v>
                      </c:pt>
                      <c:pt idx="38">
                        <c:v>1316119.3255568219</c:v>
                      </c:pt>
                      <c:pt idx="39">
                        <c:v>1313345.9916157301</c:v>
                      </c:pt>
                      <c:pt idx="40">
                        <c:v>1310663.9747118964</c:v>
                      </c:pt>
                      <c:pt idx="41">
                        <c:v>1336734.6742929989</c:v>
                      </c:pt>
                      <c:pt idx="42">
                        <c:v>1361001.2466996911</c:v>
                      </c:pt>
                      <c:pt idx="43">
                        <c:v>1387305.1997815941</c:v>
                      </c:pt>
                      <c:pt idx="44">
                        <c:v>1420116.9246139578</c:v>
                      </c:pt>
                      <c:pt idx="45">
                        <c:v>1449467.0091309536</c:v>
                      </c:pt>
                      <c:pt idx="46">
                        <c:v>1481581.7445973777</c:v>
                      </c:pt>
                      <c:pt idx="47">
                        <c:v>1517242.4981273543</c:v>
                      </c:pt>
                      <c:pt idx="48">
                        <c:v>1547942.8591114352</c:v>
                      </c:pt>
                      <c:pt idx="49">
                        <c:v>1578002.2916973364</c:v>
                      </c:pt>
                      <c:pt idx="50">
                        <c:v>1607438.0328256276</c:v>
                      </c:pt>
                      <c:pt idx="51">
                        <c:v>1638921.560608722</c:v>
                      </c:pt>
                      <c:pt idx="52">
                        <c:v>1666493.7207253552</c:v>
                      </c:pt>
                      <c:pt idx="53">
                        <c:v>1694337.0074528863</c:v>
                      </c:pt>
                      <c:pt idx="54">
                        <c:v>1722457.9435671482</c:v>
                      </c:pt>
                      <c:pt idx="55">
                        <c:v>1751101.8692181541</c:v>
                      </c:pt>
                      <c:pt idx="56">
                        <c:v>1778848.8025288102</c:v>
                      </c:pt>
                      <c:pt idx="57">
                        <c:v>1760513.1238990636</c:v>
                      </c:pt>
                      <c:pt idx="58">
                        <c:v>1735425.5807116297</c:v>
                      </c:pt>
                      <c:pt idx="59">
                        <c:v>1712479.484721178</c:v>
                      </c:pt>
                      <c:pt idx="60">
                        <c:v>1687681.5668971597</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188954.13658763695</c:v>
                      </c:pt>
                      <c:pt idx="33">
                        <c:v>186159.36666721522</c:v>
                      </c:pt>
                      <c:pt idx="34">
                        <c:v>183835.23084903014</c:v>
                      </c:pt>
                      <c:pt idx="35">
                        <c:v>182173.33091842951</c:v>
                      </c:pt>
                      <c:pt idx="36">
                        <c:v>180941.48479992407</c:v>
                      </c:pt>
                      <c:pt idx="37">
                        <c:v>180197.10140070354</c:v>
                      </c:pt>
                      <c:pt idx="38">
                        <c:v>179470.81712138481</c:v>
                      </c:pt>
                      <c:pt idx="39">
                        <c:v>179092.63522032683</c:v>
                      </c:pt>
                      <c:pt idx="40">
                        <c:v>178726.90564253132</c:v>
                      </c:pt>
                      <c:pt idx="41">
                        <c:v>182282.00103995437</c:v>
                      </c:pt>
                      <c:pt idx="42">
                        <c:v>185591.07909541242</c:v>
                      </c:pt>
                      <c:pt idx="43">
                        <c:v>189177.98178839919</c:v>
                      </c:pt>
                      <c:pt idx="44">
                        <c:v>193652.30790190332</c:v>
                      </c:pt>
                      <c:pt idx="45">
                        <c:v>197654.59215422094</c:v>
                      </c:pt>
                      <c:pt idx="46">
                        <c:v>202033.87426327876</c:v>
                      </c:pt>
                      <c:pt idx="47">
                        <c:v>206896.70429009377</c:v>
                      </c:pt>
                      <c:pt idx="48">
                        <c:v>211083.11715155933</c:v>
                      </c:pt>
                      <c:pt idx="49">
                        <c:v>215182.1306860004</c:v>
                      </c:pt>
                      <c:pt idx="50">
                        <c:v>219196.09538531283</c:v>
                      </c:pt>
                      <c:pt idx="51">
                        <c:v>223489.30371937118</c:v>
                      </c:pt>
                      <c:pt idx="52">
                        <c:v>227249.14373527569</c:v>
                      </c:pt>
                      <c:pt idx="53">
                        <c:v>231045.9555617572</c:v>
                      </c:pt>
                      <c:pt idx="54">
                        <c:v>234880.62866824746</c:v>
                      </c:pt>
                      <c:pt idx="55">
                        <c:v>238786.61852974829</c:v>
                      </c:pt>
                      <c:pt idx="56">
                        <c:v>242570.29125392865</c:v>
                      </c:pt>
                      <c:pt idx="57">
                        <c:v>240069.97144078137</c:v>
                      </c:pt>
                      <c:pt idx="58">
                        <c:v>236648.94282431313</c:v>
                      </c:pt>
                      <c:pt idx="59">
                        <c:v>233519.92973470606</c:v>
                      </c:pt>
                      <c:pt idx="60">
                        <c:v>230138.3954859763</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26537098.334030479</c:v>
                      </c:pt>
                      <c:pt idx="33">
                        <c:v>26798227.388421658</c:v>
                      </c:pt>
                      <c:pt idx="34">
                        <c:v>27090130.468705673</c:v>
                      </c:pt>
                      <c:pt idx="35">
                        <c:v>27430600.703013875</c:v>
                      </c:pt>
                      <c:pt idx="36">
                        <c:v>27780792.79829539</c:v>
                      </c:pt>
                      <c:pt idx="37">
                        <c:v>28170910.65251695</c:v>
                      </c:pt>
                      <c:pt idx="38">
                        <c:v>28563941.069058858</c:v>
                      </c:pt>
                      <c:pt idx="39">
                        <c:v>28988665.075538602</c:v>
                      </c:pt>
                      <c:pt idx="40">
                        <c:v>29417519.160124872</c:v>
                      </c:pt>
                      <c:pt idx="41">
                        <c:v>30182735.111072995</c:v>
                      </c:pt>
                      <c:pt idx="42">
                        <c:v>30942605.524074391</c:v>
                      </c:pt>
                      <c:pt idx="43">
                        <c:v>31745198.096806262</c:v>
                      </c:pt>
                      <c:pt idx="44">
                        <c:v>32650604.113421194</c:v>
                      </c:pt>
                      <c:pt idx="45">
                        <c:v>33532020.04902342</c:v>
                      </c:pt>
                      <c:pt idx="46">
                        <c:v>34452682.76419241</c:v>
                      </c:pt>
                      <c:pt idx="47">
                        <c:v>35444507.329844385</c:v>
                      </c:pt>
                      <c:pt idx="48">
                        <c:v>36391395.4225666</c:v>
                      </c:pt>
                      <c:pt idx="49">
                        <c:v>37351789.808668256</c:v>
                      </c:pt>
                      <c:pt idx="50">
                        <c:v>38325999.88382268</c:v>
                      </c:pt>
                      <c:pt idx="51">
                        <c:v>39335968.82937859</c:v>
                      </c:pt>
                      <c:pt idx="52">
                        <c:v>40311410.153535061</c:v>
                      </c:pt>
                      <c:pt idx="53">
                        <c:v>41314150.424831927</c:v>
                      </c:pt>
                      <c:pt idx="54">
                        <c:v>42345161.380998194</c:v>
                      </c:pt>
                      <c:pt idx="55">
                        <c:v>43409276.340699047</c:v>
                      </c:pt>
                      <c:pt idx="56">
                        <c:v>44466195.292929418</c:v>
                      </c:pt>
                      <c:pt idx="57">
                        <c:v>44783949.312914312</c:v>
                      </c:pt>
                      <c:pt idx="58">
                        <c:v>44985750.218285836</c:v>
                      </c:pt>
                      <c:pt idx="59">
                        <c:v>45218445.695052154</c:v>
                      </c:pt>
                      <c:pt idx="60">
                        <c:v>45413992.722140417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87024724.586969644</c:v>
                      </c:pt>
                      <c:pt idx="33">
                        <c:v>86664200.134205788</c:v>
                      </c:pt>
                      <c:pt idx="34">
                        <c:v>86586579.819698527</c:v>
                      </c:pt>
                      <c:pt idx="35">
                        <c:v>86945804.045483023</c:v>
                      </c:pt>
                      <c:pt idx="36">
                        <c:v>87670846.656610489</c:v>
                      </c:pt>
                      <c:pt idx="37">
                        <c:v>88739133.163622186</c:v>
                      </c:pt>
                      <c:pt idx="38">
                        <c:v>89811923.838420168</c:v>
                      </c:pt>
                      <c:pt idx="39">
                        <c:v>91143420.906437531</c:v>
                      </c:pt>
                      <c:pt idx="40">
                        <c:v>92485320.80595845</c:v>
                      </c:pt>
                      <c:pt idx="41">
                        <c:v>96967428.469037428</c:v>
                      </c:pt>
                      <c:pt idx="42">
                        <c:v>101336644.73084001</c:v>
                      </c:pt>
                      <c:pt idx="43">
                        <c:v>106009402.9984204</c:v>
                      </c:pt>
                      <c:pt idx="44">
                        <c:v>111493343.45819627</c:v>
                      </c:pt>
                      <c:pt idx="45">
                        <c:v>116697266.41186769</c:v>
                      </c:pt>
                      <c:pt idx="46">
                        <c:v>122377657.68880118</c:v>
                      </c:pt>
                      <c:pt idx="47">
                        <c:v>128580922.89996801</c:v>
                      </c:pt>
                      <c:pt idx="48">
                        <c:v>134332040.31845006</c:v>
                      </c:pt>
                      <c:pt idx="49">
                        <c:v>140123564.74267194</c:v>
                      </c:pt>
                      <c:pt idx="50">
                        <c:v>145958053.99074304</c:v>
                      </c:pt>
                      <c:pt idx="51">
                        <c:v>152214576.22482947</c:v>
                      </c:pt>
                      <c:pt idx="52">
                        <c:v>158119561.64158833</c:v>
                      </c:pt>
                      <c:pt idx="53">
                        <c:v>164179054.86940524</c:v>
                      </c:pt>
                      <c:pt idx="54">
                        <c:v>170398858.20600733</c:v>
                      </c:pt>
                      <c:pt idx="55">
                        <c:v>176815491.65586647</c:v>
                      </c:pt>
                      <c:pt idx="56">
                        <c:v>183305986.06025949</c:v>
                      </c:pt>
                      <c:pt idx="57">
                        <c:v>183894028.84683016</c:v>
                      </c:pt>
                      <c:pt idx="58">
                        <c:v>183569560.8867304</c:v>
                      </c:pt>
                      <c:pt idx="59">
                        <c:v>183493962.17441314</c:v>
                      </c:pt>
                      <c:pt idx="60">
                        <c:v>183134201.33033773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1105712.4305846044</c:v>
                      </c:pt>
                      <c:pt idx="33">
                        <c:v>1116592.8078509036</c:v>
                      </c:pt>
                      <c:pt idx="34">
                        <c:v>1128755.4361960706</c:v>
                      </c:pt>
                      <c:pt idx="35">
                        <c:v>1142941.6959589126</c:v>
                      </c:pt>
                      <c:pt idx="36">
                        <c:v>1157533.0332623089</c:v>
                      </c:pt>
                      <c:pt idx="37">
                        <c:v>1173787.943854874</c:v>
                      </c:pt>
                      <c:pt idx="38">
                        <c:v>1190164.2112107868</c:v>
                      </c:pt>
                      <c:pt idx="39">
                        <c:v>1207861.0448141096</c:v>
                      </c:pt>
                      <c:pt idx="40">
                        <c:v>1225729.9650052041</c:v>
                      </c:pt>
                      <c:pt idx="41">
                        <c:v>1257613.9629613759</c:v>
                      </c:pt>
                      <c:pt idx="42">
                        <c:v>1289275.2301697675</c:v>
                      </c:pt>
                      <c:pt idx="43">
                        <c:v>1322716.5873669288</c:v>
                      </c:pt>
                      <c:pt idx="44">
                        <c:v>1360441.8380592177</c:v>
                      </c:pt>
                      <c:pt idx="45">
                        <c:v>1397167.5020426437</c:v>
                      </c:pt>
                      <c:pt idx="46">
                        <c:v>1435528.4485080184</c:v>
                      </c:pt>
                      <c:pt idx="47">
                        <c:v>1476854.4720768507</c:v>
                      </c:pt>
                      <c:pt idx="48">
                        <c:v>1516308.1426069431</c:v>
                      </c:pt>
                      <c:pt idx="49">
                        <c:v>1556324.5753611787</c:v>
                      </c:pt>
                      <c:pt idx="50">
                        <c:v>1596916.6618259465</c:v>
                      </c:pt>
                      <c:pt idx="51">
                        <c:v>1638998.7012241094</c:v>
                      </c:pt>
                      <c:pt idx="52">
                        <c:v>1679642.089730629</c:v>
                      </c:pt>
                      <c:pt idx="53">
                        <c:v>1721422.9343679985</c:v>
                      </c:pt>
                      <c:pt idx="54">
                        <c:v>1764381.7242082597</c:v>
                      </c:pt>
                      <c:pt idx="55">
                        <c:v>1808719.8475291287</c:v>
                      </c:pt>
                      <c:pt idx="56">
                        <c:v>1852758.137205394</c:v>
                      </c:pt>
                      <c:pt idx="57">
                        <c:v>1865997.8880380981</c:v>
                      </c:pt>
                      <c:pt idx="58">
                        <c:v>1874406.2590952448</c:v>
                      </c:pt>
                      <c:pt idx="59">
                        <c:v>1884101.9039605083</c:v>
                      </c:pt>
                      <c:pt idx="60">
                        <c:v>1892249.6967558523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3626030.1911237384</c:v>
                      </c:pt>
                      <c:pt idx="33">
                        <c:v>3611008.3389252443</c:v>
                      </c:pt>
                      <c:pt idx="34">
                        <c:v>3607774.1591541083</c:v>
                      </c:pt>
                      <c:pt idx="35">
                        <c:v>3622741.8352284622</c:v>
                      </c:pt>
                      <c:pt idx="36">
                        <c:v>3652951.9440254406</c:v>
                      </c:pt>
                      <c:pt idx="37">
                        <c:v>3697463.8818175946</c:v>
                      </c:pt>
                      <c:pt idx="38">
                        <c:v>3742163.4932675101</c:v>
                      </c:pt>
                      <c:pt idx="39">
                        <c:v>3797642.537768234</c:v>
                      </c:pt>
                      <c:pt idx="40">
                        <c:v>3853555.0335816052</c:v>
                      </c:pt>
                      <c:pt idx="41">
                        <c:v>4040309.5195432301</c:v>
                      </c:pt>
                      <c:pt idx="42">
                        <c:v>4222360.1971183382</c:v>
                      </c:pt>
                      <c:pt idx="43">
                        <c:v>4417058.4582675211</c:v>
                      </c:pt>
                      <c:pt idx="44">
                        <c:v>4645555.9774248488</c:v>
                      </c:pt>
                      <c:pt idx="45">
                        <c:v>4862386.1004944919</c:v>
                      </c:pt>
                      <c:pt idx="46">
                        <c:v>5099069.0703667207</c:v>
                      </c:pt>
                      <c:pt idx="47">
                        <c:v>5357538.4541653385</c:v>
                      </c:pt>
                      <c:pt idx="48">
                        <c:v>5597168.3466020906</c:v>
                      </c:pt>
                      <c:pt idx="49">
                        <c:v>5838481.8642780026</c:v>
                      </c:pt>
                      <c:pt idx="50">
                        <c:v>6081585.5829476323</c:v>
                      </c:pt>
                      <c:pt idx="51">
                        <c:v>6342274.0093679009</c:v>
                      </c:pt>
                      <c:pt idx="52">
                        <c:v>6588315.0683995197</c:v>
                      </c:pt>
                      <c:pt idx="53">
                        <c:v>6840793.9528918909</c:v>
                      </c:pt>
                      <c:pt idx="54">
                        <c:v>7099952.4252503123</c:v>
                      </c:pt>
                      <c:pt idx="55">
                        <c:v>7367312.1523277769</c:v>
                      </c:pt>
                      <c:pt idx="56">
                        <c:v>7637749.4191774856</c:v>
                      </c:pt>
                      <c:pt idx="57">
                        <c:v>7662251.2019512635</c:v>
                      </c:pt>
                      <c:pt idx="58">
                        <c:v>7648731.7036137749</c:v>
                      </c:pt>
                      <c:pt idx="59">
                        <c:v>7645581.7572672209</c:v>
                      </c:pt>
                      <c:pt idx="60">
                        <c:v>7630591.7220974136</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21786.900984772012</c:v>
                </c:pt>
                <c:pt idx="23">
                  <c:v>21664.717574671067</c:v>
                </c:pt>
                <c:pt idx="24">
                  <c:v>21578.292904703092</c:v>
                </c:pt>
                <c:pt idx="25">
                  <c:v>21543.60505523445</c:v>
                </c:pt>
                <c:pt idx="26">
                  <c:v>21530.261638137716</c:v>
                </c:pt>
                <c:pt idx="27">
                  <c:v>21555.695275929542</c:v>
                </c:pt>
                <c:pt idx="28">
                  <c:v>21582.157198974764</c:v>
                </c:pt>
                <c:pt idx="29">
                  <c:v>21636.701017591473</c:v>
                </c:pt>
                <c:pt idx="30">
                  <c:v>21692.133728314893</c:v>
                </c:pt>
                <c:pt idx="31">
                  <c:v>21951.178563580586</c:v>
                </c:pt>
                <c:pt idx="32">
                  <c:v>22186.083515649232</c:v>
                </c:pt>
                <c:pt idx="33">
                  <c:v>22439.485060855044</c:v>
                </c:pt>
                <c:pt idx="34">
                  <c:v>22760.304683554547</c:v>
                </c:pt>
                <c:pt idx="35">
                  <c:v>23038.040668638994</c:v>
                </c:pt>
                <c:pt idx="36">
                  <c:v>23332.371798211127</c:v>
                </c:pt>
                <c:pt idx="37">
                  <c:v>23660.07937152567</c:v>
                </c:pt>
                <c:pt idx="38">
                  <c:v>23928.275517461145</c:v>
                </c:pt>
                <c:pt idx="39">
                  <c:v>24184.141383082781</c:v>
                </c:pt>
                <c:pt idx="40">
                  <c:v>24427.806517494148</c:v>
                </c:pt>
                <c:pt idx="41">
                  <c:v>24753.466221563602</c:v>
                </c:pt>
                <c:pt idx="42">
                  <c:v>25035.50201124536</c:v>
                </c:pt>
                <c:pt idx="43">
                  <c:v>25318.745765004482</c:v>
                </c:pt>
                <c:pt idx="44">
                  <c:v>25603.202055483067</c:v>
                </c:pt>
                <c:pt idx="45">
                  <c:v>25891.422384449324</c:v>
                </c:pt>
                <c:pt idx="46">
                  <c:v>26160.533326281155</c:v>
                </c:pt>
                <c:pt idx="47">
                  <c:v>25937.483508740821</c:v>
                </c:pt>
                <c:pt idx="48">
                  <c:v>25642.297392125085</c:v>
                </c:pt>
                <c:pt idx="49">
                  <c:v>25369.68309348177</c:v>
                </c:pt>
                <c:pt idx="50">
                  <c:v>25077.293424464762</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697.28100264286979</c:v>
                </c:pt>
                <c:pt idx="23">
                  <c:v>691.74747109098291</c:v>
                </c:pt>
                <c:pt idx="24">
                  <c:v>687.60503750000896</c:v>
                </c:pt>
                <c:pt idx="25">
                  <c:v>685.45461488839328</c:v>
                </c:pt>
                <c:pt idx="26">
                  <c:v>684.46621707472423</c:v>
                </c:pt>
                <c:pt idx="27">
                  <c:v>684.97954541954846</c:v>
                </c:pt>
                <c:pt idx="28">
                  <c:v>685.5697367529948</c:v>
                </c:pt>
                <c:pt idx="29">
                  <c:v>687.258641083415</c:v>
                </c:pt>
                <c:pt idx="30">
                  <c:v>689.01858370774698</c:v>
                </c:pt>
                <c:pt idx="31">
                  <c:v>702.94086713374543</c:v>
                </c:pt>
                <c:pt idx="32">
                  <c:v>716.23761133498647</c:v>
                </c:pt>
                <c:pt idx="33">
                  <c:v>730.55070078942595</c:v>
                </c:pt>
                <c:pt idx="34">
                  <c:v>747.82394116782939</c:v>
                </c:pt>
                <c:pt idx="35">
                  <c:v>763.77814908526466</c:v>
                </c:pt>
                <c:pt idx="36">
                  <c:v>780.9931170626686</c:v>
                </c:pt>
                <c:pt idx="37">
                  <c:v>799.94496391322741</c:v>
                </c:pt>
                <c:pt idx="38">
                  <c:v>816.91971147671291</c:v>
                </c:pt>
                <c:pt idx="39">
                  <c:v>833.79878628324593</c:v>
                </c:pt>
                <c:pt idx="40">
                  <c:v>850.59005753148051</c:v>
                </c:pt>
                <c:pt idx="41">
                  <c:v>868.36695630185136</c:v>
                </c:pt>
                <c:pt idx="42">
                  <c:v>884.59252917235142</c:v>
                </c:pt>
                <c:pt idx="43">
                  <c:v>901.130300053219</c:v>
                </c:pt>
                <c:pt idx="44">
                  <c:v>917.98994790618383</c:v>
                </c:pt>
                <c:pt idx="45">
                  <c:v>935.29023153227899</c:v>
                </c:pt>
                <c:pt idx="46">
                  <c:v>952.28135456920052</c:v>
                </c:pt>
                <c:pt idx="47">
                  <c:v>948.2823655772039</c:v>
                </c:pt>
                <c:pt idx="48">
                  <c:v>941.15177365495288</c:v>
                </c:pt>
                <c:pt idx="49">
                  <c:v>934.97473967651354</c:v>
                </c:pt>
                <c:pt idx="50">
                  <c:v>927.8997861648146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1559.4075650287639</c:v>
                </c:pt>
                <c:pt idx="23">
                  <c:v>1559.1653947892501</c:v>
                </c:pt>
                <c:pt idx="24">
                  <c:v>1562.4125882809956</c:v>
                </c:pt>
                <c:pt idx="25">
                  <c:v>1570.9910429334955</c:v>
                </c:pt>
                <c:pt idx="26">
                  <c:v>1582.9984592412447</c:v>
                </c:pt>
                <c:pt idx="27">
                  <c:v>1599.2122788303727</c:v>
                </c:pt>
                <c:pt idx="28">
                  <c:v>1615.5773573052943</c:v>
                </c:pt>
                <c:pt idx="29">
                  <c:v>1635.1364752938125</c:v>
                </c:pt>
                <c:pt idx="30">
                  <c:v>1654.9151230103573</c:v>
                </c:pt>
                <c:pt idx="31">
                  <c:v>1709.9318466495718</c:v>
                </c:pt>
                <c:pt idx="32">
                  <c:v>1763.6374440050195</c:v>
                </c:pt>
                <c:pt idx="33">
                  <c:v>1821.0164771053096</c:v>
                </c:pt>
                <c:pt idx="34">
                  <c:v>1888.1334639667157</c:v>
                </c:pt>
                <c:pt idx="35">
                  <c:v>1951.9347584911989</c:v>
                </c:pt>
                <c:pt idx="36">
                  <c:v>2020.674301959504</c:v>
                </c:pt>
                <c:pt idx="37">
                  <c:v>2095.6859603345738</c:v>
                </c:pt>
                <c:pt idx="38">
                  <c:v>2165.3284209843755</c:v>
                </c:pt>
                <c:pt idx="39">
                  <c:v>2235.486682772415</c:v>
                </c:pt>
                <c:pt idx="40">
                  <c:v>2306.1932619147738</c:v>
                </c:pt>
                <c:pt idx="41">
                  <c:v>2382.27460481037</c:v>
                </c:pt>
                <c:pt idx="42">
                  <c:v>2454.2425559845965</c:v>
                </c:pt>
                <c:pt idx="43">
                  <c:v>2528.1322791173184</c:v>
                </c:pt>
                <c:pt idx="44">
                  <c:v>2604.0148169202935</c:v>
                </c:pt>
                <c:pt idx="45">
                  <c:v>2682.3278102838131</c:v>
                </c:pt>
                <c:pt idx="46">
                  <c:v>2760.8766158711337</c:v>
                </c:pt>
                <c:pt idx="47">
                  <c:v>2769.1066169076116</c:v>
                </c:pt>
                <c:pt idx="48">
                  <c:v>2766.5233558888922</c:v>
                </c:pt>
                <c:pt idx="49">
                  <c:v>2766.9784419966109</c:v>
                </c:pt>
                <c:pt idx="50">
                  <c:v>2764.1118165872736</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900.89463728394617</c:v>
                </c:pt>
                <c:pt idx="24">
                  <c:v>902.0862988078818</c:v>
                </c:pt>
                <c:pt idx="25">
                  <c:v>903.50559048971365</c:v>
                </c:pt>
                <c:pt idx="26">
                  <c:v>905.28773669686666</c:v>
                </c:pt>
                <c:pt idx="27">
                  <c:v>907.25079763283122</c:v>
                </c:pt>
                <c:pt idx="28">
                  <c:v>909.49510240583072</c:v>
                </c:pt>
                <c:pt idx="29">
                  <c:v>911.72854975122743</c:v>
                </c:pt>
                <c:pt idx="30">
                  <c:v>914.16808552490011</c:v>
                </c:pt>
                <c:pt idx="31">
                  <c:v>916.60068317724756</c:v>
                </c:pt>
                <c:pt idx="32">
                  <c:v>921.55299391222923</c:v>
                </c:pt>
                <c:pt idx="33">
                  <c:v>926.33911197459474</c:v>
                </c:pt>
                <c:pt idx="34">
                  <c:v>931.29990963118428</c:v>
                </c:pt>
                <c:pt idx="35">
                  <c:v>936.82275452217573</c:v>
                </c:pt>
                <c:pt idx="36">
                  <c:v>942.03145508965679</c:v>
                </c:pt>
                <c:pt idx="37">
                  <c:v>947.43396260786426</c:v>
                </c:pt>
                <c:pt idx="38">
                  <c:v>953.12620814680133</c:v>
                </c:pt>
                <c:pt idx="39">
                  <c:v>958.38355902519515</c:v>
                </c:pt>
                <c:pt idx="40">
                  <c:v>963.57804692536229</c:v>
                </c:pt>
                <c:pt idx="41">
                  <c:v>968.71268956206814</c:v>
                </c:pt>
                <c:pt idx="42">
                  <c:v>973.98079123781167</c:v>
                </c:pt>
                <c:pt idx="43">
                  <c:v>978.92124526943837</c:v>
                </c:pt>
                <c:pt idx="44">
                  <c:v>983.88082868074298</c:v>
                </c:pt>
                <c:pt idx="45">
                  <c:v>988.86000764740345</c:v>
                </c:pt>
                <c:pt idx="46">
                  <c:v>993.87836204372127</c:v>
                </c:pt>
                <c:pt idx="47">
                  <c:v>998.7970744967547</c:v>
                </c:pt>
                <c:pt idx="48">
                  <c:v>1000.043734761007</c:v>
                </c:pt>
                <c:pt idx="49">
                  <c:v>1000.7218648170596</c:v>
                </c:pt>
                <c:pt idx="50">
                  <c:v>1001.544786884989</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469.73199080289561</c:v>
                </c:pt>
                <c:pt idx="24">
                  <c:v>469.70196589747712</c:v>
                </c:pt>
                <c:pt idx="25">
                  <c:v>469.6662056604867</c:v>
                </c:pt>
                <c:pt idx="26">
                  <c:v>469.62130300126933</c:v>
                </c:pt>
                <c:pt idx="27">
                  <c:v>469.57184204465608</c:v>
                </c:pt>
                <c:pt idx="28">
                  <c:v>469.51529491513469</c:v>
                </c:pt>
                <c:pt idx="29">
                  <c:v>469.45902134755198</c:v>
                </c:pt>
                <c:pt idx="30">
                  <c:v>469.3975552102317</c:v>
                </c:pt>
                <c:pt idx="31">
                  <c:v>469.33626388466149</c:v>
                </c:pt>
                <c:pt idx="32">
                  <c:v>469.21148628763888</c:v>
                </c:pt>
                <c:pt idx="33">
                  <c:v>469.09089605353478</c:v>
                </c:pt>
                <c:pt idx="34">
                  <c:v>468.96590462144786</c:v>
                </c:pt>
                <c:pt idx="35">
                  <c:v>468.82675194078945</c:v>
                </c:pt>
                <c:pt idx="36">
                  <c:v>468.69551438822037</c:v>
                </c:pt>
                <c:pt idx="37">
                  <c:v>468.55939370797785</c:v>
                </c:pt>
                <c:pt idx="38">
                  <c:v>468.41597283678857</c:v>
                </c:pt>
                <c:pt idx="39">
                  <c:v>468.28350949908304</c:v>
                </c:pt>
                <c:pt idx="40">
                  <c:v>468.15263004651416</c:v>
                </c:pt>
                <c:pt idx="41">
                  <c:v>468.02325844524279</c:v>
                </c:pt>
                <c:pt idx="42">
                  <c:v>467.89052423223671</c:v>
                </c:pt>
                <c:pt idx="43">
                  <c:v>467.7660453747385</c:v>
                </c:pt>
                <c:pt idx="44">
                  <c:v>467.64108453657371</c:v>
                </c:pt>
                <c:pt idx="45">
                  <c:v>467.51562997205764</c:v>
                </c:pt>
                <c:pt idx="46">
                  <c:v>467.38918834993632</c:v>
                </c:pt>
                <c:pt idx="47">
                  <c:v>467.26525728963367</c:v>
                </c:pt>
                <c:pt idx="48">
                  <c:v>467.23384664510803</c:v>
                </c:pt>
                <c:pt idx="49">
                  <c:v>467.21676059308277</c:v>
                </c:pt>
                <c:pt idx="50">
                  <c:v>467.19602638562526</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15630.633843664313</c:v>
                </c:pt>
                <c:pt idx="23">
                  <c:v>15565.974493903259</c:v>
                </c:pt>
                <c:pt idx="24">
                  <c:v>15517.150117294796</c:v>
                </c:pt>
                <c:pt idx="25">
                  <c:v>15495.221125045797</c:v>
                </c:pt>
                <c:pt idx="26">
                  <c:v>15484.519758411085</c:v>
                </c:pt>
                <c:pt idx="27">
                  <c:v>15493.906237241517</c:v>
                </c:pt>
                <c:pt idx="28">
                  <c:v>15504.009297070701</c:v>
                </c:pt>
                <c:pt idx="29">
                  <c:v>15528.489432331027</c:v>
                </c:pt>
                <c:pt idx="30">
                  <c:v>15553.526067266477</c:v>
                </c:pt>
                <c:pt idx="31">
                  <c:v>15680.636391929358</c:v>
                </c:pt>
                <c:pt idx="32">
                  <c:v>15796.916013289427</c:v>
                </c:pt>
                <c:pt idx="33">
                  <c:v>15922.065537122347</c:v>
                </c:pt>
                <c:pt idx="34">
                  <c:v>16081.309285212179</c:v>
                </c:pt>
                <c:pt idx="35">
                  <c:v>16218.398172247566</c:v>
                </c:pt>
                <c:pt idx="36">
                  <c:v>16363.037491999414</c:v>
                </c:pt>
                <c:pt idx="37">
                  <c:v>16524.195044477492</c:v>
                </c:pt>
                <c:pt idx="38">
                  <c:v>16654.602448363334</c:v>
                </c:pt>
                <c:pt idx="39">
                  <c:v>16777.737627293598</c:v>
                </c:pt>
                <c:pt idx="40">
                  <c:v>16893.955974153359</c:v>
                </c:pt>
                <c:pt idx="41">
                  <c:v>17052.90243571614</c:v>
                </c:pt>
                <c:pt idx="42">
                  <c:v>17189.258908451469</c:v>
                </c:pt>
                <c:pt idx="43">
                  <c:v>17325.382339180964</c:v>
                </c:pt>
                <c:pt idx="44">
                  <c:v>17461.527224580645</c:v>
                </c:pt>
                <c:pt idx="45">
                  <c:v>17598.956019892506</c:v>
                </c:pt>
                <c:pt idx="46">
                  <c:v>17726.023968363592</c:v>
                </c:pt>
                <c:pt idx="47">
                  <c:v>17604.812269062379</c:v>
                </c:pt>
                <c:pt idx="48">
                  <c:v>17444.441020405167</c:v>
                </c:pt>
                <c:pt idx="49">
                  <c:v>17295.032461158095</c:v>
                </c:pt>
                <c:pt idx="50">
                  <c:v>17135.899375275967</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1882.7610645937993</c:v>
                </c:pt>
                <c:pt idx="23">
                  <c:v>1875.6426550016251</c:v>
                </c:pt>
                <c:pt idx="24">
                  <c:v>1870.8181468823373</c:v>
                </c:pt>
                <c:pt idx="25">
                  <c:v>1869.3890991328494</c:v>
                </c:pt>
                <c:pt idx="26">
                  <c:v>1869.1476537910482</c:v>
                </c:pt>
                <c:pt idx="27">
                  <c:v>1871.4607419591907</c:v>
                </c:pt>
                <c:pt idx="28">
                  <c:v>1873.8884558181198</c:v>
                </c:pt>
                <c:pt idx="29">
                  <c:v>1878.1743090040559</c:v>
                </c:pt>
                <c:pt idx="30">
                  <c:v>1882.56211408841</c:v>
                </c:pt>
                <c:pt idx="31">
                  <c:v>1900.4229638318257</c:v>
                </c:pt>
                <c:pt idx="32">
                  <c:v>1916.8422296086965</c:v>
                </c:pt>
                <c:pt idx="33">
                  <c:v>1934.5317466078823</c:v>
                </c:pt>
                <c:pt idx="34">
                  <c:v>1956.6792338562072</c:v>
                </c:pt>
                <c:pt idx="35">
                  <c:v>1976.1201243319535</c:v>
                </c:pt>
                <c:pt idx="36">
                  <c:v>1996.5295926758961</c:v>
                </c:pt>
                <c:pt idx="37">
                  <c:v>2019.1987109324659</c:v>
                </c:pt>
                <c:pt idx="38">
                  <c:v>2038.0812711209787</c:v>
                </c:pt>
                <c:pt idx="39">
                  <c:v>2056.232637080504</c:v>
                </c:pt>
                <c:pt idx="40">
                  <c:v>2073.667676516337</c:v>
                </c:pt>
                <c:pt idx="41">
                  <c:v>2096.0343744012407</c:v>
                </c:pt>
                <c:pt idx="42">
                  <c:v>2115.6159218542557</c:v>
                </c:pt>
                <c:pt idx="43">
                  <c:v>2135.3325829924288</c:v>
                </c:pt>
                <c:pt idx="44">
                  <c:v>2155.1922097085517</c:v>
                </c:pt>
                <c:pt idx="45">
                  <c:v>2175.3630959568454</c:v>
                </c:pt>
                <c:pt idx="46">
                  <c:v>2194.1758723666112</c:v>
                </c:pt>
                <c:pt idx="47">
                  <c:v>2180.7295815097</c:v>
                </c:pt>
                <c:pt idx="48">
                  <c:v>2162.4826962903821</c:v>
                </c:pt>
                <c:pt idx="49">
                  <c:v>2145.7124629277332</c:v>
                </c:pt>
                <c:pt idx="50">
                  <c:v>2127.6475404331727</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459.09010576373538</c:v>
                </c:pt>
                <c:pt idx="23">
                  <c:v>459.28879284894674</c:v>
                </c:pt>
                <c:pt idx="24">
                  <c:v>460.34367814872462</c:v>
                </c:pt>
                <c:pt idx="25">
                  <c:v>462.6954809891605</c:v>
                </c:pt>
                <c:pt idx="26">
                  <c:v>465.81034496411024</c:v>
                </c:pt>
                <c:pt idx="27">
                  <c:v>469.95237235309651</c:v>
                </c:pt>
                <c:pt idx="28">
                  <c:v>474.15024689663966</c:v>
                </c:pt>
                <c:pt idx="29">
                  <c:v>479.13274549275678</c:v>
                </c:pt>
                <c:pt idx="30">
                  <c:v>484.18667612299163</c:v>
                </c:pt>
                <c:pt idx="31">
                  <c:v>498.09121300839439</c:v>
                </c:pt>
                <c:pt idx="32">
                  <c:v>511.72952853391513</c:v>
                </c:pt>
                <c:pt idx="33">
                  <c:v>526.30043156459703</c:v>
                </c:pt>
                <c:pt idx="34">
                  <c:v>543.27045442177689</c:v>
                </c:pt>
                <c:pt idx="35">
                  <c:v>559.49456723117237</c:v>
                </c:pt>
                <c:pt idx="36">
                  <c:v>576.90348186869983</c:v>
                </c:pt>
                <c:pt idx="37">
                  <c:v>595.8864547660603</c:v>
                </c:pt>
                <c:pt idx="38">
                  <c:v>613.6238020816163</c:v>
                </c:pt>
                <c:pt idx="39">
                  <c:v>631.53953623481493</c:v>
                </c:pt>
                <c:pt idx="40">
                  <c:v>649.64135689230704</c:v>
                </c:pt>
                <c:pt idx="41">
                  <c:v>668.74880208165303</c:v>
                </c:pt>
                <c:pt idx="42">
                  <c:v>686.89090666796653</c:v>
                </c:pt>
                <c:pt idx="43">
                  <c:v>705.53728725550502</c:v>
                </c:pt>
                <c:pt idx="44">
                  <c:v>724.70597650142781</c:v>
                </c:pt>
                <c:pt idx="45">
                  <c:v>744.50469146167677</c:v>
                </c:pt>
                <c:pt idx="46">
                  <c:v>764.33667663918027</c:v>
                </c:pt>
                <c:pt idx="47">
                  <c:v>766.98200622446461</c:v>
                </c:pt>
                <c:pt idx="48">
                  <c:v>766.98176877556682</c:v>
                </c:pt>
                <c:pt idx="49">
                  <c:v>767.72716186136495</c:v>
                </c:pt>
                <c:pt idx="50">
                  <c:v>767.65824742033294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603378.1066596274</c:v>
                </c:pt>
                <c:pt idx="33">
                  <c:v>604717.11219205195</c:v>
                </c:pt>
                <c:pt idx="34">
                  <c:v>606557.83063273923</c:v>
                </c:pt>
                <c:pt idx="35">
                  <c:v>609124.83277587406</c:v>
                </c:pt>
                <c:pt idx="36">
                  <c:v>611718.56386020768</c:v>
                </c:pt>
                <c:pt idx="37">
                  <c:v>614898.16742829187</c:v>
                </c:pt>
                <c:pt idx="38">
                  <c:v>618165.26086252404</c:v>
                </c:pt>
                <c:pt idx="39">
                  <c:v>621892.6048759222</c:v>
                </c:pt>
                <c:pt idx="40">
                  <c:v>625712.32233980438</c:v>
                </c:pt>
                <c:pt idx="41">
                  <c:v>633795.65432972077</c:v>
                </c:pt>
                <c:pt idx="42">
                  <c:v>641804.50085407391</c:v>
                </c:pt>
                <c:pt idx="43">
                  <c:v>650357.55110291089</c:v>
                </c:pt>
                <c:pt idx="44">
                  <c:v>660217.54669149558</c:v>
                </c:pt>
                <c:pt idx="45">
                  <c:v>669750.18716342153</c:v>
                </c:pt>
                <c:pt idx="46">
                  <c:v>679634.55688269134</c:v>
                </c:pt>
                <c:pt idx="47">
                  <c:v>690396.81993564556</c:v>
                </c:pt>
                <c:pt idx="48">
                  <c:v>700562.28524414322</c:v>
                </c:pt>
                <c:pt idx="49">
                  <c:v>710872.36683411477</c:v>
                </c:pt>
                <c:pt idx="50">
                  <c:v>721329.46794217057</c:v>
                </c:pt>
                <c:pt idx="51">
                  <c:v>732086.21271513856</c:v>
                </c:pt>
                <c:pt idx="52">
                  <c:v>742383.13334988593</c:v>
                </c:pt>
                <c:pt idx="53">
                  <c:v>752991.60323457443</c:v>
                </c:pt>
                <c:pt idx="54">
                  <c:v>763920.6667592742</c:v>
                </c:pt>
                <c:pt idx="55">
                  <c:v>775226.91186963988</c:v>
                </c:pt>
                <c:pt idx="56">
                  <c:v>786291.01333243132</c:v>
                </c:pt>
                <c:pt idx="57">
                  <c:v>788276.29892310768</c:v>
                </c:pt>
                <c:pt idx="58">
                  <c:v>788871.05381941213</c:v>
                </c:pt>
                <c:pt idx="59">
                  <c:v>789873.3496560842</c:v>
                </c:pt>
                <c:pt idx="60">
                  <c:v>790453.30939834286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499941.85980369127</c:v>
                </c:pt>
                <c:pt idx="33">
                  <c:v>501051.3215305573</c:v>
                </c:pt>
                <c:pt idx="34">
                  <c:v>502576.48823855538</c:v>
                </c:pt>
                <c:pt idx="35">
                  <c:v>504703.4328714385</c:v>
                </c:pt>
                <c:pt idx="36">
                  <c:v>506852.52434131491</c:v>
                </c:pt>
                <c:pt idx="37">
                  <c:v>509487.05301201326</c:v>
                </c:pt>
                <c:pt idx="38">
                  <c:v>512194.07328609133</c:v>
                </c:pt>
                <c:pt idx="39">
                  <c:v>515282.44404004986</c:v>
                </c:pt>
                <c:pt idx="40">
                  <c:v>518447.35279583797</c:v>
                </c:pt>
                <c:pt idx="41">
                  <c:v>525144.97073034011</c:v>
                </c:pt>
                <c:pt idx="42">
                  <c:v>531780.87213623268</c:v>
                </c:pt>
                <c:pt idx="43">
                  <c:v>538867.68519955466</c:v>
                </c:pt>
                <c:pt idx="44">
                  <c:v>547037.39583009633</c:v>
                </c:pt>
                <c:pt idx="45">
                  <c:v>554935.86936397781</c:v>
                </c:pt>
                <c:pt idx="46">
                  <c:v>563125.7757028013</c:v>
                </c:pt>
                <c:pt idx="47">
                  <c:v>572043.0793752491</c:v>
                </c:pt>
                <c:pt idx="48">
                  <c:v>580465.89348800434</c:v>
                </c:pt>
                <c:pt idx="49">
                  <c:v>589008.53251969512</c:v>
                </c:pt>
                <c:pt idx="50">
                  <c:v>597672.98772351281</c:v>
                </c:pt>
                <c:pt idx="51">
                  <c:v>606585.71910682914</c:v>
                </c:pt>
                <c:pt idx="52">
                  <c:v>615117.45334704837</c:v>
                </c:pt>
                <c:pt idx="53">
                  <c:v>623907.32839436166</c:v>
                </c:pt>
                <c:pt idx="54">
                  <c:v>632962.83817196998</c:v>
                </c:pt>
                <c:pt idx="55">
                  <c:v>642330.86983484449</c:v>
                </c:pt>
                <c:pt idx="56">
                  <c:v>651498.26818972873</c:v>
                </c:pt>
                <c:pt idx="57">
                  <c:v>653143.21910771774</c:v>
                </c:pt>
                <c:pt idx="58">
                  <c:v>653636.0160217986</c:v>
                </c:pt>
                <c:pt idx="59">
                  <c:v>654466.48971504113</c:v>
                </c:pt>
                <c:pt idx="60">
                  <c:v>654947.02778719843</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620617.48113561689</c:v>
                </c:pt>
                <c:pt idx="33">
                  <c:v>621994.74396896781</c:v>
                </c:pt>
                <c:pt idx="34">
                  <c:v>623888.05436510337</c:v>
                </c:pt>
                <c:pt idx="35">
                  <c:v>626528.39942661347</c:v>
                </c:pt>
                <c:pt idx="36">
                  <c:v>629196.23711335659</c:v>
                </c:pt>
                <c:pt idx="37">
                  <c:v>632466.68649767176</c:v>
                </c:pt>
                <c:pt idx="38">
                  <c:v>635827.12545859627</c:v>
                </c:pt>
                <c:pt idx="39">
                  <c:v>639660.96501523443</c:v>
                </c:pt>
                <c:pt idx="40">
                  <c:v>643589.8172637989</c:v>
                </c:pt>
                <c:pt idx="41">
                  <c:v>651904.10159628431</c:v>
                </c:pt>
                <c:pt idx="42">
                  <c:v>660141.7723070475</c:v>
                </c:pt>
                <c:pt idx="43">
                  <c:v>668939.19542013702</c:v>
                </c:pt>
                <c:pt idx="44">
                  <c:v>679080.90516839549</c:v>
                </c:pt>
                <c:pt idx="45">
                  <c:v>688885.90679666225</c:v>
                </c:pt>
                <c:pt idx="46">
                  <c:v>699052.68707933975</c:v>
                </c:pt>
                <c:pt idx="47">
                  <c:v>710122.4433623784</c:v>
                </c:pt>
                <c:pt idx="48">
                  <c:v>720578.35053683317</c:v>
                </c:pt>
                <c:pt idx="49">
                  <c:v>731183.00588651816</c:v>
                </c:pt>
                <c:pt idx="50">
                  <c:v>741938.88131194701</c:v>
                </c:pt>
                <c:pt idx="51">
                  <c:v>753002.961649857</c:v>
                </c:pt>
                <c:pt idx="52">
                  <c:v>763594.0800170257</c:v>
                </c:pt>
                <c:pt idx="53">
                  <c:v>774505.64904127677</c:v>
                </c:pt>
                <c:pt idx="54">
                  <c:v>785746.97152382496</c:v>
                </c:pt>
                <c:pt idx="55">
                  <c:v>797376.25220877258</c:v>
                </c:pt>
                <c:pt idx="56">
                  <c:v>808756.47085621522</c:v>
                </c:pt>
                <c:pt idx="57">
                  <c:v>810798.47889233951</c:v>
                </c:pt>
                <c:pt idx="58">
                  <c:v>811410.22678568121</c:v>
                </c:pt>
                <c:pt idx="59">
                  <c:v>812441.15964625811</c:v>
                </c:pt>
                <c:pt idx="60">
                  <c:v>813037.68966686714</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4840791.077394058</c:v>
                </c:pt>
                <c:pt idx="33">
                  <c:v>4787999.457162085</c:v>
                </c:pt>
                <c:pt idx="34">
                  <c:v>4746040.3971746042</c:v>
                </c:pt>
                <c:pt idx="35">
                  <c:v>4719818.4234335832</c:v>
                </c:pt>
                <c:pt idx="36">
                  <c:v>4701998.9730276689</c:v>
                </c:pt>
                <c:pt idx="37">
                  <c:v>4695772.9025842464</c:v>
                </c:pt>
                <c:pt idx="38">
                  <c:v>4689428.6821994381</c:v>
                </c:pt>
                <c:pt idx="39">
                  <c:v>4691296.8753784075</c:v>
                </c:pt>
                <c:pt idx="40">
                  <c:v>4692980.9215653194</c:v>
                </c:pt>
                <c:pt idx="41">
                  <c:v>4751534.2859549141</c:v>
                </c:pt>
                <c:pt idx="42">
                  <c:v>4801400.2284359438</c:v>
                </c:pt>
                <c:pt idx="43">
                  <c:v>4855562.424697496</c:v>
                </c:pt>
                <c:pt idx="44">
                  <c:v>4928681.7140443483</c:v>
                </c:pt>
                <c:pt idx="45">
                  <c:v>4987247.1890242929</c:v>
                </c:pt>
                <c:pt idx="46">
                  <c:v>5050830.331981712</c:v>
                </c:pt>
                <c:pt idx="47">
                  <c:v>5122712.2252130285</c:v>
                </c:pt>
                <c:pt idx="48">
                  <c:v>5175175.4301749906</c:v>
                </c:pt>
                <c:pt idx="49">
                  <c:v>5222331.230266368</c:v>
                </c:pt>
                <c:pt idx="50">
                  <c:v>5264215.3098635823</c:v>
                </c:pt>
                <c:pt idx="51">
                  <c:v>5335370.6455984395</c:v>
                </c:pt>
                <c:pt idx="52">
                  <c:v>5392367.9270859705</c:v>
                </c:pt>
                <c:pt idx="53">
                  <c:v>5448313.7853704952</c:v>
                </c:pt>
                <c:pt idx="54">
                  <c:v>5503167.5012782495</c:v>
                </c:pt>
                <c:pt idx="55">
                  <c:v>5557615.7271887688</c:v>
                </c:pt>
                <c:pt idx="56">
                  <c:v>5606494.4732355606</c:v>
                </c:pt>
                <c:pt idx="57">
                  <c:v>5514206.6189570446</c:v>
                </c:pt>
                <c:pt idx="58">
                  <c:v>5401444.4310901305</c:v>
                </c:pt>
                <c:pt idx="59">
                  <c:v>5295125.9428782864</c:v>
                </c:pt>
                <c:pt idx="60">
                  <c:v>5183336.7637730986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4292776.9931607684</c:v>
                </c:pt>
                <c:pt idx="33">
                  <c:v>4245961.7827663766</c:v>
                </c:pt>
                <c:pt idx="34">
                  <c:v>4208752.8050416298</c:v>
                </c:pt>
                <c:pt idx="35">
                  <c:v>4185499.356629781</c:v>
                </c:pt>
                <c:pt idx="36">
                  <c:v>4169697.2024962343</c:v>
                </c:pt>
                <c:pt idx="37">
                  <c:v>4164175.9702162179</c:v>
                </c:pt>
                <c:pt idx="38">
                  <c:v>4158549.9634598782</c:v>
                </c:pt>
                <c:pt idx="39">
                  <c:v>4160206.6630714177</c:v>
                </c:pt>
                <c:pt idx="40">
                  <c:v>4161700.0625201883</c:v>
                </c:pt>
                <c:pt idx="41">
                  <c:v>4213624.7441486968</c:v>
                </c:pt>
                <c:pt idx="42">
                  <c:v>4257845.4855941376</c:v>
                </c:pt>
                <c:pt idx="43">
                  <c:v>4305876.1124675907</c:v>
                </c:pt>
                <c:pt idx="44">
                  <c:v>4370717.7464166852</c:v>
                </c:pt>
                <c:pt idx="45">
                  <c:v>4422653.1676253164</c:v>
                </c:pt>
                <c:pt idx="46">
                  <c:v>4479038.2189271776</c:v>
                </c:pt>
                <c:pt idx="47">
                  <c:v>4542782.5393398553</c:v>
                </c:pt>
                <c:pt idx="48">
                  <c:v>4589306.5135514056</c:v>
                </c:pt>
                <c:pt idx="49">
                  <c:v>4631123.9211796094</c:v>
                </c:pt>
                <c:pt idx="50">
                  <c:v>4668266.4068601578</c:v>
                </c:pt>
                <c:pt idx="51">
                  <c:v>4731366.4215684272</c:v>
                </c:pt>
                <c:pt idx="52">
                  <c:v>4781911.1806234075</c:v>
                </c:pt>
                <c:pt idx="53">
                  <c:v>4831523.5455172304</c:v>
                </c:pt>
                <c:pt idx="54">
                  <c:v>4880167.4067939185</c:v>
                </c:pt>
                <c:pt idx="55">
                  <c:v>4928451.6826013597</c:v>
                </c:pt>
                <c:pt idx="56">
                  <c:v>4971796.985699458</c:v>
                </c:pt>
                <c:pt idx="57">
                  <c:v>4889956.8130373787</c:v>
                </c:pt>
                <c:pt idx="58">
                  <c:v>4789960.1558723794</c:v>
                </c:pt>
                <c:pt idx="59">
                  <c:v>4695677.7229298009</c:v>
                </c:pt>
                <c:pt idx="60">
                  <c:v>4596543.9225912374</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638069.8226593486</c:v>
                </c:pt>
                <c:pt idx="33">
                  <c:v>645917.07880897436</c:v>
                </c:pt>
                <c:pt idx="34">
                  <c:v>655100.18737927871</c:v>
                </c:pt>
                <c:pt idx="35">
                  <c:v>666419.78250896593</c:v>
                </c:pt>
                <c:pt idx="36">
                  <c:v>678973.83547006687</c:v>
                </c:pt>
                <c:pt idx="37">
                  <c:v>693322.47536945541</c:v>
                </c:pt>
                <c:pt idx="38">
                  <c:v>707820.30935871624</c:v>
                </c:pt>
                <c:pt idx="39">
                  <c:v>723760.58022006997</c:v>
                </c:pt>
                <c:pt idx="40">
                  <c:v>739911.95374475617</c:v>
                </c:pt>
                <c:pt idx="41">
                  <c:v>773987.31826849247</c:v>
                </c:pt>
                <c:pt idx="42">
                  <c:v>808096.69736328744</c:v>
                </c:pt>
                <c:pt idx="43">
                  <c:v>844434.71263364609</c:v>
                </c:pt>
                <c:pt idx="44">
                  <c:v>885794.3699038761</c:v>
                </c:pt>
                <c:pt idx="45">
                  <c:v>926385.81930118625</c:v>
                </c:pt>
                <c:pt idx="46">
                  <c:v>969805.50633605209</c:v>
                </c:pt>
                <c:pt idx="47">
                  <c:v>1016912.2100933415</c:v>
                </c:pt>
                <c:pt idx="48">
                  <c:v>1062306.5085875974</c:v>
                </c:pt>
                <c:pt idx="49">
                  <c:v>1108712.7541148039</c:v>
                </c:pt>
                <c:pt idx="50">
                  <c:v>1156154.506494266</c:v>
                </c:pt>
                <c:pt idx="51">
                  <c:v>1204844.118793569</c:v>
                </c:pt>
                <c:pt idx="52">
                  <c:v>1252192.2581934838</c:v>
                </c:pt>
                <c:pt idx="53">
                  <c:v>1301144.1457319811</c:v>
                </c:pt>
                <c:pt idx="54">
                  <c:v>1351760.6474956314</c:v>
                </c:pt>
                <c:pt idx="55">
                  <c:v>1404289.806660047</c:v>
                </c:pt>
                <c:pt idx="56">
                  <c:v>1457483.5702698494</c:v>
                </c:pt>
                <c:pt idx="57">
                  <c:v>1475053.5504657943</c:v>
                </c:pt>
                <c:pt idx="58">
                  <c:v>1487035.1953819722</c:v>
                </c:pt>
                <c:pt idx="59">
                  <c:v>1500562.4970795747</c:v>
                </c:pt>
                <c:pt idx="60">
                  <c:v>1512305.2786000853</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19464577.543958288</c:v>
                      </c:pt>
                      <c:pt idx="33">
                        <c:v>19500026.351857115</c:v>
                      </c:pt>
                      <c:pt idx="34">
                        <c:v>19539971.582340796</c:v>
                      </c:pt>
                      <c:pt idx="35">
                        <c:v>19584325.679520614</c:v>
                      </c:pt>
                      <c:pt idx="36">
                        <c:v>19611140.401593182</c:v>
                      </c:pt>
                      <c:pt idx="37">
                        <c:v>19641671.583020478</c:v>
                      </c:pt>
                      <c:pt idx="38">
                        <c:v>19675453.515029512</c:v>
                      </c:pt>
                      <c:pt idx="39">
                        <c:v>19712559.324975371</c:v>
                      </c:pt>
                      <c:pt idx="40">
                        <c:v>19752633.57630505</c:v>
                      </c:pt>
                      <c:pt idx="41">
                        <c:v>19780843.699544232</c:v>
                      </c:pt>
                      <c:pt idx="42">
                        <c:v>19811527.410993222</c:v>
                      </c:pt>
                      <c:pt idx="43">
                        <c:v>19844948.08412084</c:v>
                      </c:pt>
                      <c:pt idx="44">
                        <c:v>19881464.354469381</c:v>
                      </c:pt>
                      <c:pt idx="45">
                        <c:v>19920009.687949695</c:v>
                      </c:pt>
                      <c:pt idx="46">
                        <c:v>19944660.433464687</c:v>
                      </c:pt>
                      <c:pt idx="47">
                        <c:v>19971777.182161923</c:v>
                      </c:pt>
                      <c:pt idx="48">
                        <c:v>20000405.048270494</c:v>
                      </c:pt>
                      <c:pt idx="49">
                        <c:v>20030919.506283071</c:v>
                      </c:pt>
                      <c:pt idx="50">
                        <c:v>20063259.387943875</c:v>
                      </c:pt>
                      <c:pt idx="51">
                        <c:v>20082327.190276504</c:v>
                      </c:pt>
                      <c:pt idx="52">
                        <c:v>20102651.119875778</c:v>
                      </c:pt>
                      <c:pt idx="53">
                        <c:v>20124638.557961207</c:v>
                      </c:pt>
                      <c:pt idx="54">
                        <c:v>20148245.158396158</c:v>
                      </c:pt>
                      <c:pt idx="55">
                        <c:v>20173458.288057581</c:v>
                      </c:pt>
                      <c:pt idx="56">
                        <c:v>20184584.37863522</c:v>
                      </c:pt>
                      <c:pt idx="57">
                        <c:v>20191519.621203132</c:v>
                      </c:pt>
                      <c:pt idx="58">
                        <c:v>20198812.342997003</c:v>
                      </c:pt>
                      <c:pt idx="59">
                        <c:v>20207497.201573268</c:v>
                      </c:pt>
                      <c:pt idx="60">
                        <c:v>20217043.297772702</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2908500.0927753765</c:v>
                      </c:pt>
                      <c:pt idx="33">
                        <c:v>2913797.0410820977</c:v>
                      </c:pt>
                      <c:pt idx="34">
                        <c:v>2919765.8686256362</c:v>
                      </c:pt>
                      <c:pt idx="35">
                        <c:v>2926393.492342161</c:v>
                      </c:pt>
                      <c:pt idx="36">
                        <c:v>2930400.2898932346</c:v>
                      </c:pt>
                      <c:pt idx="37">
                        <c:v>2934962.4204513361</c:v>
                      </c:pt>
                      <c:pt idx="38">
                        <c:v>2940010.2953492375</c:v>
                      </c:pt>
                      <c:pt idx="39">
                        <c:v>2945554.8416629867</c:v>
                      </c:pt>
                      <c:pt idx="40">
                        <c:v>2951542.9481835137</c:v>
                      </c:pt>
                      <c:pt idx="41">
                        <c:v>2955758.2539548855</c:v>
                      </c:pt>
                      <c:pt idx="42">
                        <c:v>2960343.1763553093</c:v>
                      </c:pt>
                      <c:pt idx="43">
                        <c:v>2965337.0700410451</c:v>
                      </c:pt>
                      <c:pt idx="44">
                        <c:v>2970793.5242310571</c:v>
                      </c:pt>
                      <c:pt idx="45">
                        <c:v>2976553.1717625982</c:v>
                      </c:pt>
                      <c:pt idx="46">
                        <c:v>2980236.6164947236</c:v>
                      </c:pt>
                      <c:pt idx="47">
                        <c:v>2984288.5444609774</c:v>
                      </c:pt>
                      <c:pt idx="48">
                        <c:v>2988566.2715806486</c:v>
                      </c:pt>
                      <c:pt idx="49">
                        <c:v>2993125.9032377005</c:v>
                      </c:pt>
                      <c:pt idx="50">
                        <c:v>2997958.2993479357</c:v>
                      </c:pt>
                      <c:pt idx="51">
                        <c:v>3000807.5111907423</c:v>
                      </c:pt>
                      <c:pt idx="52">
                        <c:v>3003844.4202113231</c:v>
                      </c:pt>
                      <c:pt idx="53">
                        <c:v>3007129.8994654678</c:v>
                      </c:pt>
                      <c:pt idx="54">
                        <c:v>3010657.3225189666</c:v>
                      </c:pt>
                      <c:pt idx="55">
                        <c:v>3014424.8016637764</c:v>
                      </c:pt>
                      <c:pt idx="56">
                        <c:v>3016087.3209454929</c:v>
                      </c:pt>
                      <c:pt idx="57">
                        <c:v>3017123.6215590886</c:v>
                      </c:pt>
                      <c:pt idx="58">
                        <c:v>3018213.3386087478</c:v>
                      </c:pt>
                      <c:pt idx="59">
                        <c:v>3019511.076097155</c:v>
                      </c:pt>
                      <c:pt idx="60">
                        <c:v>3020937.5042648865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2165590.6174249179</c:v>
                      </c:pt>
                      <c:pt idx="33">
                        <c:v>2172492.2611440439</c:v>
                      </c:pt>
                      <c:pt idx="34">
                        <c:v>2179990.8134643361</c:v>
                      </c:pt>
                      <c:pt idx="35">
                        <c:v>2188078.375834797</c:v>
                      </c:pt>
                      <c:pt idx="36">
                        <c:v>2193114.676855139</c:v>
                      </c:pt>
                      <c:pt idx="37">
                        <c:v>2198652.081821586</c:v>
                      </c:pt>
                      <c:pt idx="38">
                        <c:v>2204617.7653629477</c:v>
                      </c:pt>
                      <c:pt idx="39">
                        <c:v>2211027.8240666147</c:v>
                      </c:pt>
                      <c:pt idx="40">
                        <c:v>2217827.0874643596</c:v>
                      </c:pt>
                      <c:pt idx="41">
                        <c:v>2222581.2793526598</c:v>
                      </c:pt>
                      <c:pt idx="42">
                        <c:v>2227659.4159700763</c:v>
                      </c:pt>
                      <c:pt idx="43">
                        <c:v>2233107.1610668516</c:v>
                      </c:pt>
                      <c:pt idx="44">
                        <c:v>2238985.0520335394</c:v>
                      </c:pt>
                      <c:pt idx="45">
                        <c:v>2245120.5248576645</c:v>
                      </c:pt>
                      <c:pt idx="46">
                        <c:v>2248924.4756177147</c:v>
                      </c:pt>
                      <c:pt idx="47">
                        <c:v>2253070.5435556029</c:v>
                      </c:pt>
                      <c:pt idx="48">
                        <c:v>2257404.8632910624</c:v>
                      </c:pt>
                      <c:pt idx="49">
                        <c:v>2261989.8066644208</c:v>
                      </c:pt>
                      <c:pt idx="50">
                        <c:v>2266816.595090135</c:v>
                      </c:pt>
                      <c:pt idx="51">
                        <c:v>2269451.7466273834</c:v>
                      </c:pt>
                      <c:pt idx="52">
                        <c:v>2272247.4485876989</c:v>
                      </c:pt>
                      <c:pt idx="53">
                        <c:v>2275270.186053195</c:v>
                      </c:pt>
                      <c:pt idx="54">
                        <c:v>2278513.4177052826</c:v>
                      </c:pt>
                      <c:pt idx="55">
                        <c:v>2281975.6337410598</c:v>
                      </c:pt>
                      <c:pt idx="56">
                        <c:v>2283148.0700883982</c:v>
                      </c:pt>
                      <c:pt idx="57">
                        <c:v>2283623.0752992742</c:v>
                      </c:pt>
                      <c:pt idx="58">
                        <c:v>2284130.1140536559</c:v>
                      </c:pt>
                      <c:pt idx="59">
                        <c:v>2284834.7750830506</c:v>
                      </c:pt>
                      <c:pt idx="60">
                        <c:v>2285652.8262120942</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4203793.5514718983</c:v>
                      </c:pt>
                      <c:pt idx="33">
                        <c:v>4217190.8598678494</c:v>
                      </c:pt>
                      <c:pt idx="34">
                        <c:v>4231746.873195475</c:v>
                      </c:pt>
                      <c:pt idx="35">
                        <c:v>4247446.258973428</c:v>
                      </c:pt>
                      <c:pt idx="36">
                        <c:v>4257222.6080129165</c:v>
                      </c:pt>
                      <c:pt idx="37">
                        <c:v>4267971.6882419018</c:v>
                      </c:pt>
                      <c:pt idx="38">
                        <c:v>4279552.1327633681</c:v>
                      </c:pt>
                      <c:pt idx="39">
                        <c:v>4291995.1878940165</c:v>
                      </c:pt>
                      <c:pt idx="40">
                        <c:v>4305193.7580190506</c:v>
                      </c:pt>
                      <c:pt idx="41">
                        <c:v>4314422.4834492803</c:v>
                      </c:pt>
                      <c:pt idx="42">
                        <c:v>4324280.0427654414</c:v>
                      </c:pt>
                      <c:pt idx="43">
                        <c:v>4334855.0773650641</c:v>
                      </c:pt>
                      <c:pt idx="44">
                        <c:v>4346265.1010062816</c:v>
                      </c:pt>
                      <c:pt idx="45">
                        <c:v>4358175.1364884069</c:v>
                      </c:pt>
                      <c:pt idx="46">
                        <c:v>4365559.2761990922</c:v>
                      </c:pt>
                      <c:pt idx="47">
                        <c:v>4373607.5257255817</c:v>
                      </c:pt>
                      <c:pt idx="48">
                        <c:v>4382021.2052120613</c:v>
                      </c:pt>
                      <c:pt idx="49">
                        <c:v>4390921.3894074038</c:v>
                      </c:pt>
                      <c:pt idx="50">
                        <c:v>4400291.0375279086</c:v>
                      </c:pt>
                      <c:pt idx="51">
                        <c:v>4405406.3316884488</c:v>
                      </c:pt>
                      <c:pt idx="52">
                        <c:v>4410833.2825525915</c:v>
                      </c:pt>
                      <c:pt idx="53">
                        <c:v>4416700.9493973777</c:v>
                      </c:pt>
                      <c:pt idx="54">
                        <c:v>4422996.6343690772</c:v>
                      </c:pt>
                      <c:pt idx="55">
                        <c:v>4429717.4066738207</c:v>
                      </c:pt>
                      <c:pt idx="56">
                        <c:v>4431993.3125245366</c:v>
                      </c:pt>
                      <c:pt idx="57">
                        <c:v>4432915.3814632958</c:v>
                      </c:pt>
                      <c:pt idx="58">
                        <c:v>4433899.6331629781</c:v>
                      </c:pt>
                      <c:pt idx="59">
                        <c:v>4435267.5045729801</c:v>
                      </c:pt>
                      <c:pt idx="60">
                        <c:v>4436855.4861764172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298168.97855724068</c:v>
                      </c:pt>
                      <c:pt idx="33">
                        <c:v>297646.10378699144</c:v>
                      </c:pt>
                      <c:pt idx="34">
                        <c:v>297419.76916621497</c:v>
                      </c:pt>
                      <c:pt idx="35">
                        <c:v>297663.53197112901</c:v>
                      </c:pt>
                      <c:pt idx="36">
                        <c:v>298439.13528785773</c:v>
                      </c:pt>
                      <c:pt idx="37">
                        <c:v>299577.06411067082</c:v>
                      </c:pt>
                      <c:pt idx="38">
                        <c:v>300694.67413696798</c:v>
                      </c:pt>
                      <c:pt idx="39">
                        <c:v>302078.03144575516</c:v>
                      </c:pt>
                      <c:pt idx="40">
                        <c:v>303447.45991488901</c:v>
                      </c:pt>
                      <c:pt idx="41">
                        <c:v>308428.17998244683</c:v>
                      </c:pt>
                      <c:pt idx="42">
                        <c:v>313251.76194694394</c:v>
                      </c:pt>
                      <c:pt idx="43">
                        <c:v>318382.11972118897</c:v>
                      </c:pt>
                      <c:pt idx="44">
                        <c:v>324381.8615516409</c:v>
                      </c:pt>
                      <c:pt idx="45">
                        <c:v>330031.56143858109</c:v>
                      </c:pt>
                      <c:pt idx="46">
                        <c:v>336322.27583416383</c:v>
                      </c:pt>
                      <c:pt idx="47">
                        <c:v>343165.96187707153</c:v>
                      </c:pt>
                      <c:pt idx="48">
                        <c:v>349478.12411988946</c:v>
                      </c:pt>
                      <c:pt idx="49">
                        <c:v>355804.51557078591</c:v>
                      </c:pt>
                      <c:pt idx="50">
                        <c:v>362146.50930355431</c:v>
                      </c:pt>
                      <c:pt idx="51">
                        <c:v>369096.23755726102</c:v>
                      </c:pt>
                      <c:pt idx="52">
                        <c:v>375636.50318447954</c:v>
                      </c:pt>
                      <c:pt idx="53">
                        <c:v>382325.87678219087</c:v>
                      </c:pt>
                      <c:pt idx="54">
                        <c:v>389169.37775526568</c:v>
                      </c:pt>
                      <c:pt idx="55">
                        <c:v>396205.90291271056</c:v>
                      </c:pt>
                      <c:pt idx="56">
                        <c:v>403510.23816715367</c:v>
                      </c:pt>
                      <c:pt idx="57">
                        <c:v>404280.26792254217</c:v>
                      </c:pt>
                      <c:pt idx="58">
                        <c:v>404025.69897284079</c:v>
                      </c:pt>
                      <c:pt idx="59">
                        <c:v>404030.45617915795</c:v>
                      </c:pt>
                      <c:pt idx="60">
                        <c:v>403705.81911711034</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1385663.6683093377</c:v>
                      </c:pt>
                      <c:pt idx="33">
                        <c:v>1365168.6888929117</c:v>
                      </c:pt>
                      <c:pt idx="34">
                        <c:v>1348125.0262262211</c:v>
                      </c:pt>
                      <c:pt idx="35">
                        <c:v>1335937.7600684832</c:v>
                      </c:pt>
                      <c:pt idx="36">
                        <c:v>1326904.2218661099</c:v>
                      </c:pt>
                      <c:pt idx="37">
                        <c:v>1321445.410271826</c:v>
                      </c:pt>
                      <c:pt idx="38">
                        <c:v>1316119.3255568219</c:v>
                      </c:pt>
                      <c:pt idx="39">
                        <c:v>1313345.9916157301</c:v>
                      </c:pt>
                      <c:pt idx="40">
                        <c:v>1310663.9747118964</c:v>
                      </c:pt>
                      <c:pt idx="41">
                        <c:v>1336734.6742929989</c:v>
                      </c:pt>
                      <c:pt idx="42">
                        <c:v>1361001.2466996911</c:v>
                      </c:pt>
                      <c:pt idx="43">
                        <c:v>1387305.1997815941</c:v>
                      </c:pt>
                      <c:pt idx="44">
                        <c:v>1420116.9246139578</c:v>
                      </c:pt>
                      <c:pt idx="45">
                        <c:v>1449467.0091309536</c:v>
                      </c:pt>
                      <c:pt idx="46">
                        <c:v>1481581.7445973777</c:v>
                      </c:pt>
                      <c:pt idx="47">
                        <c:v>1517242.4981273543</c:v>
                      </c:pt>
                      <c:pt idx="48">
                        <c:v>1547942.8591114352</c:v>
                      </c:pt>
                      <c:pt idx="49">
                        <c:v>1578002.2916973364</c:v>
                      </c:pt>
                      <c:pt idx="50">
                        <c:v>1607438.0328256276</c:v>
                      </c:pt>
                      <c:pt idx="51">
                        <c:v>1638921.560608722</c:v>
                      </c:pt>
                      <c:pt idx="52">
                        <c:v>1666493.7207253552</c:v>
                      </c:pt>
                      <c:pt idx="53">
                        <c:v>1694337.0074528863</c:v>
                      </c:pt>
                      <c:pt idx="54">
                        <c:v>1722457.9435671482</c:v>
                      </c:pt>
                      <c:pt idx="55">
                        <c:v>1751101.8692181541</c:v>
                      </c:pt>
                      <c:pt idx="56">
                        <c:v>1778848.8025288102</c:v>
                      </c:pt>
                      <c:pt idx="57">
                        <c:v>1760513.1238990636</c:v>
                      </c:pt>
                      <c:pt idx="58">
                        <c:v>1735425.5807116297</c:v>
                      </c:pt>
                      <c:pt idx="59">
                        <c:v>1712479.484721178</c:v>
                      </c:pt>
                      <c:pt idx="60">
                        <c:v>1687681.5668971597</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188954.13658763695</c:v>
                      </c:pt>
                      <c:pt idx="33">
                        <c:v>186159.36666721522</c:v>
                      </c:pt>
                      <c:pt idx="34">
                        <c:v>183835.23084903014</c:v>
                      </c:pt>
                      <c:pt idx="35">
                        <c:v>182173.33091842951</c:v>
                      </c:pt>
                      <c:pt idx="36">
                        <c:v>180941.48479992407</c:v>
                      </c:pt>
                      <c:pt idx="37">
                        <c:v>180197.10140070354</c:v>
                      </c:pt>
                      <c:pt idx="38">
                        <c:v>179470.81712138481</c:v>
                      </c:pt>
                      <c:pt idx="39">
                        <c:v>179092.63522032683</c:v>
                      </c:pt>
                      <c:pt idx="40">
                        <c:v>178726.90564253132</c:v>
                      </c:pt>
                      <c:pt idx="41">
                        <c:v>182282.00103995437</c:v>
                      </c:pt>
                      <c:pt idx="42">
                        <c:v>185591.07909541242</c:v>
                      </c:pt>
                      <c:pt idx="43">
                        <c:v>189177.98178839919</c:v>
                      </c:pt>
                      <c:pt idx="44">
                        <c:v>193652.30790190332</c:v>
                      </c:pt>
                      <c:pt idx="45">
                        <c:v>197654.59215422094</c:v>
                      </c:pt>
                      <c:pt idx="46">
                        <c:v>202033.87426327876</c:v>
                      </c:pt>
                      <c:pt idx="47">
                        <c:v>206896.70429009377</c:v>
                      </c:pt>
                      <c:pt idx="48">
                        <c:v>211083.11715155933</c:v>
                      </c:pt>
                      <c:pt idx="49">
                        <c:v>215182.1306860004</c:v>
                      </c:pt>
                      <c:pt idx="50">
                        <c:v>219196.09538531283</c:v>
                      </c:pt>
                      <c:pt idx="51">
                        <c:v>223489.30371937118</c:v>
                      </c:pt>
                      <c:pt idx="52">
                        <c:v>227249.14373527569</c:v>
                      </c:pt>
                      <c:pt idx="53">
                        <c:v>231045.9555617572</c:v>
                      </c:pt>
                      <c:pt idx="54">
                        <c:v>234880.62866824746</c:v>
                      </c:pt>
                      <c:pt idx="55">
                        <c:v>238786.61852974829</c:v>
                      </c:pt>
                      <c:pt idx="56">
                        <c:v>242570.29125392865</c:v>
                      </c:pt>
                      <c:pt idx="57">
                        <c:v>240069.97144078137</c:v>
                      </c:pt>
                      <c:pt idx="58">
                        <c:v>236648.94282431313</c:v>
                      </c:pt>
                      <c:pt idx="59">
                        <c:v>233519.92973470606</c:v>
                      </c:pt>
                      <c:pt idx="60">
                        <c:v>230138.3954859763</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26537098.334030479</c:v>
                      </c:pt>
                      <c:pt idx="33">
                        <c:v>26798227.388421658</c:v>
                      </c:pt>
                      <c:pt idx="34">
                        <c:v>27090130.468705673</c:v>
                      </c:pt>
                      <c:pt idx="35">
                        <c:v>27430600.703013875</c:v>
                      </c:pt>
                      <c:pt idx="36">
                        <c:v>27780792.79829539</c:v>
                      </c:pt>
                      <c:pt idx="37">
                        <c:v>28170910.65251695</c:v>
                      </c:pt>
                      <c:pt idx="38">
                        <c:v>28563941.069058858</c:v>
                      </c:pt>
                      <c:pt idx="39">
                        <c:v>28988665.075538602</c:v>
                      </c:pt>
                      <c:pt idx="40">
                        <c:v>29417519.160124872</c:v>
                      </c:pt>
                      <c:pt idx="41">
                        <c:v>30182735.111072995</c:v>
                      </c:pt>
                      <c:pt idx="42">
                        <c:v>30942605.524074391</c:v>
                      </c:pt>
                      <c:pt idx="43">
                        <c:v>31745198.096806262</c:v>
                      </c:pt>
                      <c:pt idx="44">
                        <c:v>32650604.113421194</c:v>
                      </c:pt>
                      <c:pt idx="45">
                        <c:v>33532020.04902342</c:v>
                      </c:pt>
                      <c:pt idx="46">
                        <c:v>34452682.76419241</c:v>
                      </c:pt>
                      <c:pt idx="47">
                        <c:v>35444507.329844385</c:v>
                      </c:pt>
                      <c:pt idx="48">
                        <c:v>36391395.4225666</c:v>
                      </c:pt>
                      <c:pt idx="49">
                        <c:v>37351789.808668256</c:v>
                      </c:pt>
                      <c:pt idx="50">
                        <c:v>38325999.88382268</c:v>
                      </c:pt>
                      <c:pt idx="51">
                        <c:v>39335968.82937859</c:v>
                      </c:pt>
                      <c:pt idx="52">
                        <c:v>40311410.153535061</c:v>
                      </c:pt>
                      <c:pt idx="53">
                        <c:v>41314150.424831927</c:v>
                      </c:pt>
                      <c:pt idx="54">
                        <c:v>42345161.380998194</c:v>
                      </c:pt>
                      <c:pt idx="55">
                        <c:v>43409276.340699047</c:v>
                      </c:pt>
                      <c:pt idx="56">
                        <c:v>44466195.292929418</c:v>
                      </c:pt>
                      <c:pt idx="57">
                        <c:v>44783949.312914312</c:v>
                      </c:pt>
                      <c:pt idx="58">
                        <c:v>44985750.218285836</c:v>
                      </c:pt>
                      <c:pt idx="59">
                        <c:v>45218445.695052154</c:v>
                      </c:pt>
                      <c:pt idx="60">
                        <c:v>45413992.722140417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87024724.586969644</c:v>
                      </c:pt>
                      <c:pt idx="33">
                        <c:v>86664200.134205788</c:v>
                      </c:pt>
                      <c:pt idx="34">
                        <c:v>86586579.819698527</c:v>
                      </c:pt>
                      <c:pt idx="35">
                        <c:v>86945804.045483023</c:v>
                      </c:pt>
                      <c:pt idx="36">
                        <c:v>87670846.656610489</c:v>
                      </c:pt>
                      <c:pt idx="37">
                        <c:v>88739133.163622186</c:v>
                      </c:pt>
                      <c:pt idx="38">
                        <c:v>89811923.838420168</c:v>
                      </c:pt>
                      <c:pt idx="39">
                        <c:v>91143420.906437531</c:v>
                      </c:pt>
                      <c:pt idx="40">
                        <c:v>92485320.80595845</c:v>
                      </c:pt>
                      <c:pt idx="41">
                        <c:v>96967428.469037428</c:v>
                      </c:pt>
                      <c:pt idx="42">
                        <c:v>101336644.73084001</c:v>
                      </c:pt>
                      <c:pt idx="43">
                        <c:v>106009402.9984204</c:v>
                      </c:pt>
                      <c:pt idx="44">
                        <c:v>111493343.45819627</c:v>
                      </c:pt>
                      <c:pt idx="45">
                        <c:v>116697266.41186769</c:v>
                      </c:pt>
                      <c:pt idx="46">
                        <c:v>122377657.68880118</c:v>
                      </c:pt>
                      <c:pt idx="47">
                        <c:v>128580922.89996801</c:v>
                      </c:pt>
                      <c:pt idx="48">
                        <c:v>134332040.31845006</c:v>
                      </c:pt>
                      <c:pt idx="49">
                        <c:v>140123564.74267194</c:v>
                      </c:pt>
                      <c:pt idx="50">
                        <c:v>145958053.99074304</c:v>
                      </c:pt>
                      <c:pt idx="51">
                        <c:v>152214576.22482947</c:v>
                      </c:pt>
                      <c:pt idx="52">
                        <c:v>158119561.64158833</c:v>
                      </c:pt>
                      <c:pt idx="53">
                        <c:v>164179054.86940524</c:v>
                      </c:pt>
                      <c:pt idx="54">
                        <c:v>170398858.20600733</c:v>
                      </c:pt>
                      <c:pt idx="55">
                        <c:v>176815491.65586647</c:v>
                      </c:pt>
                      <c:pt idx="56">
                        <c:v>183305986.06025949</c:v>
                      </c:pt>
                      <c:pt idx="57">
                        <c:v>183894028.84683016</c:v>
                      </c:pt>
                      <c:pt idx="58">
                        <c:v>183569560.8867304</c:v>
                      </c:pt>
                      <c:pt idx="59">
                        <c:v>183493962.17441314</c:v>
                      </c:pt>
                      <c:pt idx="60">
                        <c:v>183134201.33033773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1105712.4305846044</c:v>
                      </c:pt>
                      <c:pt idx="33">
                        <c:v>1116592.8078509036</c:v>
                      </c:pt>
                      <c:pt idx="34">
                        <c:v>1128755.4361960706</c:v>
                      </c:pt>
                      <c:pt idx="35">
                        <c:v>1142941.6959589126</c:v>
                      </c:pt>
                      <c:pt idx="36">
                        <c:v>1157533.0332623089</c:v>
                      </c:pt>
                      <c:pt idx="37">
                        <c:v>1173787.943854874</c:v>
                      </c:pt>
                      <c:pt idx="38">
                        <c:v>1190164.2112107868</c:v>
                      </c:pt>
                      <c:pt idx="39">
                        <c:v>1207861.0448141096</c:v>
                      </c:pt>
                      <c:pt idx="40">
                        <c:v>1225729.9650052041</c:v>
                      </c:pt>
                      <c:pt idx="41">
                        <c:v>1257613.9629613759</c:v>
                      </c:pt>
                      <c:pt idx="42">
                        <c:v>1289275.2301697675</c:v>
                      </c:pt>
                      <c:pt idx="43">
                        <c:v>1322716.5873669288</c:v>
                      </c:pt>
                      <c:pt idx="44">
                        <c:v>1360441.8380592177</c:v>
                      </c:pt>
                      <c:pt idx="45">
                        <c:v>1397167.5020426437</c:v>
                      </c:pt>
                      <c:pt idx="46">
                        <c:v>1435528.4485080184</c:v>
                      </c:pt>
                      <c:pt idx="47">
                        <c:v>1476854.4720768507</c:v>
                      </c:pt>
                      <c:pt idx="48">
                        <c:v>1516308.1426069431</c:v>
                      </c:pt>
                      <c:pt idx="49">
                        <c:v>1556324.5753611787</c:v>
                      </c:pt>
                      <c:pt idx="50">
                        <c:v>1596916.6618259465</c:v>
                      </c:pt>
                      <c:pt idx="51">
                        <c:v>1638998.7012241094</c:v>
                      </c:pt>
                      <c:pt idx="52">
                        <c:v>1679642.089730629</c:v>
                      </c:pt>
                      <c:pt idx="53">
                        <c:v>1721422.9343679985</c:v>
                      </c:pt>
                      <c:pt idx="54">
                        <c:v>1764381.7242082597</c:v>
                      </c:pt>
                      <c:pt idx="55">
                        <c:v>1808719.8475291287</c:v>
                      </c:pt>
                      <c:pt idx="56">
                        <c:v>1852758.137205394</c:v>
                      </c:pt>
                      <c:pt idx="57">
                        <c:v>1865997.8880380981</c:v>
                      </c:pt>
                      <c:pt idx="58">
                        <c:v>1874406.2590952448</c:v>
                      </c:pt>
                      <c:pt idx="59">
                        <c:v>1884101.9039605083</c:v>
                      </c:pt>
                      <c:pt idx="60">
                        <c:v>1892249.6967558523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3626030.1911237384</c:v>
                      </c:pt>
                      <c:pt idx="33">
                        <c:v>3611008.3389252443</c:v>
                      </c:pt>
                      <c:pt idx="34">
                        <c:v>3607774.1591541083</c:v>
                      </c:pt>
                      <c:pt idx="35">
                        <c:v>3622741.8352284622</c:v>
                      </c:pt>
                      <c:pt idx="36">
                        <c:v>3652951.9440254406</c:v>
                      </c:pt>
                      <c:pt idx="37">
                        <c:v>3697463.8818175946</c:v>
                      </c:pt>
                      <c:pt idx="38">
                        <c:v>3742163.4932675101</c:v>
                      </c:pt>
                      <c:pt idx="39">
                        <c:v>3797642.537768234</c:v>
                      </c:pt>
                      <c:pt idx="40">
                        <c:v>3853555.0335816052</c:v>
                      </c:pt>
                      <c:pt idx="41">
                        <c:v>4040309.5195432301</c:v>
                      </c:pt>
                      <c:pt idx="42">
                        <c:v>4222360.1971183382</c:v>
                      </c:pt>
                      <c:pt idx="43">
                        <c:v>4417058.4582675211</c:v>
                      </c:pt>
                      <c:pt idx="44">
                        <c:v>4645555.9774248488</c:v>
                      </c:pt>
                      <c:pt idx="45">
                        <c:v>4862386.1004944919</c:v>
                      </c:pt>
                      <c:pt idx="46">
                        <c:v>5099069.0703667207</c:v>
                      </c:pt>
                      <c:pt idx="47">
                        <c:v>5357538.4541653385</c:v>
                      </c:pt>
                      <c:pt idx="48">
                        <c:v>5597168.3466020906</c:v>
                      </c:pt>
                      <c:pt idx="49">
                        <c:v>5838481.8642780026</c:v>
                      </c:pt>
                      <c:pt idx="50">
                        <c:v>6081585.5829476323</c:v>
                      </c:pt>
                      <c:pt idx="51">
                        <c:v>6342274.0093679009</c:v>
                      </c:pt>
                      <c:pt idx="52">
                        <c:v>6588315.0683995197</c:v>
                      </c:pt>
                      <c:pt idx="53">
                        <c:v>6840793.9528918909</c:v>
                      </c:pt>
                      <c:pt idx="54">
                        <c:v>7099952.4252503123</c:v>
                      </c:pt>
                      <c:pt idx="55">
                        <c:v>7367312.1523277769</c:v>
                      </c:pt>
                      <c:pt idx="56">
                        <c:v>7637749.4191774856</c:v>
                      </c:pt>
                      <c:pt idx="57">
                        <c:v>7662251.2019512635</c:v>
                      </c:pt>
                      <c:pt idx="58">
                        <c:v>7648731.7036137749</c:v>
                      </c:pt>
                      <c:pt idx="59">
                        <c:v>7645581.7572672209</c:v>
                      </c:pt>
                      <c:pt idx="60">
                        <c:v>7630591.7220974136</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21786.900984772012</c:v>
                </c:pt>
                <c:pt idx="23">
                  <c:v>21664.717574671067</c:v>
                </c:pt>
                <c:pt idx="24">
                  <c:v>21578.292904703092</c:v>
                </c:pt>
                <c:pt idx="25">
                  <c:v>21543.60505523445</c:v>
                </c:pt>
                <c:pt idx="26">
                  <c:v>21530.261638137716</c:v>
                </c:pt>
                <c:pt idx="27">
                  <c:v>21555.695275929542</c:v>
                </c:pt>
                <c:pt idx="28">
                  <c:v>21582.157198974764</c:v>
                </c:pt>
                <c:pt idx="29">
                  <c:v>21636.701017591473</c:v>
                </c:pt>
                <c:pt idx="30">
                  <c:v>21692.133728314893</c:v>
                </c:pt>
                <c:pt idx="31">
                  <c:v>21951.178563580586</c:v>
                </c:pt>
                <c:pt idx="32">
                  <c:v>22186.083515649232</c:v>
                </c:pt>
                <c:pt idx="33">
                  <c:v>22439.485060855044</c:v>
                </c:pt>
                <c:pt idx="34">
                  <c:v>22760.304683554547</c:v>
                </c:pt>
                <c:pt idx="35">
                  <c:v>23038.040668638994</c:v>
                </c:pt>
                <c:pt idx="36">
                  <c:v>23332.371798211127</c:v>
                </c:pt>
                <c:pt idx="37">
                  <c:v>23660.07937152567</c:v>
                </c:pt>
                <c:pt idx="38">
                  <c:v>23928.275517461145</c:v>
                </c:pt>
                <c:pt idx="39">
                  <c:v>24184.141383082781</c:v>
                </c:pt>
                <c:pt idx="40">
                  <c:v>24427.806517494148</c:v>
                </c:pt>
                <c:pt idx="41">
                  <c:v>24753.466221563602</c:v>
                </c:pt>
                <c:pt idx="42">
                  <c:v>25035.50201124536</c:v>
                </c:pt>
                <c:pt idx="43">
                  <c:v>25318.745765004482</c:v>
                </c:pt>
                <c:pt idx="44">
                  <c:v>25603.202055483067</c:v>
                </c:pt>
                <c:pt idx="45">
                  <c:v>25891.422384449324</c:v>
                </c:pt>
                <c:pt idx="46">
                  <c:v>26160.533326281155</c:v>
                </c:pt>
                <c:pt idx="47">
                  <c:v>25937.483508740821</c:v>
                </c:pt>
                <c:pt idx="48">
                  <c:v>25642.297392125085</c:v>
                </c:pt>
                <c:pt idx="49">
                  <c:v>25369.68309348177</c:v>
                </c:pt>
                <c:pt idx="50">
                  <c:v>25077.293424464762</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697.28100264286979</c:v>
                </c:pt>
                <c:pt idx="23">
                  <c:v>691.74747109098291</c:v>
                </c:pt>
                <c:pt idx="24">
                  <c:v>687.60503750000896</c:v>
                </c:pt>
                <c:pt idx="25">
                  <c:v>685.45461488839328</c:v>
                </c:pt>
                <c:pt idx="26">
                  <c:v>684.46621707472423</c:v>
                </c:pt>
                <c:pt idx="27">
                  <c:v>684.97954541954846</c:v>
                </c:pt>
                <c:pt idx="28">
                  <c:v>685.5697367529948</c:v>
                </c:pt>
                <c:pt idx="29">
                  <c:v>687.258641083415</c:v>
                </c:pt>
                <c:pt idx="30">
                  <c:v>689.01858370774698</c:v>
                </c:pt>
                <c:pt idx="31">
                  <c:v>702.94086713374543</c:v>
                </c:pt>
                <c:pt idx="32">
                  <c:v>716.23761133498647</c:v>
                </c:pt>
                <c:pt idx="33">
                  <c:v>730.55070078942595</c:v>
                </c:pt>
                <c:pt idx="34">
                  <c:v>747.82394116782939</c:v>
                </c:pt>
                <c:pt idx="35">
                  <c:v>763.77814908526466</c:v>
                </c:pt>
                <c:pt idx="36">
                  <c:v>780.9931170626686</c:v>
                </c:pt>
                <c:pt idx="37">
                  <c:v>799.94496391322741</c:v>
                </c:pt>
                <c:pt idx="38">
                  <c:v>816.91971147671291</c:v>
                </c:pt>
                <c:pt idx="39">
                  <c:v>833.79878628324593</c:v>
                </c:pt>
                <c:pt idx="40">
                  <c:v>850.59005753148051</c:v>
                </c:pt>
                <c:pt idx="41">
                  <c:v>868.36695630185136</c:v>
                </c:pt>
                <c:pt idx="42">
                  <c:v>884.59252917235142</c:v>
                </c:pt>
                <c:pt idx="43">
                  <c:v>901.130300053219</c:v>
                </c:pt>
                <c:pt idx="44">
                  <c:v>917.98994790618383</c:v>
                </c:pt>
                <c:pt idx="45">
                  <c:v>935.29023153227899</c:v>
                </c:pt>
                <c:pt idx="46">
                  <c:v>952.28135456920052</c:v>
                </c:pt>
                <c:pt idx="47">
                  <c:v>948.2823655772039</c:v>
                </c:pt>
                <c:pt idx="48">
                  <c:v>941.15177365495288</c:v>
                </c:pt>
                <c:pt idx="49">
                  <c:v>934.97473967651354</c:v>
                </c:pt>
                <c:pt idx="50">
                  <c:v>927.8997861648146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1559.4075650287639</c:v>
                </c:pt>
                <c:pt idx="23">
                  <c:v>1559.1653947892501</c:v>
                </c:pt>
                <c:pt idx="24">
                  <c:v>1562.4125882809956</c:v>
                </c:pt>
                <c:pt idx="25">
                  <c:v>1570.9910429334955</c:v>
                </c:pt>
                <c:pt idx="26">
                  <c:v>1582.9984592412447</c:v>
                </c:pt>
                <c:pt idx="27">
                  <c:v>1599.2122788303727</c:v>
                </c:pt>
                <c:pt idx="28">
                  <c:v>1615.5773573052943</c:v>
                </c:pt>
                <c:pt idx="29">
                  <c:v>1635.1364752938125</c:v>
                </c:pt>
                <c:pt idx="30">
                  <c:v>1654.9151230103573</c:v>
                </c:pt>
                <c:pt idx="31">
                  <c:v>1709.9318466495718</c:v>
                </c:pt>
                <c:pt idx="32">
                  <c:v>1763.6374440050195</c:v>
                </c:pt>
                <c:pt idx="33">
                  <c:v>1821.0164771053096</c:v>
                </c:pt>
                <c:pt idx="34">
                  <c:v>1888.1334639667157</c:v>
                </c:pt>
                <c:pt idx="35">
                  <c:v>1951.9347584911989</c:v>
                </c:pt>
                <c:pt idx="36">
                  <c:v>2020.674301959504</c:v>
                </c:pt>
                <c:pt idx="37">
                  <c:v>2095.6859603345738</c:v>
                </c:pt>
                <c:pt idx="38">
                  <c:v>2165.3284209843755</c:v>
                </c:pt>
                <c:pt idx="39">
                  <c:v>2235.486682772415</c:v>
                </c:pt>
                <c:pt idx="40">
                  <c:v>2306.1932619147738</c:v>
                </c:pt>
                <c:pt idx="41">
                  <c:v>2382.27460481037</c:v>
                </c:pt>
                <c:pt idx="42">
                  <c:v>2454.2425559845965</c:v>
                </c:pt>
                <c:pt idx="43">
                  <c:v>2528.1322791173184</c:v>
                </c:pt>
                <c:pt idx="44">
                  <c:v>2604.0148169202935</c:v>
                </c:pt>
                <c:pt idx="45">
                  <c:v>2682.3278102838131</c:v>
                </c:pt>
                <c:pt idx="46">
                  <c:v>2760.8766158711337</c:v>
                </c:pt>
                <c:pt idx="47">
                  <c:v>2769.1066169076116</c:v>
                </c:pt>
                <c:pt idx="48">
                  <c:v>2766.5233558888922</c:v>
                </c:pt>
                <c:pt idx="49">
                  <c:v>2766.9784419966109</c:v>
                </c:pt>
                <c:pt idx="50">
                  <c:v>2764.1118165872736</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900.89463728394617</c:v>
                </c:pt>
                <c:pt idx="24">
                  <c:v>902.0862988078818</c:v>
                </c:pt>
                <c:pt idx="25">
                  <c:v>903.50559048971365</c:v>
                </c:pt>
                <c:pt idx="26">
                  <c:v>905.28773669686666</c:v>
                </c:pt>
                <c:pt idx="27">
                  <c:v>907.25079763283122</c:v>
                </c:pt>
                <c:pt idx="28">
                  <c:v>909.49510240583072</c:v>
                </c:pt>
                <c:pt idx="29">
                  <c:v>911.72854975122743</c:v>
                </c:pt>
                <c:pt idx="30">
                  <c:v>914.16808552490011</c:v>
                </c:pt>
                <c:pt idx="31">
                  <c:v>916.60068317724756</c:v>
                </c:pt>
                <c:pt idx="32">
                  <c:v>921.55299391222923</c:v>
                </c:pt>
                <c:pt idx="33">
                  <c:v>926.33911197459474</c:v>
                </c:pt>
                <c:pt idx="34">
                  <c:v>931.29990963118428</c:v>
                </c:pt>
                <c:pt idx="35">
                  <c:v>936.82275452217573</c:v>
                </c:pt>
                <c:pt idx="36">
                  <c:v>942.03145508965679</c:v>
                </c:pt>
                <c:pt idx="37">
                  <c:v>947.43396260786426</c:v>
                </c:pt>
                <c:pt idx="38">
                  <c:v>953.12620814680133</c:v>
                </c:pt>
                <c:pt idx="39">
                  <c:v>958.38355902519515</c:v>
                </c:pt>
                <c:pt idx="40">
                  <c:v>963.57804692536229</c:v>
                </c:pt>
                <c:pt idx="41">
                  <c:v>968.71268956206814</c:v>
                </c:pt>
                <c:pt idx="42">
                  <c:v>973.98079123781167</c:v>
                </c:pt>
                <c:pt idx="43">
                  <c:v>978.92124526943837</c:v>
                </c:pt>
                <c:pt idx="44">
                  <c:v>983.88082868074298</c:v>
                </c:pt>
                <c:pt idx="45">
                  <c:v>988.86000764740345</c:v>
                </c:pt>
                <c:pt idx="46">
                  <c:v>993.87836204372127</c:v>
                </c:pt>
                <c:pt idx="47">
                  <c:v>998.7970744967547</c:v>
                </c:pt>
                <c:pt idx="48">
                  <c:v>1000.043734761007</c:v>
                </c:pt>
                <c:pt idx="49">
                  <c:v>1000.7218648170596</c:v>
                </c:pt>
                <c:pt idx="50">
                  <c:v>1001.544786884989</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469.73199080289561</c:v>
                </c:pt>
                <c:pt idx="24">
                  <c:v>469.70196589747712</c:v>
                </c:pt>
                <c:pt idx="25">
                  <c:v>469.6662056604867</c:v>
                </c:pt>
                <c:pt idx="26">
                  <c:v>469.62130300126933</c:v>
                </c:pt>
                <c:pt idx="27">
                  <c:v>469.57184204465608</c:v>
                </c:pt>
                <c:pt idx="28">
                  <c:v>469.51529491513469</c:v>
                </c:pt>
                <c:pt idx="29">
                  <c:v>469.45902134755198</c:v>
                </c:pt>
                <c:pt idx="30">
                  <c:v>469.3975552102317</c:v>
                </c:pt>
                <c:pt idx="31">
                  <c:v>469.33626388466149</c:v>
                </c:pt>
                <c:pt idx="32">
                  <c:v>469.21148628763888</c:v>
                </c:pt>
                <c:pt idx="33">
                  <c:v>469.09089605353478</c:v>
                </c:pt>
                <c:pt idx="34">
                  <c:v>468.96590462144786</c:v>
                </c:pt>
                <c:pt idx="35">
                  <c:v>468.82675194078945</c:v>
                </c:pt>
                <c:pt idx="36">
                  <c:v>468.69551438822037</c:v>
                </c:pt>
                <c:pt idx="37">
                  <c:v>468.55939370797785</c:v>
                </c:pt>
                <c:pt idx="38">
                  <c:v>468.41597283678857</c:v>
                </c:pt>
                <c:pt idx="39">
                  <c:v>468.28350949908304</c:v>
                </c:pt>
                <c:pt idx="40">
                  <c:v>468.15263004651416</c:v>
                </c:pt>
                <c:pt idx="41">
                  <c:v>468.02325844524279</c:v>
                </c:pt>
                <c:pt idx="42">
                  <c:v>467.89052423223671</c:v>
                </c:pt>
                <c:pt idx="43">
                  <c:v>467.7660453747385</c:v>
                </c:pt>
                <c:pt idx="44">
                  <c:v>467.64108453657371</c:v>
                </c:pt>
                <c:pt idx="45">
                  <c:v>467.51562997205764</c:v>
                </c:pt>
                <c:pt idx="46">
                  <c:v>467.38918834993632</c:v>
                </c:pt>
                <c:pt idx="47">
                  <c:v>467.26525728963367</c:v>
                </c:pt>
                <c:pt idx="48">
                  <c:v>467.23384664510803</c:v>
                </c:pt>
                <c:pt idx="49">
                  <c:v>467.21676059308277</c:v>
                </c:pt>
                <c:pt idx="50">
                  <c:v>467.19602638562526</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15630.633843664313</c:v>
                </c:pt>
                <c:pt idx="23">
                  <c:v>15565.974493903259</c:v>
                </c:pt>
                <c:pt idx="24">
                  <c:v>15517.150117294796</c:v>
                </c:pt>
                <c:pt idx="25">
                  <c:v>15495.221125045797</c:v>
                </c:pt>
                <c:pt idx="26">
                  <c:v>15484.519758411085</c:v>
                </c:pt>
                <c:pt idx="27">
                  <c:v>15493.906237241517</c:v>
                </c:pt>
                <c:pt idx="28">
                  <c:v>15504.009297070701</c:v>
                </c:pt>
                <c:pt idx="29">
                  <c:v>15528.489432331027</c:v>
                </c:pt>
                <c:pt idx="30">
                  <c:v>15553.526067266477</c:v>
                </c:pt>
                <c:pt idx="31">
                  <c:v>15680.636391929358</c:v>
                </c:pt>
                <c:pt idx="32">
                  <c:v>15796.916013289427</c:v>
                </c:pt>
                <c:pt idx="33">
                  <c:v>15922.065537122347</c:v>
                </c:pt>
                <c:pt idx="34">
                  <c:v>16081.309285212179</c:v>
                </c:pt>
                <c:pt idx="35">
                  <c:v>16218.398172247566</c:v>
                </c:pt>
                <c:pt idx="36">
                  <c:v>16363.037491999416</c:v>
                </c:pt>
                <c:pt idx="37">
                  <c:v>16524.195044477492</c:v>
                </c:pt>
                <c:pt idx="38">
                  <c:v>16654.602448363334</c:v>
                </c:pt>
                <c:pt idx="39">
                  <c:v>16777.737627293598</c:v>
                </c:pt>
                <c:pt idx="40">
                  <c:v>16893.955974153359</c:v>
                </c:pt>
                <c:pt idx="41">
                  <c:v>17052.90243571614</c:v>
                </c:pt>
                <c:pt idx="42">
                  <c:v>17189.258908451469</c:v>
                </c:pt>
                <c:pt idx="43">
                  <c:v>17325.382339180964</c:v>
                </c:pt>
                <c:pt idx="44">
                  <c:v>17461.527224580645</c:v>
                </c:pt>
                <c:pt idx="45">
                  <c:v>17598.956019892506</c:v>
                </c:pt>
                <c:pt idx="46">
                  <c:v>17726.023968363592</c:v>
                </c:pt>
                <c:pt idx="47">
                  <c:v>17604.812269062379</c:v>
                </c:pt>
                <c:pt idx="48">
                  <c:v>17444.441020405167</c:v>
                </c:pt>
                <c:pt idx="49">
                  <c:v>17295.032461158095</c:v>
                </c:pt>
                <c:pt idx="50">
                  <c:v>17135.899375275967</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1882.7610645937993</c:v>
                </c:pt>
                <c:pt idx="23">
                  <c:v>1875.6426550016251</c:v>
                </c:pt>
                <c:pt idx="24">
                  <c:v>1870.8181468823373</c:v>
                </c:pt>
                <c:pt idx="25">
                  <c:v>1869.3890991328494</c:v>
                </c:pt>
                <c:pt idx="26">
                  <c:v>1869.1476537910482</c:v>
                </c:pt>
                <c:pt idx="27">
                  <c:v>1871.4607419591907</c:v>
                </c:pt>
                <c:pt idx="28">
                  <c:v>1873.8884558181198</c:v>
                </c:pt>
                <c:pt idx="29">
                  <c:v>1878.1743090040559</c:v>
                </c:pt>
                <c:pt idx="30">
                  <c:v>1882.56211408841</c:v>
                </c:pt>
                <c:pt idx="31">
                  <c:v>1900.4229638318257</c:v>
                </c:pt>
                <c:pt idx="32">
                  <c:v>1916.8422296086965</c:v>
                </c:pt>
                <c:pt idx="33">
                  <c:v>1934.5317466078823</c:v>
                </c:pt>
                <c:pt idx="34">
                  <c:v>1956.6792338562072</c:v>
                </c:pt>
                <c:pt idx="35">
                  <c:v>1976.1201243319535</c:v>
                </c:pt>
                <c:pt idx="36">
                  <c:v>1996.5295926758961</c:v>
                </c:pt>
                <c:pt idx="37">
                  <c:v>2019.1987109324659</c:v>
                </c:pt>
                <c:pt idx="38">
                  <c:v>2038.0812711209787</c:v>
                </c:pt>
                <c:pt idx="39">
                  <c:v>2056.232637080504</c:v>
                </c:pt>
                <c:pt idx="40">
                  <c:v>2073.667676516337</c:v>
                </c:pt>
                <c:pt idx="41">
                  <c:v>2096.0343744012407</c:v>
                </c:pt>
                <c:pt idx="42">
                  <c:v>2115.6159218542557</c:v>
                </c:pt>
                <c:pt idx="43">
                  <c:v>2135.3325829924288</c:v>
                </c:pt>
                <c:pt idx="44">
                  <c:v>2155.1922097085517</c:v>
                </c:pt>
                <c:pt idx="45">
                  <c:v>2175.3630959568454</c:v>
                </c:pt>
                <c:pt idx="46">
                  <c:v>2194.1758723666112</c:v>
                </c:pt>
                <c:pt idx="47">
                  <c:v>2180.7295815097</c:v>
                </c:pt>
                <c:pt idx="48">
                  <c:v>2162.4826962903821</c:v>
                </c:pt>
                <c:pt idx="49">
                  <c:v>2145.7124629277332</c:v>
                </c:pt>
                <c:pt idx="50">
                  <c:v>2127.6475404331727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459.09010576373538</c:v>
                </c:pt>
                <c:pt idx="23">
                  <c:v>459.28879284894674</c:v>
                </c:pt>
                <c:pt idx="24">
                  <c:v>460.34367814872462</c:v>
                </c:pt>
                <c:pt idx="25">
                  <c:v>462.6954809891605</c:v>
                </c:pt>
                <c:pt idx="26">
                  <c:v>465.81034496411024</c:v>
                </c:pt>
                <c:pt idx="27">
                  <c:v>469.95237235309651</c:v>
                </c:pt>
                <c:pt idx="28">
                  <c:v>474.15024689663966</c:v>
                </c:pt>
                <c:pt idx="29">
                  <c:v>479.13274549275678</c:v>
                </c:pt>
                <c:pt idx="30">
                  <c:v>484.18667612299163</c:v>
                </c:pt>
                <c:pt idx="31">
                  <c:v>498.09121300839439</c:v>
                </c:pt>
                <c:pt idx="32">
                  <c:v>511.72952853391513</c:v>
                </c:pt>
                <c:pt idx="33">
                  <c:v>526.30043156459703</c:v>
                </c:pt>
                <c:pt idx="34">
                  <c:v>543.27045442177689</c:v>
                </c:pt>
                <c:pt idx="35">
                  <c:v>559.49456723117237</c:v>
                </c:pt>
                <c:pt idx="36">
                  <c:v>576.90348186869983</c:v>
                </c:pt>
                <c:pt idx="37">
                  <c:v>595.8864547660603</c:v>
                </c:pt>
                <c:pt idx="38">
                  <c:v>613.6238020816163</c:v>
                </c:pt>
                <c:pt idx="39">
                  <c:v>631.53953623481493</c:v>
                </c:pt>
                <c:pt idx="40">
                  <c:v>649.64135689230704</c:v>
                </c:pt>
                <c:pt idx="41">
                  <c:v>668.74880208165303</c:v>
                </c:pt>
                <c:pt idx="42">
                  <c:v>686.89090666796653</c:v>
                </c:pt>
                <c:pt idx="43">
                  <c:v>705.53728725550502</c:v>
                </c:pt>
                <c:pt idx="44">
                  <c:v>724.70597650142781</c:v>
                </c:pt>
                <c:pt idx="45">
                  <c:v>744.50469146167677</c:v>
                </c:pt>
                <c:pt idx="46">
                  <c:v>764.33667663918027</c:v>
                </c:pt>
                <c:pt idx="47">
                  <c:v>766.98200622446461</c:v>
                </c:pt>
                <c:pt idx="48">
                  <c:v>766.98176877556682</c:v>
                </c:pt>
                <c:pt idx="49">
                  <c:v>767.72716186136495</c:v>
                </c:pt>
                <c:pt idx="50">
                  <c:v>767.65824742033294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45365.777553922613</c:v>
                </c:pt>
                <c:pt idx="11">
                  <c:v>45179.058319443517</c:v>
                </c:pt>
                <c:pt idx="12">
                  <c:v>45048.665518427959</c:v>
                </c:pt>
                <c:pt idx="13">
                  <c:v>45009.142467148093</c:v>
                </c:pt>
                <c:pt idx="14">
                  <c:v>45009.086835952912</c:v>
                </c:pt>
                <c:pt idx="15">
                  <c:v>45077.362287906704</c:v>
                </c:pt>
                <c:pt idx="16">
                  <c:v>45148.055358496524</c:v>
                </c:pt>
                <c:pt idx="17">
                  <c:v>45268.13233211347</c:v>
                </c:pt>
                <c:pt idx="18">
                  <c:v>45390.319545325256</c:v>
                </c:pt>
                <c:pt idx="19">
                  <c:v>45887.56460779997</c:v>
                </c:pt>
                <c:pt idx="20">
                  <c:v>46348.650839751062</c:v>
                </c:pt>
                <c:pt idx="21">
                  <c:v>46843.83418172798</c:v>
                </c:pt>
                <c:pt idx="22">
                  <c:v>47460.255298612465</c:v>
                </c:pt>
                <c:pt idx="23">
                  <c:v>48003.898571195023</c:v>
                </c:pt>
                <c:pt idx="24">
                  <c:v>48579.733580486427</c:v>
                </c:pt>
                <c:pt idx="25">
                  <c:v>49217.494892021903</c:v>
                </c:pt>
                <c:pt idx="26">
                  <c:v>49752.898584753653</c:v>
                </c:pt>
                <c:pt idx="27">
                  <c:v>50267.624458751889</c:v>
                </c:pt>
                <c:pt idx="28">
                  <c:v>50763.101764152874</c:v>
                </c:pt>
                <c:pt idx="29">
                  <c:v>51395.541090759099</c:v>
                </c:pt>
                <c:pt idx="30">
                  <c:v>51952.481401921337</c:v>
                </c:pt>
                <c:pt idx="31">
                  <c:v>52512.950602521727</c:v>
                </c:pt>
                <c:pt idx="32">
                  <c:v>53077.652407789457</c:v>
                </c:pt>
                <c:pt idx="33">
                  <c:v>53651.23363986623</c:v>
                </c:pt>
                <c:pt idx="34">
                  <c:v>54193.984638353191</c:v>
                </c:pt>
                <c:pt idx="35">
                  <c:v>53855.443458875576</c:v>
                </c:pt>
                <c:pt idx="36">
                  <c:v>53380.635872811516</c:v>
                </c:pt>
                <c:pt idx="37">
                  <c:v>52945.022775975929</c:v>
                </c:pt>
                <c:pt idx="38">
                  <c:v>52473.722298278975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45365.777553922613</c:v>
                </c:pt>
                <c:pt idx="11">
                  <c:v>45179.058319443517</c:v>
                </c:pt>
                <c:pt idx="12">
                  <c:v>45048.665518427959</c:v>
                </c:pt>
                <c:pt idx="13">
                  <c:v>45009.142467148093</c:v>
                </c:pt>
                <c:pt idx="14">
                  <c:v>45009.086835952912</c:v>
                </c:pt>
                <c:pt idx="15">
                  <c:v>45077.362287906704</c:v>
                </c:pt>
                <c:pt idx="16">
                  <c:v>45148.055358496524</c:v>
                </c:pt>
                <c:pt idx="17">
                  <c:v>45268.13233211347</c:v>
                </c:pt>
                <c:pt idx="18">
                  <c:v>45390.319545325256</c:v>
                </c:pt>
                <c:pt idx="19">
                  <c:v>45887.56460779997</c:v>
                </c:pt>
                <c:pt idx="20">
                  <c:v>46348.650839751062</c:v>
                </c:pt>
                <c:pt idx="21">
                  <c:v>46843.83418172798</c:v>
                </c:pt>
                <c:pt idx="22">
                  <c:v>47460.255298612465</c:v>
                </c:pt>
                <c:pt idx="23">
                  <c:v>48003.898571195023</c:v>
                </c:pt>
                <c:pt idx="24">
                  <c:v>48579.733580486427</c:v>
                </c:pt>
                <c:pt idx="25">
                  <c:v>49217.494892021903</c:v>
                </c:pt>
                <c:pt idx="26">
                  <c:v>49752.898584753653</c:v>
                </c:pt>
                <c:pt idx="27">
                  <c:v>50267.624458751889</c:v>
                </c:pt>
                <c:pt idx="28">
                  <c:v>50763.101764152874</c:v>
                </c:pt>
                <c:pt idx="29">
                  <c:v>51395.541090759099</c:v>
                </c:pt>
                <c:pt idx="30">
                  <c:v>51952.481401921337</c:v>
                </c:pt>
                <c:pt idx="31">
                  <c:v>52512.950602521727</c:v>
                </c:pt>
                <c:pt idx="32">
                  <c:v>53077.652407789457</c:v>
                </c:pt>
                <c:pt idx="33">
                  <c:v>53651.23363986623</c:v>
                </c:pt>
                <c:pt idx="34">
                  <c:v>54193.984638353191</c:v>
                </c:pt>
                <c:pt idx="35">
                  <c:v>53855.443458875576</c:v>
                </c:pt>
                <c:pt idx="36">
                  <c:v>53380.635872811516</c:v>
                </c:pt>
                <c:pt idx="37">
                  <c:v>52945.022775975929</c:v>
                </c:pt>
                <c:pt idx="38">
                  <c:v>52473.722298278975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2753.9082431972297</v>
      </c>
      <c r="F8">
        <v>2787.4525747766957</v>
      </c>
      <c r="G8">
        <v>2821.6824314426694</v>
      </c>
      <c r="H8">
        <v>2862.6804611583702</v>
      </c>
      <c r="I8">
        <v>2908.4815987521524</v>
      </c>
      <c r="J8">
        <v>2960.0366381277981</v>
      </c>
      <c r="K8">
        <v>3010.2489374180809</v>
      </c>
      <c r="L8">
        <v>3066.3085322939678</v>
      </c>
      <c r="M8">
        <v>3124.9513392217118</v>
      </c>
      <c r="N8">
        <v>3242.2512516286374</v>
      </c>
      <c r="O8">
        <v>3348.3015438530924</v>
      </c>
      <c r="P8">
        <v>3463.9712859687434</v>
      </c>
      <c r="Q8">
        <v>3594.381285054104</v>
      </c>
      <c r="R8">
        <v>3722.9250652384753</v>
      </c>
      <c r="S8">
        <v>3859.294700888066</v>
      </c>
      <c r="T8">
        <v>4003.9605034870883</v>
      </c>
      <c r="U8">
        <v>4145.477917996066</v>
      </c>
      <c r="V8">
        <v>4288.5574608011902</v>
      </c>
      <c r="W8">
        <v>4433.5047566945932</v>
      </c>
      <c r="X8">
        <v>4582.7526027137164</v>
      </c>
      <c r="Y8">
        <v>4725.471652278994</v>
      </c>
      <c r="Z8">
        <v>4870.1797858969339</v>
      </c>
      <c r="AA8">
        <v>5019.6666935171797</v>
      </c>
      <c r="AB8">
        <v>5175.0509816518643</v>
      </c>
      <c r="AC8">
        <v>5332.0243193358392</v>
      </c>
      <c r="AD8">
        <v>5385.0128130811363</v>
      </c>
      <c r="AE8">
        <v>5420.9422209070253</v>
      </c>
      <c r="AF8">
        <v>5455.9590549412806</v>
      </c>
      <c r="AG8">
        <v>5485.1662182583505</v>
      </c>
    </row>
    <row r="9" spans="1:40" x14ac:dyDescent="0.3">
      <c r="A9" s="115" t="s">
        <v>1442</v>
      </c>
      <c r="B9">
        <v>102.77045496480821</v>
      </c>
      <c r="C9">
        <v>101.27835072071566</v>
      </c>
      <c r="D9">
        <v>103.67469150756057</v>
      </c>
      <c r="E9">
        <v>103.20294898201387</v>
      </c>
      <c r="F9">
        <v>103.59147802153088</v>
      </c>
      <c r="G9">
        <v>103.99525984951322</v>
      </c>
      <c r="H9">
        <v>104.69642700263158</v>
      </c>
      <c r="I9">
        <v>105.39638769539002</v>
      </c>
      <c r="J9">
        <v>106.34673648337613</v>
      </c>
      <c r="K9">
        <v>109.43592307522161</v>
      </c>
      <c r="L9">
        <v>111.46554464147465</v>
      </c>
      <c r="M9">
        <v>112.80983420827897</v>
      </c>
      <c r="N9">
        <v>116.95911358171102</v>
      </c>
      <c r="O9">
        <v>120.10696479198529</v>
      </c>
      <c r="P9">
        <v>123.48630337749682</v>
      </c>
      <c r="Q9">
        <v>127.3483742371221</v>
      </c>
      <c r="R9">
        <v>130.84647224639014</v>
      </c>
      <c r="S9">
        <v>134.4075915165582</v>
      </c>
      <c r="T9">
        <v>138.19400673877749</v>
      </c>
      <c r="U9">
        <v>141.79745368526298</v>
      </c>
      <c r="V9">
        <v>145.39136855964543</v>
      </c>
      <c r="W9">
        <v>149.01408877344375</v>
      </c>
      <c r="X9">
        <v>153.55749339815571</v>
      </c>
      <c r="Y9">
        <v>157.52525509779176</v>
      </c>
      <c r="Z9">
        <v>161.26399166616179</v>
      </c>
      <c r="AA9">
        <v>164.92896270665486</v>
      </c>
      <c r="AB9">
        <v>168.80030694244172</v>
      </c>
      <c r="AC9">
        <v>172.30390041587864</v>
      </c>
      <c r="AD9">
        <v>171.82125338511926</v>
      </c>
      <c r="AE9">
        <v>170.78901466493733</v>
      </c>
      <c r="AF9">
        <v>169.99864918037923</v>
      </c>
      <c r="AG9">
        <v>168.9822627854501</v>
      </c>
    </row>
    <row r="10" spans="1:40" x14ac:dyDescent="0.3">
      <c r="A10" s="115" t="s">
        <v>897</v>
      </c>
      <c r="B10">
        <v>197.32396542858598</v>
      </c>
      <c r="C10">
        <v>187.33057253640345</v>
      </c>
      <c r="D10">
        <v>192.40943652129582</v>
      </c>
      <c r="E10">
        <v>194.32236459865226</v>
      </c>
      <c r="F10">
        <v>195.96619580608314</v>
      </c>
      <c r="G10">
        <v>197.3982717482665</v>
      </c>
      <c r="H10">
        <v>199.23299908947035</v>
      </c>
      <c r="I10">
        <v>201.58679375950669</v>
      </c>
      <c r="J10">
        <v>204.25516777920791</v>
      </c>
      <c r="K10">
        <v>211.03758983484869</v>
      </c>
      <c r="L10">
        <v>215.5652215506162</v>
      </c>
      <c r="M10">
        <v>219.05613937096274</v>
      </c>
      <c r="N10">
        <v>224.46785862941135</v>
      </c>
      <c r="O10">
        <v>229.71702463235815</v>
      </c>
      <c r="P10">
        <v>235.47372566597258</v>
      </c>
      <c r="Q10">
        <v>242.04532510254489</v>
      </c>
      <c r="R10">
        <v>247.84928458140413</v>
      </c>
      <c r="S10">
        <v>254.02895429883762</v>
      </c>
      <c r="T10">
        <v>261.16119487030062</v>
      </c>
      <c r="U10">
        <v>267.61791454710442</v>
      </c>
      <c r="V10">
        <v>273.6632080368941</v>
      </c>
      <c r="W10">
        <v>279.94134921559419</v>
      </c>
      <c r="X10">
        <v>287.10623209516768</v>
      </c>
      <c r="Y10">
        <v>292.91104899204987</v>
      </c>
      <c r="Z10">
        <v>298.10902470587803</v>
      </c>
      <c r="AA10">
        <v>303.07557100506142</v>
      </c>
      <c r="AB10">
        <v>308.26559608819628</v>
      </c>
      <c r="AC10">
        <v>313.07517654903745</v>
      </c>
      <c r="AD10">
        <v>311.71456889754251</v>
      </c>
      <c r="AE10">
        <v>307.76266748808553</v>
      </c>
      <c r="AF10">
        <v>304.0397205715451</v>
      </c>
      <c r="AG10">
        <v>299.42061028153176</v>
      </c>
    </row>
    <row r="11" spans="1:40" x14ac:dyDescent="0.3">
      <c r="A11" s="115" t="s">
        <v>894</v>
      </c>
      <c r="B11">
        <v>155.19916098388828</v>
      </c>
      <c r="C11">
        <v>152.20721668207693</v>
      </c>
      <c r="D11">
        <v>157.03478823018156</v>
      </c>
      <c r="E11">
        <v>155.37892689567002</v>
      </c>
      <c r="F11">
        <v>156.55134483560698</v>
      </c>
      <c r="G11">
        <v>157.40762110623797</v>
      </c>
      <c r="H11">
        <v>158.57725634276531</v>
      </c>
      <c r="I11">
        <v>159.85246308796059</v>
      </c>
      <c r="J11">
        <v>161.62144781848832</v>
      </c>
      <c r="K11">
        <v>168.06238522985785</v>
      </c>
      <c r="L11">
        <v>171.43733491178716</v>
      </c>
      <c r="M11">
        <v>173.56422005158655</v>
      </c>
      <c r="N11">
        <v>181.49569037225001</v>
      </c>
      <c r="O11">
        <v>186.98809758003972</v>
      </c>
      <c r="P11">
        <v>193.27272651833226</v>
      </c>
      <c r="Q11">
        <v>200.47342950572681</v>
      </c>
      <c r="R11">
        <v>206.8069276561047</v>
      </c>
      <c r="S11">
        <v>213.54408735383745</v>
      </c>
      <c r="T11">
        <v>221.02044060098171</v>
      </c>
      <c r="U11">
        <v>227.73801991902747</v>
      </c>
      <c r="V11">
        <v>234.22111880722719</v>
      </c>
      <c r="W11">
        <v>240.73393622858146</v>
      </c>
      <c r="X11">
        <v>249.87413677565269</v>
      </c>
      <c r="Y11">
        <v>257.41172746269598</v>
      </c>
      <c r="Z11">
        <v>264.04453588169099</v>
      </c>
      <c r="AA11">
        <v>270.32119590608818</v>
      </c>
      <c r="AB11">
        <v>276.97892162423318</v>
      </c>
      <c r="AC11">
        <v>283.10422836736245</v>
      </c>
      <c r="AD11">
        <v>283.47364521707254</v>
      </c>
      <c r="AE11">
        <v>282.36301456533869</v>
      </c>
      <c r="AF11">
        <v>281.22350425101149</v>
      </c>
      <c r="AG11">
        <v>279.47406967217489</v>
      </c>
    </row>
    <row r="12" spans="1:40" x14ac:dyDescent="0.3">
      <c r="A12" s="115" t="s">
        <v>900</v>
      </c>
      <c r="B12">
        <v>366.70830116973707</v>
      </c>
      <c r="C12">
        <v>335.92419864971589</v>
      </c>
      <c r="D12">
        <v>346.79734541396573</v>
      </c>
      <c r="E12">
        <v>358.21574770566133</v>
      </c>
      <c r="F12">
        <v>362.02820282656569</v>
      </c>
      <c r="G12">
        <v>366.61349552942795</v>
      </c>
      <c r="H12">
        <v>372.96335460568417</v>
      </c>
      <c r="I12">
        <v>381.31389768632846</v>
      </c>
      <c r="J12">
        <v>389.99292996362612</v>
      </c>
      <c r="K12">
        <v>405.94052572866184</v>
      </c>
      <c r="L12">
        <v>417.07934629560748</v>
      </c>
      <c r="M12">
        <v>426.4951504914975</v>
      </c>
      <c r="N12">
        <v>430.70707731808824</v>
      </c>
      <c r="O12">
        <v>445.38172910134352</v>
      </c>
      <c r="P12">
        <v>461.49433017934268</v>
      </c>
      <c r="Q12">
        <v>480.21125280709174</v>
      </c>
      <c r="R12">
        <v>499.411475284321</v>
      </c>
      <c r="S12">
        <v>518.78469650048817</v>
      </c>
      <c r="T12">
        <v>537.515207088132</v>
      </c>
      <c r="U12">
        <v>555.62764905425604</v>
      </c>
      <c r="V12">
        <v>573.79850819336787</v>
      </c>
      <c r="W12">
        <v>592.32744260054073</v>
      </c>
      <c r="X12">
        <v>607.89982157519557</v>
      </c>
      <c r="Y12">
        <v>624.16526058020713</v>
      </c>
      <c r="Z12">
        <v>643.42899577005187</v>
      </c>
      <c r="AA12">
        <v>664.09683301674761</v>
      </c>
      <c r="AB12">
        <v>685.96128670501207</v>
      </c>
      <c r="AC12">
        <v>707.11875878254318</v>
      </c>
      <c r="AD12">
        <v>702.55312322444559</v>
      </c>
      <c r="AE12">
        <v>694.94793372313939</v>
      </c>
      <c r="AF12">
        <v>690.45439914311805</v>
      </c>
      <c r="AG12">
        <v>685.27471192498183</v>
      </c>
    </row>
    <row r="13" spans="1:40" x14ac:dyDescent="0.3">
      <c r="A13" s="115" t="s">
        <v>902</v>
      </c>
      <c r="B13">
        <v>24.019985549556569</v>
      </c>
      <c r="C13">
        <v>22.719452816091831</v>
      </c>
      <c r="D13">
        <v>23.572283300406433</v>
      </c>
      <c r="E13">
        <v>23.730393966748434</v>
      </c>
      <c r="F13">
        <v>23.913792379276067</v>
      </c>
      <c r="G13">
        <v>24.186255077238918</v>
      </c>
      <c r="H13">
        <v>24.449731553950745</v>
      </c>
      <c r="I13">
        <v>24.593606474099399</v>
      </c>
      <c r="J13">
        <v>24.95597714578161</v>
      </c>
      <c r="K13">
        <v>25.751806652142427</v>
      </c>
      <c r="L13">
        <v>26.209872659824974</v>
      </c>
      <c r="M13">
        <v>26.590952700286788</v>
      </c>
      <c r="N13">
        <v>27.936745406418442</v>
      </c>
      <c r="O13">
        <v>28.846150114203191</v>
      </c>
      <c r="P13">
        <v>29.862561270532552</v>
      </c>
      <c r="Q13">
        <v>31.034900391409835</v>
      </c>
      <c r="R13">
        <v>32.141115023591958</v>
      </c>
      <c r="S13">
        <v>33.333482928713529</v>
      </c>
      <c r="T13">
        <v>34.622522423155537</v>
      </c>
      <c r="U13">
        <v>35.811917288016524</v>
      </c>
      <c r="V13">
        <v>36.987111131508136</v>
      </c>
      <c r="W13">
        <v>38.193120803835967</v>
      </c>
      <c r="X13">
        <v>39.528664977961874</v>
      </c>
      <c r="Y13">
        <v>40.657432477824528</v>
      </c>
      <c r="Z13">
        <v>41.722665663419804</v>
      </c>
      <c r="AA13">
        <v>42.794619959228065</v>
      </c>
      <c r="AB13">
        <v>43.92300786809092</v>
      </c>
      <c r="AC13">
        <v>45.03609828382389</v>
      </c>
      <c r="AD13">
        <v>45.101778614841699</v>
      </c>
      <c r="AE13">
        <v>44.88031696990128</v>
      </c>
      <c r="AF13">
        <v>44.661052915451009</v>
      </c>
      <c r="AG13">
        <v>44.369982466948265</v>
      </c>
    </row>
    <row r="14" spans="1:40" x14ac:dyDescent="0.3">
      <c r="A14" s="115" t="s">
        <v>892</v>
      </c>
      <c r="B14">
        <v>78.804647701594519</v>
      </c>
      <c r="C14">
        <v>77.483877783341796</v>
      </c>
      <c r="D14">
        <v>76.642035598222847</v>
      </c>
      <c r="E14">
        <v>76.834754890612743</v>
      </c>
      <c r="F14">
        <v>77.290371615135911</v>
      </c>
      <c r="G14">
        <v>77.553741520454508</v>
      </c>
      <c r="H14">
        <v>77.866975778324587</v>
      </c>
      <c r="I14">
        <v>78.259403625500823</v>
      </c>
      <c r="J14">
        <v>78.566914500556464</v>
      </c>
      <c r="K14">
        <v>79.740361996353982</v>
      </c>
      <c r="L14">
        <v>80.030528539464242</v>
      </c>
      <c r="M14">
        <v>80.220107382908054</v>
      </c>
      <c r="N14">
        <v>81.134391179474164</v>
      </c>
      <c r="O14">
        <v>82.241416820019879</v>
      </c>
      <c r="P14">
        <v>83.478684639283088</v>
      </c>
      <c r="Q14">
        <v>84.887434085635888</v>
      </c>
      <c r="R14">
        <v>86.130632920488154</v>
      </c>
      <c r="S14">
        <v>87.638760495952326</v>
      </c>
      <c r="T14">
        <v>89.469029418015651</v>
      </c>
      <c r="U14">
        <v>91.068638784663634</v>
      </c>
      <c r="V14">
        <v>92.519347028716069</v>
      </c>
      <c r="W14">
        <v>93.003437744715029</v>
      </c>
      <c r="X14">
        <v>90.670199631826264</v>
      </c>
      <c r="Y14">
        <v>87.668492892438564</v>
      </c>
      <c r="Z14">
        <v>84.91420062239996</v>
      </c>
      <c r="AA14">
        <v>82.588643583102808</v>
      </c>
      <c r="AB14">
        <v>80.651921088280417</v>
      </c>
      <c r="AC14">
        <v>78.833214978470096</v>
      </c>
      <c r="AD14">
        <v>76.20308292997359</v>
      </c>
      <c r="AE14">
        <v>72.799071889064123</v>
      </c>
      <c r="AF14">
        <v>69.502894369157033</v>
      </c>
      <c r="AG14">
        <v>66.446764915726618</v>
      </c>
    </row>
    <row r="15" spans="1:40" x14ac:dyDescent="0.3">
      <c r="A15" s="115" t="s">
        <v>899</v>
      </c>
      <c r="B15">
        <v>17.626887984271516</v>
      </c>
      <c r="C15">
        <v>16.299216204060532</v>
      </c>
      <c r="D15">
        <v>16.851249703322956</v>
      </c>
      <c r="E15">
        <v>17.457120534589873</v>
      </c>
      <c r="F15">
        <v>17.706492719506798</v>
      </c>
      <c r="G15">
        <v>17.967498317865843</v>
      </c>
      <c r="H15">
        <v>18.288692856143246</v>
      </c>
      <c r="I15">
        <v>18.661036250535727</v>
      </c>
      <c r="J15">
        <v>19.075565506324946</v>
      </c>
      <c r="K15">
        <v>19.81409477709688</v>
      </c>
      <c r="L15">
        <v>20.345101761346054</v>
      </c>
      <c r="M15">
        <v>20.804286543746542</v>
      </c>
      <c r="N15">
        <v>21.025047705407747</v>
      </c>
      <c r="O15">
        <v>21.728314835940036</v>
      </c>
      <c r="P15">
        <v>22.49185649079844</v>
      </c>
      <c r="Q15">
        <v>23.377701324955751</v>
      </c>
      <c r="R15">
        <v>24.256278174872676</v>
      </c>
      <c r="S15">
        <v>25.17868209863347</v>
      </c>
      <c r="T15">
        <v>26.112088500204077</v>
      </c>
      <c r="U15">
        <v>27.023810515185669</v>
      </c>
      <c r="V15">
        <v>27.951982140429518</v>
      </c>
      <c r="W15">
        <v>28.883601729529364</v>
      </c>
      <c r="X15">
        <v>29.871465495345976</v>
      </c>
      <c r="Y15">
        <v>30.780618564009288</v>
      </c>
      <c r="Z15">
        <v>31.713871595014268</v>
      </c>
      <c r="AA15">
        <v>32.683507648051759</v>
      </c>
      <c r="AB15">
        <v>33.696313049744518</v>
      </c>
      <c r="AC15">
        <v>34.637913383871599</v>
      </c>
      <c r="AD15">
        <v>34.627317087395248</v>
      </c>
      <c r="AE15">
        <v>34.434391007950573</v>
      </c>
      <c r="AF15">
        <v>34.271360969812093</v>
      </c>
      <c r="AG15">
        <v>34.037511579164054</v>
      </c>
    </row>
    <row r="16" spans="1:40" x14ac:dyDescent="0.3">
      <c r="A16" s="115" t="s">
        <v>896</v>
      </c>
      <c r="B16">
        <v>20.838620435938996</v>
      </c>
      <c r="C16">
        <v>19.587325428920778</v>
      </c>
      <c r="D16">
        <v>19.859817250227959</v>
      </c>
      <c r="E16">
        <v>20.045287314608725</v>
      </c>
      <c r="F16">
        <v>20.078750956114305</v>
      </c>
      <c r="G16">
        <v>20.1929005449066</v>
      </c>
      <c r="H16">
        <v>20.411815619851126</v>
      </c>
      <c r="I16">
        <v>20.787447852584599</v>
      </c>
      <c r="J16">
        <v>21.134717926003958</v>
      </c>
      <c r="K16">
        <v>21.964078419526118</v>
      </c>
      <c r="L16">
        <v>22.425863624819712</v>
      </c>
      <c r="M16">
        <v>22.745993765815374</v>
      </c>
      <c r="N16">
        <v>22.963528228163497</v>
      </c>
      <c r="O16">
        <v>23.508490759931668</v>
      </c>
      <c r="P16">
        <v>24.109545645321791</v>
      </c>
      <c r="Q16">
        <v>24.827036648894527</v>
      </c>
      <c r="R16">
        <v>25.687745675511728</v>
      </c>
      <c r="S16">
        <v>26.515909765425409</v>
      </c>
      <c r="T16">
        <v>27.262686299019077</v>
      </c>
      <c r="U16">
        <v>28.074212268627846</v>
      </c>
      <c r="V16">
        <v>28.823050605395842</v>
      </c>
      <c r="W16">
        <v>29.675355446569831</v>
      </c>
      <c r="X16">
        <v>29.674322585087562</v>
      </c>
      <c r="Y16">
        <v>30.063508128581983</v>
      </c>
      <c r="Z16">
        <v>30.793636209072929</v>
      </c>
      <c r="AA16">
        <v>31.645217161818977</v>
      </c>
      <c r="AB16">
        <v>32.557944744313154</v>
      </c>
      <c r="AC16">
        <v>33.360607113084974</v>
      </c>
      <c r="AD16">
        <v>32.745477052402464</v>
      </c>
      <c r="AE16">
        <v>32.351002062154045</v>
      </c>
      <c r="AF16">
        <v>32.110003634925569</v>
      </c>
      <c r="AG16">
        <v>31.894354531737157</v>
      </c>
    </row>
    <row r="17" spans="1:33" x14ac:dyDescent="0.3">
      <c r="A17" s="115" t="s">
        <v>898</v>
      </c>
      <c r="B17">
        <v>13.073651251027377</v>
      </c>
      <c r="C17">
        <v>11.734410339876119</v>
      </c>
      <c r="D17">
        <v>11.341030973198828</v>
      </c>
      <c r="E17">
        <v>10.408165968144663</v>
      </c>
      <c r="F17">
        <v>9.9049972342810246</v>
      </c>
      <c r="G17">
        <v>9.7183027376870061</v>
      </c>
      <c r="H17">
        <v>9.8253767613625627</v>
      </c>
      <c r="I17">
        <v>10.525199530393612</v>
      </c>
      <c r="J17">
        <v>11.032458189204313</v>
      </c>
      <c r="K17">
        <v>13.002386018915153</v>
      </c>
      <c r="L17">
        <v>13.846613475597957</v>
      </c>
      <c r="M17">
        <v>14.15800318838278</v>
      </c>
      <c r="N17">
        <v>14.708786289413817</v>
      </c>
      <c r="O17">
        <v>15.35515244408127</v>
      </c>
      <c r="P17">
        <v>16.071955483874341</v>
      </c>
      <c r="Q17">
        <v>17.019177464367811</v>
      </c>
      <c r="R17">
        <v>18.687285119962379</v>
      </c>
      <c r="S17">
        <v>20.195737900739328</v>
      </c>
      <c r="T17">
        <v>20.977873503765885</v>
      </c>
      <c r="U17">
        <v>22.115619808485505</v>
      </c>
      <c r="V17">
        <v>23.004476405802087</v>
      </c>
      <c r="W17">
        <v>24.2517125229047</v>
      </c>
      <c r="X17">
        <v>20.89705829982579</v>
      </c>
      <c r="Y17">
        <v>19.837479117005941</v>
      </c>
      <c r="Z17">
        <v>20.34720619683992</v>
      </c>
      <c r="AA17">
        <v>21.207642925067756</v>
      </c>
      <c r="AB17">
        <v>22.224466650672454</v>
      </c>
      <c r="AC17">
        <v>22.825352913816058</v>
      </c>
      <c r="AD17">
        <v>19.528941844128337</v>
      </c>
      <c r="AE17">
        <v>17.408659461329222</v>
      </c>
      <c r="AF17">
        <v>16.437362738976038</v>
      </c>
      <c r="AG17">
        <v>15.725505366167956</v>
      </c>
    </row>
    <row r="18" spans="1:33" x14ac:dyDescent="0.3">
      <c r="A18" s="115" t="s">
        <v>895</v>
      </c>
      <c r="B18">
        <v>0.12086732559633409</v>
      </c>
      <c r="C18">
        <v>0.12737916629063972</v>
      </c>
      <c r="D18">
        <v>0.30861186952044672</v>
      </c>
      <c r="E18">
        <v>0.72961748287535422</v>
      </c>
      <c r="F18">
        <v>0.72961748287535433</v>
      </c>
      <c r="G18">
        <v>0.72961748287535422</v>
      </c>
      <c r="H18">
        <v>0.72961748287535411</v>
      </c>
      <c r="I18">
        <v>0.729617482875354</v>
      </c>
      <c r="J18">
        <v>0.72961748287535411</v>
      </c>
      <c r="K18">
        <v>0.72961748287535422</v>
      </c>
      <c r="L18">
        <v>0.72961748287535411</v>
      </c>
      <c r="M18">
        <v>0.72961748287535444</v>
      </c>
      <c r="N18">
        <v>0.72961748287535455</v>
      </c>
      <c r="O18">
        <v>0.72961748287535444</v>
      </c>
      <c r="P18">
        <v>0.72961748287535455</v>
      </c>
      <c r="Q18">
        <v>0.72961748287535477</v>
      </c>
      <c r="R18">
        <v>0.72961748287535488</v>
      </c>
      <c r="S18">
        <v>0.72961748287535433</v>
      </c>
      <c r="T18">
        <v>2.3672550692003584</v>
      </c>
      <c r="U18">
        <v>3.5699094769238324</v>
      </c>
      <c r="V18">
        <v>4.7725638846473073</v>
      </c>
      <c r="W18">
        <v>5.9752182923707808</v>
      </c>
      <c r="X18">
        <v>6.4639574737824477</v>
      </c>
      <c r="Y18">
        <v>6.9526966551941127</v>
      </c>
      <c r="Z18">
        <v>7.4414358366057769</v>
      </c>
      <c r="AA18">
        <v>7.9301750180174375</v>
      </c>
      <c r="AB18">
        <v>8.4189141994291052</v>
      </c>
      <c r="AC18">
        <v>9.4863735894551517</v>
      </c>
      <c r="AD18">
        <v>10.5538329794812</v>
      </c>
      <c r="AE18">
        <v>11.621292369507248</v>
      </c>
      <c r="AF18">
        <v>12.688751759533295</v>
      </c>
      <c r="AG18">
        <v>13.756211149559336</v>
      </c>
    </row>
    <row r="19" spans="1:33" x14ac:dyDescent="0.3">
      <c r="A19" s="115" t="s">
        <v>893</v>
      </c>
      <c r="B19">
        <v>142.20363281736581</v>
      </c>
      <c r="C19">
        <v>136.75332141486265</v>
      </c>
      <c r="D19">
        <v>141.67580848332594</v>
      </c>
      <c r="E19">
        <v>139.39983439793195</v>
      </c>
      <c r="F19">
        <v>134.63443031181106</v>
      </c>
      <c r="G19">
        <v>133.43455774243998</v>
      </c>
      <c r="H19">
        <v>133.01877697549588</v>
      </c>
      <c r="I19">
        <v>132.88388369297388</v>
      </c>
      <c r="J19">
        <v>133.28150325535088</v>
      </c>
      <c r="K19">
        <v>132.96303463636363</v>
      </c>
      <c r="L19">
        <v>133.59573827263893</v>
      </c>
      <c r="M19">
        <v>133.64764957754502</v>
      </c>
      <c r="N19">
        <v>137.74829208696943</v>
      </c>
      <c r="O19">
        <v>142.55682310435779</v>
      </c>
      <c r="P19">
        <v>146.27048500518015</v>
      </c>
      <c r="Q19">
        <v>151.08931784619492</v>
      </c>
      <c r="R19">
        <v>152.41989132441404</v>
      </c>
      <c r="S19">
        <v>156.45764605305911</v>
      </c>
      <c r="T19">
        <v>168.15411306780462</v>
      </c>
      <c r="U19">
        <v>175.31542838643151</v>
      </c>
      <c r="V19">
        <v>183.00260103463737</v>
      </c>
      <c r="W19">
        <v>190.67936447217087</v>
      </c>
      <c r="X19">
        <v>194.85512965315863</v>
      </c>
      <c r="Y19">
        <v>199.59723821709505</v>
      </c>
      <c r="Z19">
        <v>205.22098504116332</v>
      </c>
      <c r="AA19">
        <v>211.07849453448893</v>
      </c>
      <c r="AB19">
        <v>217.0922828993711</v>
      </c>
      <c r="AC19">
        <v>229.64961437642114</v>
      </c>
      <c r="AD19">
        <v>240.29215239715617</v>
      </c>
      <c r="AE19">
        <v>248.86121436714114</v>
      </c>
      <c r="AF19">
        <v>258.64113597159343</v>
      </c>
      <c r="AG19">
        <v>267.99815624495125</v>
      </c>
    </row>
    <row r="20" spans="1:33" x14ac:dyDescent="0.3">
      <c r="A20" s="115" t="s">
        <v>904</v>
      </c>
      <c r="B20">
        <v>60.675714154097605</v>
      </c>
      <c r="C20">
        <v>58.244947114789774</v>
      </c>
      <c r="D20">
        <v>59.721822201709877</v>
      </c>
      <c r="E20">
        <v>59.256211837625251</v>
      </c>
      <c r="F20">
        <v>59.141620637115011</v>
      </c>
      <c r="G20">
        <v>59.191367066794015</v>
      </c>
      <c r="H20">
        <v>59.532075804744373</v>
      </c>
      <c r="I20">
        <v>60.09517698384731</v>
      </c>
      <c r="J20">
        <v>60.981020068078521</v>
      </c>
      <c r="K20">
        <v>62.628955799073324</v>
      </c>
      <c r="L20">
        <v>64.196848101990625</v>
      </c>
      <c r="M20">
        <v>65.682702076507724</v>
      </c>
      <c r="N20">
        <v>69.319093590664991</v>
      </c>
      <c r="O20">
        <v>72.430310231248811</v>
      </c>
      <c r="P20">
        <v>75.721266716705713</v>
      </c>
      <c r="Q20">
        <v>79.495486515305345</v>
      </c>
      <c r="R20">
        <v>83.031670665412094</v>
      </c>
      <c r="S20">
        <v>86.628092612054701</v>
      </c>
      <c r="T20">
        <v>90.404631844757603</v>
      </c>
      <c r="U20">
        <v>93.8632201685582</v>
      </c>
      <c r="V20">
        <v>97.233001620174434</v>
      </c>
      <c r="W20">
        <v>100.51975054629831</v>
      </c>
      <c r="X20">
        <v>104.10051835842434</v>
      </c>
      <c r="Y20">
        <v>107.19458259373735</v>
      </c>
      <c r="Z20">
        <v>110.07333323374026</v>
      </c>
      <c r="AA20">
        <v>112.79443037246267</v>
      </c>
      <c r="AB20">
        <v>115.60007754057611</v>
      </c>
      <c r="AC20">
        <v>118.25302770670561</v>
      </c>
      <c r="AD20">
        <v>117.40866305021208</v>
      </c>
      <c r="AE20">
        <v>116.27523893728288</v>
      </c>
      <c r="AF20">
        <v>115.4902059796861</v>
      </c>
      <c r="AG20">
        <v>114.47641416216807</v>
      </c>
    </row>
    <row r="21" spans="1:33" x14ac:dyDescent="0.3">
      <c r="A21" s="115" t="s">
        <v>903</v>
      </c>
      <c r="B21">
        <v>247.42936538347388</v>
      </c>
      <c r="C21">
        <v>233.99598737350433</v>
      </c>
      <c r="D21">
        <v>239.62712704612005</v>
      </c>
      <c r="E21">
        <v>241.68240266045521</v>
      </c>
      <c r="F21">
        <v>243.61372999749844</v>
      </c>
      <c r="G21">
        <v>245.69183207774091</v>
      </c>
      <c r="H21">
        <v>248.41783591231555</v>
      </c>
      <c r="I21">
        <v>251.36408767471542</v>
      </c>
      <c r="J21">
        <v>254.82323227934799</v>
      </c>
      <c r="K21">
        <v>259.97473278368744</v>
      </c>
      <c r="L21">
        <v>265.77979743125047</v>
      </c>
      <c r="M21">
        <v>272.13125603795515</v>
      </c>
      <c r="N21">
        <v>285.17611007150509</v>
      </c>
      <c r="O21">
        <v>297.1408382214841</v>
      </c>
      <c r="P21">
        <v>307.81778517076532</v>
      </c>
      <c r="Q21">
        <v>320.08959791725886</v>
      </c>
      <c r="R21">
        <v>333.37851985467137</v>
      </c>
      <c r="S21">
        <v>346.03534695160812</v>
      </c>
      <c r="T21">
        <v>358.59611440902438</v>
      </c>
      <c r="U21">
        <v>370.97252619781142</v>
      </c>
      <c r="V21">
        <v>385.44888934563545</v>
      </c>
      <c r="W21">
        <v>401.06212157029557</v>
      </c>
      <c r="X21">
        <v>416.49406098618948</v>
      </c>
      <c r="Y21">
        <v>430.944984794758</v>
      </c>
      <c r="Z21">
        <v>445.4385525762396</v>
      </c>
      <c r="AA21">
        <v>459.89101733497415</v>
      </c>
      <c r="AB21">
        <v>473.19109046821802</v>
      </c>
      <c r="AC21">
        <v>484.87985252913404</v>
      </c>
      <c r="AD21">
        <v>482.42521791251028</v>
      </c>
      <c r="AE21">
        <v>479.37827778211027</v>
      </c>
      <c r="AF21">
        <v>477.6784843690632</v>
      </c>
      <c r="AG21">
        <v>475.61746089722521</v>
      </c>
    </row>
    <row r="22" spans="1:33" x14ac:dyDescent="0.3">
      <c r="A22" s="115" t="s">
        <v>905</v>
      </c>
      <c r="B22">
        <v>7.294267473610363</v>
      </c>
      <c r="C22">
        <v>6.954724768443449</v>
      </c>
      <c r="D22">
        <v>7.2316754227967639</v>
      </c>
      <c r="E22">
        <v>7.3911671096215947</v>
      </c>
      <c r="F22">
        <v>7.492269109250751</v>
      </c>
      <c r="G22">
        <v>7.5813428487624916</v>
      </c>
      <c r="H22">
        <v>7.6807523139874565</v>
      </c>
      <c r="I22">
        <v>7.7834514586160815</v>
      </c>
      <c r="J22">
        <v>7.8916391747711847</v>
      </c>
      <c r="K22">
        <v>7.9939252373636078</v>
      </c>
      <c r="L22">
        <v>8.1428604177676451</v>
      </c>
      <c r="M22">
        <v>8.3093112690785258</v>
      </c>
      <c r="N22">
        <v>8.6702284041959725</v>
      </c>
      <c r="O22">
        <v>8.9938438803260237</v>
      </c>
      <c r="P22">
        <v>9.2678746337285958</v>
      </c>
      <c r="Q22">
        <v>9.5841129203549382</v>
      </c>
      <c r="R22">
        <v>9.9419188523720194</v>
      </c>
      <c r="S22">
        <v>10.271104209699557</v>
      </c>
      <c r="T22">
        <v>10.566795344713205</v>
      </c>
      <c r="U22">
        <v>10.864313438589871</v>
      </c>
      <c r="V22">
        <v>11.217230594504814</v>
      </c>
      <c r="W22">
        <v>11.584578361020192</v>
      </c>
      <c r="X22">
        <v>11.908801348957688</v>
      </c>
      <c r="Y22">
        <v>12.228305355713868</v>
      </c>
      <c r="Z22">
        <v>12.557214864892952</v>
      </c>
      <c r="AA22">
        <v>12.884667434609145</v>
      </c>
      <c r="AB22">
        <v>13.186821039793216</v>
      </c>
      <c r="AC22">
        <v>13.452415880818162</v>
      </c>
      <c r="AD22">
        <v>13.388398479480809</v>
      </c>
      <c r="AE22">
        <v>13.323589355319143</v>
      </c>
      <c r="AF22">
        <v>13.289967506537975</v>
      </c>
      <c r="AG22">
        <v>13.246270860455191</v>
      </c>
    </row>
    <row r="23" spans="1:33" x14ac:dyDescent="0.3">
      <c r="A23" s="115" t="s">
        <v>901</v>
      </c>
      <c r="B23">
        <v>46.318025213526283</v>
      </c>
      <c r="C23">
        <v>28.848450924973346</v>
      </c>
      <c r="D23">
        <v>33.275968265627725</v>
      </c>
      <c r="E23">
        <v>38.351556836782699</v>
      </c>
      <c r="F23">
        <v>38.351556836782713</v>
      </c>
      <c r="G23">
        <v>38.351556836782713</v>
      </c>
      <c r="H23">
        <v>38.351556836782699</v>
      </c>
      <c r="I23">
        <v>38.351556836782692</v>
      </c>
      <c r="J23">
        <v>38.303454567370096</v>
      </c>
      <c r="K23">
        <v>16.662512473529588</v>
      </c>
      <c r="L23">
        <v>10.653250433187489</v>
      </c>
      <c r="M23">
        <v>10.565013111013744</v>
      </c>
      <c r="N23">
        <v>10.565013111013746</v>
      </c>
      <c r="O23">
        <v>10.565013111013743</v>
      </c>
      <c r="P23">
        <v>10.565013111013746</v>
      </c>
      <c r="Q23">
        <v>10.565013111013748</v>
      </c>
      <c r="R23">
        <v>10.520000773429835</v>
      </c>
      <c r="S23">
        <v>10.520000773429828</v>
      </c>
      <c r="T23">
        <v>10.567878139657255</v>
      </c>
      <c r="U23">
        <v>10.500788431957375</v>
      </c>
      <c r="V23">
        <v>10.433698724257496</v>
      </c>
      <c r="W23">
        <v>10.366609016557611</v>
      </c>
      <c r="X23">
        <v>9.4485001542330842</v>
      </c>
      <c r="Y23">
        <v>8.5303912919085523</v>
      </c>
      <c r="Z23">
        <v>7.6122824295840203</v>
      </c>
      <c r="AA23">
        <v>6.6941735672594902</v>
      </c>
      <c r="AB23">
        <v>5.7760647049349609</v>
      </c>
      <c r="AC23">
        <v>4.8182789468580127</v>
      </c>
      <c r="AD23">
        <v>3.8604931887810636</v>
      </c>
      <c r="AE23">
        <v>2.9027074307041163</v>
      </c>
      <c r="AF23">
        <v>1.9449216726271676</v>
      </c>
      <c r="AG23">
        <v>0.98713591455021954</v>
      </c>
    </row>
    <row r="24" spans="1:33" x14ac:dyDescent="0.3">
      <c r="A24" s="115" t="s">
        <v>890</v>
      </c>
      <c r="B24">
        <v>112.98526133447209</v>
      </c>
      <c r="C24">
        <v>109.3576243231954</v>
      </c>
      <c r="D24">
        <v>107.44752648884024</v>
      </c>
      <c r="E24">
        <v>105.71223974686154</v>
      </c>
      <c r="F24">
        <v>102.51360810619916</v>
      </c>
      <c r="G24">
        <v>101.15748824052145</v>
      </c>
      <c r="H24">
        <v>99.164528176351482</v>
      </c>
      <c r="I24">
        <v>97.191232070427631</v>
      </c>
      <c r="J24">
        <v>96.056924162098241</v>
      </c>
      <c r="K24">
        <v>94.639792772384382</v>
      </c>
      <c r="L24">
        <v>91.738618224499646</v>
      </c>
      <c r="M24">
        <v>86.888884996893182</v>
      </c>
      <c r="N24">
        <v>83.687685225738619</v>
      </c>
      <c r="O24">
        <v>83.663017612793993</v>
      </c>
      <c r="P24">
        <v>82.772773068483374</v>
      </c>
      <c r="Q24">
        <v>82.343287464124771</v>
      </c>
      <c r="R24">
        <v>81.462185630906504</v>
      </c>
      <c r="S24">
        <v>81.194361164697298</v>
      </c>
      <c r="T24">
        <v>79.098324882950052</v>
      </c>
      <c r="U24">
        <v>77.176377843795748</v>
      </c>
      <c r="V24">
        <v>75.25443080464153</v>
      </c>
      <c r="W24">
        <v>73.332483765487254</v>
      </c>
      <c r="X24">
        <v>69.107621639677021</v>
      </c>
      <c r="Y24">
        <v>64.882759513866773</v>
      </c>
      <c r="Z24">
        <v>60.657897388056497</v>
      </c>
      <c r="AA24">
        <v>56.433035262246257</v>
      </c>
      <c r="AB24">
        <v>52.208173136436031</v>
      </c>
      <c r="AC24">
        <v>44.488837268285479</v>
      </c>
      <c r="AD24">
        <v>36.769501400134942</v>
      </c>
      <c r="AE24">
        <v>29.050165531984408</v>
      </c>
      <c r="AF24">
        <v>21.33082966383386</v>
      </c>
      <c r="AG24">
        <v>13.611493795683311</v>
      </c>
    </row>
    <row r="25" spans="1:33" x14ac:dyDescent="0.3">
      <c r="A25" s="115" t="s">
        <v>1444</v>
      </c>
      <c r="B25">
        <v>97.820469381023145</v>
      </c>
      <c r="C25">
        <v>74.04397366066172</v>
      </c>
      <c r="D25">
        <v>78.073537783027263</v>
      </c>
      <c r="E25">
        <v>81.981217043844481</v>
      </c>
      <c r="F25">
        <v>85.921103441168867</v>
      </c>
      <c r="G25">
        <v>89.910878316502419</v>
      </c>
      <c r="H25">
        <v>93.95676808261635</v>
      </c>
      <c r="I25">
        <v>94.477468742135471</v>
      </c>
      <c r="J25">
        <v>94.969464898139705</v>
      </c>
      <c r="K25">
        <v>95.723784062719659</v>
      </c>
      <c r="L25">
        <v>96.274654692464509</v>
      </c>
      <c r="M25">
        <v>96.742438950989936</v>
      </c>
      <c r="N25">
        <v>98.76597056577512</v>
      </c>
      <c r="O25">
        <v>100.85185443843193</v>
      </c>
      <c r="P25">
        <v>102.96106301897606</v>
      </c>
      <c r="Q25">
        <v>105.1232345178373</v>
      </c>
      <c r="R25">
        <v>107.37865407466535</v>
      </c>
      <c r="S25">
        <v>109.61637057208081</v>
      </c>
      <c r="T25">
        <v>111.76104211683476</v>
      </c>
      <c r="U25">
        <v>113.91206177370783</v>
      </c>
      <c r="V25">
        <v>116.03260520362223</v>
      </c>
      <c r="W25">
        <v>118.20214459598601</v>
      </c>
      <c r="X25">
        <v>140.97294342507902</v>
      </c>
      <c r="Y25">
        <v>164.04659880143234</v>
      </c>
      <c r="Z25">
        <v>187.36285070188055</v>
      </c>
      <c r="AA25">
        <v>210.74153617507991</v>
      </c>
      <c r="AB25">
        <v>234.15050908568912</v>
      </c>
      <c r="AC25">
        <v>257.50714849741212</v>
      </c>
      <c r="AD25">
        <v>280.09818969000924</v>
      </c>
      <c r="AE25">
        <v>302.79570039970741</v>
      </c>
      <c r="AF25">
        <v>325.68919038946035</v>
      </c>
      <c r="AG25">
        <v>348.61644622648305</v>
      </c>
    </row>
    <row r="26" spans="1:33" x14ac:dyDescent="0.3">
      <c r="A26" s="115" t="s">
        <v>1445</v>
      </c>
      <c r="B26">
        <v>2.4857265311443797</v>
      </c>
      <c r="C26">
        <v>2.3435473120329084</v>
      </c>
      <c r="D26">
        <v>2.3471509783778042</v>
      </c>
      <c r="E26">
        <v>2.3658393022251425</v>
      </c>
      <c r="F26">
        <v>2.3746332588944679</v>
      </c>
      <c r="G26">
        <v>2.3823961575687784</v>
      </c>
      <c r="H26">
        <v>2.3953752352609921</v>
      </c>
      <c r="I26">
        <v>2.4166387740612767</v>
      </c>
      <c r="J26">
        <v>2.4345890015935869</v>
      </c>
      <c r="K26">
        <v>2.4040917211641557</v>
      </c>
      <c r="L26">
        <v>2.4021692163663402</v>
      </c>
      <c r="M26">
        <v>2.4159094339152274</v>
      </c>
      <c r="N26">
        <v>2.4594012240016183</v>
      </c>
      <c r="O26">
        <v>2.5068315147909357</v>
      </c>
      <c r="P26">
        <v>2.559496014697658</v>
      </c>
      <c r="Q26">
        <v>2.6211448998787041</v>
      </c>
      <c r="R26">
        <v>2.6853918605700335</v>
      </c>
      <c r="S26">
        <v>2.7555083794932704</v>
      </c>
      <c r="T26">
        <v>2.8297815337213268</v>
      </c>
      <c r="U26">
        <v>2.8956189143101692</v>
      </c>
      <c r="V26">
        <v>2.9549596305770311</v>
      </c>
      <c r="W26">
        <v>2.9951303158604539</v>
      </c>
      <c r="X26">
        <v>2.9150510419422675</v>
      </c>
      <c r="Y26">
        <v>2.8402735709442779</v>
      </c>
      <c r="Z26">
        <v>2.7879171238307081</v>
      </c>
      <c r="AA26">
        <v>2.7509408460420834</v>
      </c>
      <c r="AB26">
        <v>2.7262707323236905</v>
      </c>
      <c r="AC26">
        <v>2.699165270708904</v>
      </c>
      <c r="AD26">
        <v>2.5937421918046288</v>
      </c>
      <c r="AE26">
        <v>2.4827891332704528</v>
      </c>
      <c r="AF26">
        <v>2.3832147761960929</v>
      </c>
      <c r="AG26">
        <v>2.2918118829378713</v>
      </c>
    </row>
    <row r="27" spans="1:33" x14ac:dyDescent="0.3">
      <c r="A27" s="115" t="s">
        <v>1446</v>
      </c>
      <c r="B27">
        <v>0.28999999999999998</v>
      </c>
      <c r="C27">
        <v>0.28999999999999998</v>
      </c>
      <c r="D27">
        <v>0.28968487122259162</v>
      </c>
      <c r="E27">
        <v>0.28968487122259173</v>
      </c>
      <c r="F27">
        <v>0.28968487122259173</v>
      </c>
      <c r="G27">
        <v>0.28968487122259173</v>
      </c>
      <c r="H27">
        <v>0.28968487122259168</v>
      </c>
      <c r="I27">
        <v>0.28968487122259162</v>
      </c>
      <c r="J27">
        <v>0.28968487122259168</v>
      </c>
      <c r="K27">
        <v>0.28968487122259173</v>
      </c>
      <c r="L27">
        <v>0.28968487122259162</v>
      </c>
      <c r="M27">
        <v>0.28968487122259173</v>
      </c>
      <c r="N27">
        <v>0.28968487122259179</v>
      </c>
      <c r="O27">
        <v>0.28968487122259173</v>
      </c>
      <c r="P27">
        <v>0.28968487122259179</v>
      </c>
      <c r="Q27">
        <v>0.28968487122259184</v>
      </c>
      <c r="R27">
        <v>0.28968487122259196</v>
      </c>
      <c r="S27">
        <v>0.28968487122259173</v>
      </c>
      <c r="T27">
        <v>0.28968487122259179</v>
      </c>
      <c r="U27">
        <v>4.218485984333685</v>
      </c>
      <c r="V27">
        <v>8.4369719686673719</v>
      </c>
      <c r="W27">
        <v>12.655457953001054</v>
      </c>
      <c r="X27">
        <v>13.646356090895441</v>
      </c>
      <c r="Y27">
        <v>14.637254228789832</v>
      </c>
      <c r="Z27">
        <v>15.628152366684212</v>
      </c>
      <c r="AA27">
        <v>16.619050504578603</v>
      </c>
      <c r="AB27">
        <v>17.609948642472993</v>
      </c>
      <c r="AC27">
        <v>17.564640181764393</v>
      </c>
      <c r="AD27">
        <v>17.519331721055792</v>
      </c>
      <c r="AE27">
        <v>17.474023260347199</v>
      </c>
      <c r="AF27">
        <v>17.428714799638595</v>
      </c>
      <c r="AG27">
        <v>17.383406338929991</v>
      </c>
    </row>
    <row r="28" spans="1:33" x14ac:dyDescent="0.3">
      <c r="A28" s="115" t="s">
        <v>1447</v>
      </c>
      <c r="B28">
        <v>7.8476290328821835E-2</v>
      </c>
      <c r="C28">
        <v>7.8476290328821835E-2</v>
      </c>
      <c r="D28">
        <v>7.8391013992867117E-2</v>
      </c>
      <c r="E28">
        <v>7.8391013992867145E-2</v>
      </c>
      <c r="F28">
        <v>7.8391013992867173E-2</v>
      </c>
      <c r="G28">
        <v>7.8391013992867159E-2</v>
      </c>
      <c r="H28">
        <v>7.8391013992867131E-2</v>
      </c>
      <c r="I28">
        <v>7.8391013992867117E-2</v>
      </c>
      <c r="J28">
        <v>7.8391013992867145E-2</v>
      </c>
      <c r="K28">
        <v>7.8391013992867159E-2</v>
      </c>
      <c r="L28">
        <v>7.8391013992867145E-2</v>
      </c>
      <c r="M28">
        <v>7.8391013992867173E-2</v>
      </c>
      <c r="N28">
        <v>7.8391013992867187E-2</v>
      </c>
      <c r="O28">
        <v>7.8391013992867173E-2</v>
      </c>
      <c r="P28">
        <v>7.8391013992867187E-2</v>
      </c>
      <c r="Q28">
        <v>7.8391013992867214E-2</v>
      </c>
      <c r="R28">
        <v>7.8391013992867242E-2</v>
      </c>
      <c r="S28">
        <v>7.8391013992867173E-2</v>
      </c>
      <c r="T28">
        <v>3.1935093670491042</v>
      </c>
      <c r="U28">
        <v>3.1935093670491028</v>
      </c>
      <c r="V28">
        <v>1.7574213450853429</v>
      </c>
      <c r="W28">
        <v>1.7574213450853422</v>
      </c>
      <c r="X28">
        <v>1.7574213450853426</v>
      </c>
      <c r="Y28">
        <v>1.7574213450853426</v>
      </c>
      <c r="Z28">
        <v>0.9920281725847474</v>
      </c>
      <c r="AA28">
        <v>0.9920281725847474</v>
      </c>
      <c r="AB28">
        <v>0.9920281725847474</v>
      </c>
      <c r="AC28">
        <v>0.9920281725847474</v>
      </c>
      <c r="AD28">
        <v>0.9920281725847474</v>
      </c>
      <c r="AE28">
        <v>7.4597532694591253</v>
      </c>
      <c r="AF28">
        <v>7.4597532694591235</v>
      </c>
      <c r="AG28">
        <v>7.4597532694591226</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839.0039244432927</v>
      </c>
      <c r="O7" s="85">
        <f>'Net zero emission summary'!AP5</f>
        <v>832.82192979624267</v>
      </c>
      <c r="P7" s="85">
        <f>'Net zero emission summary'!AQ5</f>
        <v>828.28745912925137</v>
      </c>
      <c r="Q7" s="85">
        <f>'Net zero emission summary'!AR5</f>
        <v>826.15729160544925</v>
      </c>
      <c r="R7" s="85">
        <f>'Net zero emission summary'!AS5</f>
        <v>825.22082549312643</v>
      </c>
      <c r="S7" s="85">
        <f>'Net zero emission summary'!AT5</f>
        <v>826.08203663385791</v>
      </c>
      <c r="T7" s="85">
        <f>'Net zero emission summary'!AU5</f>
        <v>826.9595259031272</v>
      </c>
      <c r="U7" s="85">
        <f>'Net zero emission summary'!AV5</f>
        <v>829.13249272188443</v>
      </c>
      <c r="V7" s="85">
        <f>'Net zero emission summary'!AW5</f>
        <v>831.31792730074221</v>
      </c>
      <c r="W7" s="85">
        <f>'Net zero emission summary'!AX5</f>
        <v>843.22656142938001</v>
      </c>
      <c r="X7" s="85">
        <f>'Net zero emission summary'!AY5</f>
        <v>853.9657998333729</v>
      </c>
      <c r="Y7" s="85">
        <f>'Net zero emission summary'!AZ5</f>
        <v>865.54987734226165</v>
      </c>
      <c r="Z7" s="85">
        <f>'Net zero emission summary'!BA5</f>
        <v>880.28873695146558</v>
      </c>
      <c r="AA7" s="85">
        <f>'Net zero emission summary'!BB5</f>
        <v>892.96632485671012</v>
      </c>
      <c r="AB7" s="85">
        <f>'Net zero emission summary'!BC5</f>
        <v>906.56876867404992</v>
      </c>
      <c r="AC7" s="85">
        <f>'Net zero emission summary'!BD5</f>
        <v>921.72086808199288</v>
      </c>
      <c r="AD7" s="85">
        <f>'Net zero emission summary'!BE5</f>
        <v>934.0398423414548</v>
      </c>
      <c r="AE7" s="85">
        <f>'Net zero emission summary'!BF5</f>
        <v>945.75309219184294</v>
      </c>
      <c r="AF7" s="85">
        <f>'Net zero emission summary'!BG5</f>
        <v>956.86737196820934</v>
      </c>
      <c r="AG7" s="85">
        <f>'Net zero emission summary'!BH5</f>
        <v>972.0149249562578</v>
      </c>
      <c r="AH7" s="85">
        <f>'Net zero emission summary'!BI5</f>
        <v>985.08484950558</v>
      </c>
      <c r="AI7" s="85">
        <f>'Net zero emission summary'!BJ5</f>
        <v>998.19229784673837</v>
      </c>
      <c r="AJ7" s="85">
        <f>'Net zero emission summary'!BK5</f>
        <v>1011.3378504164644</v>
      </c>
      <c r="AK7" s="85">
        <f>'Net zero emission summary'!BL5</f>
        <v>1024.6421217737634</v>
      </c>
      <c r="AL7" s="85">
        <f>'Net zero emission summary'!BM5</f>
        <v>1037.1831133783667</v>
      </c>
      <c r="AM7" s="85">
        <f>'Net zero emission summary'!BN5</f>
        <v>1026.5088259574729</v>
      </c>
      <c r="AN7" s="85">
        <f>'Net zero emission summary'!BO5</f>
        <v>1012.4231180425288</v>
      </c>
      <c r="AO7" s="85">
        <f>'Net zero emission summary'!BP5</f>
        <v>999.39054054519113</v>
      </c>
      <c r="AP7" s="85">
        <f>'Net zero emission summary'!BQ5</f>
        <v>985.41583939684676</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150.40481058186612</v>
      </c>
      <c r="O8" s="85">
        <f>'Net zero emission summary'!AP6</f>
        <v>150.67872719913333</v>
      </c>
      <c r="P8" s="85">
        <f>'Net zero emission summary'!AQ6</f>
        <v>150.98738814032143</v>
      </c>
      <c r="Q8" s="85">
        <f>'Net zero emission summary'!AR6</f>
        <v>151.33011685199239</v>
      </c>
      <c r="R8" s="85">
        <f>'Net zero emission summary'!AS6</f>
        <v>151.53731699209413</v>
      </c>
      <c r="S8" s="85">
        <f>'Net zero emission summary'!AT6</f>
        <v>151.77323459929846</v>
      </c>
      <c r="T8" s="85">
        <f>'Net zero emission summary'!AU6</f>
        <v>152.03427109358836</v>
      </c>
      <c r="U8" s="85">
        <f>'Net zero emission summary'!AV6</f>
        <v>152.32099153762519</v>
      </c>
      <c r="V8" s="85">
        <f>'Net zero emission summary'!AW6</f>
        <v>152.63064943627921</v>
      </c>
      <c r="W8" s="85">
        <f>'Net zero emission summary'!AX6</f>
        <v>152.84863198600053</v>
      </c>
      <c r="X8" s="85">
        <f>'Net zero emission summary'!AY6</f>
        <v>153.08572820851097</v>
      </c>
      <c r="Y8" s="85">
        <f>'Net zero emission summary'!AZ6</f>
        <v>153.34397321793517</v>
      </c>
      <c r="Z8" s="85">
        <f>'Net zero emission summary'!BA6</f>
        <v>153.62613822832517</v>
      </c>
      <c r="AA8" s="85">
        <f>'Net zero emission summary'!BB6</f>
        <v>153.92398202009664</v>
      </c>
      <c r="AB8" s="85">
        <f>'Net zero emission summary'!BC6</f>
        <v>154.11446088877545</v>
      </c>
      <c r="AC8" s="85">
        <f>'Net zero emission summary'!BD6</f>
        <v>154.32399481994827</v>
      </c>
      <c r="AD8" s="85">
        <f>'Net zero emission summary'!BE6</f>
        <v>154.54520531217182</v>
      </c>
      <c r="AE8" s="85">
        <f>'Net zero emission summary'!BF6</f>
        <v>154.78099369581517</v>
      </c>
      <c r="AF8" s="85">
        <f>'Net zero emission summary'!BG6</f>
        <v>155.03088731741818</v>
      </c>
      <c r="AG8" s="85">
        <f>'Net zero emission summary'!BH6</f>
        <v>155.1782262047675</v>
      </c>
      <c r="AH8" s="85">
        <f>'Net zero emission summary'!BI6</f>
        <v>155.33527131785843</v>
      </c>
      <c r="AI8" s="85">
        <f>'Net zero emission summary'!BJ6</f>
        <v>155.50517053364933</v>
      </c>
      <c r="AJ8" s="85">
        <f>'Net zero emission summary'!BK6</f>
        <v>155.68758118494048</v>
      </c>
      <c r="AK8" s="85">
        <f>'Net zero emission summary'!BL6</f>
        <v>155.88240565427913</v>
      </c>
      <c r="AL8" s="85">
        <f>'Net zero emission summary'!BM6</f>
        <v>155.96837811076153</v>
      </c>
      <c r="AM8" s="85">
        <f>'Net zero emission summary'!BN6</f>
        <v>156.02196744977545</v>
      </c>
      <c r="AN8" s="85">
        <f>'Net zero emission summary'!BO6</f>
        <v>156.07831906786512</v>
      </c>
      <c r="AO8" s="85">
        <f>'Net zero emission summary'!BP6</f>
        <v>156.14542787133865</v>
      </c>
      <c r="AP8" s="85">
        <f>'Net zero emission summary'!BQ6</f>
        <v>156.21919154729974</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39.272693829825101</v>
      </c>
      <c r="O9" s="85">
        <f>'Net zero emission summary'!AP7</f>
        <v>39.397854208025336</v>
      </c>
      <c r="P9" s="85">
        <f>'Net zero emission summary'!AQ7</f>
        <v>39.533839443218099</v>
      </c>
      <c r="Q9" s="85">
        <f>'Net zero emission summary'!AR7</f>
        <v>39.680506296246115</v>
      </c>
      <c r="R9" s="85">
        <f>'Net zero emission summary'!AS7</f>
        <v>39.771838936134415</v>
      </c>
      <c r="S9" s="85">
        <f>'Net zero emission summary'!AT7</f>
        <v>39.872259028514392</v>
      </c>
      <c r="T9" s="85">
        <f>'Net zero emission summary'!AU7</f>
        <v>39.980445895099592</v>
      </c>
      <c r="U9" s="85">
        <f>'Net zero emission summary'!AV7</f>
        <v>40.096691445331828</v>
      </c>
      <c r="V9" s="85">
        <f>'Net zero emission summary'!AW7</f>
        <v>40.219995170209195</v>
      </c>
      <c r="W9" s="85">
        <f>'Net zero emission summary'!AX7</f>
        <v>40.306211799028667</v>
      </c>
      <c r="X9" s="85">
        <f>'Net zero emission summary'!AY7</f>
        <v>40.398303121828619</v>
      </c>
      <c r="Y9" s="85">
        <f>'Net zero emission summary'!AZ7</f>
        <v>40.497097244562198</v>
      </c>
      <c r="Z9" s="85">
        <f>'Net zero emission summary'!BA7</f>
        <v>40.60369200464401</v>
      </c>
      <c r="AA9" s="85">
        <f>'Net zero emission summary'!BB7</f>
        <v>40.714957976977047</v>
      </c>
      <c r="AB9" s="85">
        <f>'Net zero emission summary'!BC7</f>
        <v>40.783942111070132</v>
      </c>
      <c r="AC9" s="85">
        <f>'Net zero emission summary'!BD7</f>
        <v>40.859130494050831</v>
      </c>
      <c r="AD9" s="85">
        <f>'Net zero emission summary'!BE7</f>
        <v>40.937732797995821</v>
      </c>
      <c r="AE9" s="85">
        <f>'Net zero emission summary'!BF7</f>
        <v>41.020880127818991</v>
      </c>
      <c r="AF9" s="85">
        <f>'Net zero emission summary'!BG7</f>
        <v>41.108413285055249</v>
      </c>
      <c r="AG9" s="85">
        <f>'Net zero emission summary'!BH7</f>
        <v>41.156201402848538</v>
      </c>
      <c r="AH9" s="85">
        <f>'Net zero emission summary'!BI7</f>
        <v>41.206901080914875</v>
      </c>
      <c r="AI9" s="85">
        <f>'Net zero emission summary'!BJ7</f>
        <v>41.261718017253258</v>
      </c>
      <c r="AJ9" s="85">
        <f>'Net zero emission summary'!BK7</f>
        <v>41.32053358593312</v>
      </c>
      <c r="AK9" s="85">
        <f>'Net zero emission summary'!BL7</f>
        <v>41.383320406882447</v>
      </c>
      <c r="AL9" s="85">
        <f>'Net zero emission summary'!BM7</f>
        <v>41.404582381945268</v>
      </c>
      <c r="AM9" s="85">
        <f>'Net zero emission summary'!BN7</f>
        <v>41.413196537392842</v>
      </c>
      <c r="AN9" s="85">
        <f>'Net zero emission summary'!BO7</f>
        <v>41.422391616832357</v>
      </c>
      <c r="AO9" s="85">
        <f>'Net zero emission summary'!BP7</f>
        <v>41.435170549581031</v>
      </c>
      <c r="AP9" s="85">
        <f>'Net zero emission summary'!BQ7</f>
        <v>41.450005796496846</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5.3670416140303319</v>
      </c>
      <c r="O10" s="85">
        <f>'Net zero emission summary'!AP8</f>
        <v>5.3576298681658461</v>
      </c>
      <c r="P10" s="85">
        <f>'Net zero emission summary'!AQ8</f>
        <v>5.3535558449918694</v>
      </c>
      <c r="Q10" s="85">
        <f>'Net zero emission summary'!AR8</f>
        <v>5.3579435754803217</v>
      </c>
      <c r="R10" s="85">
        <f>'Net zero emission summary'!AS8</f>
        <v>5.3719044351814391</v>
      </c>
      <c r="S10" s="85">
        <f>'Net zero emission summary'!AT8</f>
        <v>5.3923871539920745</v>
      </c>
      <c r="T10" s="85">
        <f>'Net zero emission summary'!AU8</f>
        <v>5.412504134465423</v>
      </c>
      <c r="U10" s="85">
        <f>'Net zero emission summary'!AV8</f>
        <v>5.4374045660235923</v>
      </c>
      <c r="V10" s="85">
        <f>'Net zero emission summary'!AW8</f>
        <v>5.4620542784680026</v>
      </c>
      <c r="W10" s="85">
        <f>'Net zero emission summary'!AX8</f>
        <v>5.5517072396840428</v>
      </c>
      <c r="X10" s="85">
        <f>'Net zero emission summary'!AY8</f>
        <v>5.6385317150449907</v>
      </c>
      <c r="Y10" s="85">
        <f>'Net zero emission summary'!AZ8</f>
        <v>5.7308781549814016</v>
      </c>
      <c r="Z10" s="85">
        <f>'Net zero emission summary'!BA8</f>
        <v>5.8388735079295362</v>
      </c>
      <c r="AA10" s="85">
        <f>'Net zero emission summary'!BB8</f>
        <v>5.9405681058944593</v>
      </c>
      <c r="AB10" s="85">
        <f>'Net zero emission summary'!BC8</f>
        <v>6.0538009650149478</v>
      </c>
      <c r="AC10" s="85">
        <f>'Net zero emission summary'!BD8</f>
        <v>6.1769873137872864</v>
      </c>
      <c r="AD10" s="85">
        <f>'Net zero emission summary'!BE8</f>
        <v>6.2906062341580098</v>
      </c>
      <c r="AE10" s="85">
        <f>'Net zero emission summary'!BF8</f>
        <v>6.4044812802741458</v>
      </c>
      <c r="AF10" s="85">
        <f>'Net zero emission summary'!BG8</f>
        <v>6.5186371674639778</v>
      </c>
      <c r="AG10" s="85">
        <f>'Net zero emission summary'!BH8</f>
        <v>6.6437322760306987</v>
      </c>
      <c r="AH10" s="85">
        <f>'Net zero emission summary'!BI8</f>
        <v>6.7614570573206318</v>
      </c>
      <c r="AI10" s="85">
        <f>'Net zero emission summary'!BJ8</f>
        <v>6.8818657820794353</v>
      </c>
      <c r="AJ10" s="85">
        <f>'Net zero emission summary'!BK8</f>
        <v>7.0050487995947819</v>
      </c>
      <c r="AK10" s="85">
        <f>'Net zero emission summary'!BL8</f>
        <v>7.1317062524287902</v>
      </c>
      <c r="AL10" s="85">
        <f>'Net zero emission summary'!BM8</f>
        <v>7.2631842870087659</v>
      </c>
      <c r="AM10" s="85">
        <f>'Net zero emission summary'!BN8</f>
        <v>7.2770448226057587</v>
      </c>
      <c r="AN10" s="85">
        <f>'Net zero emission summary'!BO8</f>
        <v>7.2724625815111343</v>
      </c>
      <c r="AO10" s="85">
        <f>'Net zero emission summary'!BP8</f>
        <v>7.2725482112248425</v>
      </c>
      <c r="AP10" s="85">
        <f>'Net zero emission summary'!BQ8</f>
        <v>7.2667047441079857</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1.7530049963195091</v>
      </c>
      <c r="O12" s="85">
        <f>'Net zero emission summary'!AP10</f>
        <v>1.7270767699120895</v>
      </c>
      <c r="P12" s="85">
        <f>'Net zero emission summary'!AQ10</f>
        <v>1.705514809031101</v>
      </c>
      <c r="Q12" s="85">
        <f>'Net zero emission summary'!AR10</f>
        <v>1.6900966819959475</v>
      </c>
      <c r="R12" s="85">
        <f>'Net zero emission summary'!AS10</f>
        <v>1.6786683404976639</v>
      </c>
      <c r="S12" s="85">
        <f>'Net zero emission summary'!AT10</f>
        <v>1.6717623905059011</v>
      </c>
      <c r="T12" s="85">
        <f>'Net zero emission summary'!AU10</f>
        <v>1.6650243534701068</v>
      </c>
      <c r="U12" s="85">
        <f>'Net zero emission summary'!AV10</f>
        <v>1.6615158049194125</v>
      </c>
      <c r="V12" s="85">
        <f>'Net zero emission summary'!AW10</f>
        <v>1.6581227816770767</v>
      </c>
      <c r="W12" s="85">
        <f>'Net zero emission summary'!AX10</f>
        <v>1.6911048592680833</v>
      </c>
      <c r="X12" s="85">
        <f>'Net zero emission summary'!AY10</f>
        <v>1.7218045331105705</v>
      </c>
      <c r="Y12" s="85">
        <f>'Net zero emission summary'!AZ10</f>
        <v>1.7550817000235128</v>
      </c>
      <c r="Z12" s="85">
        <f>'Net zero emission summary'!BA10</f>
        <v>1.7965918578521971</v>
      </c>
      <c r="AA12" s="85">
        <f>'Net zero emission summary'!BB10</f>
        <v>1.8337226897974912</v>
      </c>
      <c r="AB12" s="85">
        <f>'Net zero emission summary'!BC10</f>
        <v>1.8743510854288854</v>
      </c>
      <c r="AC12" s="85">
        <f>'Net zero emission summary'!BD10</f>
        <v>1.9194655533479592</v>
      </c>
      <c r="AD12" s="85">
        <f>'Net zero emission summary'!BE10</f>
        <v>1.9583046218930484</v>
      </c>
      <c r="AE12" s="85">
        <f>'Net zero emission summary'!BF10</f>
        <v>1.9963328510476073</v>
      </c>
      <c r="AF12" s="85">
        <f>'Net zero emission summary'!BG10</f>
        <v>2.0335720472886556</v>
      </c>
      <c r="AG12" s="85">
        <f>'Net zero emission summary'!BH10</f>
        <v>2.0734019012191318</v>
      </c>
      <c r="AH12" s="85">
        <f>'Net zero emission summary'!BI10</f>
        <v>2.1082834785810847</v>
      </c>
      <c r="AI12" s="85">
        <f>'Net zero emission summary'!BJ10</f>
        <v>2.1435080585882025</v>
      </c>
      <c r="AJ12" s="85">
        <f>'Net zero emission summary'!BK10</f>
        <v>2.1790838932130865</v>
      </c>
      <c r="AK12" s="85">
        <f>'Net zero emission summary'!BL10</f>
        <v>2.2153213626140724</v>
      </c>
      <c r="AL12" s="85">
        <f>'Net zero emission summary'!BM10</f>
        <v>2.2504240457821107</v>
      </c>
      <c r="AM12" s="85">
        <f>'Net zero emission summary'!BN10</f>
        <v>2.2272275537444202</v>
      </c>
      <c r="AN12" s="85">
        <f>'Net zero emission summary'!BO10</f>
        <v>2.1954892686477114</v>
      </c>
      <c r="AO12" s="85">
        <f>'Net zero emission summary'!BP10</f>
        <v>2.16646013132006</v>
      </c>
      <c r="AP12" s="85">
        <f>'Net zero emission summary'!BQ10</f>
        <v>2.1350882516655521</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10.790221340410572</v>
      </c>
      <c r="O13" s="85">
        <f>'Net zero emission summary'!AP12</f>
        <v>10.818006252770953</v>
      </c>
      <c r="P13" s="85">
        <f>'Net zero emission summary'!AQ12</f>
        <v>10.855652031413493</v>
      </c>
      <c r="Q13" s="85">
        <f>'Net zero emission summary'!AR12</f>
        <v>10.907750367408434</v>
      </c>
      <c r="R13" s="85">
        <f>'Net zero emission summary'!AS12</f>
        <v>10.961602359506699</v>
      </c>
      <c r="S13" s="85">
        <f>'Net zero emission summary'!AT12</f>
        <v>11.027144281647855</v>
      </c>
      <c r="T13" s="85">
        <f>'Net zero emission summary'!AU12</f>
        <v>11.094277430707027</v>
      </c>
      <c r="U13" s="85">
        <f>'Net zero emission summary'!AV12</f>
        <v>11.17059763484434</v>
      </c>
      <c r="V13" s="85">
        <f>'Net zero emission summary'!AW12</f>
        <v>11.248642860047012</v>
      </c>
      <c r="W13" s="85">
        <f>'Net zero emission summary'!AX12</f>
        <v>11.415231922666624</v>
      </c>
      <c r="X13" s="85">
        <f>'Net zero emission summary'!AY12</f>
        <v>11.580363521344015</v>
      </c>
      <c r="Y13" s="85">
        <f>'Net zero emission summary'!AZ12</f>
        <v>11.756663430579938</v>
      </c>
      <c r="Z13" s="85">
        <f>'Net zero emission summary'!BA12</f>
        <v>11.959735990207191</v>
      </c>
      <c r="AA13" s="85">
        <f>'Net zero emission summary'!BB12</f>
        <v>12.156257672815377</v>
      </c>
      <c r="AB13" s="85">
        <f>'Net zero emission summary'!BC12</f>
        <v>12.361266984532053</v>
      </c>
      <c r="AC13" s="85">
        <f>'Net zero emission summary'!BD12</f>
        <v>12.584410399541069</v>
      </c>
      <c r="AD13" s="85">
        <f>'Net zero emission summary'!BE12</f>
        <v>12.795536229890633</v>
      </c>
      <c r="AE13" s="85">
        <f>'Net zero emission summary'!BF12</f>
        <v>13.009816848726615</v>
      </c>
      <c r="AF13" s="85">
        <f>'Net zero emission summary'!BG12</f>
        <v>13.227313972494926</v>
      </c>
      <c r="AG13" s="85">
        <f>'Net zero emission summary'!BH12</f>
        <v>13.451722056648839</v>
      </c>
      <c r="AH13" s="85">
        <f>'Net zero emission summary'!BI12</f>
        <v>13.666873757794704</v>
      </c>
      <c r="AI13" s="85">
        <f>'Net zero emission summary'!BJ12</f>
        <v>13.888607399985471</v>
      </c>
      <c r="AJ13" s="85">
        <f>'Net zero emission summary'!BK12</f>
        <v>14.117126226199755</v>
      </c>
      <c r="AK13" s="85">
        <f>'Net zero emission summary'!BL12</f>
        <v>14.353612364531108</v>
      </c>
      <c r="AL13" s="85">
        <f>'Net zero emission summary'!BM12</f>
        <v>14.586469001377683</v>
      </c>
      <c r="AM13" s="85">
        <f>'Net zero emission summary'!BN12</f>
        <v>14.632440779601467</v>
      </c>
      <c r="AN13" s="85">
        <f>'Net zero emission summary'!BO12</f>
        <v>14.649705629316172</v>
      </c>
      <c r="AO13" s="85">
        <f>'Net zero emission summary'!BP12</f>
        <v>14.675316030351325</v>
      </c>
      <c r="AP13" s="85">
        <f>'Net zero emission summary'!BQ12</f>
        <v>14.692152267734999</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4.1114042167534656E-2</v>
      </c>
      <c r="O14" s="85">
        <f>'Net zero emission summary'!AP13</f>
        <v>4.1188918890620464E-2</v>
      </c>
      <c r="P14" s="85">
        <f>'Net zero emission summary'!AQ13</f>
        <v>4.1273293179596882E-2</v>
      </c>
      <c r="Q14" s="85">
        <f>'Net zero emission summary'!AR13</f>
        <v>4.1366980094590847E-2</v>
      </c>
      <c r="R14" s="85">
        <f>'Net zero emission summary'!AS13</f>
        <v>4.1423619475102057E-2</v>
      </c>
      <c r="S14" s="85">
        <f>'Net zero emission summary'!AT13</f>
        <v>4.1488108944641867E-2</v>
      </c>
      <c r="T14" s="85">
        <f>'Net zero emission summary'!AU13</f>
        <v>4.1559464810135657E-2</v>
      </c>
      <c r="U14" s="85">
        <f>'Net zero emission summary'!AV13</f>
        <v>4.1637841534795071E-2</v>
      </c>
      <c r="V14" s="85">
        <f>'Net zero emission summary'!AW13</f>
        <v>4.1722488347975574E-2</v>
      </c>
      <c r="W14" s="85">
        <f>'Net zero emission summary'!AX13</f>
        <v>4.178207516375864E-2</v>
      </c>
      <c r="X14" s="85">
        <f>'Net zero emission summary'!AY13</f>
        <v>4.1846886814744709E-2</v>
      </c>
      <c r="Y14" s="85">
        <f>'Net zero emission summary'!AZ13</f>
        <v>4.1917479611384298E-2</v>
      </c>
      <c r="Z14" s="85">
        <f>'Net zero emission summary'!BA13</f>
        <v>4.199461108138515E-2</v>
      </c>
      <c r="AA14" s="85">
        <f>'Net zero emission summary'!BB13</f>
        <v>4.2076028438761251E-2</v>
      </c>
      <c r="AB14" s="85">
        <f>'Net zero emission summary'!BC13</f>
        <v>4.2128096961095006E-2</v>
      </c>
      <c r="AC14" s="85">
        <f>'Net zero emission summary'!BD13</f>
        <v>4.2185374297161848E-2</v>
      </c>
      <c r="AD14" s="85">
        <f>'Net zero emission summary'!BE13</f>
        <v>4.2245843490068623E-2</v>
      </c>
      <c r="AE14" s="85">
        <f>'Net zero emission summary'!BF13</f>
        <v>4.2310297635585796E-2</v>
      </c>
      <c r="AF14" s="85">
        <f>'Net zero emission summary'!BG13</f>
        <v>4.2378607531102029E-2</v>
      </c>
      <c r="AG14" s="85">
        <f>'Net zero emission summary'!BH13</f>
        <v>4.2418883485068941E-2</v>
      </c>
      <c r="AH14" s="85">
        <f>'Net zero emission summary'!BI13</f>
        <v>4.2461812693096568E-2</v>
      </c>
      <c r="AI14" s="85">
        <f>'Net zero emission summary'!BJ13</f>
        <v>4.250825564591991E-2</v>
      </c>
      <c r="AJ14" s="85">
        <f>'Net zero emission summary'!BK13</f>
        <v>4.2558118673438637E-2</v>
      </c>
      <c r="AK14" s="85">
        <f>'Net zero emission summary'!BL13</f>
        <v>4.2611375091346208E-2</v>
      </c>
      <c r="AL14" s="85">
        <f>'Net zero emission summary'!BM13</f>
        <v>4.2634876169452614E-2</v>
      </c>
      <c r="AM14" s="85">
        <f>'Net zero emission summary'!BN13</f>
        <v>4.2649525131380268E-2</v>
      </c>
      <c r="AN14" s="85">
        <f>'Net zero emission summary'!BO13</f>
        <v>4.2664929178587156E-2</v>
      </c>
      <c r="AO14" s="85">
        <f>'Net zero emission summary'!BP13</f>
        <v>4.2683273765872304E-2</v>
      </c>
      <c r="AP14" s="85">
        <f>'Net zero emission summary'!BQ13</f>
        <v>4.27034375018071E-2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4.4380016966231978E-2</v>
      </c>
      <c r="O15" s="85">
        <f>'Net zero emission summary'!AP14</f>
        <v>4.4521454162572395E-2</v>
      </c>
      <c r="P15" s="85">
        <f>'Net zero emission summary'!AQ14</f>
        <v>4.4675123963558355E-2</v>
      </c>
      <c r="Q15" s="85">
        <f>'Net zero emission summary'!AR14</f>
        <v>4.4840864502110972E-2</v>
      </c>
      <c r="R15" s="85">
        <f>'Net zero emission summary'!AS14</f>
        <v>4.4944074740893597E-2</v>
      </c>
      <c r="S15" s="85">
        <f>'Net zero emission summary'!AT14</f>
        <v>4.505755423437794E-2</v>
      </c>
      <c r="T15" s="85">
        <f>'Net zero emission summary'!AU14</f>
        <v>4.5179810553116338E-2</v>
      </c>
      <c r="U15" s="85">
        <f>'Net zero emission summary'!AV14</f>
        <v>4.5311173568699389E-2</v>
      </c>
      <c r="V15" s="85">
        <f>'Net zero emission summary'!AW14</f>
        <v>4.5450512658240058E-2</v>
      </c>
      <c r="W15" s="85">
        <f>'Net zero emission summary'!AX14</f>
        <v>4.5547941560529243E-2</v>
      </c>
      <c r="X15" s="85">
        <f>'Net zero emission summary'!AY14</f>
        <v>4.5652009147184092E-2</v>
      </c>
      <c r="Y15" s="85">
        <f>'Net zero emission summary'!AZ14</f>
        <v>4.5763651217424539E-2</v>
      </c>
      <c r="Z15" s="85">
        <f>'Net zero emission summary'!BA14</f>
        <v>4.5884108379885574E-2</v>
      </c>
      <c r="AA15" s="85">
        <f>'Net zero emission summary'!BB14</f>
        <v>4.6009844234963446E-2</v>
      </c>
      <c r="AB15" s="85">
        <f>'Net zero emission summary'!BC14</f>
        <v>4.6087799596383733E-2</v>
      </c>
      <c r="AC15" s="85">
        <f>'Net zero emission summary'!BD14</f>
        <v>4.617276605493139E-2</v>
      </c>
      <c r="AD15" s="85">
        <f>'Net zero emission summary'!BE14</f>
        <v>4.6261590406980663E-2</v>
      </c>
      <c r="AE15" s="85">
        <f>'Net zero emission summary'!BF14</f>
        <v>4.6355550855027308E-2</v>
      </c>
      <c r="AF15" s="85">
        <f>'Net zero emission summary'!BG14</f>
        <v>4.6454467497213506E-2</v>
      </c>
      <c r="AG15" s="85">
        <f>'Net zero emission summary'!BH14</f>
        <v>4.650847034936418E-2</v>
      </c>
      <c r="AH15" s="85">
        <f>'Net zero emission summary'!BI14</f>
        <v>4.6565763403477456E-2</v>
      </c>
      <c r="AI15" s="85">
        <f>'Net zero emission summary'!BJ14</f>
        <v>4.6627709155792688E-2</v>
      </c>
      <c r="AJ15" s="85">
        <f>'Net zero emission summary'!BK14</f>
        <v>4.6694173553350982E-2</v>
      </c>
      <c r="AK15" s="85">
        <f>'Net zero emission summary'!BL14</f>
        <v>4.6765125655365197E-2</v>
      </c>
      <c r="AL15" s="85">
        <f>'Net zero emission summary'!BM14</f>
        <v>4.6789152701182647E-2</v>
      </c>
      <c r="AM15" s="85">
        <f>'Net zero emission summary'!BN14</f>
        <v>4.679888710765269E-2</v>
      </c>
      <c r="AN15" s="85">
        <f>'Net zero emission summary'!BO14</f>
        <v>4.6809277985938244E-2</v>
      </c>
      <c r="AO15" s="85">
        <f>'Net zero emission summary'!BP14</f>
        <v>4.6823718789379284E-2</v>
      </c>
      <c r="AP15" s="85">
        <f>'Net zero emission summary'!BQ14</f>
        <v>4.6840483325896048E-2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3.9954643126670249E-3</v>
      </c>
      <c r="O16" s="85">
        <f>'Net zero emission summary'!AP15</f>
        <v>3.988457790745685E-3</v>
      </c>
      <c r="P16" s="85">
        <f>'Net zero emission summary'!AQ15</f>
        <v>3.9854249068272804E-3</v>
      </c>
      <c r="Q16" s="85">
        <f>'Net zero emission summary'!AR15</f>
        <v>3.9886913284131282E-3</v>
      </c>
      <c r="R16" s="85">
        <f>'Net zero emission summary'!AS15</f>
        <v>3.9990844128572935E-3</v>
      </c>
      <c r="S16" s="85">
        <f>'Net zero emission summary'!AT15</f>
        <v>4.0143326590829894E-3</v>
      </c>
      <c r="T16" s="85">
        <f>'Net zero emission summary'!AU15</f>
        <v>4.0293086334353707E-3</v>
      </c>
      <c r="U16" s="85">
        <f>'Net zero emission summary'!AV15</f>
        <v>4.0478456213731192E-3</v>
      </c>
      <c r="V16" s="85">
        <f>'Net zero emission summary'!AW15</f>
        <v>4.0661959628595125E-3</v>
      </c>
      <c r="W16" s="85">
        <f>'Net zero emission summary'!AX15</f>
        <v>4.1329376117647879E-3</v>
      </c>
      <c r="X16" s="85">
        <f>'Net zero emission summary'!AY15</f>
        <v>4.1975736100890492E-3</v>
      </c>
      <c r="Y16" s="85">
        <f>'Net zero emission summary'!AZ15</f>
        <v>4.2663204042639328E-3</v>
      </c>
      <c r="Z16" s="85">
        <f>'Net zero emission summary'!BA15</f>
        <v>4.3467169447919882E-3</v>
      </c>
      <c r="AA16" s="85">
        <f>'Net zero emission summary'!BB15</f>
        <v>4.4224229232769866E-3</v>
      </c>
      <c r="AB16" s="85">
        <f>'Net zero emission summary'!BC15</f>
        <v>4.5067184961777957E-3</v>
      </c>
      <c r="AC16" s="85">
        <f>'Net zero emission summary'!BD15</f>
        <v>4.5984238891527583E-3</v>
      </c>
      <c r="AD16" s="85">
        <f>'Net zero emission summary'!BE15</f>
        <v>4.6830068632065184E-3</v>
      </c>
      <c r="AE16" s="85">
        <f>'Net zero emission summary'!BF15</f>
        <v>4.7677805086485314E-3</v>
      </c>
      <c r="AF16" s="85">
        <f>'Net zero emission summary'!BG15</f>
        <v>4.8527632246676278E-3</v>
      </c>
      <c r="AG16" s="85">
        <f>'Net zero emission summary'!BH15</f>
        <v>4.9458895832672975E-3</v>
      </c>
      <c r="AH16" s="85">
        <f>'Net zero emission summary'!BI15</f>
        <v>5.0335291426720254E-3</v>
      </c>
      <c r="AI16" s="85">
        <f>'Net zero emission summary'!BJ15</f>
        <v>5.1231667488813581E-3</v>
      </c>
      <c r="AJ16" s="85">
        <f>'Net zero emission summary'!BK15</f>
        <v>5.2148696619205596E-3</v>
      </c>
      <c r="AK16" s="85">
        <f>'Net zero emission summary'!BL15</f>
        <v>5.3091590990303221E-3</v>
      </c>
      <c r="AL16" s="85">
        <f>'Net zero emission summary'!BM15</f>
        <v>5.4070371914398587E-3</v>
      </c>
      <c r="AM16" s="85">
        <f>'Net zero emission summary'!BN15</f>
        <v>5.4173555901620655E-3</v>
      </c>
      <c r="AN16" s="85">
        <f>'Net zero emission summary'!BO15</f>
        <v>5.413944366236067E-3</v>
      </c>
      <c r="AO16" s="85">
        <f>'Net zero emission summary'!BP15</f>
        <v>5.4140081128007164E-3</v>
      </c>
      <c r="AP16" s="85">
        <f>'Net zero emission summary'!BQ15</f>
        <v>5.4096579761692782E-3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19.543496114597435</v>
      </c>
      <c r="O18" s="85">
        <f>'Net zero emission summary'!AP17</f>
        <v>19.254433508891402</v>
      </c>
      <c r="P18" s="85">
        <f>'Net zero emission summary'!AQ17</f>
        <v>19.014048513078247</v>
      </c>
      <c r="Q18" s="85">
        <f>'Net zero emission summary'!AR17</f>
        <v>18.842158469160218</v>
      </c>
      <c r="R18" s="85">
        <f>'Net zero emission summary'!AS17</f>
        <v>18.714748822218574</v>
      </c>
      <c r="S18" s="85">
        <f>'Net zero emission summary'!AT17</f>
        <v>18.637757366338537</v>
      </c>
      <c r="T18" s="85">
        <f>'Net zero emission summary'!AU17</f>
        <v>18.562637899534085</v>
      </c>
      <c r="U18" s="85">
        <f>'Net zero emission summary'!AV17</f>
        <v>18.523522606016762</v>
      </c>
      <c r="V18" s="85">
        <f>'Net zero emission summary'!AW17</f>
        <v>18.485695254302112</v>
      </c>
      <c r="W18" s="85">
        <f>'Net zero emission summary'!AX17</f>
        <v>18.853398202442314</v>
      </c>
      <c r="X18" s="85">
        <f>'Net zero emission summary'!AY17</f>
        <v>19.195655616265849</v>
      </c>
      <c r="Y18" s="85">
        <f>'Net zero emission summary'!AZ17</f>
        <v>19.56664838789704</v>
      </c>
      <c r="Z18" s="85">
        <f>'Net zero emission summary'!BA17</f>
        <v>20.029427221924596</v>
      </c>
      <c r="AA18" s="85">
        <f>'Net zero emission summary'!BB17</f>
        <v>20.443382841776327</v>
      </c>
      <c r="AB18" s="85">
        <f>'Net zero emission summary'!BC17</f>
        <v>20.896331289631039</v>
      </c>
      <c r="AC18" s="85">
        <f>'Net zero emission summary'!BD17</f>
        <v>21.399293021251708</v>
      </c>
      <c r="AD18" s="85">
        <f>'Net zero emission summary'!BE17</f>
        <v>21.832293033687037</v>
      </c>
      <c r="AE18" s="85">
        <f>'Net zero emission summary'!BF17</f>
        <v>22.256253347712107</v>
      </c>
      <c r="AF18" s="85">
        <f>'Net zero emission summary'!BG17</f>
        <v>22.671417074327643</v>
      </c>
      <c r="AG18" s="85">
        <f>'Net zero emission summary'!BH17</f>
        <v>23.115462925405961</v>
      </c>
      <c r="AH18" s="85">
        <f>'Net zero emission summary'!BI17</f>
        <v>23.504342576676567</v>
      </c>
      <c r="AI18" s="85">
        <f>'Net zero emission summary'!BJ17</f>
        <v>23.897046216399655</v>
      </c>
      <c r="AJ18" s="85">
        <f>'Net zero emission summary'!BK17</f>
        <v>24.293665842256242</v>
      </c>
      <c r="AK18" s="85">
        <f>'Net zero emission summary'!BL17</f>
        <v>24.697661748672896</v>
      </c>
      <c r="AL18" s="85">
        <f>'Net zero emission summary'!BM17</f>
        <v>25.089006413147235</v>
      </c>
      <c r="AM18" s="85">
        <f>'Net zero emission summary'!BN17</f>
        <v>24.830398734924586</v>
      </c>
      <c r="AN18" s="85">
        <f>'Net zero emission summary'!BO17</f>
        <v>24.476562292487852</v>
      </c>
      <c r="AO18" s="85">
        <f>'Net zero emission summary'!BP17</f>
        <v>24.152928969271887</v>
      </c>
      <c r="AP18" s="85">
        <f>'Net zero emission summary'!BQ17</f>
        <v>23.803177422971252</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2.7798987902536489</v>
      </c>
      <c r="O19" s="85">
        <f>'Net zero emission summary'!AP18</f>
        <v>2.7774656737309842</v>
      </c>
      <c r="P19" s="85">
        <f>'Net zero emission summary'!AQ18</f>
        <v>2.7827111372682278</v>
      </c>
      <c r="Q19" s="85">
        <f>'Net zero emission summary'!AR18</f>
        <v>2.7998390745725801</v>
      </c>
      <c r="R19" s="85">
        <f>'Net zero emission summary'!AS18</f>
        <v>2.8261599241565505</v>
      </c>
      <c r="S19" s="85">
        <f>'Net zero emission summary'!AT18</f>
        <v>2.8618604475825729</v>
      </c>
      <c r="T19" s="85">
        <f>'Net zero emission summary'!AU18</f>
        <v>2.8977425263809971</v>
      </c>
      <c r="U19" s="85">
        <f>'Net zero emission summary'!AV18</f>
        <v>2.9407333547671244</v>
      </c>
      <c r="V19" s="85">
        <f>'Net zero emission summary'!AW18</f>
        <v>2.9840799366697479</v>
      </c>
      <c r="W19" s="85">
        <f>'Net zero emission summary'!AX18</f>
        <v>3.1125300459714524</v>
      </c>
      <c r="X19" s="85">
        <f>'Net zero emission summary'!AY18</f>
        <v>3.2380858135317583</v>
      </c>
      <c r="Y19" s="85">
        <f>'Net zero emission summary'!AZ18</f>
        <v>3.3721178393102362</v>
      </c>
      <c r="Z19" s="85">
        <f>'Net zero emission summary'!BA18</f>
        <v>3.5285237165968857</v>
      </c>
      <c r="AA19" s="85">
        <f>'Net zero emission summary'!BB18</f>
        <v>3.6774877414905638</v>
      </c>
      <c r="AB19" s="85">
        <f>'Net zero emission summary'!BC18</f>
        <v>3.8390760423389052</v>
      </c>
      <c r="AC19" s="85">
        <f>'Net zero emission summary'!BD18</f>
        <v>4.0152058441672827</v>
      </c>
      <c r="AD19" s="85">
        <f>'Net zero emission summary'!BE18</f>
        <v>4.1791674374103041</v>
      </c>
      <c r="AE19" s="85">
        <f>'Net zero emission summary'!BF18</f>
        <v>4.3444487832880148</v>
      </c>
      <c r="AF19" s="85">
        <f>'Net zero emission summary'!BG18</f>
        <v>4.5111200688044732</v>
      </c>
      <c r="AG19" s="85">
        <f>'Net zero emission summary'!BH18</f>
        <v>4.6889977174728008</v>
      </c>
      <c r="AH19" s="85">
        <f>'Net zero emission summary'!BI18</f>
        <v>4.8574248304014587</v>
      </c>
      <c r="AI19" s="85">
        <f>'Net zero emission summary'!BJ18</f>
        <v>5.0303024212651808</v>
      </c>
      <c r="AJ19" s="85">
        <f>'Net zero emission summary'!BK18</f>
        <v>5.2077963128069058</v>
      </c>
      <c r="AK19" s="85">
        <f>'Net zero emission summary'!BL18</f>
        <v>5.3909187999159265</v>
      </c>
      <c r="AL19" s="85">
        <f>'Net zero emission summary'!BM18</f>
        <v>5.5756731893749363</v>
      </c>
      <c r="AM19" s="85">
        <f>'Net zero emission summary'!BN18</f>
        <v>5.5978463403687453</v>
      </c>
      <c r="AN19" s="85">
        <f>'Net zero emission summary'!BO18</f>
        <v>5.5948435530915432</v>
      </c>
      <c r="AO19" s="85">
        <f>'Net zero emission summary'!BP18</f>
        <v>5.5986891509712855</v>
      </c>
      <c r="AP19" s="85">
        <f>'Net zero emission summary'!BQ18</f>
        <v>5.594669333576288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2.5739353590462541</v>
      </c>
      <c r="O20" s="85">
        <f>'Net zero emission summary'!AP20</f>
        <v>2.5770909341288073</v>
      </c>
      <c r="P20" s="85">
        <f>'Net zero emission summary'!AQ20</f>
        <v>2.5853633276147834</v>
      </c>
      <c r="Q20" s="85">
        <f>'Net zero emission summary'!AR20</f>
        <v>2.6014219128303671</v>
      </c>
      <c r="R20" s="85">
        <f>'Net zero emission summary'!AS20</f>
        <v>2.6216044592950682</v>
      </c>
      <c r="S20" s="85">
        <f>'Net zero emission summary'!AT20</f>
        <v>2.6479506474961778</v>
      </c>
      <c r="T20" s="85">
        <f>'Net zero emission summary'!AU20</f>
        <v>2.6745894266442667</v>
      </c>
      <c r="U20" s="85">
        <f>'Net zero emission summary'!AV20</f>
        <v>2.7059293938235265</v>
      </c>
      <c r="V20" s="85">
        <f>'Net zero emission summary'!AW20</f>
        <v>2.7376619228212005</v>
      </c>
      <c r="W20" s="85">
        <f>'Net zero emission summary'!AX20</f>
        <v>2.8169055926445408</v>
      </c>
      <c r="X20" s="85">
        <f>'Net zero emission summary'!AY20</f>
        <v>2.8942289571055602</v>
      </c>
      <c r="Y20" s="85">
        <f>'Net zero emission summary'!AZ20</f>
        <v>2.9768480441721508</v>
      </c>
      <c r="Z20" s="85">
        <f>'Net zero emission summary'!BA20</f>
        <v>3.0735165431817677</v>
      </c>
      <c r="AA20" s="85">
        <f>'Net zero emission summary'!BB20</f>
        <v>3.1653618002011665</v>
      </c>
      <c r="AB20" s="85">
        <f>'Net zero emission summary'!BC20</f>
        <v>3.2636401655662355</v>
      </c>
      <c r="AC20" s="85">
        <f>'Net zero emission summary'!BD20</f>
        <v>3.3709330666320536</v>
      </c>
      <c r="AD20" s="85">
        <f>'Net zero emission summary'!BE20</f>
        <v>3.4704573572531165</v>
      </c>
      <c r="AE20" s="85">
        <f>'Net zero emission summary'!BF20</f>
        <v>3.5707078610719907</v>
      </c>
      <c r="AF20" s="85">
        <f>'Net zero emission summary'!BG20</f>
        <v>3.6717365060587412</v>
      </c>
      <c r="AG20" s="85">
        <f>'Net zero emission summary'!BH20</f>
        <v>3.7817268402648891</v>
      </c>
      <c r="AH20" s="85">
        <f>'Net zero emission summary'!BI20</f>
        <v>3.8858711102199419</v>
      </c>
      <c r="AI20" s="85">
        <f>'Net zero emission summary'!BJ20</f>
        <v>3.9928560755229148</v>
      </c>
      <c r="AJ20" s="85">
        <f>'Net zero emission summary'!BK20</f>
        <v>4.1027878038278924</v>
      </c>
      <c r="AK20" s="85">
        <f>'Net zero emission summary'!BL20</f>
        <v>4.2163000201590988</v>
      </c>
      <c r="AL20" s="85">
        <f>'Net zero emission summary'!BM20</f>
        <v>4.3296344682914008</v>
      </c>
      <c r="AM20" s="85">
        <f>'Net zero emission summary'!BN20</f>
        <v>4.3419173372489404</v>
      </c>
      <c r="AN20" s="85">
        <f>'Net zero emission summary'!BO20</f>
        <v>4.3387401284194578</v>
      </c>
      <c r="AO20" s="85">
        <f>'Net zero emission summary'!BP20</f>
        <v>4.3400262064867423</v>
      </c>
      <c r="AP20" s="85">
        <f>'Net zero emission summary'!BQ20</f>
        <v>4.3366259698005489</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0.1840700456486612</v>
      </c>
      <c r="O21" s="85">
        <f>'Net zero emission summary'!AP21</f>
        <v>0.18440527325241432</v>
      </c>
      <c r="P21" s="85">
        <f>'Net zero emission summary'!AQ21</f>
        <v>0.18478302203129082</v>
      </c>
      <c r="Q21" s="85">
        <f>'Net zero emission summary'!AR21</f>
        <v>0.18520246399832849</v>
      </c>
      <c r="R21" s="85">
        <f>'Net zero emission summary'!AS21</f>
        <v>0.18545604191980181</v>
      </c>
      <c r="S21" s="85">
        <f>'Net zero emission summary'!AT21</f>
        <v>0.18574476516315697</v>
      </c>
      <c r="T21" s="85">
        <f>'Net zero emission summary'!AU21</f>
        <v>0.18606422967518965</v>
      </c>
      <c r="U21" s="85">
        <f>'Net zero emission summary'!AV21</f>
        <v>0.18641512699701132</v>
      </c>
      <c r="V21" s="85">
        <f>'Net zero emission summary'!AW21</f>
        <v>0.18679409588318058</v>
      </c>
      <c r="W21" s="85">
        <f>'Net zero emission summary'!AX21</f>
        <v>0.18706086965007401</v>
      </c>
      <c r="X21" s="85">
        <f>'Net zero emission summary'!AY21</f>
        <v>0.18735103531918917</v>
      </c>
      <c r="Y21" s="85">
        <f>'Net zero emission summary'!AZ21</f>
        <v>0.18766708352595429</v>
      </c>
      <c r="Z21" s="85">
        <f>'Net zero emission summary'!BA21</f>
        <v>0.18801240576759021</v>
      </c>
      <c r="AA21" s="85">
        <f>'Net zero emission summary'!BB21</f>
        <v>0.18837691618541152</v>
      </c>
      <c r="AB21" s="85">
        <f>'Net zero emission summary'!BC21</f>
        <v>0.18861003009923633</v>
      </c>
      <c r="AC21" s="85">
        <f>'Net zero emission summary'!BD21</f>
        <v>0.18886646418619613</v>
      </c>
      <c r="AD21" s="85">
        <f>'Net zero emission summary'!BE21</f>
        <v>0.18913718840867297</v>
      </c>
      <c r="AE21" s="85">
        <f>'Net zero emission summary'!BF21</f>
        <v>0.18942575350424901</v>
      </c>
      <c r="AF21" s="85">
        <f>'Net zero emission summary'!BG21</f>
        <v>0.18973158102504328</v>
      </c>
      <c r="AG21" s="85">
        <f>'Net zero emission summary'!BH21</f>
        <v>0.18991189889928739</v>
      </c>
      <c r="AH21" s="85">
        <f>'Net zero emission summary'!BI21</f>
        <v>0.19010409555193242</v>
      </c>
      <c r="AI21" s="85">
        <f>'Net zero emission summary'!BJ21</f>
        <v>0.19031202345188</v>
      </c>
      <c r="AJ21" s="85">
        <f>'Net zero emission summary'!BK21</f>
        <v>0.19053526323244335</v>
      </c>
      <c r="AK21" s="85">
        <f>'Net zero emission summary'!BL21</f>
        <v>0.19077369542637321</v>
      </c>
      <c r="AL21" s="85">
        <f>'Net zero emission summary'!BM21</f>
        <v>0.1908789111699922</v>
      </c>
      <c r="AM21" s="85">
        <f>'Net zero emission summary'!BN21</f>
        <v>0.19094449545576347</v>
      </c>
      <c r="AN21" s="85">
        <f>'Net zero emission summary'!BO21</f>
        <v>0.1910134603038558</v>
      </c>
      <c r="AO21" s="85">
        <f>'Net zero emission summary'!BP21</f>
        <v>0.19109559012717076</v>
      </c>
      <c r="AP21" s="85">
        <f>'Net zero emission summary'!BQ21</f>
        <v>0.19118586438867108</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0.13542790799743798</v>
      </c>
      <c r="O22" s="85">
        <f>'Net zero emission summary'!AP22</f>
        <v>0.13585951088817097</v>
      </c>
      <c r="P22" s="85">
        <f>'Net zero emission summary'!AQ22</f>
        <v>0.1363284422021393</v>
      </c>
      <c r="Q22" s="85">
        <f>'Net zero emission summary'!AR22</f>
        <v>0.13683420799361315</v>
      </c>
      <c r="R22" s="85">
        <f>'Net zero emission summary'!AS22</f>
        <v>0.13714915935410685</v>
      </c>
      <c r="S22" s="85">
        <f>'Net zero emission summary'!AT22</f>
        <v>0.13749544787434076</v>
      </c>
      <c r="T22" s="85">
        <f>'Net zero emission summary'!AU22</f>
        <v>0.13786851932897332</v>
      </c>
      <c r="U22" s="85">
        <f>'Net zero emission summary'!AV22</f>
        <v>0.13826938033815642</v>
      </c>
      <c r="V22" s="85">
        <f>'Net zero emission summary'!AW22</f>
        <v>0.13869458074790658</v>
      </c>
      <c r="W22" s="85">
        <f>'Net zero emission summary'!AX22</f>
        <v>0.1389918900622665</v>
      </c>
      <c r="X22" s="85">
        <f>'Net zero emission summary'!AY22</f>
        <v>0.1393094576639583</v>
      </c>
      <c r="Y22" s="85">
        <f>'Net zero emission summary'!AZ22</f>
        <v>0.1396501391925091</v>
      </c>
      <c r="Z22" s="85">
        <f>'Net zero emission summary'!BA22</f>
        <v>0.14001772042907823</v>
      </c>
      <c r="AA22" s="85">
        <f>'Net zero emission summary'!BB22</f>
        <v>0.14040140986809807</v>
      </c>
      <c r="AB22" s="85">
        <f>'Net zero emission summary'!BC22</f>
        <v>0.14063929466932212</v>
      </c>
      <c r="AC22" s="85">
        <f>'Net zero emission summary'!BD22</f>
        <v>0.14089857419460525</v>
      </c>
      <c r="AD22" s="85">
        <f>'Net zero emission summary'!BE22</f>
        <v>0.14116962628064689</v>
      </c>
      <c r="AE22" s="85">
        <f>'Net zero emission summary'!BF22</f>
        <v>0.1414563514282092</v>
      </c>
      <c r="AF22" s="85">
        <f>'Net zero emission summary'!BG22</f>
        <v>0.14175820065750533</v>
      </c>
      <c r="AG22" s="85">
        <f>'Net zero emission summary'!BH22</f>
        <v>0.14192299314278592</v>
      </c>
      <c r="AH22" s="85">
        <f>'Net zero emission summary'!BI22</f>
        <v>0.14209782584884936</v>
      </c>
      <c r="AI22" s="85">
        <f>'Net zero emission summary'!BJ22</f>
        <v>0.14228685650315848</v>
      </c>
      <c r="AJ22" s="85">
        <f>'Net zero emission summary'!BK22</f>
        <v>0.14248967603620372</v>
      </c>
      <c r="AK22" s="85">
        <f>'Net zero emission summary'!BL22</f>
        <v>0.14270619003057908</v>
      </c>
      <c r="AL22" s="85">
        <f>'Net zero emission summary'!BM22</f>
        <v>0.14277950979863799</v>
      </c>
      <c r="AM22" s="85">
        <f>'Net zero emission summary'!BN22</f>
        <v>0.14280921484144676</v>
      </c>
      <c r="AN22" s="85">
        <f>'Net zero emission summary'!BO22</f>
        <v>0.14284092314181848</v>
      </c>
      <c r="AO22" s="85">
        <f>'Net zero emission summary'!BP22</f>
        <v>0.14288498999743304</v>
      </c>
      <c r="AP22" s="85">
        <f>'Net zero emission summary'!BQ22</f>
        <v>0.1429361478442347</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0.11345890636423661</v>
      </c>
      <c r="O23" s="85">
        <f>'Net zero emission summary'!AP25</f>
        <v>0.11178076613170644</v>
      </c>
      <c r="P23" s="85">
        <f>'Net zero emission summary'!AQ25</f>
        <v>0.11038522162056033</v>
      </c>
      <c r="Q23" s="85">
        <f>'Net zero emission summary'!AR25</f>
        <v>0.10938732153740816</v>
      </c>
      <c r="R23" s="85">
        <f>'Net zero emission summary'!AS25</f>
        <v>0.10864765044081995</v>
      </c>
      <c r="S23" s="85">
        <f>'Net zero emission summary'!AT25</f>
        <v>0.10820067993296825</v>
      </c>
      <c r="T23" s="85">
        <f>'Net zero emission summary'!AU25</f>
        <v>0.10776457717528756</v>
      </c>
      <c r="U23" s="85">
        <f>'Net zero emission summary'!AV25</f>
        <v>0.10753749506067674</v>
      </c>
      <c r="V23" s="85">
        <f>'Net zero emission summary'!AW25</f>
        <v>0.10731789003550446</v>
      </c>
      <c r="W23" s="85">
        <f>'Net zero emission summary'!AX25</f>
        <v>0.10945257331419031</v>
      </c>
      <c r="X23" s="85">
        <f>'Net zero emission summary'!AY25</f>
        <v>0.11143953366354489</v>
      </c>
      <c r="Y23" s="85">
        <f>'Net zero emission summary'!AZ25</f>
        <v>0.11359331586768555</v>
      </c>
      <c r="Z23" s="85">
        <f>'Net zero emission summary'!BA25</f>
        <v>0.1162799580165314</v>
      </c>
      <c r="AA23" s="85">
        <f>'Net zero emission summary'!BB25</f>
        <v>0.11868315914473826</v>
      </c>
      <c r="AB23" s="85">
        <f>'Net zero emission summary'!BC25</f>
        <v>0.12131273141940356</v>
      </c>
      <c r="AC23" s="85">
        <f>'Net zero emission summary'!BD25</f>
        <v>0.12423265361132503</v>
      </c>
      <c r="AD23" s="85">
        <f>'Net zero emission summary'!BE25</f>
        <v>0.12674641612231805</v>
      </c>
      <c r="AE23" s="85">
        <f>'Net zero emission summary'!BF25</f>
        <v>0.12920769906212914</v>
      </c>
      <c r="AF23" s="85">
        <f>'Net zero emission summary'!BG25</f>
        <v>0.13161791380097093</v>
      </c>
      <c r="AG23" s="85">
        <f>'Net zero emission summary'!BH25</f>
        <v>0.13419580244195425</v>
      </c>
      <c r="AH23" s="85">
        <f>'Net zero emission summary'!BI25</f>
        <v>0.13645342613843878</v>
      </c>
      <c r="AI23" s="85">
        <f>'Net zero emission summary'!BJ25</f>
        <v>0.13873324983154747</v>
      </c>
      <c r="AJ23" s="85">
        <f>'Net zero emission summary'!BK25</f>
        <v>0.14103580760976761</v>
      </c>
      <c r="AK23" s="85">
        <f>'Net zero emission summary'!BL25</f>
        <v>0.14338118806006611</v>
      </c>
      <c r="AL23" s="85">
        <f>'Net zero emission summary'!BM25</f>
        <v>0.14565312228219199</v>
      </c>
      <c r="AM23" s="85">
        <f>'Net zero emission summary'!BN25</f>
        <v>0.14415178679050272</v>
      </c>
      <c r="AN23" s="85">
        <f>'Net zero emission summary'!BO25</f>
        <v>0.1420976049002575</v>
      </c>
      <c r="AO23" s="85">
        <f>'Net zero emission summary'!BP25</f>
        <v>0.14021876588906951</v>
      </c>
      <c r="AP23" s="85">
        <f>'Net zero emission summary'!BQ25</f>
        <v>0.13818829868352012</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2.0234547649071644</v>
      </c>
      <c r="O24" s="85">
        <f>'Net zero emission summary'!AP26</f>
        <v>2.0204293052416435</v>
      </c>
      <c r="P24" s="85">
        <f>'Net zero emission summary'!AQ26</f>
        <v>2.0231805938892764</v>
      </c>
      <c r="Q24" s="85">
        <f>'Net zero emission summary'!AR26</f>
        <v>2.0348671353612366</v>
      </c>
      <c r="R24" s="85">
        <f>'Net zero emission summary'!AS26</f>
        <v>2.0535893317038965</v>
      </c>
      <c r="S24" s="85">
        <f>'Net zero emission summary'!AT26</f>
        <v>2.079357746082946</v>
      </c>
      <c r="T24" s="85">
        <f>'Net zero emission summary'!AU26</f>
        <v>2.105253109451426</v>
      </c>
      <c r="U24" s="85">
        <f>'Net zero emission summary'!AV26</f>
        <v>2.1364823950509915</v>
      </c>
      <c r="V24" s="85">
        <f>'Net zero emission summary'!AW26</f>
        <v>2.1679673911907797</v>
      </c>
      <c r="W24" s="85">
        <f>'Net zero emission summary'!AX26</f>
        <v>2.2634982570694828</v>
      </c>
      <c r="X24" s="85">
        <f>'Net zero emission summary'!AY26</f>
        <v>2.3568240614252303</v>
      </c>
      <c r="Y24" s="85">
        <f>'Net zero emission summary'!AZ26</f>
        <v>2.4564881175814084</v>
      </c>
      <c r="Z24" s="85">
        <f>'Net zero emission summary'!BA26</f>
        <v>2.5729264821750824</v>
      </c>
      <c r="AA24" s="85">
        <f>'Net zero emission summary'!BB26</f>
        <v>2.6837404516689691</v>
      </c>
      <c r="AB24" s="85">
        <f>'Net zero emission summary'!BC26</f>
        <v>2.8041019781151713</v>
      </c>
      <c r="AC24" s="85">
        <f>'Net zero emission summary'!BD26</f>
        <v>2.9353465327776709</v>
      </c>
      <c r="AD24" s="85">
        <f>'Net zero emission summary'!BE26</f>
        <v>3.0574198022074239</v>
      </c>
      <c r="AE24" s="85">
        <f>'Net zero emission summary'!BF26</f>
        <v>3.1804496987154067</v>
      </c>
      <c r="AF24" s="85">
        <f>'Net zero emission summary'!BG26</f>
        <v>3.3044889014086221</v>
      </c>
      <c r="AG24" s="85">
        <f>'Net zero emission summary'!BH26</f>
        <v>3.4369992549619544</v>
      </c>
      <c r="AH24" s="85">
        <f>'Net zero emission summary'!BI26</f>
        <v>3.5623850131588921</v>
      </c>
      <c r="AI24" s="85">
        <f>'Net zero emission summary'!BJ26</f>
        <v>3.6910772111979773</v>
      </c>
      <c r="AJ24" s="85">
        <f>'Net zero emission summary'!BK26</f>
        <v>3.8231992458107675</v>
      </c>
      <c r="AK24" s="85">
        <f>'Net zero emission summary'!BL26</f>
        <v>3.9595092620781172</v>
      </c>
      <c r="AL24" s="85">
        <f>'Net zero emission summary'!BM26</f>
        <v>4.0971075880420793</v>
      </c>
      <c r="AM24" s="85">
        <f>'Net zero emission summary'!BN26</f>
        <v>4.1127791556878996</v>
      </c>
      <c r="AN24" s="85">
        <f>'Net zero emission summary'!BO26</f>
        <v>4.1095767731987785</v>
      </c>
      <c r="AO24" s="85">
        <f>'Net zero emission summary'!BP26</f>
        <v>4.1115113571660711</v>
      </c>
      <c r="AP24" s="85">
        <f>'Net zero emission summary'!BQ26</f>
        <v>4.1075534502097151</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900.89463728394617</v>
      </c>
      <c r="P37" s="85">
        <f>'Net zero emission summary'!AQ41</f>
        <v>902.0862988078818</v>
      </c>
      <c r="Q37" s="85">
        <f>'Net zero emission summary'!AR41</f>
        <v>903.50559048971365</v>
      </c>
      <c r="R37" s="85">
        <f>'Net zero emission summary'!AS41</f>
        <v>905.28773669686666</v>
      </c>
      <c r="S37" s="85">
        <f>'Net zero emission summary'!AT41</f>
        <v>907.25079763283122</v>
      </c>
      <c r="T37" s="85">
        <f>'Net zero emission summary'!AU41</f>
        <v>909.49510240583072</v>
      </c>
      <c r="U37" s="85">
        <f>'Net zero emission summary'!AV41</f>
        <v>911.72854975122743</v>
      </c>
      <c r="V37" s="85">
        <f>'Net zero emission summary'!AW41</f>
        <v>914.16808552490011</v>
      </c>
      <c r="W37" s="85">
        <f>'Net zero emission summary'!AX41</f>
        <v>916.60068317724756</v>
      </c>
      <c r="X37" s="85">
        <f>'Net zero emission summary'!AY41</f>
        <v>921.55299391222923</v>
      </c>
      <c r="Y37" s="85">
        <f>'Net zero emission summary'!AZ41</f>
        <v>926.33911197459474</v>
      </c>
      <c r="Z37" s="85">
        <f>'Net zero emission summary'!BA41</f>
        <v>931.29990963118428</v>
      </c>
      <c r="AA37" s="85">
        <f>'Net zero emission summary'!BB41</f>
        <v>936.82275452217573</v>
      </c>
      <c r="AB37" s="85">
        <f>'Net zero emission summary'!BC41</f>
        <v>942.03145508965679</v>
      </c>
      <c r="AC37" s="85">
        <f>'Net zero emission summary'!BD41</f>
        <v>947.43396260786426</v>
      </c>
      <c r="AD37" s="85">
        <f>'Net zero emission summary'!BE41</f>
        <v>953.12620814680133</v>
      </c>
      <c r="AE37" s="85">
        <f>'Net zero emission summary'!BF41</f>
        <v>958.38355902519515</v>
      </c>
      <c r="AF37" s="85">
        <f>'Net zero emission summary'!BG41</f>
        <v>963.57804692536229</v>
      </c>
      <c r="AG37" s="85">
        <f>'Net zero emission summary'!BH41</f>
        <v>968.71268956206814</v>
      </c>
      <c r="AH37" s="85">
        <f>'Net zero emission summary'!BI41</f>
        <v>973.98079123781167</v>
      </c>
      <c r="AI37" s="85">
        <f>'Net zero emission summary'!BJ41</f>
        <v>978.92124526943837</v>
      </c>
      <c r="AJ37" s="85">
        <f>'Net zero emission summary'!BK41</f>
        <v>983.88082868074298</v>
      </c>
      <c r="AK37" s="85">
        <f>'Net zero emission summary'!BL41</f>
        <v>988.86000764740345</v>
      </c>
      <c r="AL37" s="85">
        <f>'Net zero emission summary'!BM41</f>
        <v>993.87836204372127</v>
      </c>
      <c r="AM37" s="85">
        <f>'Net zero emission summary'!BN41</f>
        <v>998.7970744967547</v>
      </c>
      <c r="AN37" s="85">
        <f>'Net zero emission summary'!BO41</f>
        <v>1000.043734761007</v>
      </c>
      <c r="AO37" s="85">
        <f>'Net zero emission summary'!BP41</f>
        <v>1000.7218648170596</v>
      </c>
      <c r="AP37" s="85">
        <f>'Net zero emission summary'!BQ41</f>
        <v>1001.544786884989</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469.73199080289561</v>
      </c>
      <c r="P38" s="85">
        <f>'Net zero emission summary'!AQ42</f>
        <v>469.70196589747712</v>
      </c>
      <c r="Q38" s="85">
        <f>'Net zero emission summary'!AR42</f>
        <v>469.6662056604867</v>
      </c>
      <c r="R38" s="85">
        <f>'Net zero emission summary'!AS42</f>
        <v>469.62130300126933</v>
      </c>
      <c r="S38" s="85">
        <f>'Net zero emission summary'!AT42</f>
        <v>469.57184204465608</v>
      </c>
      <c r="T38" s="85">
        <f>'Net zero emission summary'!AU42</f>
        <v>469.51529491513469</v>
      </c>
      <c r="U38" s="85">
        <f>'Net zero emission summary'!AV42</f>
        <v>469.45902134755198</v>
      </c>
      <c r="V38" s="85">
        <f>'Net zero emission summary'!AW42</f>
        <v>469.3975552102317</v>
      </c>
      <c r="W38" s="85">
        <f>'Net zero emission summary'!AX42</f>
        <v>469.33626388466149</v>
      </c>
      <c r="X38" s="85">
        <f>'Net zero emission summary'!AY42</f>
        <v>469.21148628763888</v>
      </c>
      <c r="Y38" s="85">
        <f>'Net zero emission summary'!AZ42</f>
        <v>469.09089605353478</v>
      </c>
      <c r="Z38" s="85">
        <f>'Net zero emission summary'!BA42</f>
        <v>468.96590462144786</v>
      </c>
      <c r="AA38" s="85">
        <f>'Net zero emission summary'!BB42</f>
        <v>468.82675194078945</v>
      </c>
      <c r="AB38" s="85">
        <f>'Net zero emission summary'!BC42</f>
        <v>468.69551438822037</v>
      </c>
      <c r="AC38" s="85">
        <f>'Net zero emission summary'!BD42</f>
        <v>468.55939370797785</v>
      </c>
      <c r="AD38" s="85">
        <f>'Net zero emission summary'!BE42</f>
        <v>468.41597283678857</v>
      </c>
      <c r="AE38" s="85">
        <f>'Net zero emission summary'!BF42</f>
        <v>468.28350949908304</v>
      </c>
      <c r="AF38" s="85">
        <f>'Net zero emission summary'!BG42</f>
        <v>468.15263004651416</v>
      </c>
      <c r="AG38" s="85">
        <f>'Net zero emission summary'!BH42</f>
        <v>468.02325844524279</v>
      </c>
      <c r="AH38" s="85">
        <f>'Net zero emission summary'!BI42</f>
        <v>467.89052423223671</v>
      </c>
      <c r="AI38" s="85">
        <f>'Net zero emission summary'!BJ42</f>
        <v>467.7660453747385</v>
      </c>
      <c r="AJ38" s="85">
        <f>'Net zero emission summary'!BK42</f>
        <v>467.64108453657371</v>
      </c>
      <c r="AK38" s="85">
        <f>'Net zero emission summary'!BL42</f>
        <v>467.51562997205764</v>
      </c>
      <c r="AL38" s="85">
        <f>'Net zero emission summary'!BM42</f>
        <v>467.38918834993632</v>
      </c>
      <c r="AM38" s="85">
        <f>'Net zero emission summary'!BN42</f>
        <v>467.26525728963367</v>
      </c>
      <c r="AN38" s="85">
        <f>'Net zero emission summary'!BO42</f>
        <v>467.23384664510803</v>
      </c>
      <c r="AO38" s="85">
        <f>'Net zero emission summary'!BP42</f>
        <v>467.21676059308277</v>
      </c>
      <c r="AP38" s="85">
        <f>'Net zero emission summary'!BQ42</f>
        <v>467.19602638562526</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50.421399495691333</v>
      </c>
      <c r="O39" s="85">
        <f>'Net zero emission summary'!AP43</f>
        <v>50.212820948075027</v>
      </c>
      <c r="P39" s="85">
        <f>'Net zero emission summary'!AQ43</f>
        <v>50.05532295901547</v>
      </c>
      <c r="Q39" s="85">
        <f>'Net zero emission summary'!AR43</f>
        <v>49.98458427434128</v>
      </c>
      <c r="R39" s="85">
        <f>'Net zero emission summary'!AS43</f>
        <v>49.950063736809952</v>
      </c>
      <c r="S39" s="85">
        <f>'Net zero emission summary'!AT43</f>
        <v>49.98034270077909</v>
      </c>
      <c r="T39" s="85">
        <f>'Net zero emission summary'!AU43</f>
        <v>50.012933216357098</v>
      </c>
      <c r="U39" s="85">
        <f>'Net zero emission summary'!AV43</f>
        <v>50.091901394616215</v>
      </c>
      <c r="V39" s="85">
        <f>'Net zero emission summary'!AW43</f>
        <v>50.172664733117671</v>
      </c>
      <c r="W39" s="85">
        <f>'Net zero emission summary'!AX43</f>
        <v>50.582698038481801</v>
      </c>
      <c r="X39" s="85">
        <f>'Net zero emission summary'!AY43</f>
        <v>50.957793591256213</v>
      </c>
      <c r="Y39" s="85">
        <f>'Net zero emission summary'!AZ43</f>
        <v>51.361501732652734</v>
      </c>
      <c r="Z39" s="85">
        <f>'Net zero emission summary'!BA43</f>
        <v>51.875191242619934</v>
      </c>
      <c r="AA39" s="85">
        <f>'Net zero emission summary'!BB43</f>
        <v>52.317413458863115</v>
      </c>
      <c r="AB39" s="85">
        <f>'Net zero emission summary'!BC43</f>
        <v>52.783991909675535</v>
      </c>
      <c r="AC39" s="85">
        <f>'Net zero emission summary'!BD43</f>
        <v>53.303854982185456</v>
      </c>
      <c r="AD39" s="85">
        <f>'Net zero emission summary'!BE43</f>
        <v>53.724524026978493</v>
      </c>
      <c r="AE39" s="85">
        <f>'Net zero emission summary'!BF43</f>
        <v>54.121734281592254</v>
      </c>
      <c r="AF39" s="85">
        <f>'Net zero emission summary'!BG43</f>
        <v>54.496632174688258</v>
      </c>
      <c r="AG39" s="85">
        <f>'Net zero emission summary'!BH43</f>
        <v>55.00936269585852</v>
      </c>
      <c r="AH39" s="85">
        <f>'Net zero emission summary'!BI43</f>
        <v>55.449222285327316</v>
      </c>
      <c r="AI39" s="85">
        <f>'Net zero emission summary'!BJ43</f>
        <v>55.888330126390208</v>
      </c>
      <c r="AJ39" s="85">
        <f>'Net zero emission summary'!BK43</f>
        <v>56.32750717606659</v>
      </c>
      <c r="AK39" s="85">
        <f>'Net zero emission summary'!BL43</f>
        <v>56.770825870620989</v>
      </c>
      <c r="AL39" s="85">
        <f>'Net zero emission summary'!BM43</f>
        <v>57.180722478592237</v>
      </c>
      <c r="AM39" s="85">
        <f>'Net zero emission summary'!BN43</f>
        <v>56.789716996975415</v>
      </c>
      <c r="AN39" s="85">
        <f>'Net zero emission summary'!BO43</f>
        <v>56.272390388403771</v>
      </c>
      <c r="AO39" s="85">
        <f>'Net zero emission summary'!BP43</f>
        <v>55.790427294058375</v>
      </c>
      <c r="AP39" s="85">
        <f>'Net zero emission summary'!BQ43</f>
        <v>55.277094758954732</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6.0734227890122563</v>
      </c>
      <c r="O40" s="85">
        <f>'Net zero emission summary'!AP49</f>
        <v>6.050460177424597</v>
      </c>
      <c r="P40" s="85">
        <f>'Net zero emission summary'!AQ49</f>
        <v>6.0348972480075398</v>
      </c>
      <c r="Q40" s="85">
        <f>'Net zero emission summary'!AR49</f>
        <v>6.030287416557579</v>
      </c>
      <c r="R40" s="85">
        <f>'Net zero emission summary'!AS49</f>
        <v>6.0295085606162848</v>
      </c>
      <c r="S40" s="85">
        <f>'Net zero emission summary'!AT49</f>
        <v>6.0369701353522283</v>
      </c>
      <c r="T40" s="85">
        <f>'Net zero emission summary'!AU49</f>
        <v>6.0448014703810315</v>
      </c>
      <c r="U40" s="85">
        <f>'Net zero emission summary'!AV49</f>
        <v>6.0586268032388899</v>
      </c>
      <c r="V40" s="85">
        <f>'Net zero emission summary'!AW49</f>
        <v>6.0727810131884192</v>
      </c>
      <c r="W40" s="85">
        <f>'Net zero emission summary'!AX49</f>
        <v>6.1303966575220183</v>
      </c>
      <c r="X40" s="85">
        <f>'Net zero emission summary'!AY49</f>
        <v>6.1833620309957951</v>
      </c>
      <c r="Y40" s="85">
        <f>'Net zero emission summary'!AZ49</f>
        <v>6.2404249890576846</v>
      </c>
      <c r="Z40" s="85">
        <f>'Net zero emission summary'!BA49</f>
        <v>6.3118684963103462</v>
      </c>
      <c r="AA40" s="85">
        <f>'Net zero emission summary'!BB49</f>
        <v>6.374581046232108</v>
      </c>
      <c r="AB40" s="85">
        <f>'Net zero emission summary'!BC49</f>
        <v>6.4404180408899876</v>
      </c>
      <c r="AC40" s="85">
        <f>'Net zero emission summary'!BD49</f>
        <v>6.5135442288144061</v>
      </c>
      <c r="AD40" s="85">
        <f>'Net zero emission summary'!BE49</f>
        <v>6.5744557132934798</v>
      </c>
      <c r="AE40" s="85">
        <f>'Net zero emission summary'!BF49</f>
        <v>6.6330085067113034</v>
      </c>
      <c r="AF40" s="85">
        <f>'Net zero emission summary'!BG49</f>
        <v>6.6892505694075393</v>
      </c>
      <c r="AG40" s="85">
        <f>'Net zero emission summary'!BH49</f>
        <v>6.761401207745938</v>
      </c>
      <c r="AH40" s="85">
        <f>'Net zero emission summary'!BI49</f>
        <v>6.8245674898524378</v>
      </c>
      <c r="AI40" s="85">
        <f>'Net zero emission summary'!BJ49</f>
        <v>6.8881696225562212</v>
      </c>
      <c r="AJ40" s="85">
        <f>'Net zero emission summary'!BK49</f>
        <v>6.9522329345437148</v>
      </c>
      <c r="AK40" s="85">
        <f>'Net zero emission summary'!BL49</f>
        <v>7.0173003095382107</v>
      </c>
      <c r="AL40" s="85">
        <f>'Net zero emission summary'!BM49</f>
        <v>7.0779866850535846</v>
      </c>
      <c r="AM40" s="85">
        <f>'Net zero emission summary'!BN49</f>
        <v>7.034611553257097</v>
      </c>
      <c r="AN40" s="85">
        <f>'Net zero emission summary'!BO49</f>
        <v>6.9757506331947807</v>
      </c>
      <c r="AO40" s="85">
        <f>'Net zero emission summary'!BP49</f>
        <v>6.9216531062184945</v>
      </c>
      <c r="AP40" s="85">
        <f>'Net zero emission summary'!BQ49</f>
        <v>6.8633791626876537</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1.4809358250443077</v>
      </c>
      <c r="O41" s="85">
        <f>'Net zero emission summary'!AP52</f>
        <v>1.4815767511256346</v>
      </c>
      <c r="P41" s="85">
        <f>'Net zero emission summary'!AQ52</f>
        <v>1.4849796069313697</v>
      </c>
      <c r="Q41" s="85">
        <f>'Net zero emission summary'!AR52</f>
        <v>1.4925660677069694</v>
      </c>
      <c r="R41" s="85">
        <f>'Net zero emission summary'!AS52</f>
        <v>1.5026140160132588</v>
      </c>
      <c r="S41" s="85">
        <f>'Net zero emission summary'!AT52</f>
        <v>1.5159753946874082</v>
      </c>
      <c r="T41" s="85">
        <f>'Net zero emission summary'!AU52</f>
        <v>1.5295169254730312</v>
      </c>
      <c r="U41" s="85">
        <f>'Net zero emission summary'!AV52</f>
        <v>1.545589501589538</v>
      </c>
      <c r="V41" s="85">
        <f>'Net zero emission summary'!AW52</f>
        <v>1.5618925036225537</v>
      </c>
      <c r="W41" s="85">
        <f>'Net zero emission summary'!AX52</f>
        <v>1.6067458484141754</v>
      </c>
      <c r="X41" s="85">
        <f>'Net zero emission summary'!AY52</f>
        <v>1.6507404146255327</v>
      </c>
      <c r="Y41" s="85">
        <f>'Net zero emission summary'!AZ52</f>
        <v>1.6977433276277323</v>
      </c>
      <c r="Z41" s="85">
        <f>'Net zero emission summary'!BA52</f>
        <v>1.7524853368444417</v>
      </c>
      <c r="AA41" s="85">
        <f>'Net zero emission summary'!BB52</f>
        <v>1.8048211846166851</v>
      </c>
      <c r="AB41" s="85">
        <f>'Net zero emission summary'!BC52</f>
        <v>1.8609789737699993</v>
      </c>
      <c r="AC41" s="85">
        <f>'Net zero emission summary'!BD52</f>
        <v>1.9222143702130978</v>
      </c>
      <c r="AD41" s="85">
        <f>'Net zero emission summary'!BE52</f>
        <v>1.9794316196181172</v>
      </c>
      <c r="AE41" s="85">
        <f>'Net zero emission summary'!BF52</f>
        <v>2.0372243104348868</v>
      </c>
      <c r="AF41" s="85">
        <f>'Net zero emission summary'!BG52</f>
        <v>2.0956172802977648</v>
      </c>
      <c r="AG41" s="85">
        <f>'Net zero emission summary'!BH52</f>
        <v>2.157254200263397</v>
      </c>
      <c r="AH41" s="85">
        <f>'Net zero emission summary'!BI52</f>
        <v>2.2157771182837629</v>
      </c>
      <c r="AI41" s="85">
        <f>'Net zero emission summary'!BJ52</f>
        <v>2.2759267330822741</v>
      </c>
      <c r="AJ41" s="85">
        <f>'Net zero emission summary'!BK52</f>
        <v>2.3377612145207349</v>
      </c>
      <c r="AK41" s="85">
        <f>'Net zero emission summary'!BL52</f>
        <v>2.4016280369731509</v>
      </c>
      <c r="AL41" s="85">
        <f>'Net zero emission summary'!BM52</f>
        <v>2.4656021827070331</v>
      </c>
      <c r="AM41" s="85">
        <f>'Net zero emission summary'!BN52</f>
        <v>2.4741355039498858</v>
      </c>
      <c r="AN41" s="85">
        <f>'Net zero emission summary'!BO52</f>
        <v>2.4741347379856995</v>
      </c>
      <c r="AO41" s="85">
        <f>'Net zero emission summary'!BP52</f>
        <v>2.4765392318108548</v>
      </c>
      <c r="AP41" s="85">
        <f>'Net zero emission summary'!BQ52</f>
        <v>2.4763169271623644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4390.3740404721548</v>
      </c>
      <c r="AK5" s="22">
        <f>SUM(DriversCGE!F8:F26)</f>
        <v>4429.2567703523919</v>
      </c>
      <c r="AL5" s="22">
        <f>SUM(DriversCGE!G8:G26)</f>
        <v>4475.1468146442558</v>
      </c>
      <c r="AM5" s="22">
        <f>SUM(DriversCGE!H8:H26)</f>
        <v>4532.2403775889843</v>
      </c>
      <c r="AN5" s="22">
        <f>SUM(DriversCGE!I8:I26)</f>
        <v>4594.7509484308885</v>
      </c>
      <c r="AO5" s="22">
        <f>SUM(DriversCGE!J8:J26)</f>
        <v>4666.4899983299929</v>
      </c>
      <c r="AP5" s="22">
        <f>SUM(DriversCGE!K8:K26)</f>
        <v>4738.7185361198653</v>
      </c>
      <c r="AQ5" s="22">
        <f>SUM(DriversCGE!L8:L26)</f>
        <v>4818.2275140275469</v>
      </c>
      <c r="AR5" s="22">
        <f>SUM(DriversCGE!M8:M26)</f>
        <v>4898.5088098619517</v>
      </c>
      <c r="AS5" s="22">
        <f>SUM(DriversCGE!N8:N26)</f>
        <v>5060.7709021017154</v>
      </c>
      <c r="AT5" s="22">
        <f>SUM(DriversCGE!O8:O26)</f>
        <v>5221.6130345303172</v>
      </c>
      <c r="AU5" s="22">
        <f>SUM(DriversCGE!P8:P26)</f>
        <v>5392.3783494621257</v>
      </c>
      <c r="AV5" s="22">
        <f>SUM(DriversCGE!Q8:Q26)</f>
        <v>5587.2467292966958</v>
      </c>
      <c r="AW5" s="22">
        <f>SUM(DriversCGE!R8:R26)</f>
        <v>5776.2901324404374</v>
      </c>
      <c r="AX5" s="22">
        <f>SUM(DriversCGE!S8:S26)</f>
        <v>5977.1306519462496</v>
      </c>
      <c r="AY5" s="22">
        <f>SUM(DriversCGE!T8:T26)</f>
        <v>6194.6414893381016</v>
      </c>
      <c r="AZ5" s="22">
        <f>SUM(DriversCGE!U8:U26)</f>
        <v>6401.4233984987814</v>
      </c>
      <c r="BA5" s="22">
        <f>SUM(DriversCGE!V8:V26)</f>
        <v>6611.2676125528742</v>
      </c>
      <c r="BB5" s="22">
        <f>SUM(DriversCGE!W8:W26)</f>
        <v>6824.2462026963585</v>
      </c>
      <c r="BC5" s="22">
        <f>SUM(DriversCGE!X8:X26)</f>
        <v>7048.0985816293796</v>
      </c>
      <c r="BD5" s="22">
        <f>SUM(DriversCGE!Y8:Y26)</f>
        <v>7263.7103063862496</v>
      </c>
      <c r="BE5" s="22">
        <f>SUM(DriversCGE!Z8:Z26)</f>
        <v>7485.6703834034588</v>
      </c>
      <c r="BF5" s="22">
        <f>SUM(DriversCGE!AA8:AA26)</f>
        <v>7714.2073579741818</v>
      </c>
      <c r="BG5" s="22">
        <f>SUM(DriversCGE!AB8:AB26)</f>
        <v>7950.4609502196217</v>
      </c>
      <c r="BH5" s="22">
        <f>SUM(DriversCGE!AC8:AC26)</f>
        <v>8187.5542841895276</v>
      </c>
      <c r="BI5" s="22">
        <f>SUM(DriversCGE!AD8:AD26)</f>
        <v>8250.1721926236278</v>
      </c>
      <c r="BJ5" s="22">
        <f>SUM(DriversCGE!AE8:AE26)</f>
        <v>8285.3692680459517</v>
      </c>
      <c r="BK5" s="22">
        <f>SUM(DriversCGE!AF8:AF26)</f>
        <v>8327.7947048041879</v>
      </c>
      <c r="BL5" s="22">
        <f>SUM(DriversCGE!AG8:AG26)</f>
        <v>8361.3933929162467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72.350118467026689</v>
      </c>
      <c r="AJ4" s="22">
        <f>(Drivers!AK5*1000000)/Drivers!AK4</f>
        <v>72.160014304371131</v>
      </c>
      <c r="AK4" s="22">
        <f>(Drivers!AL5*1000000)/Drivers!AL4</f>
        <v>72.077724708447121</v>
      </c>
      <c r="AL4" s="22">
        <f>(Drivers!AM5*1000000)/Drivers!AM4</f>
        <v>72.166350755354415</v>
      </c>
      <c r="AM4" s="22">
        <f>(Drivers!AN5*1000000)/Drivers!AN4</f>
        <v>72.448340683859257</v>
      </c>
      <c r="AN4" s="22">
        <f>(Drivers!AO5*1000000)/Drivers!AO4</f>
        <v>72.862063086107426</v>
      </c>
      <c r="AO4" s="22">
        <f>(Drivers!AP5*1000000)/Drivers!AP4</f>
        <v>73.268398083153443</v>
      </c>
      <c r="AP4" s="22">
        <f>(Drivers!AQ5*1000000)/Drivers!AQ4</f>
        <v>73.771352132198558</v>
      </c>
      <c r="AQ4" s="22">
        <f>(Drivers!AR5*1000000)/Drivers!AR4</f>
        <v>74.269242004217531</v>
      </c>
      <c r="AR4" s="22">
        <f>(Drivers!AS5*1000000)/Drivers!AS4</f>
        <v>76.080106998551358</v>
      </c>
      <c r="AS4" s="22">
        <f>(Drivers!AT5*1000000)/Drivers!AT4</f>
        <v>77.833840516663074</v>
      </c>
      <c r="AT4" s="22">
        <f>(Drivers!AU5*1000000)/Drivers!AU4</f>
        <v>79.699110031065644</v>
      </c>
      <c r="AU4" s="22">
        <f>(Drivers!AV5*1000000)/Drivers!AV4</f>
        <v>81.880465800600604</v>
      </c>
      <c r="AV4" s="22">
        <f>(Drivers!AW5*1000000)/Drivers!AW4</f>
        <v>83.934555091904244</v>
      </c>
      <c r="AW4" s="22">
        <f>(Drivers!AX5*1000000)/Drivers!AX4</f>
        <v>86.22170119403367</v>
      </c>
      <c r="AX4" s="22">
        <f>(Drivers!AY5*1000000)/Drivers!AY4</f>
        <v>88.709893929063071</v>
      </c>
      <c r="AY4" s="22">
        <f>(Drivers!AZ5*1000000)/Drivers!AZ4</f>
        <v>91.004837930940951</v>
      </c>
      <c r="AZ4" s="22">
        <f>(Drivers!BA5*1000000)/Drivers!BA4</f>
        <v>93.304955316276875</v>
      </c>
      <c r="BA4" s="22">
        <f>(Drivers!BB5*1000000)/Drivers!BB4</f>
        <v>95.61074530029137</v>
      </c>
      <c r="BB4" s="22">
        <f>(Drivers!BC5*1000000)/Drivers!BC4</f>
        <v>98.137492325634824</v>
      </c>
      <c r="BC4" s="22">
        <f>(Drivers!BD5*1000000)/Drivers!BD4</f>
        <v>100.51536900156331</v>
      </c>
      <c r="BD4" s="22">
        <f>(Drivers!BE5*1000000)/Drivers!BE4</f>
        <v>102.94745759875606</v>
      </c>
      <c r="BE4" s="22">
        <f>(Drivers!BF5*1000000)/Drivers!BF4</f>
        <v>105.43558304703225</v>
      </c>
      <c r="BF4" s="22">
        <f>(Drivers!BG5*1000000)/Drivers!BG4</f>
        <v>107.99388725135069</v>
      </c>
      <c r="BG4" s="22">
        <f>(Drivers!BH5*1000000)/Drivers!BH4</f>
        <v>110.64956049532704</v>
      </c>
      <c r="BH4" s="22">
        <f>(Drivers!BI5*1000000)/Drivers!BI4</f>
        <v>110.92952401660806</v>
      </c>
      <c r="BI4" s="22">
        <f>(Drivers!BJ5*1000000)/Drivers!BJ4</f>
        <v>110.83696912626976</v>
      </c>
      <c r="BJ4" s="22">
        <f>(Drivers!BK5*1000000)/Drivers!BK4</f>
        <v>110.83869872726594</v>
      </c>
      <c r="BK4" s="22">
        <f>(Drivers!BL5*1000000)/Drivers!BL4</f>
        <v>110.72066882726121</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1007992.1604501312</v>
      </c>
      <c r="AJ5" s="27">
        <f>((Data!$AJ$5*'Intermediate calculations'!AJ4)+Data!$AK$5)*Drivers!AK4</f>
        <v>1016548.167631152</v>
      </c>
      <c r="AK5" s="27">
        <f>((Data!$AJ$5*'Intermediate calculations'!AK4)+Data!$AK$5)*Drivers!AL4</f>
        <v>1026917.3534548841</v>
      </c>
      <c r="AL5" s="27">
        <f>((Data!$AJ$5*'Intermediate calculations'!AL4)+Data!$AK$5)*Drivers!AM4</f>
        <v>1040196.380226763</v>
      </c>
      <c r="AM5" s="27">
        <f>((Data!$AJ$5*'Intermediate calculations'!AM4)+Data!$AK$5)*Drivers!AN4</f>
        <v>1055113.4714397264</v>
      </c>
      <c r="AN5" s="27">
        <f>((Data!$AJ$5*'Intermediate calculations'!AN4)+Data!$AK$5)*Drivers!AO4</f>
        <v>1072428.8485931752</v>
      </c>
      <c r="AO5" s="27">
        <f>((Data!$AJ$5*'Intermediate calculations'!AO4)+Data!$AK$5)*Drivers!AP4</f>
        <v>1089858.0270999148</v>
      </c>
      <c r="AP5" s="27">
        <f>((Data!$AJ$5*'Intermediate calculations'!AP4)+Data!$AK$5)*Drivers!AQ4</f>
        <v>1109176.0026065751</v>
      </c>
      <c r="AQ5" s="27">
        <f>((Data!$AJ$5*'Intermediate calculations'!AQ4)+Data!$AK$5)*Drivers!AR4</f>
        <v>1128681.4303938956</v>
      </c>
      <c r="AR5" s="27">
        <f>((Data!$AJ$5*'Intermediate calculations'!AR4)+Data!$AK$5)*Drivers!AS4</f>
        <v>1169800.9809067722</v>
      </c>
      <c r="AS5" s="27">
        <f>((Data!$AJ$5*'Intermediate calculations'!AS4)+Data!$AK$5)*Drivers!AT4</f>
        <v>1210538.303791173</v>
      </c>
      <c r="AT5" s="27">
        <f>((Data!$AJ$5*'Intermediate calculations'!AT4)+Data!$AK$5)*Drivers!AU4</f>
        <v>1253858.368793305</v>
      </c>
      <c r="AU5" s="27">
        <f>((Data!$AJ$5*'Intermediate calculations'!AU4)+Data!$AK$5)*Drivers!AV4</f>
        <v>1303467.6603811318</v>
      </c>
      <c r="AV5" s="27">
        <f>((Data!$AJ$5*'Intermediate calculations'!AV4)+Data!$AK$5)*Drivers!AW4</f>
        <v>1351542.9804219292</v>
      </c>
      <c r="AW5" s="27">
        <f>((Data!$AJ$5*'Intermediate calculations'!AW4)+Data!$AK$5)*Drivers!AX4</f>
        <v>1402882.707221091</v>
      </c>
      <c r="AX5" s="27">
        <f>((Data!$AJ$5*'Intermediate calculations'!AX4)+Data!$AK$5)*Drivers!AY4</f>
        <v>1458571.518042447</v>
      </c>
      <c r="AY5" s="27">
        <f>((Data!$AJ$5*'Intermediate calculations'!AY4)+Data!$AK$5)*Drivers!AZ4</f>
        <v>1511447.2682785895</v>
      </c>
      <c r="AZ5" s="27">
        <f>((Data!$AJ$5*'Intermediate calculations'!AZ4)+Data!$AK$5)*Drivers!BA4</f>
        <v>1565114.8831662501</v>
      </c>
      <c r="BA5" s="27">
        <f>((Data!$AJ$5*'Intermediate calculations'!BA4)+Data!$AK$5)*Drivers!BB4</f>
        <v>1619593.1388483371</v>
      </c>
      <c r="BB5" s="27">
        <f>((Data!$AJ$5*'Intermediate calculations'!BB4)+Data!$AK$5)*Drivers!BC4</f>
        <v>1677087.3805287573</v>
      </c>
      <c r="BC5" s="27">
        <f>((Data!$AJ$5*'Intermediate calculations'!BC4)+Data!$AK$5)*Drivers!BD4</f>
        <v>1732421.2035617342</v>
      </c>
      <c r="BD5" s="27">
        <f>((Data!$AJ$5*'Intermediate calculations'!BD4)+Data!$AK$5)*Drivers!BE4</f>
        <v>1789408.0920309601</v>
      </c>
      <c r="BE5" s="27">
        <f>((Data!$AJ$5*'Intermediate calculations'!BE4)+Data!$AK$5)*Drivers!BF4</f>
        <v>1848107.7474089272</v>
      </c>
      <c r="BF5" s="27">
        <f>((Data!$AJ$5*'Intermediate calculations'!BF4)+Data!$AK$5)*Drivers!BG4</f>
        <v>1908818.0493461636</v>
      </c>
      <c r="BG5" s="27">
        <f>((Data!$AJ$5*'Intermediate calculations'!BG4)+Data!$AK$5)*Drivers!BH4</f>
        <v>1969928.7442023561</v>
      </c>
      <c r="BH5" s="27">
        <f>((Data!$AJ$5*'Intermediate calculations'!BH4)+Data!$AK$5)*Drivers!BI4</f>
        <v>1985427.6605526556</v>
      </c>
      <c r="BI5" s="27">
        <f>((Data!$AJ$5*'Intermediate calculations'!BI4)+Data!$AK$5)*Drivers!BJ4</f>
        <v>1993754.4144533568</v>
      </c>
      <c r="BJ5" s="27">
        <f>((Data!$AJ$5*'Intermediate calculations'!BJ4)+Data!$AK$5)*Drivers!BK4</f>
        <v>2003966.1808923464</v>
      </c>
      <c r="BK5" s="27">
        <f>((Data!$AJ$5*'Intermediate calculations'!BK4)+Data!$AK$5)*Drivers!BL4</f>
        <v>2011866.1785064887</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7.4743347748259664E-2</v>
      </c>
      <c r="AP6" s="22"/>
      <c r="AQ6" s="22">
        <f>(AQ8-AD8)/AD8</f>
        <v>0.14103001759999978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16.610965614801746</v>
      </c>
      <c r="AJ7" s="45">
        <f>AJ5*ttokg/Drivers!AK4</f>
        <v>16.56127294501152</v>
      </c>
      <c r="AK7" s="45">
        <f>AK5*ttokg/Drivers!AL4</f>
        <v>16.53976268631807</v>
      </c>
      <c r="AL7" s="45">
        <f>AL5*ttokg/Drivers!AM4</f>
        <v>16.56292927468866</v>
      </c>
      <c r="AM7" s="45">
        <f>AM5*ttokg/Drivers!AN4</f>
        <v>16.636640613807252</v>
      </c>
      <c r="AN7" s="45">
        <f>AN5*ttokg/Drivers!AO4</f>
        <v>16.74478643466961</v>
      </c>
      <c r="AO7" s="45">
        <f>AO5*ttokg/Drivers!AP4</f>
        <v>16.851001209508624</v>
      </c>
      <c r="AP7" s="45">
        <f>AP5*ttokg/Drivers!AQ4</f>
        <v>16.98247192077411</v>
      </c>
      <c r="AQ7" s="45">
        <f>AQ5*ttokg/Drivers!AR4</f>
        <v>17.112618871038226</v>
      </c>
      <c r="AR7" s="45">
        <f>AR5*ttokg/Drivers!AS4</f>
        <v>17.585973662122672</v>
      </c>
      <c r="AS7" s="45">
        <f>AS5*ttokg/Drivers!AT4</f>
        <v>18.044394453115412</v>
      </c>
      <c r="AT7" s="45">
        <f>AT5*ttokg/Drivers!AU4</f>
        <v>18.531970425962037</v>
      </c>
      <c r="AU7" s="45">
        <f>AU5*ttokg/Drivers!AV4</f>
        <v>19.102170417568225</v>
      </c>
      <c r="AV7" s="45">
        <f>AV5*ttokg/Drivers!AW4</f>
        <v>19.639103325541036</v>
      </c>
      <c r="AW7" s="45">
        <f>AW5*ttokg/Drivers!AX4</f>
        <v>20.236956599385653</v>
      </c>
      <c r="AX7" s="45">
        <f>AX5*ttokg/Drivers!AY4</f>
        <v>20.887362872604804</v>
      </c>
      <c r="AY7" s="45">
        <f>AY5*ttokg/Drivers!AZ4</f>
        <v>21.487254494541563</v>
      </c>
      <c r="AZ7" s="45">
        <f>AZ5*ttokg/Drivers!BA4</f>
        <v>22.088498423720242</v>
      </c>
      <c r="BA7" s="45">
        <f>BA5*ttokg/Drivers!BB4</f>
        <v>22.691225153533313</v>
      </c>
      <c r="BB7" s="45">
        <f>BB5*ttokg/Drivers!BC4</f>
        <v>23.351709405008229</v>
      </c>
      <c r="BC7" s="45">
        <f>BC5*ttokg/Drivers!BD4</f>
        <v>23.973279384372034</v>
      </c>
      <c r="BD7" s="45">
        <f>BD5*ttokg/Drivers!BE4</f>
        <v>24.609020200736179</v>
      </c>
      <c r="BE7" s="45">
        <f>BE5*ttokg/Drivers!BF4</f>
        <v>25.259408885395661</v>
      </c>
      <c r="BF7" s="45">
        <f>BF5*ttokg/Drivers!BG4</f>
        <v>25.928142090772532</v>
      </c>
      <c r="BG7" s="45">
        <f>BG5*ttokg/Drivers!BH4</f>
        <v>26.622327277147193</v>
      </c>
      <c r="BH7" s="45">
        <f>BH5*ttokg/Drivers!BI4</f>
        <v>26.695508919368955</v>
      </c>
      <c r="BI7" s="45">
        <f>BI5*ttokg/Drivers!BJ4</f>
        <v>26.67131534286435</v>
      </c>
      <c r="BJ7" s="45">
        <f>BJ5*ttokg/Drivers!BK4</f>
        <v>26.671767455484982</v>
      </c>
      <c r="BK7" s="45">
        <f>BK5*ttokg/Drivers!BL4</f>
        <v>26.640914786272603</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1019961.1866132272</v>
      </c>
      <c r="AJ8" s="22">
        <f>((Data!$AJ$14*'Intermediate calculations'!AJ5)+Data!$AK$14)</f>
        <v>1029736.9962267957</v>
      </c>
      <c r="AK8" s="22">
        <f>((Data!$AJ$14*'Intermediate calculations'!AK5)+Data!$AK$14)</f>
        <v>1041584.4835320159</v>
      </c>
      <c r="AL8" s="22">
        <f>((Data!$AJ$14*'Intermediate calculations'!AL5)+Data!$AK$14)</f>
        <v>1056756.6584529674</v>
      </c>
      <c r="AM8" s="22">
        <f>((Data!$AJ$14*'Intermediate calculations'!AM5)+Data!$AK$14)</f>
        <v>1073800.4313952858</v>
      </c>
      <c r="AN8" s="22">
        <f>((Data!$AJ$14*'Intermediate calculations'!AN5)+Data!$AK$14)</f>
        <v>1093584.4061931015</v>
      </c>
      <c r="AO8" s="22">
        <f>((Data!$AJ$14*'Intermediate calculations'!AO5)+Data!$AK$14)</f>
        <v>1113498.4066372265</v>
      </c>
      <c r="AP8" s="22">
        <f>((Data!$AJ$14*'Intermediate calculations'!AP5)+Data!$AK$14)</f>
        <v>1135570.4837962543</v>
      </c>
      <c r="AQ8" s="22">
        <f>((Data!$AJ$14*'Intermediate calculations'!AQ5)+Data!$AK$14)</f>
        <v>1157856.7377048561</v>
      </c>
      <c r="AR8" s="22">
        <f>((Data!$AJ$14*'Intermediate calculations'!AR5)+Data!$AK$14)</f>
        <v>1204838.5703172765</v>
      </c>
      <c r="AS8" s="22">
        <f>((Data!$AJ$14*'Intermediate calculations'!AS5)+Data!$AK$14)</f>
        <v>1251383.6823372561</v>
      </c>
      <c r="AT8" s="22">
        <f>((Data!$AJ$14*'Intermediate calculations'!AT5)+Data!$AK$14)</f>
        <v>1300879.7497140628</v>
      </c>
      <c r="AU8" s="22">
        <f>((Data!$AJ$14*'Intermediate calculations'!AU5)+Data!$AK$14)</f>
        <v>1357561.6784883128</v>
      </c>
      <c r="AV8" s="22">
        <f>((Data!$AJ$14*'Intermediate calculations'!AV5)+Data!$AK$14)</f>
        <v>1412490.9423244528</v>
      </c>
      <c r="AW8" s="22">
        <f>((Data!$AJ$14*'Intermediate calculations'!AW5)+Data!$AK$14)</f>
        <v>1471150.0088940228</v>
      </c>
      <c r="AX8" s="22">
        <f>((Data!$AJ$14*'Intermediate calculations'!AX5)+Data!$AK$14)</f>
        <v>1534778.1944106517</v>
      </c>
      <c r="AY8" s="22">
        <f>((Data!$AJ$14*'Intermediate calculations'!AY5)+Data!$AK$14)</f>
        <v>1595192.2703396352</v>
      </c>
      <c r="AZ8" s="22">
        <f>((Data!$AJ$14*'Intermediate calculations'!AZ5)+Data!$AK$14)</f>
        <v>1656511.1045173178</v>
      </c>
      <c r="BA8" s="22">
        <f>((Data!$AJ$14*'Intermediate calculations'!BA5)+Data!$AK$14)</f>
        <v>1718756.1499409287</v>
      </c>
      <c r="BB8" s="22">
        <f>((Data!$AJ$14*'Intermediate calculations'!BB5)+Data!$AK$14)</f>
        <v>1784447.1607889601</v>
      </c>
      <c r="BC8" s="22">
        <f>((Data!$AJ$14*'Intermediate calculations'!BC5)+Data!$AK$14)</f>
        <v>1847669.7490496594</v>
      </c>
      <c r="BD8" s="22">
        <f>((Data!$AJ$14*'Intermediate calculations'!BD5)+Data!$AK$14)</f>
        <v>1912781.0749705359</v>
      </c>
      <c r="BE8" s="22">
        <f>((Data!$AJ$14*'Intermediate calculations'!BE5)+Data!$AK$14)</f>
        <v>1979849.3514710488</v>
      </c>
      <c r="BF8" s="22">
        <f>((Data!$AJ$14*'Intermediate calculations'!BF5)+Data!$AK$14)</f>
        <v>2049214.9259456913</v>
      </c>
      <c r="BG8" s="22">
        <f>((Data!$AJ$14*'Intermediate calculations'!BG5)+Data!$AK$14)</f>
        <v>2119037.9760703091</v>
      </c>
      <c r="BH8" s="22">
        <f>((Data!$AJ$14*'Intermediate calculations'!BH5)+Data!$AK$14)</f>
        <v>2136746.5230889749</v>
      </c>
      <c r="BI8" s="22">
        <f>((Data!$AJ$14*'Intermediate calculations'!BI5)+Data!$AK$14)</f>
        <v>2146260.3955191965</v>
      </c>
      <c r="BJ8" s="22">
        <f>((Data!$AJ$14*'Intermediate calculations'!BJ5)+Data!$AK$14)</f>
        <v>2157928.0206641629</v>
      </c>
      <c r="BK8" s="22">
        <f>((Data!$AJ$14*'Intermediate calculations'!BK5)+Data!$AK$14)</f>
        <v>2166954.2955362564</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758851.12284024106</v>
      </c>
      <c r="AJ9" s="22">
        <f t="shared" si="1"/>
        <v>768183.79918518965</v>
      </c>
      <c r="AK9" s="22">
        <f t="shared" si="1"/>
        <v>779105.19368194789</v>
      </c>
      <c r="AL9" s="22">
        <f t="shared" si="1"/>
        <v>792567.49383972562</v>
      </c>
      <c r="AM9" s="22">
        <f t="shared" si="1"/>
        <v>807497.92440925492</v>
      </c>
      <c r="AN9" s="22">
        <f t="shared" si="1"/>
        <v>824562.64226959855</v>
      </c>
      <c r="AO9" s="22">
        <f t="shared" si="1"/>
        <v>841804.79541774327</v>
      </c>
      <c r="AP9" s="22">
        <f t="shared" si="1"/>
        <v>860762.42671756074</v>
      </c>
      <c r="AQ9" s="22">
        <f t="shared" si="1"/>
        <v>879971.12065569067</v>
      </c>
      <c r="AR9" s="22">
        <f t="shared" si="1"/>
        <v>920496.66772239923</v>
      </c>
      <c r="AS9" s="22">
        <f t="shared" si="1"/>
        <v>961062.66803501279</v>
      </c>
      <c r="AT9" s="22">
        <f t="shared" si="1"/>
        <v>1004279.1667792565</v>
      </c>
      <c r="AU9" s="22">
        <f t="shared" si="1"/>
        <v>1053467.8625069307</v>
      </c>
      <c r="AV9" s="22">
        <f t="shared" si="1"/>
        <v>1101742.9350130733</v>
      </c>
      <c r="AW9" s="22">
        <f t="shared" si="1"/>
        <v>1153381.606972914</v>
      </c>
      <c r="AX9" s="22">
        <f t="shared" si="1"/>
        <v>1209405.2171955935</v>
      </c>
      <c r="AY9" s="22">
        <f t="shared" si="1"/>
        <v>1263392.2781089912</v>
      </c>
      <c r="AZ9" s="22">
        <f t="shared" si="1"/>
        <v>1318582.8391957851</v>
      </c>
      <c r="BA9" s="22">
        <f t="shared" si="1"/>
        <v>1375004.919952743</v>
      </c>
      <c r="BB9" s="22">
        <f t="shared" si="1"/>
        <v>1432911.070113535</v>
      </c>
      <c r="BC9" s="22">
        <f t="shared" si="1"/>
        <v>1489221.8177340254</v>
      </c>
      <c r="BD9" s="22">
        <f t="shared" si="1"/>
        <v>1547439.8896511637</v>
      </c>
      <c r="BE9" s="22">
        <f t="shared" si="1"/>
        <v>1607637.6733944917</v>
      </c>
      <c r="BF9" s="22">
        <f t="shared" si="1"/>
        <v>1670110.1646457384</v>
      </c>
      <c r="BG9" s="22">
        <f t="shared" si="1"/>
        <v>1733373.0644255129</v>
      </c>
      <c r="BH9" s="22">
        <f t="shared" si="1"/>
        <v>1754268.8954560484</v>
      </c>
      <c r="BI9" s="22">
        <f t="shared" si="1"/>
        <v>1768518.565907818</v>
      </c>
      <c r="BJ9" s="22">
        <f t="shared" si="1"/>
        <v>1784606.4730892628</v>
      </c>
      <c r="BK9" s="22">
        <f t="shared" si="1"/>
        <v>1798572.0652950928</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261110.06377298618</v>
      </c>
      <c r="AJ10" s="22">
        <f t="shared" si="3"/>
        <v>261553.19704160606</v>
      </c>
      <c r="AK10" s="22">
        <f t="shared" si="3"/>
        <v>262479.28985006805</v>
      </c>
      <c r="AL10" s="22">
        <f t="shared" si="3"/>
        <v>264189.1646132418</v>
      </c>
      <c r="AM10" s="22">
        <f t="shared" si="3"/>
        <v>266302.50698603084</v>
      </c>
      <c r="AN10" s="22">
        <f t="shared" si="3"/>
        <v>269021.76392350299</v>
      </c>
      <c r="AO10" s="22">
        <f t="shared" si="3"/>
        <v>271693.61121948319</v>
      </c>
      <c r="AP10" s="22">
        <f t="shared" si="3"/>
        <v>274808.05707869353</v>
      </c>
      <c r="AQ10" s="22">
        <f t="shared" si="3"/>
        <v>277885.61704916542</v>
      </c>
      <c r="AR10" s="22">
        <f t="shared" si="3"/>
        <v>284341.90259487729</v>
      </c>
      <c r="AS10" s="22">
        <f t="shared" si="3"/>
        <v>290321.01430224336</v>
      </c>
      <c r="AT10" s="22">
        <f t="shared" si="3"/>
        <v>296600.58293480624</v>
      </c>
      <c r="AU10" s="22">
        <f t="shared" si="3"/>
        <v>304093.81598138204</v>
      </c>
      <c r="AV10" s="22">
        <f t="shared" si="3"/>
        <v>310748.00731137954</v>
      </c>
      <c r="AW10" s="22">
        <f t="shared" si="3"/>
        <v>317768.40192110883</v>
      </c>
      <c r="AX10" s="22">
        <f t="shared" si="3"/>
        <v>325372.97721505817</v>
      </c>
      <c r="AY10" s="22">
        <f t="shared" si="3"/>
        <v>331799.99223064398</v>
      </c>
      <c r="AZ10" s="22">
        <f t="shared" si="3"/>
        <v>337928.26532153273</v>
      </c>
      <c r="BA10" s="22">
        <f t="shared" si="3"/>
        <v>343751.22998818569</v>
      </c>
      <c r="BB10" s="22">
        <f t="shared" si="3"/>
        <v>351536.09067542502</v>
      </c>
      <c r="BC10" s="22">
        <f t="shared" si="3"/>
        <v>358447.93131563393</v>
      </c>
      <c r="BD10" s="22">
        <f t="shared" si="3"/>
        <v>365341.18531937222</v>
      </c>
      <c r="BE10" s="22">
        <f t="shared" si="3"/>
        <v>372211.67807655712</v>
      </c>
      <c r="BF10" s="22">
        <f t="shared" si="3"/>
        <v>379104.76129995286</v>
      </c>
      <c r="BG10" s="22">
        <f t="shared" si="3"/>
        <v>385664.91164479614</v>
      </c>
      <c r="BH10" s="22">
        <f t="shared" si="3"/>
        <v>382477.62763292645</v>
      </c>
      <c r="BI10" s="22">
        <f t="shared" si="3"/>
        <v>377741.82961137849</v>
      </c>
      <c r="BJ10" s="22">
        <f t="shared" si="3"/>
        <v>373321.54757490009</v>
      </c>
      <c r="BK10" s="22">
        <f t="shared" si="3"/>
        <v>368382.23024116363</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2202159.4635612299</v>
      </c>
      <c r="AJ12" s="22">
        <f>((Data!$AJ$6*'Intermediate calculations'!AJ4)+Data!$AK$6)*Drivers!AK4</f>
        <v>2224338.2667822177</v>
      </c>
      <c r="AK12" s="22">
        <f>((Data!$AJ$6*'Intermediate calculations'!AK4)+Data!$AK$6)*Drivers!AL4</f>
        <v>2248558.5258786473</v>
      </c>
      <c r="AL12" s="22">
        <f>((Data!$AJ$6*'Intermediate calculations'!AL4)+Data!$AK$6)*Drivers!AM4</f>
        <v>2275964.3419739548</v>
      </c>
      <c r="AM12" s="22">
        <f>((Data!$AJ$6*'Intermediate calculations'!AM4)+Data!$AK$6)*Drivers!AN4</f>
        <v>2303244.0828751102</v>
      </c>
      <c r="AN12" s="22">
        <f>((Data!$AJ$6*'Intermediate calculations'!AN4)+Data!$AK$6)*Drivers!AO4</f>
        <v>2333137.6172069036</v>
      </c>
      <c r="AO12" s="22">
        <f>((Data!$AJ$6*'Intermediate calculations'!AO4)+Data!$AK$6)*Drivers!AP4</f>
        <v>2363266.4415657078</v>
      </c>
      <c r="AP12" s="22">
        <f>((Data!$AJ$6*'Intermediate calculations'!AP4)+Data!$AK$6)*Drivers!AQ4</f>
        <v>2395480.636236832</v>
      </c>
      <c r="AQ12" s="22">
        <f>((Data!$AJ$6*'Intermediate calculations'!AQ4)+Data!$AK$6)*Drivers!AR4</f>
        <v>2428009.1501274351</v>
      </c>
      <c r="AR12" s="22">
        <f>((Data!$AJ$6*'Intermediate calculations'!AR4)+Data!$AK$6)*Drivers!AS4</f>
        <v>2481529.0686634495</v>
      </c>
      <c r="AS12" s="22">
        <f>((Data!$AJ$6*'Intermediate calculations'!AS4)+Data!$AK$6)*Drivers!AT4</f>
        <v>2534742.0491662784</v>
      </c>
      <c r="AT12" s="22">
        <f>((Data!$AJ$6*'Intermediate calculations'!AT4)+Data!$AK$6)*Drivers!AU4</f>
        <v>2590737.3416684247</v>
      </c>
      <c r="AU12" s="22">
        <f>((Data!$AJ$6*'Intermediate calculations'!AU4)+Data!$AK$6)*Drivers!AV4</f>
        <v>2653376.6043762341</v>
      </c>
      <c r="AV12" s="22">
        <f>((Data!$AJ$6*'Intermediate calculations'!AV4)+Data!$AK$6)*Drivers!AW4</f>
        <v>2714511.5660112859</v>
      </c>
      <c r="AW12" s="22">
        <f>((Data!$AJ$6*'Intermediate calculations'!AW4)+Data!$AK$6)*Drivers!AX4</f>
        <v>2777556.129917419</v>
      </c>
      <c r="AX12" s="22">
        <f>((Data!$AJ$6*'Intermediate calculations'!AX4)+Data!$AK$6)*Drivers!AY4</f>
        <v>2845200.9698909768</v>
      </c>
      <c r="AY12" s="22">
        <f>((Data!$AJ$6*'Intermediate calculations'!AY4)+Data!$AK$6)*Drivers!AZ4</f>
        <v>2909986.1244728677</v>
      </c>
      <c r="AZ12" s="22">
        <f>((Data!$AJ$6*'Intermediate calculations'!AZ4)+Data!$AK$6)*Drivers!BA4</f>
        <v>2975667.1937666466</v>
      </c>
      <c r="BA12" s="22">
        <f>((Data!$AJ$6*'Intermediate calculations'!BA4)+Data!$AK$6)*Drivers!BB4</f>
        <v>3042264.2562957113</v>
      </c>
      <c r="BB12" s="22">
        <f>((Data!$AJ$6*'Intermediate calculations'!BB4)+Data!$AK$6)*Drivers!BC4</f>
        <v>3110570.4524270426</v>
      </c>
      <c r="BC12" s="22">
        <f>((Data!$AJ$6*'Intermediate calculations'!BC4)+Data!$AK$6)*Drivers!BD4</f>
        <v>3176678.5186140514</v>
      </c>
      <c r="BD12" s="22">
        <f>((Data!$AJ$6*'Intermediate calculations'!BD4)+Data!$AK$6)*Drivers!BE4</f>
        <v>3244561.1092399997</v>
      </c>
      <c r="BE12" s="22">
        <f>((Data!$AJ$6*'Intermediate calculations'!BE4)+Data!$AK$6)*Drivers!BF4</f>
        <v>3314280.7392748073</v>
      </c>
      <c r="BF12" s="22">
        <f>((Data!$AJ$6*'Intermediate calculations'!BF4)+Data!$AK$6)*Drivers!BG4</f>
        <v>3386148.0248906324</v>
      </c>
      <c r="BG12" s="22">
        <f>((Data!$AJ$6*'Intermediate calculations'!BG4)+Data!$AK$6)*Drivers!BH4</f>
        <v>3456939.8554053064</v>
      </c>
      <c r="BH12" s="22">
        <f>((Data!$AJ$6*'Intermediate calculations'!BH4)+Data!$AK$6)*Drivers!BI4</f>
        <v>3480256.435841132</v>
      </c>
      <c r="BI12" s="22">
        <f>((Data!$AJ$6*'Intermediate calculations'!BI4)+Data!$AK$6)*Drivers!BJ4</f>
        <v>3496138.7192530865</v>
      </c>
      <c r="BJ12" s="22">
        <f>((Data!$AJ$6*'Intermediate calculations'!BJ4)+Data!$AK$6)*Drivers!BK4</f>
        <v>3514021.3320990512</v>
      </c>
      <c r="BK12" s="22">
        <f>((Data!$AJ$6*'Intermediate calculations'!BK4)+Data!$AK$6)*Drivers!BL4</f>
        <v>3529532.8695277232</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36.289959944917236</v>
      </c>
      <c r="AJ13" s="45">
        <f>AJ12*ttokg/Drivers!AK4</f>
        <v>36.238197393102325</v>
      </c>
      <c r="AK13" s="45">
        <f>AK12*ttokg/Drivers!AL4</f>
        <v>36.21579115321078</v>
      </c>
      <c r="AL13" s="45">
        <f>AL12*ttokg/Drivers!AM4</f>
        <v>36.239922714987777</v>
      </c>
      <c r="AM13" s="45">
        <f>AM12*ttokg/Drivers!AN4</f>
        <v>36.316704401835736</v>
      </c>
      <c r="AN13" s="45">
        <f>AN12*ttokg/Drivers!AO4</f>
        <v>36.429354892936026</v>
      </c>
      <c r="AO13" s="45">
        <f>AO12*ttokg/Drivers!AP4</f>
        <v>36.539993902860886</v>
      </c>
      <c r="AP13" s="45">
        <f>AP12*ttokg/Drivers!AQ4</f>
        <v>36.676940851631201</v>
      </c>
      <c r="AQ13" s="45">
        <f>AQ12*ttokg/Drivers!AR4</f>
        <v>36.812508899897416</v>
      </c>
      <c r="AR13" s="45">
        <f>AR12*ttokg/Drivers!AS4</f>
        <v>37.305580654821782</v>
      </c>
      <c r="AS13" s="45">
        <f>AS12*ttokg/Drivers!AT4</f>
        <v>37.783096353756122</v>
      </c>
      <c r="AT13" s="45">
        <f>AT12*ttokg/Drivers!AU4</f>
        <v>38.290981654842156</v>
      </c>
      <c r="AU13" s="45">
        <f>AU12*ttokg/Drivers!AV4</f>
        <v>38.884932568225771</v>
      </c>
      <c r="AV13" s="45">
        <f>AV12*ttokg/Drivers!AW4</f>
        <v>39.44423070188207</v>
      </c>
      <c r="AW13" s="45">
        <f>AW12*ttokg/Drivers!AX4</f>
        <v>40.066986758172312</v>
      </c>
      <c r="AX13" s="45">
        <f>AX12*ttokg/Drivers!AY4</f>
        <v>40.744484839083832</v>
      </c>
      <c r="AY13" s="45">
        <f>AY12*ttokg/Drivers!AZ4</f>
        <v>41.36936414814317</v>
      </c>
      <c r="AZ13" s="45">
        <f>AZ12*ttokg/Drivers!BA4</f>
        <v>41.995652093002825</v>
      </c>
      <c r="BA13" s="45">
        <f>BA12*ttokg/Drivers!BB4</f>
        <v>42.623484602583858</v>
      </c>
      <c r="BB13" s="45">
        <f>BB12*ttokg/Drivers!BC4</f>
        <v>43.311480446522708</v>
      </c>
      <c r="BC13" s="45">
        <f>BC12*ttokg/Drivers!BD4</f>
        <v>43.958941096136243</v>
      </c>
      <c r="BD13" s="45">
        <f>BD12*ttokg/Drivers!BE4</f>
        <v>44.621162850105556</v>
      </c>
      <c r="BE13" s="45">
        <f>BE12*ttokg/Drivers!BF4</f>
        <v>45.298642609829358</v>
      </c>
      <c r="BF13" s="45">
        <f>BF12*ttokg/Drivers!BG4</f>
        <v>45.995231006866483</v>
      </c>
      <c r="BG13" s="45">
        <f>BG12*ttokg/Drivers!BH4</f>
        <v>46.718331553296139</v>
      </c>
      <c r="BH13" s="45">
        <f>BH12*ttokg/Drivers!BI4</f>
        <v>46.794561479427998</v>
      </c>
      <c r="BI13" s="45">
        <f>BI12*ttokg/Drivers!BJ4</f>
        <v>46.769360151693064</v>
      </c>
      <c r="BJ13" s="45">
        <f>BJ12*ttokg/Drivers!BK4</f>
        <v>46.769831096463193</v>
      </c>
      <c r="BK13" s="45">
        <f>BK12*ttokg/Drivers!BL4</f>
        <v>46.737693300376257</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1.7755886537461414E-2</v>
      </c>
      <c r="AJ14" s="22">
        <f>((Data!$AJ$6*LN('Intermediate calculations'!AJ4))+Data!$AK$6)</f>
        <v>1.7755170150580001E-2</v>
      </c>
      <c r="AK14" s="22">
        <f>((Data!$AJ$6*LN('Intermediate calculations'!AK4))+Data!$AK$6)</f>
        <v>1.7754859465699942E-2</v>
      </c>
      <c r="AL14" s="22">
        <f>((Data!$AJ$6*LN('Intermediate calculations'!AL4))+Data!$AK$6)</f>
        <v>1.7755194059196917E-2</v>
      </c>
      <c r="AM14" s="22">
        <f>((Data!$AJ$6*LN('Intermediate calculations'!AM4))+Data!$AK$6)</f>
        <v>1.7756255940025188E-2</v>
      </c>
      <c r="AN14" s="22">
        <f>((Data!$AJ$6*LN('Intermediate calculations'!AN4))+Data!$AK$6)</f>
        <v>1.7757806424953639E-2</v>
      </c>
      <c r="AO14" s="22">
        <f>((Data!$AJ$6*LN('Intermediate calculations'!AO4))+Data!$AK$6)</f>
        <v>1.7759320678644365E-2</v>
      </c>
      <c r="AP14" s="22">
        <f>((Data!$AJ$6*LN('Intermediate calculations'!AP4))+Data!$AK$6)</f>
        <v>1.776118340600439E-2</v>
      </c>
      <c r="AQ14" s="22">
        <f>((Data!$AJ$6*LN('Intermediate calculations'!AQ4))+Data!$AK$6)</f>
        <v>1.7763014911210132E-2</v>
      </c>
      <c r="AR14" s="22">
        <f>((Data!$AJ$6*LN('Intermediate calculations'!AR4))+Data!$AK$6)</f>
        <v>1.7769574242568819E-2</v>
      </c>
      <c r="AS14" s="22">
        <f>((Data!$AJ$6*LN('Intermediate calculations'!AS4))+Data!$AK$6)</f>
        <v>1.7775779480929087E-2</v>
      </c>
      <c r="AT14" s="22">
        <f>((Data!$AJ$6*LN('Intermediate calculations'!AT4))+Data!$AK$6)</f>
        <v>1.7782227770459274E-2</v>
      </c>
      <c r="AU14" s="22">
        <f>((Data!$AJ$6*LN('Intermediate calculations'!AU4))+Data!$AK$6)</f>
        <v>1.7789580023958303E-2</v>
      </c>
      <c r="AV14" s="22">
        <f>((Data!$AJ$6*LN('Intermediate calculations'!AV4))+Data!$AK$6)</f>
        <v>1.7796326418138528E-2</v>
      </c>
      <c r="AW14" s="22">
        <f>((Data!$AJ$6*LN('Intermediate calculations'!AW4))+Data!$AK$6)</f>
        <v>1.7803646672813939E-2</v>
      </c>
      <c r="AX14" s="22">
        <f>((Data!$AJ$6*LN('Intermediate calculations'!AX4))+Data!$AK$6)</f>
        <v>1.7811393058201726E-2</v>
      </c>
      <c r="AY14" s="22">
        <f>((Data!$AJ$6*LN('Intermediate calculations'!AY4))+Data!$AK$6)</f>
        <v>1.7818347560734572E-2</v>
      </c>
      <c r="AZ14" s="22">
        <f>((Data!$AJ$6*LN('Intermediate calculations'!AZ4))+Data!$AK$6)</f>
        <v>1.7825143949030425E-2</v>
      </c>
      <c r="BA14" s="22">
        <f>((Data!$AJ$6*LN('Intermediate calculations'!BA4))+Data!$AK$6)</f>
        <v>1.7831790973991467E-2</v>
      </c>
      <c r="BB14" s="22">
        <f>((Data!$AJ$6*LN('Intermediate calculations'!BB4))+Data!$AK$6)</f>
        <v>1.7838893333844207E-2</v>
      </c>
      <c r="BC14" s="22">
        <f>((Data!$AJ$6*LN('Intermediate calculations'!BC4))+Data!$AK$6)</f>
        <v>1.7845412158399878E-2</v>
      </c>
      <c r="BD14" s="22">
        <f>((Data!$AJ$6*LN('Intermediate calculations'!BD4))+Data!$AK$6)</f>
        <v>1.7851921979465502E-2</v>
      </c>
      <c r="BE14" s="22">
        <f>((Data!$AJ$6*LN('Intermediate calculations'!BE4))+Data!$AK$6)</f>
        <v>1.7858424542782136E-2</v>
      </c>
      <c r="BF14" s="22">
        <f>((Data!$AJ$6*LN('Intermediate calculations'!BF4))+Data!$AK$6)</f>
        <v>1.7864952430058662E-2</v>
      </c>
      <c r="BG14" s="22">
        <f>((Data!$AJ$6*LN('Intermediate calculations'!BG4))+Data!$AK$6)</f>
        <v>1.7871567182216819E-2</v>
      </c>
      <c r="BH14" s="22">
        <f>((Data!$AJ$6*LN('Intermediate calculations'!BH4))+Data!$AK$6)</f>
        <v>1.7872255243248071E-2</v>
      </c>
      <c r="BI14" s="22">
        <f>((Data!$AJ$6*LN('Intermediate calculations'!BI4))+Data!$AK$6)</f>
        <v>1.7872027965187793E-2</v>
      </c>
      <c r="BJ14" s="22">
        <f>((Data!$AJ$6*LN('Intermediate calculations'!BJ4))+Data!$AK$6)</f>
        <v>1.7872032214141003E-2</v>
      </c>
      <c r="BK14" s="22">
        <f>((Data!$AJ$6*LN('Intermediate calculations'!BK4))+Data!$AK$6)</f>
        <v>1.7871742108608729E-2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3129080.2276488701</v>
      </c>
      <c r="AJ15" s="22">
        <f>((Data!$AJ$17*'Intermediate calculations'!AJ12)+Data!$AK$17)</f>
        <v>3153347.2195781656</v>
      </c>
      <c r="AK15" s="22">
        <f>((Data!$AJ$17*'Intermediate calculations'!AK12)+Data!$AK$17)</f>
        <v>3179847.8754594671</v>
      </c>
      <c r="AL15" s="22">
        <f>((Data!$AJ$17*'Intermediate calculations'!AL12)+Data!$AK$17)</f>
        <v>3209834.0163424537</v>
      </c>
      <c r="AM15" s="22">
        <f>((Data!$AJ$17*'Intermediate calculations'!AM12)+Data!$AK$17)</f>
        <v>3239682.2117426069</v>
      </c>
      <c r="AN15" s="22">
        <f>((Data!$AJ$17*'Intermediate calculations'!AN12)+Data!$AK$17)</f>
        <v>3272390.2956342241</v>
      </c>
      <c r="AO15" s="22">
        <f>((Data!$AJ$17*'Intermediate calculations'!AO12)+Data!$AK$17)</f>
        <v>3305355.8226858545</v>
      </c>
      <c r="AP15" s="22">
        <f>((Data!$AJ$17*'Intermediate calculations'!AP12)+Data!$AK$17)</f>
        <v>3340603.0627782838</v>
      </c>
      <c r="AQ15" s="22">
        <f>((Data!$AJ$17*'Intermediate calculations'!AQ12)+Data!$AK$17)</f>
        <v>3376194.2160154544</v>
      </c>
      <c r="AR15" s="22">
        <f>((Data!$AJ$17*'Intermediate calculations'!AR12)+Data!$AK$17)</f>
        <v>3434753.1661188118</v>
      </c>
      <c r="AS15" s="22">
        <f>((Data!$AJ$17*'Intermediate calculations'!AS12)+Data!$AK$17)</f>
        <v>3492976.2792205103</v>
      </c>
      <c r="AT15" s="22">
        <f>((Data!$AJ$17*'Intermediate calculations'!AT12)+Data!$AK$17)</f>
        <v>3554243.6658188207</v>
      </c>
      <c r="AU15" s="22">
        <f>((Data!$AJ$17*'Intermediate calculations'!AU12)+Data!$AK$17)</f>
        <v>3622780.5687094582</v>
      </c>
      <c r="AV15" s="22">
        <f>((Data!$AJ$17*'Intermediate calculations'!AV12)+Data!$AK$17)</f>
        <v>3689671.5368926143</v>
      </c>
      <c r="AW15" s="22">
        <f>((Data!$AJ$17*'Intermediate calculations'!AW12)+Data!$AK$17)</f>
        <v>3758651.9010832449</v>
      </c>
      <c r="AX15" s="22">
        <f>((Data!$AJ$17*'Intermediate calculations'!AX12)+Data!$AK$17)</f>
        <v>3832665.6686134692</v>
      </c>
      <c r="AY15" s="22">
        <f>((Data!$AJ$17*'Intermediate calculations'!AY12)+Data!$AK$17)</f>
        <v>3903550.5043601152</v>
      </c>
      <c r="AZ15" s="22">
        <f>((Data!$AJ$17*'Intermediate calculations'!AZ12)+Data!$AK$17)</f>
        <v>3975415.6073856615</v>
      </c>
      <c r="BA15" s="22">
        <f>((Data!$AJ$17*'Intermediate calculations'!BA12)+Data!$AK$17)</f>
        <v>4048282.9466557195</v>
      </c>
      <c r="BB15" s="22">
        <f>((Data!$AJ$17*'Intermediate calculations'!BB12)+Data!$AK$17)</f>
        <v>4123020.3386476962</v>
      </c>
      <c r="BC15" s="22">
        <f>((Data!$AJ$17*'Intermediate calculations'!BC12)+Data!$AK$17)</f>
        <v>4195352.6413710164</v>
      </c>
      <c r="BD15" s="22">
        <f>((Data!$AJ$17*'Intermediate calculations'!BD12)+Data!$AK$17)</f>
        <v>4269626.5443605473</v>
      </c>
      <c r="BE15" s="22">
        <f>((Data!$AJ$17*'Intermediate calculations'!BE12)+Data!$AK$17)</f>
        <v>4345910.4485239191</v>
      </c>
      <c r="BF15" s="22">
        <f>((Data!$AJ$17*'Intermediate calculations'!BF12)+Data!$AK$17)</f>
        <v>4424544.2153075673</v>
      </c>
      <c r="BG15" s="22">
        <f>((Data!$AJ$17*'Intermediate calculations'!BG12)+Data!$AK$17)</f>
        <v>4502001.2702551475</v>
      </c>
      <c r="BH15" s="22">
        <f>((Data!$AJ$17*'Intermediate calculations'!BH12)+Data!$AK$17)</f>
        <v>4527513.163914022</v>
      </c>
      <c r="BI15" s="22">
        <f>((Data!$AJ$17*'Intermediate calculations'!BI12)+Data!$AK$17)</f>
        <v>4544890.8032544516</v>
      </c>
      <c r="BJ15" s="22">
        <f>((Data!$AJ$17*'Intermediate calculations'!BJ12)+Data!$AK$17)</f>
        <v>4564457.1079501482</v>
      </c>
      <c r="BK15" s="22">
        <f>((Data!$AJ$17*'Intermediate calculations'!BK12)+Data!$AK$17)</f>
        <v>4581429.0946638556</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180487.05822612232</v>
      </c>
      <c r="AJ18" s="22">
        <f t="shared" si="4"/>
        <v>181910.18484682695</v>
      </c>
      <c r="AK18" s="22">
        <f t="shared" si="4"/>
        <v>183351.8664304222</v>
      </c>
      <c r="AL18" s="22">
        <f t="shared" si="4"/>
        <v>184813.67735785627</v>
      </c>
      <c r="AM18" s="22">
        <f t="shared" si="4"/>
        <v>186082.49117606756</v>
      </c>
      <c r="AN18" s="22">
        <f t="shared" si="4"/>
        <v>187366.64605498381</v>
      </c>
      <c r="AO18" s="22">
        <f t="shared" si="4"/>
        <v>188663.37358768014</v>
      </c>
      <c r="AP18" s="22">
        <f t="shared" si="4"/>
        <v>189975.04130419961</v>
      </c>
      <c r="AQ18" s="22">
        <f t="shared" si="4"/>
        <v>191299.6207961425</v>
      </c>
      <c r="AR18" s="22">
        <f t="shared" si="4"/>
        <v>192489.40248184482</v>
      </c>
      <c r="AS18" s="22">
        <f t="shared" si="4"/>
        <v>193688.41073916652</v>
      </c>
      <c r="AT18" s="22">
        <f t="shared" si="4"/>
        <v>194900.47875868317</v>
      </c>
      <c r="AU18" s="22">
        <f t="shared" si="4"/>
        <v>196130.37836320529</v>
      </c>
      <c r="AV18" s="22">
        <f t="shared" si="4"/>
        <v>197368.29845691851</v>
      </c>
      <c r="AW18" s="22">
        <f t="shared" si="4"/>
        <v>198451.64348941791</v>
      </c>
      <c r="AX18" s="22">
        <f t="shared" si="4"/>
        <v>199547.94549278592</v>
      </c>
      <c r="AY18" s="22">
        <f t="shared" si="4"/>
        <v>200648.19981999285</v>
      </c>
      <c r="AZ18" s="22">
        <f t="shared" si="4"/>
        <v>201757.02124408362</v>
      </c>
      <c r="BA18" s="22">
        <f t="shared" si="4"/>
        <v>202874.48890267417</v>
      </c>
      <c r="BB18" s="22">
        <f t="shared" si="4"/>
        <v>203843.27370310281</v>
      </c>
      <c r="BC18" s="22">
        <f t="shared" si="4"/>
        <v>204814.89121513037</v>
      </c>
      <c r="BD18" s="22">
        <f t="shared" si="4"/>
        <v>205794.19959373045</v>
      </c>
      <c r="BE18" s="22">
        <f t="shared" si="4"/>
        <v>206781.30913477487</v>
      </c>
      <c r="BF18" s="22">
        <f t="shared" si="4"/>
        <v>207776.63161628801</v>
      </c>
      <c r="BG18" s="22">
        <f t="shared" si="4"/>
        <v>208613.57044644974</v>
      </c>
      <c r="BH18" s="22">
        <f t="shared" si="4"/>
        <v>209396.69382828218</v>
      </c>
      <c r="BI18" s="22">
        <f t="shared" si="4"/>
        <v>210174.6429489516</v>
      </c>
      <c r="BJ18" s="22">
        <f t="shared" si="4"/>
        <v>210958.89391884021</v>
      </c>
      <c r="BK18" s="22">
        <f t="shared" si="4"/>
        <v>211744.15832358136</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195284.94236411524</v>
      </c>
      <c r="AJ19" s="22">
        <f>(((Data!$AJ$7*'Intermediate calculations'!AJ4)+Data!$AK$7)*Drivers!AK4)</f>
        <v>197527.40740261367</v>
      </c>
      <c r="AK19" s="22">
        <f>(((Data!$AJ$7*'Intermediate calculations'!AK4)+Data!$AK$7)*Drivers!AL4)</f>
        <v>199799.11007532358</v>
      </c>
      <c r="AL19" s="22">
        <f>(((Data!$AJ$7*'Intermediate calculations'!AL4)+Data!$AK$7)*Drivers!AM4)</f>
        <v>202102.53118344874</v>
      </c>
      <c r="AM19" s="22">
        <f>(((Data!$AJ$7*'Intermediate calculations'!AM4)+Data!$AK$7)*Drivers!AN4)</f>
        <v>204101.84072225398</v>
      </c>
      <c r="AN19" s="22">
        <f>(((Data!$AJ$7*'Intermediate calculations'!AN4)+Data!$AK$7)*Drivers!AO4)</f>
        <v>206125.32364927637</v>
      </c>
      <c r="AO19" s="22">
        <f>(((Data!$AJ$7*'Intermediate calculations'!AO4)+Data!$AK$7)*Drivers!AP4)</f>
        <v>208168.61769930972</v>
      </c>
      <c r="AP19" s="22">
        <f>(((Data!$AJ$7*'Intermediate calculations'!AP4)+Data!$AK$7)*Drivers!AQ4)</f>
        <v>210235.45346334428</v>
      </c>
      <c r="AQ19" s="22">
        <f>(((Data!$AJ$7*'Intermediate calculations'!AQ4)+Data!$AK$7)*Drivers!AR4)</f>
        <v>212322.63471494871</v>
      </c>
      <c r="AR19" s="22">
        <f>(((Data!$AJ$7*'Intermediate calculations'!AR4)+Data!$AK$7)*Drivers!AS4)</f>
        <v>214197.4108556073</v>
      </c>
      <c r="AS19" s="22">
        <f>(((Data!$AJ$7*'Intermediate calculations'!AS4)+Data!$AK$7)*Drivers!AT4)</f>
        <v>216086.72559316983</v>
      </c>
      <c r="AT19" s="22">
        <f>(((Data!$AJ$7*'Intermediate calculations'!AT4)+Data!$AK$7)*Drivers!AU4)</f>
        <v>217996.61900567749</v>
      </c>
      <c r="AU19" s="22">
        <f>(((Data!$AJ$7*'Intermediate calculations'!AU4)+Data!$AK$7)*Drivers!AV4)</f>
        <v>219934.6102032832</v>
      </c>
      <c r="AV19" s="22">
        <f>(((Data!$AJ$7*'Intermediate calculations'!AV4)+Data!$AK$7)*Drivers!AW4)</f>
        <v>221885.23953606319</v>
      </c>
      <c r="AW19" s="22">
        <f>(((Data!$AJ$7*'Intermediate calculations'!AW4)+Data!$AK$7)*Drivers!AX4)</f>
        <v>223592.30011989796</v>
      </c>
      <c r="AX19" s="22">
        <f>(((Data!$AJ$7*'Intermediate calculations'!AX4)+Data!$AK$7)*Drivers!AY4)</f>
        <v>225319.77740717636</v>
      </c>
      <c r="AY19" s="22">
        <f>(((Data!$AJ$7*'Intermediate calculations'!AY4)+Data!$AK$7)*Drivers!AZ4)</f>
        <v>227053.48249449773</v>
      </c>
      <c r="AZ19" s="22">
        <f>(((Data!$AJ$7*'Intermediate calculations'!AZ4)+Data!$AK$7)*Drivers!BA4)</f>
        <v>228800.68702379707</v>
      </c>
      <c r="BA19" s="22">
        <f>(((Data!$AJ$7*'Intermediate calculations'!BA4)+Data!$AK$7)*Drivers!BB4)</f>
        <v>230561.51569468604</v>
      </c>
      <c r="BB19" s="22">
        <f>(((Data!$AJ$7*'Intermediate calculations'!BB4)+Data!$AK$7)*Drivers!BC4)</f>
        <v>232088.06014490101</v>
      </c>
      <c r="BC19" s="22">
        <f>(((Data!$AJ$7*'Intermediate calculations'!BC4)+Data!$AK$7)*Drivers!BD4)</f>
        <v>233619.06818720425</v>
      </c>
      <c r="BD19" s="22">
        <f>(((Data!$AJ$7*'Intermediate calculations'!BD4)+Data!$AK$7)*Drivers!BE4)</f>
        <v>235162.19496803271</v>
      </c>
      <c r="BE19" s="22">
        <f>(((Data!$AJ$7*'Intermediate calculations'!BE4)+Data!$AK$7)*Drivers!BF4)</f>
        <v>236717.6142840345</v>
      </c>
      <c r="BF19" s="22">
        <f>(((Data!$AJ$7*'Intermediate calculations'!BF4)+Data!$AK$7)*Drivers!BG4)</f>
        <v>238285.97498669603</v>
      </c>
      <c r="BG19" s="22">
        <f>(((Data!$AJ$7*'Intermediate calculations'!BG4)+Data!$AK$7)*Drivers!BH4)</f>
        <v>239604.76562604916</v>
      </c>
      <c r="BH19" s="22">
        <f>(((Data!$AJ$7*'Intermediate calculations'!BH4)+Data!$AK$7)*Drivers!BI4)</f>
        <v>240838.75758364488</v>
      </c>
      <c r="BI19" s="22">
        <f>(((Data!$AJ$7*'Intermediate calculations'!BI4)+Data!$AK$7)*Drivers!BJ4)</f>
        <v>242064.5962964138</v>
      </c>
      <c r="BJ19" s="22">
        <f>(((Data!$AJ$7*'Intermediate calculations'!BJ4)+Data!$AK$7)*Drivers!BK4)</f>
        <v>243300.36502970674</v>
      </c>
      <c r="BK19" s="22">
        <f>(((Data!$AJ$7*'Intermediate calculations'!BK4)+Data!$AK$7)*Drivers!BL4)</f>
        <v>244537.73066393076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3.2181514797201089E-3</v>
      </c>
      <c r="AJ20" s="22">
        <f>AJ19/Drivers!AK4</f>
        <v>3.2180524369428078E-3</v>
      </c>
      <c r="AK20" s="22">
        <f>AK19/Drivers!AL4</f>
        <v>3.2180095647089259E-3</v>
      </c>
      <c r="AL20" s="22">
        <f>AL19/Drivers!AM4</f>
        <v>3.2180557381840582E-3</v>
      </c>
      <c r="AM20" s="22">
        <f>AM19/Drivers!AN4</f>
        <v>3.2182026527244867E-3</v>
      </c>
      <c r="AN20" s="22">
        <f>AN19/Drivers!AO4</f>
        <v>3.2184181988502421E-3</v>
      </c>
      <c r="AO20" s="22">
        <f>AO19/Drivers!AP4</f>
        <v>3.2186298961958439E-3</v>
      </c>
      <c r="AP20" s="22">
        <f>AP19/Drivers!AQ4</f>
        <v>3.2188919313095236E-3</v>
      </c>
      <c r="AQ20" s="22">
        <f>AQ19/Drivers!AR4</f>
        <v>3.2191513280267025E-3</v>
      </c>
      <c r="AR20" s="22">
        <f>AR19/Drivers!AS4</f>
        <v>3.2200947744817983E-3</v>
      </c>
      <c r="AS20" s="22">
        <f>AS19/Drivers!AT4</f>
        <v>3.2210084558860017E-3</v>
      </c>
      <c r="AT20" s="22">
        <f>AT19/Drivers!AU4</f>
        <v>3.2219802466692286E-3</v>
      </c>
      <c r="AU20" s="22">
        <f>AU19/Drivers!AV4</f>
        <v>3.2231167159115573E-3</v>
      </c>
      <c r="AV20" s="22">
        <f>AV19/Drivers!AW4</f>
        <v>3.2241868803171837E-3</v>
      </c>
      <c r="AW20" s="22">
        <f>AW19/Drivers!AX4</f>
        <v>3.2253784654928275E-3</v>
      </c>
      <c r="AX20" s="22">
        <f>AX19/Drivers!AY4</f>
        <v>3.2266747943869223E-3</v>
      </c>
      <c r="AY20" s="22">
        <f>AY19/Drivers!AZ4</f>
        <v>3.227870442207157E-3</v>
      </c>
      <c r="AZ20" s="22">
        <f>AZ19/Drivers!BA4</f>
        <v>3.2290687853195866E-3</v>
      </c>
      <c r="BA20" s="22">
        <f>BA19/Drivers!BB4</f>
        <v>3.2302700838114239E-3</v>
      </c>
      <c r="BB20" s="22">
        <f>BB19/Drivers!BC4</f>
        <v>3.2315864991882982E-3</v>
      </c>
      <c r="BC20" s="22">
        <f>BC19/Drivers!BD4</f>
        <v>3.232825354281074E-3</v>
      </c>
      <c r="BD20" s="22">
        <f>BD19/Drivers!BE4</f>
        <v>3.2340924533595149E-3</v>
      </c>
      <c r="BE20" s="22">
        <f>BE19/Drivers!BF4</f>
        <v>3.2353887471977386E-3</v>
      </c>
      <c r="BF20" s="22">
        <f>BF19/Drivers!BG4</f>
        <v>3.2367216036172804E-3</v>
      </c>
      <c r="BG20" s="22">
        <f>BG19/Drivers!BH4</f>
        <v>3.2381051885425854E-3</v>
      </c>
      <c r="BH20" s="22">
        <f>BH19/Drivers!BI4</f>
        <v>3.2382510473407482E-3</v>
      </c>
      <c r="BI20" s="22">
        <f>BI19/Drivers!BJ4</f>
        <v>3.2382028269690114E-3</v>
      </c>
      <c r="BJ20" s="22">
        <f>BJ19/Drivers!BK4</f>
        <v>3.2382037280775612E-3</v>
      </c>
      <c r="BK20" s="22">
        <f>BK19/Drivers!BL4</f>
        <v>3.2381422354256502E-3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3.2181514797201087</v>
      </c>
      <c r="AJ21" s="22">
        <f t="shared" si="7"/>
        <v>3.2180524369428078</v>
      </c>
      <c r="AK21" s="22">
        <f t="shared" si="7"/>
        <v>3.2180095647089257</v>
      </c>
      <c r="AL21" s="22">
        <f t="shared" si="7"/>
        <v>3.218055738184058</v>
      </c>
      <c r="AM21" s="22">
        <f t="shared" si="7"/>
        <v>3.2182026527244867</v>
      </c>
      <c r="AN21" s="22">
        <f t="shared" si="7"/>
        <v>3.2184181988502423</v>
      </c>
      <c r="AO21" s="22">
        <f t="shared" si="7"/>
        <v>3.2186298961958437</v>
      </c>
      <c r="AP21" s="22">
        <f t="shared" si="7"/>
        <v>3.2188919313095234</v>
      </c>
      <c r="AQ21" s="22">
        <f t="shared" si="7"/>
        <v>3.2191513280267023</v>
      </c>
      <c r="AR21" s="22">
        <f t="shared" si="7"/>
        <v>3.2200947744817983</v>
      </c>
      <c r="AS21" s="22">
        <f t="shared" si="7"/>
        <v>3.2210084558860017</v>
      </c>
      <c r="AT21" s="22">
        <f t="shared" si="7"/>
        <v>3.2219802466692284</v>
      </c>
      <c r="AU21" s="22">
        <f t="shared" si="7"/>
        <v>3.2231167159115572</v>
      </c>
      <c r="AV21" s="22">
        <f t="shared" si="7"/>
        <v>3.2241868803171836</v>
      </c>
      <c r="AW21" s="22">
        <f t="shared" si="7"/>
        <v>3.2253784654928275</v>
      </c>
      <c r="AX21" s="22">
        <f t="shared" si="7"/>
        <v>3.2266747943869221</v>
      </c>
      <c r="AY21" s="22">
        <f t="shared" si="7"/>
        <v>3.2278704422071569</v>
      </c>
      <c r="AZ21" s="22">
        <f t="shared" si="7"/>
        <v>3.2290687853195865</v>
      </c>
      <c r="BA21" s="22">
        <f t="shared" si="7"/>
        <v>3.230270083811424</v>
      </c>
      <c r="BB21" s="22">
        <f t="shared" si="7"/>
        <v>3.2315864991882983</v>
      </c>
      <c r="BC21" s="22">
        <f t="shared" si="7"/>
        <v>3.2328253542810739</v>
      </c>
      <c r="BD21" s="22">
        <f t="shared" si="7"/>
        <v>3.2340924533595148</v>
      </c>
      <c r="BE21" s="22">
        <f t="shared" si="7"/>
        <v>3.2353887471977387</v>
      </c>
      <c r="BF21" s="22">
        <f t="shared" si="7"/>
        <v>3.2367216036172803</v>
      </c>
      <c r="BG21" s="22">
        <f t="shared" si="7"/>
        <v>3.2381051885425856</v>
      </c>
      <c r="BH21" s="22">
        <f t="shared" si="7"/>
        <v>3.2382510473407482</v>
      </c>
      <c r="BI21" s="22">
        <f t="shared" si="7"/>
        <v>3.2382028269690113</v>
      </c>
      <c r="BJ21" s="22">
        <f t="shared" si="7"/>
        <v>3.2382037280775613</v>
      </c>
      <c r="BK21" s="22">
        <f t="shared" si="7"/>
        <v>3.2381422354256504</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12464.996321113742</v>
      </c>
      <c r="AJ22" s="22">
        <f>((Data!$AJ$8*'Intermediate calculations'!AJ4)+Data!$AK$8)*Drivers!AK4</f>
        <v>12608.132387400876</v>
      </c>
      <c r="AK22" s="22">
        <f>((Data!$AJ$8*'Intermediate calculations'!AK4)+Data!$AK$8)*Drivers!AL4</f>
        <v>12753.134685658953</v>
      </c>
      <c r="AL22" s="22">
        <f>((Data!$AJ$8*'Intermediate calculations'!AL4)+Data!$AK$8)*Drivers!AM4</f>
        <v>12900.161564900985</v>
      </c>
      <c r="AM22" s="22">
        <f>((Data!$AJ$8*'Intermediate calculations'!AM4)+Data!$AK$8)*Drivers!AN4</f>
        <v>13027.777067377916</v>
      </c>
      <c r="AN22" s="22">
        <f>((Data!$AJ$8*'Intermediate calculations'!AN4)+Data!$AK$8)*Drivers!AO4</f>
        <v>13156.935552081473</v>
      </c>
      <c r="AO22" s="22">
        <f>((Data!$AJ$8*'Intermediate calculations'!AO4)+Data!$AK$8)*Drivers!AP4</f>
        <v>13287.358576551689</v>
      </c>
      <c r="AP22" s="22">
        <f>((Data!$AJ$8*'Intermediate calculations'!AP4)+Data!$AK$8)*Drivers!AQ4</f>
        <v>13419.284263617723</v>
      </c>
      <c r="AQ22" s="22">
        <f>((Data!$AJ$8*'Intermediate calculations'!AQ4)+Data!$AK$8)*Drivers!AR4</f>
        <v>13552.508598826516</v>
      </c>
      <c r="AR22" s="22">
        <f>((Data!$AJ$8*'Intermediate calculations'!AR4)+Data!$AK$8)*Drivers!AS4</f>
        <v>13672.175160996214</v>
      </c>
      <c r="AS22" s="22">
        <f>((Data!$AJ$8*'Intermediate calculations'!AS4)+Data!$AK$8)*Drivers!AT4</f>
        <v>13792.769718712971</v>
      </c>
      <c r="AT22" s="22">
        <f>((Data!$AJ$8*'Intermediate calculations'!AT4)+Data!$AK$8)*Drivers!AU4</f>
        <v>13914.677808873033</v>
      </c>
      <c r="AU22" s="22">
        <f>((Data!$AJ$8*'Intermediate calculations'!AU4)+Data!$AK$8)*Drivers!AV4</f>
        <v>14038.379374677656</v>
      </c>
      <c r="AV22" s="22">
        <f>((Data!$AJ$8*'Intermediate calculations'!AV4)+Data!$AK$8)*Drivers!AW4</f>
        <v>14162.887629961484</v>
      </c>
      <c r="AW22" s="22">
        <f>((Data!$AJ$8*'Intermediate calculations'!AW4)+Data!$AK$8)*Drivers!AX4</f>
        <v>14271.848943823279</v>
      </c>
      <c r="AX22" s="22">
        <f>((Data!$AJ$8*'Intermediate calculations'!AX4)+Data!$AK$8)*Drivers!AY4</f>
        <v>14382.113451521896</v>
      </c>
      <c r="AY22" s="22">
        <f>((Data!$AJ$8*'Intermediate calculations'!AY4)+Data!$AK$8)*Drivers!AZ4</f>
        <v>14492.775478372199</v>
      </c>
      <c r="AZ22" s="22">
        <f>((Data!$AJ$8*'Intermediate calculations'!AZ4)+Data!$AK$8)*Drivers!BA4</f>
        <v>14604.299171731731</v>
      </c>
      <c r="BA22" s="22">
        <f>((Data!$AJ$8*'Intermediate calculations'!BA4)+Data!$AK$8)*Drivers!BB4</f>
        <v>14716.692491150177</v>
      </c>
      <c r="BB22" s="22">
        <f>((Data!$AJ$8*'Intermediate calculations'!BB4)+Data!$AK$8)*Drivers!BC4</f>
        <v>14814.131498610708</v>
      </c>
      <c r="BC22" s="22">
        <f>((Data!$AJ$8*'Intermediate calculations'!BC4)+Data!$AK$8)*Drivers!BD4</f>
        <v>14911.855416204531</v>
      </c>
      <c r="BD22" s="22">
        <f>((Data!$AJ$8*'Intermediate calculations'!BD4)+Data!$AK$8)*Drivers!BE4</f>
        <v>15010.352870299963</v>
      </c>
      <c r="BE22" s="22">
        <f>((Data!$AJ$8*'Intermediate calculations'!BE4)+Data!$AK$8)*Drivers!BF4</f>
        <v>15109.634954300076</v>
      </c>
      <c r="BF22" s="22">
        <f>((Data!$AJ$8*'Intermediate calculations'!BF4)+Data!$AK$8)*Drivers!BG4</f>
        <v>15209.743084257198</v>
      </c>
      <c r="BG22" s="22">
        <f>((Data!$AJ$8*'Intermediate calculations'!BG4)+Data!$AK$8)*Drivers!BH4</f>
        <v>15293.921210173354</v>
      </c>
      <c r="BH22" s="22">
        <f>((Data!$AJ$8*'Intermediate calculations'!BH4)+Data!$AK$8)*Drivers!BI4</f>
        <v>15372.68665427521</v>
      </c>
      <c r="BI22" s="22">
        <f>((Data!$AJ$8*'Intermediate calculations'!BI4)+Data!$AK$8)*Drivers!BJ4</f>
        <v>15450.931678494502</v>
      </c>
      <c r="BJ22" s="22">
        <f>((Data!$AJ$8*'Intermediate calculations'!BJ4)+Data!$AK$8)*Drivers!BK4</f>
        <v>15529.810533811073</v>
      </c>
      <c r="BK22" s="22">
        <f>((Data!$AJ$8*'Intermediate calculations'!BK4)+Data!$AK$8)*Drivers!BL4</f>
        <v>15608.791318974309</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2.0541392423745382E-4</v>
      </c>
      <c r="AJ23" s="22">
        <f>AJ22/Drivers!AK4</f>
        <v>2.054076023580516E-4</v>
      </c>
      <c r="AK23" s="22">
        <f>AK22/Drivers!AL4</f>
        <v>2.0540486583248466E-4</v>
      </c>
      <c r="AL23" s="22">
        <f>AL22/Drivers!AM4</f>
        <v>2.0540781307557823E-4</v>
      </c>
      <c r="AM23" s="22">
        <f>AM22/Drivers!AN4</f>
        <v>2.0541719059943535E-4</v>
      </c>
      <c r="AN23" s="22">
        <f>AN22/Drivers!AO4</f>
        <v>2.0543094886278147E-4</v>
      </c>
      <c r="AO23" s="22">
        <f>AO22/Drivers!AP4</f>
        <v>2.0544446145930926E-4</v>
      </c>
      <c r="AP23" s="22">
        <f>AP22/Drivers!AQ4</f>
        <v>2.0546118710486325E-4</v>
      </c>
      <c r="AQ23" s="22">
        <f>AQ22/Drivers!AR4</f>
        <v>2.0547774434212998E-4</v>
      </c>
      <c r="AR23" s="22">
        <f>AR22/Drivers!AS4</f>
        <v>2.0553796432862546E-4</v>
      </c>
      <c r="AS23" s="22">
        <f>AS22/Drivers!AT4</f>
        <v>2.0559628441825547E-4</v>
      </c>
      <c r="AT23" s="22">
        <f>AT22/Drivers!AU4</f>
        <v>2.0565831361718482E-4</v>
      </c>
      <c r="AU23" s="22">
        <f>AU22/Drivers!AV4</f>
        <v>2.0573085420712072E-4</v>
      </c>
      <c r="AV23" s="22">
        <f>AV22/Drivers!AW4</f>
        <v>2.0579916257343732E-4</v>
      </c>
      <c r="AW23" s="22">
        <f>AW22/Drivers!AX4</f>
        <v>2.0587522120166991E-4</v>
      </c>
      <c r="AX23" s="22">
        <f>AX22/Drivers!AY4</f>
        <v>2.0595796559916529E-4</v>
      </c>
      <c r="AY23" s="22">
        <f>AY22/Drivers!AZ4</f>
        <v>2.0603428354513774E-4</v>
      </c>
      <c r="AZ23" s="22">
        <f>AZ22/Drivers!BA4</f>
        <v>2.061107735310375E-4</v>
      </c>
      <c r="BA23" s="22">
        <f>BA22/Drivers!BB4</f>
        <v>2.0618745215817606E-4</v>
      </c>
      <c r="BB23" s="22">
        <f>BB22/Drivers!BC4</f>
        <v>2.0627147867159358E-4</v>
      </c>
      <c r="BC23" s="22">
        <f>BC22/Drivers!BD4</f>
        <v>2.0635055452857925E-4</v>
      </c>
      <c r="BD23" s="22">
        <f>BD22/Drivers!BE4</f>
        <v>2.0643143319316057E-4</v>
      </c>
      <c r="BE23" s="22">
        <f>BE22/Drivers!BF4</f>
        <v>2.065141753530472E-4</v>
      </c>
      <c r="BF23" s="22">
        <f>BF22/Drivers!BG4</f>
        <v>2.0659925129472008E-4</v>
      </c>
      <c r="BG23" s="22">
        <f>BG22/Drivers!BH4</f>
        <v>2.0668756522612252E-4</v>
      </c>
      <c r="BH23" s="22">
        <f>BH22/Drivers!BI4</f>
        <v>2.0669687536217549E-4</v>
      </c>
      <c r="BI23" s="22">
        <f>BI22/Drivers!BJ4</f>
        <v>2.0669379746610718E-4</v>
      </c>
      <c r="BJ23" s="22">
        <f>BJ22/Drivers!BK4</f>
        <v>2.0669385498367417E-4</v>
      </c>
      <c r="BK23" s="22">
        <f>BK22/Drivers!BL4</f>
        <v>2.0668992992078623E-4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0.2054139242374538</v>
      </c>
      <c r="AJ24" s="22">
        <f t="shared" ref="AJ24" si="20">AJ23*1000</f>
        <v>0.20540760235805161</v>
      </c>
      <c r="AK24" s="22">
        <f t="shared" ref="AK24" si="21">AK23*1000</f>
        <v>0.20540486583248466</v>
      </c>
      <c r="AL24" s="22">
        <f t="shared" ref="AL24" si="22">AL23*1000</f>
        <v>0.20540781307557823</v>
      </c>
      <c r="AM24" s="22">
        <f t="shared" ref="AM24" si="23">AM23*1000</f>
        <v>0.20541719059943536</v>
      </c>
      <c r="AN24" s="22">
        <f t="shared" ref="AN24" si="24">AN23*1000</f>
        <v>0.20543094886278146</v>
      </c>
      <c r="AO24" s="22">
        <f t="shared" ref="AO24" si="25">AO23*1000</f>
        <v>0.20544446145930925</v>
      </c>
      <c r="AP24" s="22">
        <f t="shared" ref="AP24" si="26">AP23*1000</f>
        <v>0.20546118710486325</v>
      </c>
      <c r="AQ24" s="22">
        <f t="shared" ref="AQ24" si="27">AQ23*1000</f>
        <v>0.20547774434212998</v>
      </c>
      <c r="AR24" s="22">
        <f t="shared" ref="AR24" si="28">AR23*1000</f>
        <v>0.20553796432862548</v>
      </c>
      <c r="AS24" s="22">
        <f t="shared" ref="AS24" si="29">AS23*1000</f>
        <v>0.20559628441825548</v>
      </c>
      <c r="AT24" s="22">
        <f t="shared" ref="AT24" si="30">AT23*1000</f>
        <v>0.20565831361718481</v>
      </c>
      <c r="AU24" s="22">
        <f t="shared" ref="AU24" si="31">AU23*1000</f>
        <v>0.20573085420712073</v>
      </c>
      <c r="AV24" s="22">
        <f t="shared" ref="AV24" si="32">AV23*1000</f>
        <v>0.20579916257343733</v>
      </c>
      <c r="AW24" s="22">
        <f t="shared" ref="AW24" si="33">AW23*1000</f>
        <v>0.2058752212016699</v>
      </c>
      <c r="AX24" s="22">
        <f t="shared" ref="AX24" si="34">AX23*1000</f>
        <v>0.20595796559916529</v>
      </c>
      <c r="AY24" s="22">
        <f t="shared" ref="AY24" si="35">AY23*1000</f>
        <v>0.20603428354513775</v>
      </c>
      <c r="AZ24" s="22">
        <f t="shared" ref="AZ24" si="36">AZ23*1000</f>
        <v>0.20611077353103749</v>
      </c>
      <c r="BA24" s="22">
        <f t="shared" ref="BA24" si="37">BA23*1000</f>
        <v>0.20618745215817608</v>
      </c>
      <c r="BB24" s="22">
        <f t="shared" ref="BB24" si="38">BB23*1000</f>
        <v>0.20627147867159357</v>
      </c>
      <c r="BC24" s="22">
        <f t="shared" ref="BC24" si="39">BC23*1000</f>
        <v>0.20635055452857926</v>
      </c>
      <c r="BD24" s="22">
        <f t="shared" ref="BD24" si="40">BD23*1000</f>
        <v>0.20643143319316057</v>
      </c>
      <c r="BE24" s="22">
        <f t="shared" ref="BE24" si="41">BE23*1000</f>
        <v>0.2065141753530472</v>
      </c>
      <c r="BF24" s="22">
        <f t="shared" ref="BF24" si="42">BF23*1000</f>
        <v>0.20659925129472007</v>
      </c>
      <c r="BG24" s="22">
        <f t="shared" ref="BG24" si="43">BG23*1000</f>
        <v>0.20668756522612253</v>
      </c>
      <c r="BH24" s="22">
        <f t="shared" ref="BH24" si="44">BH23*1000</f>
        <v>0.20669687536217549</v>
      </c>
      <c r="BI24" s="22">
        <f t="shared" ref="BI24" si="45">BI23*1000</f>
        <v>0.20669379746610719</v>
      </c>
      <c r="BJ24" s="22">
        <f t="shared" ref="BJ24" si="46">BJ23*1000</f>
        <v>0.20669385498367418</v>
      </c>
      <c r="BK24" s="22">
        <f t="shared" ref="BK24" si="47">BK23*1000</f>
        <v>0.20668992992078625</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3.4235654039575629</v>
      </c>
      <c r="AJ26" s="45">
        <f>(AJ19+AJ22)*ttokg/Drivers!AK4</f>
        <v>3.423460039300859</v>
      </c>
      <c r="AK26" s="45">
        <f>(AK19+AK22)*ttokg/Drivers!AL4</f>
        <v>3.4234144305414107</v>
      </c>
      <c r="AL26" s="45">
        <f>(AL19+AL22)*ttokg/Drivers!AM4</f>
        <v>3.4234635512596365</v>
      </c>
      <c r="AM26" s="45">
        <f>(AM19+AM22)*ttokg/Drivers!AN4</f>
        <v>3.4236198433239218</v>
      </c>
      <c r="AN26" s="45">
        <f>(AN19+AN22)*ttokg/Drivers!AO4</f>
        <v>3.4238491477130237</v>
      </c>
      <c r="AO26" s="45">
        <f>(AO19+AO22)*ttokg/Drivers!AP4</f>
        <v>3.4240743576551536</v>
      </c>
      <c r="AP26" s="45">
        <f>(AP19+AP22)*ttokg/Drivers!AQ4</f>
        <v>3.4243531184143872</v>
      </c>
      <c r="AQ26" s="45">
        <f>(AQ19+AQ22)*ttokg/Drivers!AR4</f>
        <v>3.4246290723688322</v>
      </c>
      <c r="AR26" s="45">
        <f>(AR19+AR22)*ttokg/Drivers!AS4</f>
        <v>3.4256327388104237</v>
      </c>
      <c r="AS26" s="45">
        <f>(AS19+AS22)*ttokg/Drivers!AT4</f>
        <v>3.4266047403042577</v>
      </c>
      <c r="AT26" s="45">
        <f>(AT19+AT22)*ttokg/Drivers!AU4</f>
        <v>3.4276385602864132</v>
      </c>
      <c r="AU26" s="45">
        <f>(AU19+AU22)*ttokg/Drivers!AV4</f>
        <v>3.4288475701186778</v>
      </c>
      <c r="AV26" s="45">
        <f>(AV19+AV22)*ttokg/Drivers!AW4</f>
        <v>3.4299860428906213</v>
      </c>
      <c r="AW26" s="45">
        <f>(AW19+AW22)*ttokg/Drivers!AX4</f>
        <v>3.4312536866944976</v>
      </c>
      <c r="AX26" s="45">
        <f>(AX19+AX22)*ttokg/Drivers!AY4</f>
        <v>3.4326327599860877</v>
      </c>
      <c r="AY26" s="45">
        <f>(AY19+AY22)*ttokg/Drivers!AZ4</f>
        <v>3.4339047257522952</v>
      </c>
      <c r="AZ26" s="45">
        <f>(AZ19+AZ22)*ttokg/Drivers!BA4</f>
        <v>3.4351795588506242</v>
      </c>
      <c r="BA26" s="45">
        <f>(BA19+BA22)*ttokg/Drivers!BB4</f>
        <v>3.4364575359695997</v>
      </c>
      <c r="BB26" s="45">
        <f>(BB19+BB22)*ttokg/Drivers!BC4</f>
        <v>3.4378579778598919</v>
      </c>
      <c r="BC26" s="45">
        <f>(BC19+BC22)*ttokg/Drivers!BD4</f>
        <v>3.439175908809653</v>
      </c>
      <c r="BD26" s="45">
        <f>(BD19+BD22)*ttokg/Drivers!BE4</f>
        <v>3.4405238865526759</v>
      </c>
      <c r="BE26" s="45">
        <f>(BE19+BE22)*ttokg/Drivers!BF4</f>
        <v>3.4419029225507858</v>
      </c>
      <c r="BF26" s="45">
        <f>(BF19+BF22)*ttokg/Drivers!BG4</f>
        <v>3.4433208549120007</v>
      </c>
      <c r="BG26" s="45">
        <f>(BG19+BG22)*ttokg/Drivers!BH4</f>
        <v>3.444792753768708</v>
      </c>
      <c r="BH26" s="45">
        <f>(BH19+BH22)*ttokg/Drivers!BI4</f>
        <v>3.4449479227029238</v>
      </c>
      <c r="BI26" s="45">
        <f>(BI19+BI22)*ttokg/Drivers!BJ4</f>
        <v>3.4448966244351187</v>
      </c>
      <c r="BJ26" s="45">
        <f>(BJ19+BJ22)*ttokg/Drivers!BK4</f>
        <v>3.4448975830612354</v>
      </c>
      <c r="BK26" s="45">
        <f>(BK19+BK22)*ttokg/Drivers!BL4</f>
        <v>3.4448321653464364</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168022.06190500857</v>
      </c>
      <c r="AJ27" s="22">
        <f>((Data!$AJ$23*'Intermediate calculations'!AJ19)+Data!$AK$23)</f>
        <v>169302.05245942608</v>
      </c>
      <c r="AK27" s="22">
        <f>((Data!$AJ$23*'Intermediate calculations'!AK19)+Data!$AK$23)</f>
        <v>170598.73174476324</v>
      </c>
      <c r="AL27" s="22">
        <f>((Data!$AJ$23*'Intermediate calculations'!AL19)+Data!$AK$23)</f>
        <v>171913.5157929553</v>
      </c>
      <c r="AM27" s="22">
        <f>((Data!$AJ$23*'Intermediate calculations'!AM19)+Data!$AK$23)</f>
        <v>173054.71410868963</v>
      </c>
      <c r="AN27" s="22">
        <f>((Data!$AJ$23*'Intermediate calculations'!AN19)+Data!$AK$23)</f>
        <v>174209.71050290234</v>
      </c>
      <c r="AO27" s="22">
        <f>((Data!$AJ$23*'Intermediate calculations'!AO19)+Data!$AK$23)</f>
        <v>175376.01501112845</v>
      </c>
      <c r="AP27" s="22">
        <f>((Data!$AJ$23*'Intermediate calculations'!AP19)+Data!$AK$23)</f>
        <v>176555.7570405819</v>
      </c>
      <c r="AQ27" s="22">
        <f>((Data!$AJ$23*'Intermediate calculations'!AQ19)+Data!$AK$23)</f>
        <v>177747.11219731599</v>
      </c>
      <c r="AR27" s="22">
        <f>((Data!$AJ$23*'Intermediate calculations'!AR19)+Data!$AK$23)</f>
        <v>178817.22732084861</v>
      </c>
      <c r="AS27" s="22">
        <f>((Data!$AJ$23*'Intermediate calculations'!AS19)+Data!$AK$23)</f>
        <v>179895.64102045354</v>
      </c>
      <c r="AT27" s="22">
        <f>((Data!$AJ$23*'Intermediate calculations'!AT19)+Data!$AK$23)</f>
        <v>180985.80094981013</v>
      </c>
      <c r="AU27" s="22">
        <f>((Data!$AJ$23*'Intermediate calculations'!AU19)+Data!$AK$23)</f>
        <v>182091.99898852763</v>
      </c>
      <c r="AV27" s="22">
        <f>((Data!$AJ$23*'Intermediate calculations'!AV19)+Data!$AK$23)</f>
        <v>183205.41082695703</v>
      </c>
      <c r="AW27" s="22">
        <f>((Data!$AJ$23*'Intermediate calculations'!AW19)+Data!$AK$23)</f>
        <v>184179.79454559463</v>
      </c>
      <c r="AX27" s="22">
        <f>((Data!$AJ$23*'Intermediate calculations'!AX19)+Data!$AK$23)</f>
        <v>185165.83204126402</v>
      </c>
      <c r="AY27" s="22">
        <f>((Data!$AJ$23*'Intermediate calculations'!AY19)+Data!$AK$23)</f>
        <v>186155.42434162064</v>
      </c>
      <c r="AZ27" s="22">
        <f>((Data!$AJ$23*'Intermediate calculations'!AZ19)+Data!$AK$23)</f>
        <v>187152.7220723519</v>
      </c>
      <c r="BA27" s="22">
        <f>((Data!$AJ$23*'Intermediate calculations'!BA19)+Data!$AK$23)</f>
        <v>188157.796411524</v>
      </c>
      <c r="BB27" s="22">
        <f>((Data!$AJ$23*'Intermediate calculations'!BB19)+Data!$AK$23)</f>
        <v>189029.14220449209</v>
      </c>
      <c r="BC27" s="22">
        <f>((Data!$AJ$23*'Intermediate calculations'!BC19)+Data!$AK$23)</f>
        <v>189903.03579892585</v>
      </c>
      <c r="BD27" s="22">
        <f>((Data!$AJ$23*'Intermediate calculations'!BD19)+Data!$AK$23)</f>
        <v>190783.84672343047</v>
      </c>
      <c r="BE27" s="22">
        <f>((Data!$AJ$23*'Intermediate calculations'!BE19)+Data!$AK$23)</f>
        <v>191671.6741804748</v>
      </c>
      <c r="BF27" s="22">
        <f>((Data!$AJ$23*'Intermediate calculations'!BF19)+Data!$AK$23)</f>
        <v>192566.8885320308</v>
      </c>
      <c r="BG27" s="22">
        <f>((Data!$AJ$23*'Intermediate calculations'!BG19)+Data!$AK$23)</f>
        <v>193319.6492362764</v>
      </c>
      <c r="BH27" s="22">
        <f>((Data!$AJ$23*'Intermediate calculations'!BH19)+Data!$AK$23)</f>
        <v>194024.00717400698</v>
      </c>
      <c r="BI27" s="22">
        <f>((Data!$AJ$23*'Intermediate calculations'!BI19)+Data!$AK$23)</f>
        <v>194723.7112704571</v>
      </c>
      <c r="BJ27" s="22">
        <f>((Data!$AJ$23*'Intermediate calculations'!BJ19)+Data!$AK$23)</f>
        <v>195429.08338502914</v>
      </c>
      <c r="BK27" s="22">
        <f>((Data!$AJ$23*'Intermediate calculations'!BK19)+Data!$AK$23)</f>
        <v>196135.36700460705</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251698.49844173761</v>
      </c>
      <c r="AJ29" s="22">
        <f>((Data!$AJ$9*'Intermediate calculations'!AJ4)+Data!$AK$9)*Drivers!AK4</f>
        <v>253658.56076677708</v>
      </c>
      <c r="AK29" s="22">
        <f>((Data!$AJ$9*'Intermediate calculations'!AK4)+Data!$AK$9)*Drivers!AL4</f>
        <v>256168.50940895645</v>
      </c>
      <c r="AL29" s="22">
        <f>((Data!$AJ$9*'Intermediate calculations'!AL4)+Data!$AK$9)*Drivers!AM4</f>
        <v>259565.51668478746</v>
      </c>
      <c r="AM29" s="22">
        <f>((Data!$AJ$9*'Intermediate calculations'!AM4)+Data!$AK$9)*Drivers!AN4</f>
        <v>263558.99239420932</v>
      </c>
      <c r="AN29" s="22">
        <f>((Data!$AJ$9*'Intermediate calculations'!AN4)+Data!$AK$9)*Drivers!AO4</f>
        <v>268284.17414964212</v>
      </c>
      <c r="AO29" s="22">
        <f>((Data!$AJ$9*'Intermediate calculations'!AO4)+Data!$AK$9)*Drivers!AP4</f>
        <v>273038.44693121396</v>
      </c>
      <c r="AP29" s="22">
        <f>((Data!$AJ$9*'Intermediate calculations'!AP4)+Data!$AK$9)*Drivers!AQ4</f>
        <v>278367.62466642243</v>
      </c>
      <c r="AQ29" s="22">
        <f>((Data!$AJ$9*'Intermediate calculations'!AQ4)+Data!$AK$9)*Drivers!AR4</f>
        <v>283748.4267214174</v>
      </c>
      <c r="AR29" s="22">
        <f>((Data!$AJ$9*'Intermediate calculations'!AR4)+Data!$AK$9)*Drivers!AS4</f>
        <v>295853.36972287128</v>
      </c>
      <c r="AS29" s="22">
        <f>((Data!$AJ$9*'Intermediate calculations'!AS4)+Data!$AK$9)*Drivers!AT4</f>
        <v>307836.14986992837</v>
      </c>
      <c r="AT29" s="22">
        <f>((Data!$AJ$9*'Intermediate calculations'!AT4)+Data!$AK$9)*Drivers!AU4</f>
        <v>320608.5577493622</v>
      </c>
      <c r="AU29" s="22">
        <f>((Data!$AJ$9*'Intermediate calculations'!AU4)+Data!$AK$9)*Drivers!AV4</f>
        <v>335310.42484143493</v>
      </c>
      <c r="AV29" s="22">
        <f>((Data!$AJ$9*'Intermediate calculations'!AV4)+Data!$AK$9)*Drivers!AW4</f>
        <v>349535.80912879534</v>
      </c>
      <c r="AW29" s="22">
        <f>((Data!$AJ$9*'Intermediate calculations'!AW4)+Data!$AK$9)*Drivers!AX4</f>
        <v>364840.53535340045</v>
      </c>
      <c r="AX29" s="22">
        <f>((Data!$AJ$9*'Intermediate calculations'!AX4)+Data!$AK$9)*Drivers!AY4</f>
        <v>381479.21074364887</v>
      </c>
      <c r="AY29" s="22">
        <f>((Data!$AJ$9*'Intermediate calculations'!AY4)+Data!$AK$9)*Drivers!AZ4</f>
        <v>397249.20404836809</v>
      </c>
      <c r="AZ29" s="22">
        <f>((Data!$AJ$9*'Intermediate calculations'!AZ4)+Data!$AK$9)*Drivers!BA4</f>
        <v>413259.12738560425</v>
      </c>
      <c r="BA29" s="22">
        <f>((Data!$AJ$9*'Intermediate calculations'!BA4)+Data!$AK$9)*Drivers!BB4</f>
        <v>429514.72874036839</v>
      </c>
      <c r="BB29" s="22">
        <f>((Data!$AJ$9*'Intermediate calculations'!BB4)+Data!$AK$9)*Drivers!BC4</f>
        <v>446770.32449208206</v>
      </c>
      <c r="BC29" s="22">
        <f>((Data!$AJ$9*'Intermediate calculations'!BC4)+Data!$AK$9)*Drivers!BD4</f>
        <v>463358.87238462287</v>
      </c>
      <c r="BD29" s="22">
        <f>((Data!$AJ$9*'Intermediate calculations'!BD4)+Data!$AK$9)*Drivers!BE4</f>
        <v>480453.13324470626</v>
      </c>
      <c r="BE29" s="22">
        <f>((Data!$AJ$9*'Intermediate calculations'!BE4)+Data!$AK$9)*Drivers!BF4</f>
        <v>498071.45079464687</v>
      </c>
      <c r="BF29" s="22">
        <f>((Data!$AJ$9*'Intermediate calculations'!BF4)+Data!$AK$9)*Drivers!BG4</f>
        <v>516305.41661936021</v>
      </c>
      <c r="BG29" s="22">
        <f>((Data!$AJ$9*'Intermediate calculations'!BG4)+Data!$AK$9)*Drivers!BH4</f>
        <v>534738.03019820806</v>
      </c>
      <c r="BH29" s="22">
        <f>((Data!$AJ$9*'Intermediate calculations'!BH4)+Data!$AK$9)*Drivers!BI4</f>
        <v>539141.61328877648</v>
      </c>
      <c r="BI29" s="22">
        <f>((Data!$AJ$9*'Intermediate calculations'!BI4)+Data!$AK$9)*Drivers!BJ4</f>
        <v>541337.657868732</v>
      </c>
      <c r="BJ29" s="22">
        <f>((Data!$AJ$9*'Intermediate calculations'!BJ4)+Data!$AK$9)*Drivers!BK4</f>
        <v>544111.54668034136</v>
      </c>
      <c r="BK29" s="22">
        <f>((Data!$AJ$9*'Intermediate calculations'!BK4)+Data!$AK$9)*Drivers!BL4</f>
        <v>546172.6158946536</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4.1478051784111871</v>
      </c>
      <c r="AJ30" s="45">
        <f>AJ29*ttokg/Drivers!AK4</f>
        <v>4.132522976738727</v>
      </c>
      <c r="AK30" s="45">
        <f>AK29*ttokg/Drivers!AL4</f>
        <v>4.1259078338460675</v>
      </c>
      <c r="AL30" s="45">
        <f>AL29*ttokg/Drivers!AM4</f>
        <v>4.133032354968333</v>
      </c>
      <c r="AM30" s="45">
        <f>AM29*ttokg/Drivers!AN4</f>
        <v>4.1557011219054445</v>
      </c>
      <c r="AN30" s="45">
        <f>AN29*ttokg/Drivers!AO4</f>
        <v>4.1889596739500234</v>
      </c>
      <c r="AO30" s="45">
        <f>AO29*ttokg/Drivers!AP4</f>
        <v>4.221624363058841</v>
      </c>
      <c r="AP30" s="45">
        <f>AP29*ttokg/Drivers!AQ4</f>
        <v>4.2620561195344422</v>
      </c>
      <c r="AQ30" s="45">
        <f>AQ29*ttokg/Drivers!AR4</f>
        <v>4.3020807740637359</v>
      </c>
      <c r="AR30" s="45">
        <f>AR29*ttokg/Drivers!AS4</f>
        <v>4.4476536203309109</v>
      </c>
      <c r="AS30" s="45">
        <f>AS29*ttokg/Drivers!AT4</f>
        <v>4.5886337489570019</v>
      </c>
      <c r="AT30" s="45">
        <f>AT29*ttokg/Drivers!AU4</f>
        <v>4.7385800967612814</v>
      </c>
      <c r="AU30" s="45">
        <f>AU29*ttokg/Drivers!AV4</f>
        <v>4.9139361664219843</v>
      </c>
      <c r="AV30" s="45">
        <f>AV29*ttokg/Drivers!AW4</f>
        <v>5.0790614659653643</v>
      </c>
      <c r="AW30" s="45">
        <f>AW29*ttokg/Drivers!AX4</f>
        <v>5.2629218691194595</v>
      </c>
      <c r="AX30" s="45">
        <f>AX29*ttokg/Drivers!AY4</f>
        <v>5.4629441234746432</v>
      </c>
      <c r="AY30" s="45">
        <f>AY29*ttokg/Drivers!AZ4</f>
        <v>5.6474313886338248</v>
      </c>
      <c r="AZ30" s="45">
        <f>AZ29*ttokg/Drivers!BA4</f>
        <v>5.8323345346881457</v>
      </c>
      <c r="BA30" s="45">
        <f>BA29*ttokg/Drivers!BB4</f>
        <v>6.0176936928350031</v>
      </c>
      <c r="BB30" s="45">
        <f>BB29*ttokg/Drivers!BC4</f>
        <v>6.2208152714326843</v>
      </c>
      <c r="BC30" s="45">
        <f>BC29*ttokg/Drivers!BD4</f>
        <v>6.4119693756151337</v>
      </c>
      <c r="BD30" s="45">
        <f>BD29*ttokg/Drivers!BE4</f>
        <v>6.6074814985923283</v>
      </c>
      <c r="BE30" s="45">
        <f>BE29*ttokg/Drivers!BF4</f>
        <v>6.8074983438616794</v>
      </c>
      <c r="BF30" s="45">
        <f>BF29*ttokg/Drivers!BG4</f>
        <v>7.0131567589313901</v>
      </c>
      <c r="BG30" s="45">
        <f>BG29*ttokg/Drivers!BH4</f>
        <v>7.2266425318028453</v>
      </c>
      <c r="BH30" s="45">
        <f>BH29*ttokg/Drivers!BI4</f>
        <v>7.2491483987622178</v>
      </c>
      <c r="BI30" s="45">
        <f>BI29*ttokg/Drivers!BJ4</f>
        <v>7.2417080435371446</v>
      </c>
      <c r="BJ30" s="45">
        <f>BJ29*ttokg/Drivers!BK4</f>
        <v>7.2418470836868565</v>
      </c>
      <c r="BK30" s="45">
        <f>BK29*ttokg/Drivers!BL4</f>
        <v>7.2323588288793017</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6.9581088331827454E-2</v>
      </c>
      <c r="AP31" s="45"/>
      <c r="AQ31" s="45">
        <f>(AQ32-AE32)/AE32</f>
        <v>9.9568097174812811E-2</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226274.73892281789</v>
      </c>
      <c r="AJ32" s="22">
        <f>((Data!$AJ$26*'Intermediate calculations'!AJ29)+Data!$AK$26)</f>
        <v>227936.88957542685</v>
      </c>
      <c r="AK32" s="22">
        <f>((Data!$AJ$26*'Intermediate calculations'!AK29)+Data!$AK$26)</f>
        <v>230065.34881895088</v>
      </c>
      <c r="AL32" s="22">
        <f>((Data!$AJ$26*'Intermediate calculations'!AL29)+Data!$AK$26)</f>
        <v>232946.04183993745</v>
      </c>
      <c r="AM32" s="22">
        <f>((Data!$AJ$26*'Intermediate calculations'!AM29)+Data!$AK$26)</f>
        <v>236332.54550964088</v>
      </c>
      <c r="AN32" s="22">
        <f>((Data!$AJ$26*'Intermediate calculations'!AN29)+Data!$AK$26)</f>
        <v>240339.54255159997</v>
      </c>
      <c r="AO32" s="22">
        <f>((Data!$AJ$26*'Intermediate calculations'!AO29)+Data!$AK$26)</f>
        <v>244371.20904792505</v>
      </c>
      <c r="AP32" s="22">
        <f>((Data!$AJ$26*'Intermediate calculations'!AP29)+Data!$AK$26)</f>
        <v>248890.40016612969</v>
      </c>
      <c r="AQ32" s="22">
        <f>((Data!$AJ$26*'Intermediate calculations'!AQ29)+Data!$AK$26)</f>
        <v>253453.3691763572</v>
      </c>
      <c r="AR32" s="22">
        <f>((Data!$AJ$26*'Intermediate calculations'!AR29)+Data!$AK$26)</f>
        <v>263718.47077676462</v>
      </c>
      <c r="AS32" s="22">
        <f>((Data!$AJ$26*'Intermediate calculations'!AS29)+Data!$AK$26)</f>
        <v>273879.97716717981</v>
      </c>
      <c r="AT32" s="22">
        <f>((Data!$AJ$26*'Intermediate calculations'!AT29)+Data!$AK$26)</f>
        <v>284711.09504592454</v>
      </c>
      <c r="AU32" s="22">
        <f>((Data!$AJ$26*'Intermediate calculations'!AU29)+Data!$AK$26)</f>
        <v>297178.4118600298</v>
      </c>
      <c r="AV32" s="22">
        <f>((Data!$AJ$26*'Intermediate calculations'!AV29)+Data!$AK$26)</f>
        <v>309241.66692839784</v>
      </c>
      <c r="AW32" s="22">
        <f>((Data!$AJ$26*'Intermediate calculations'!AW29)+Data!$AK$26)</f>
        <v>322220.21376196167</v>
      </c>
      <c r="AX32" s="22">
        <f>((Data!$AJ$26*'Intermediate calculations'!AX29)+Data!$AK$26)</f>
        <v>336329.96160270611</v>
      </c>
      <c r="AY32" s="22">
        <f>((Data!$AJ$26*'Intermediate calculations'!AY29)+Data!$AK$26)</f>
        <v>349703.05914568878</v>
      </c>
      <c r="AZ32" s="22">
        <f>((Data!$AJ$26*'Intermediate calculations'!AZ29)+Data!$AK$26)</f>
        <v>363279.61953525222</v>
      </c>
      <c r="BA32" s="22">
        <f>((Data!$AJ$26*'Intermediate calculations'!BA29)+Data!$AK$26)</f>
        <v>377064.51711488829</v>
      </c>
      <c r="BB32" s="22">
        <f>((Data!$AJ$26*'Intermediate calculations'!BB29)+Data!$AK$26)</f>
        <v>391697.41902492824</v>
      </c>
      <c r="BC32" s="22">
        <f>((Data!$AJ$26*'Intermediate calculations'!BC29)+Data!$AK$26)</f>
        <v>405764.65829236666</v>
      </c>
      <c r="BD32" s="22">
        <f>((Data!$AJ$26*'Intermediate calculations'!BD29)+Data!$AK$26)</f>
        <v>420260.74674908619</v>
      </c>
      <c r="BE32" s="22">
        <f>((Data!$AJ$26*'Intermediate calculations'!BE29)+Data!$AK$26)</f>
        <v>435201.24003820447</v>
      </c>
      <c r="BF32" s="22">
        <f>((Data!$AJ$26*'Intermediate calculations'!BF29)+Data!$AK$26)</f>
        <v>450663.80865555012</v>
      </c>
      <c r="BG32" s="22">
        <f>((Data!$AJ$26*'Intermediate calculations'!BG29)+Data!$AK$26)</f>
        <v>466294.83237248927</v>
      </c>
      <c r="BH32" s="22">
        <f>((Data!$AJ$26*'Intermediate calculations'!BH29)+Data!$AK$26)</f>
        <v>470029.11082593526</v>
      </c>
      <c r="BI32" s="22">
        <f>((Data!$AJ$26*'Intermediate calculations'!BI29)+Data!$AK$26)</f>
        <v>471891.37657386647</v>
      </c>
      <c r="BJ32" s="22">
        <f>((Data!$AJ$26*'Intermediate calculations'!BJ29)+Data!$AK$26)</f>
        <v>474243.65947812994</v>
      </c>
      <c r="BK32" s="22">
        <f>((Data!$AJ$26*'Intermediate calculations'!BK29)+Data!$AK$26)</f>
        <v>475991.46489017084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469440.95385812473</v>
      </c>
      <c r="AJ34" s="22">
        <f>((Data!$AJ$10*'Intermediate calculations'!AJ4)+Data!$AK$10)*Drivers!AK4</f>
        <v>473983.87508848403</v>
      </c>
      <c r="AK34" s="22">
        <f>((Data!$AJ$10*'Intermediate calculations'!AK4)+Data!$AK$10)*Drivers!AL4</f>
        <v>479063.84776345693</v>
      </c>
      <c r="AL34" s="22">
        <f>((Data!$AJ$10*'Intermediate calculations'!AL4)+Data!$AK$10)*Drivers!AM4</f>
        <v>484991.18513550545</v>
      </c>
      <c r="AM34" s="22">
        <f>((Data!$AJ$10*'Intermediate calculations'!AM4)+Data!$AK$10)*Drivers!AN4</f>
        <v>491088.2284052961</v>
      </c>
      <c r="AN34" s="22">
        <f>((Data!$AJ$10*'Intermediate calculations'!AN4)+Data!$AK$10)*Drivers!AO4</f>
        <v>497881.78895562224</v>
      </c>
      <c r="AO34" s="22">
        <f>((Data!$AJ$10*'Intermediate calculations'!AO4)+Data!$AK$10)*Drivers!AP4</f>
        <v>504726.21439424966</v>
      </c>
      <c r="AP34" s="22">
        <f>((Data!$AJ$10*'Intermediate calculations'!AP4)+Data!$AK$10)*Drivers!AQ4</f>
        <v>512123.48848641227</v>
      </c>
      <c r="AQ34" s="22">
        <f>((Data!$AJ$10*'Intermediate calculations'!AQ4)+Data!$AK$10)*Drivers!AR4</f>
        <v>519592.81886000931</v>
      </c>
      <c r="AR34" s="22">
        <f>((Data!$AJ$10*'Intermediate calculations'!AR4)+Data!$AK$10)*Drivers!AS4</f>
        <v>532928.71138241829</v>
      </c>
      <c r="AS34" s="22">
        <f>((Data!$AJ$10*'Intermediate calculations'!AS4)+Data!$AK$10)*Drivers!AT4</f>
        <v>546171.15018342203</v>
      </c>
      <c r="AT34" s="22">
        <f>((Data!$AJ$10*'Intermediate calculations'!AT4)+Data!$AK$10)*Drivers!AU4</f>
        <v>560158.47094036674</v>
      </c>
      <c r="AU34" s="22">
        <f>((Data!$AJ$10*'Intermediate calculations'!AU4)+Data!$AK$10)*Drivers!AV4</f>
        <v>575938.64013161138</v>
      </c>
      <c r="AV34" s="22">
        <f>((Data!$AJ$10*'Intermediate calculations'!AV4)+Data!$AK$10)*Drivers!AW4</f>
        <v>591300.12921934645</v>
      </c>
      <c r="AW34" s="22">
        <f>((Data!$AJ$10*'Intermediate calculations'!AW4)+Data!$AK$10)*Drivers!AX4</f>
        <v>607345.79154144425</v>
      </c>
      <c r="AX34" s="22">
        <f>((Data!$AJ$10*'Intermediate calculations'!AX4)+Data!$AK$10)*Drivers!AY4</f>
        <v>624632.17424458149</v>
      </c>
      <c r="AY34" s="22">
        <f>((Data!$AJ$10*'Intermediate calculations'!AY4)+Data!$AK$10)*Drivers!AZ4</f>
        <v>641134.58709283336</v>
      </c>
      <c r="AZ34" s="22">
        <f>((Data!$AJ$10*'Intermediate calculations'!AZ4)+Data!$AK$10)*Drivers!BA4</f>
        <v>657872.24228811404</v>
      </c>
      <c r="BA34" s="22">
        <f>((Data!$AJ$10*'Intermediate calculations'!BA4)+Data!$AK$10)*Drivers!BB4</f>
        <v>674850.53123867197</v>
      </c>
      <c r="BB34" s="22">
        <f>((Data!$AJ$10*'Intermediate calculations'!BB4)+Data!$AK$10)*Drivers!BC4</f>
        <v>692452.0981196753</v>
      </c>
      <c r="BC34" s="22">
        <f>((Data!$AJ$10*'Intermediate calculations'!BC4)+Data!$AK$10)*Drivers!BD4</f>
        <v>709451.27466946712</v>
      </c>
      <c r="BD34" s="22">
        <f>((Data!$AJ$10*'Intermediate calculations'!BD4)+Data!$AK$10)*Drivers!BE4</f>
        <v>726926.20295694866</v>
      </c>
      <c r="BE34" s="22">
        <f>((Data!$AJ$10*'Intermediate calculations'!BE4)+Data!$AK$10)*Drivers!BF4</f>
        <v>744893.81318242697</v>
      </c>
      <c r="BF34" s="22">
        <f>((Data!$AJ$10*'Intermediate calculations'!BF4)+Data!$AK$10)*Drivers!BG4</f>
        <v>763438.36997444846</v>
      </c>
      <c r="BG34" s="22">
        <f>((Data!$AJ$10*'Intermediate calculations'!BG4)+Data!$AK$10)*Drivers!BH4</f>
        <v>781857.14998198883</v>
      </c>
      <c r="BH34" s="22">
        <f>((Data!$AJ$10*'Intermediate calculations'!BH4)+Data!$AK$10)*Drivers!BI4</f>
        <v>787387.09560483519</v>
      </c>
      <c r="BI34" s="22">
        <f>((Data!$AJ$10*'Intermediate calculations'!BI4)+Data!$AK$10)*Drivers!BJ4</f>
        <v>790895.29883537348</v>
      </c>
      <c r="BJ34" s="22">
        <f>((Data!$AJ$10*'Intermediate calculations'!BJ4)+Data!$AK$10)*Drivers!BK4</f>
        <v>794942.29602960404</v>
      </c>
      <c r="BK34" s="22">
        <f>((Data!$AJ$10*'Intermediate calculations'!BK4)+Data!$AK$10)*Drivers!BL4</f>
        <v>798341.66722013743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7.7360398708208304</v>
      </c>
      <c r="AJ35" s="45">
        <f>AJ34*ttokg/Drivers!AK4</f>
        <v>7.7219915168081572</v>
      </c>
      <c r="AK35" s="45">
        <f>AK34*ttokg/Drivers!AL4</f>
        <v>7.715910464405348</v>
      </c>
      <c r="AL35" s="45">
        <f>AL34*ttokg/Drivers!AM4</f>
        <v>7.7224597690828753</v>
      </c>
      <c r="AM35" s="45">
        <f>AM34*ttokg/Drivers!AN4</f>
        <v>7.7432983151110468</v>
      </c>
      <c r="AN35" s="45">
        <f>AN34*ttokg/Drivers!AO4</f>
        <v>7.7738716528463563</v>
      </c>
      <c r="AO35" s="45">
        <f>AO34*ttokg/Drivers!AP4</f>
        <v>7.8038990746897392</v>
      </c>
      <c r="AP35" s="45">
        <f>AP34*ttokg/Drivers!AQ4</f>
        <v>7.8410664698398174</v>
      </c>
      <c r="AQ35" s="45">
        <f>AQ34*ttokg/Drivers!AR4</f>
        <v>7.8778596314610114</v>
      </c>
      <c r="AR35" s="45">
        <f>AR34*ttokg/Drivers!AS4</f>
        <v>8.0116792814581288</v>
      </c>
      <c r="AS35" s="45">
        <f>AS34*ttokg/Drivers!AT4</f>
        <v>8.1412770186258587</v>
      </c>
      <c r="AT35" s="45">
        <f>AT34*ttokg/Drivers!AU4</f>
        <v>8.2791170643215164</v>
      </c>
      <c r="AU35" s="45">
        <f>AU34*ttokg/Drivers!AV4</f>
        <v>8.4403153129550326</v>
      </c>
      <c r="AV35" s="45">
        <f>AV34*ttokg/Drivers!AW4</f>
        <v>8.5921087988775984</v>
      </c>
      <c r="AW35" s="45">
        <f>AW34*ttokg/Drivers!AX4</f>
        <v>8.7611247618769941</v>
      </c>
      <c r="AX35" s="45">
        <f>AX34*ttokg/Drivers!AY4</f>
        <v>8.9449977076619405</v>
      </c>
      <c r="AY35" s="45">
        <f>AY34*ttokg/Drivers!AZ4</f>
        <v>9.1145899213582791</v>
      </c>
      <c r="AZ35" s="45">
        <f>AZ34*ttokg/Drivers!BA4</f>
        <v>9.2845644387414268</v>
      </c>
      <c r="BA35" s="45">
        <f>BA34*ttokg/Drivers!BB4</f>
        <v>9.4549581509138747</v>
      </c>
      <c r="BB35" s="45">
        <f>BB34*ttokg/Drivers!BC4</f>
        <v>9.641680189067305</v>
      </c>
      <c r="BC35" s="45">
        <f>BC34*ttokg/Drivers!BD4</f>
        <v>9.8174009774776625</v>
      </c>
      <c r="BD35" s="45">
        <f>BD34*ttokg/Drivers!BE4</f>
        <v>9.9971279288830246</v>
      </c>
      <c r="BE35" s="45">
        <f>BE34*ttokg/Drivers!BF4</f>
        <v>10.180995902298529</v>
      </c>
      <c r="BF35" s="45">
        <f>BF34*ttokg/Drivers!BG4</f>
        <v>10.370049958939555</v>
      </c>
      <c r="BG35" s="45">
        <f>BG34*ttokg/Drivers!BH4</f>
        <v>10.566299411619687</v>
      </c>
      <c r="BH35" s="45">
        <f>BH34*ttokg/Drivers!BI4</f>
        <v>10.586988209816687</v>
      </c>
      <c r="BI35" s="45">
        <f>BI34*ttokg/Drivers!BJ4</f>
        <v>10.580148570710875</v>
      </c>
      <c r="BJ35" s="45">
        <f>BJ34*ttokg/Drivers!BK4</f>
        <v>10.580276385098291</v>
      </c>
      <c r="BK35" s="45">
        <f>BK34*ttokg/Drivers!BL4</f>
        <v>10.571554188823443</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0.10962914282985473</v>
      </c>
      <c r="AP36" s="45"/>
      <c r="AQ36" s="45">
        <f>(AQ37-AE37)/AE37</f>
        <v>0.12820297386574717</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503535.76044166961</v>
      </c>
      <c r="AJ37" s="22">
        <f>((Data!$AJ$29*'Intermediate calculations'!AJ34)+Data!$AK$29)</f>
        <v>508477.1101461568</v>
      </c>
      <c r="AK37" s="22">
        <f>((Data!$AJ$29*'Intermediate calculations'!AK34)+Data!$AK$29)</f>
        <v>514002.6123953549</v>
      </c>
      <c r="AL37" s="22">
        <f>((Data!$AJ$29*'Intermediate calculations'!AL34)+Data!$AK$29)</f>
        <v>520449.79588954273</v>
      </c>
      <c r="AM37" s="22">
        <f>((Data!$AJ$29*'Intermediate calculations'!AM34)+Data!$AK$29)</f>
        <v>527081.56902223313</v>
      </c>
      <c r="AN37" s="22">
        <f>((Data!$AJ$29*'Intermediate calculations'!AN34)+Data!$AK$29)</f>
        <v>534470.94619070203</v>
      </c>
      <c r="AO37" s="22">
        <f>((Data!$AJ$29*'Intermediate calculations'!AO34)+Data!$AK$29)</f>
        <v>541915.64925808739</v>
      </c>
      <c r="AP37" s="22">
        <f>((Data!$AJ$29*'Intermediate calculations'!AP34)+Data!$AK$29)</f>
        <v>549961.68754399172</v>
      </c>
      <c r="AQ37" s="22">
        <f>((Data!$AJ$29*'Intermediate calculations'!AQ34)+Data!$AK$29)</f>
        <v>558086.10167374578</v>
      </c>
      <c r="AR37" s="22">
        <f>((Data!$AJ$29*'Intermediate calculations'!AR34)+Data!$AK$29)</f>
        <v>572591.59389630542</v>
      </c>
      <c r="AS37" s="22">
        <f>((Data!$AJ$29*'Intermediate calculations'!AS34)+Data!$AK$29)</f>
        <v>586995.43621228891</v>
      </c>
      <c r="AT37" s="22">
        <f>((Data!$AJ$29*'Intermediate calculations'!AT34)+Data!$AK$29)</f>
        <v>602209.48897354049</v>
      </c>
      <c r="AU37" s="22">
        <f>((Data!$AJ$29*'Intermediate calculations'!AU34)+Data!$AK$29)</f>
        <v>619373.62861321168</v>
      </c>
      <c r="AV37" s="22">
        <f>((Data!$AJ$29*'Intermediate calculations'!AV34)+Data!$AK$29)</f>
        <v>636082.3685880315</v>
      </c>
      <c r="AW37" s="22">
        <f>((Data!$AJ$29*'Intermediate calculations'!AW34)+Data!$AK$29)</f>
        <v>653535.28594080009</v>
      </c>
      <c r="AX37" s="22">
        <f>((Data!$AJ$29*'Intermediate calculations'!AX34)+Data!$AK$29)</f>
        <v>672337.73875265382</v>
      </c>
      <c r="AY37" s="22">
        <f>((Data!$AJ$29*'Intermediate calculations'!AY34)+Data!$AK$29)</f>
        <v>690287.46508867177</v>
      </c>
      <c r="AZ37" s="22">
        <f>((Data!$AJ$29*'Intermediate calculations'!AZ34)+Data!$AK$29)</f>
        <v>708493.06526511745</v>
      </c>
      <c r="BA37" s="22">
        <f>((Data!$AJ$29*'Intermediate calculations'!BA34)+Data!$AK$29)</f>
        <v>726960.4035336927</v>
      </c>
      <c r="BB37" s="22">
        <f>((Data!$AJ$29*'Intermediate calculations'!BB34)+Data!$AK$29)</f>
        <v>746105.68316670042</v>
      </c>
      <c r="BC37" s="22">
        <f>((Data!$AJ$29*'Intermediate calculations'!BC34)+Data!$AK$29)</f>
        <v>764595.74094262975</v>
      </c>
      <c r="BD37" s="22">
        <f>((Data!$AJ$29*'Intermediate calculations'!BD34)+Data!$AK$29)</f>
        <v>783603.27537933225</v>
      </c>
      <c r="BE37" s="22">
        <f>((Data!$AJ$29*'Intermediate calculations'!BE34)+Data!$AK$29)</f>
        <v>803146.70150890783</v>
      </c>
      <c r="BF37" s="22">
        <f>((Data!$AJ$29*'Intermediate calculations'!BF34)+Data!$AK$29)</f>
        <v>823317.67423274112</v>
      </c>
      <c r="BG37" s="22">
        <f>((Data!$AJ$29*'Intermediate calculations'!BG34)+Data!$AK$29)</f>
        <v>843351.8391526721</v>
      </c>
      <c r="BH37" s="22">
        <f>((Data!$AJ$29*'Intermediate calculations'!BH34)+Data!$AK$29)</f>
        <v>849366.77839191584</v>
      </c>
      <c r="BI37" s="22">
        <f>((Data!$AJ$29*'Intermediate calculations'!BI34)+Data!$AK$29)</f>
        <v>853182.66207500803</v>
      </c>
      <c r="BJ37" s="22">
        <f>((Data!$AJ$29*'Intermediate calculations'!BJ34)+Data!$AK$29)</f>
        <v>857584.59364629141</v>
      </c>
      <c r="BK37" s="22">
        <f>((Data!$AJ$29*'Intermediate calculations'!BK34)+Data!$AK$29)</f>
        <v>861282.10037731961</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1847345.9067537556</v>
      </c>
      <c r="AJ39" s="22">
        <f>((Data!$AJ$11*'Intermediate calculations'!AJ4)+Data!$AK$11)*Drivers!AK4</f>
        <v>1857455.8741065965</v>
      </c>
      <c r="AK39" s="22">
        <f>((Data!$AJ$11*'Intermediate calculations'!AK4)+Data!$AK$11)*Drivers!AL4</f>
        <v>1873956.2326366</v>
      </c>
      <c r="AL39" s="22">
        <f>((Data!$AJ$11*'Intermediate calculations'!AL4)+Data!$AK$11)*Drivers!AM4</f>
        <v>1900856.8788948827</v>
      </c>
      <c r="AM39" s="22">
        <f>((Data!$AJ$11*'Intermediate calculations'!AM4)+Data!$AK$11)*Drivers!AN4</f>
        <v>1936678.9319427176</v>
      </c>
      <c r="AN39" s="22">
        <f>((Data!$AJ$11*'Intermediate calculations'!AN4)+Data!$AK$11)*Drivers!AO4</f>
        <v>1981091.637688</v>
      </c>
      <c r="AO39" s="22">
        <f>((Data!$AJ$11*'Intermediate calculations'!AO4)+Data!$AK$11)*Drivers!AP4</f>
        <v>2025734.2079215867</v>
      </c>
      <c r="AP39" s="22">
        <f>((Data!$AJ$11*'Intermediate calculations'!AP4)+Data!$AK$11)*Drivers!AQ4</f>
        <v>2077099.5462952158</v>
      </c>
      <c r="AQ39" s="22">
        <f>((Data!$AJ$11*'Intermediate calculations'!AQ4)+Data!$AK$11)*Drivers!AR4</f>
        <v>2128960.5476668724</v>
      </c>
      <c r="AR39" s="22">
        <f>((Data!$AJ$11*'Intermediate calculations'!AR4)+Data!$AK$11)*Drivers!AS4</f>
        <v>2262341.4437826024</v>
      </c>
      <c r="AS39" s="22">
        <f>((Data!$AJ$11*'Intermediate calculations'!AS4)+Data!$AK$11)*Drivers!AT4</f>
        <v>2394178.0287850103</v>
      </c>
      <c r="AT39" s="22">
        <f>((Data!$AJ$11*'Intermediate calculations'!AT4)+Data!$AK$11)*Drivers!AU4</f>
        <v>2535317.9355374412</v>
      </c>
      <c r="AU39" s="22">
        <f>((Data!$AJ$11*'Intermediate calculations'!AU4)+Data!$AK$11)*Drivers!AV4</f>
        <v>2699322.0017333934</v>
      </c>
      <c r="AV39" s="22">
        <f>((Data!$AJ$11*'Intermediate calculations'!AV4)+Data!$AK$11)*Drivers!AW4</f>
        <v>2857563.7423846689</v>
      </c>
      <c r="AW39" s="22">
        <f>((Data!$AJ$11*'Intermediate calculations'!AW4)+Data!$AK$11)*Drivers!AX4</f>
        <v>3030131.9209302487</v>
      </c>
      <c r="AX39" s="22">
        <f>((Data!$AJ$11*'Intermediate calculations'!AX4)+Data!$AK$11)*Drivers!AY4</f>
        <v>3218501.5722961049</v>
      </c>
      <c r="AY39" s="22">
        <f>((Data!$AJ$11*'Intermediate calculations'!AY4)+Data!$AK$11)*Drivers!AZ4</f>
        <v>3396465.4637956624</v>
      </c>
      <c r="AZ39" s="22">
        <f>((Data!$AJ$11*'Intermediate calculations'!AZ4)+Data!$AK$11)*Drivers!BA4</f>
        <v>3577213.2551953751</v>
      </c>
      <c r="BA39" s="22">
        <f>((Data!$AJ$11*'Intermediate calculations'!BA4)+Data!$AK$11)*Drivers!BB4</f>
        <v>3760812.8174392139</v>
      </c>
      <c r="BB39" s="22">
        <f>((Data!$AJ$11*'Intermediate calculations'!BB4)+Data!$AK$11)*Drivers!BC4</f>
        <v>3957736.6923136404</v>
      </c>
      <c r="BC39" s="22">
        <f>((Data!$AJ$11*'Intermediate calculations'!BC4)+Data!$AK$11)*Drivers!BD4</f>
        <v>4146672.0291384989</v>
      </c>
      <c r="BD39" s="22">
        <f>((Data!$AJ$11*'Intermediate calculations'!BD4)+Data!$AK$11)*Drivers!BE4</f>
        <v>4341571.914644503</v>
      </c>
      <c r="BE39" s="22">
        <f>((Data!$AJ$11*'Intermediate calculations'!BE4)+Data!$AK$11)*Drivers!BF4</f>
        <v>4542654.2755630137</v>
      </c>
      <c r="BF39" s="22">
        <f>((Data!$AJ$11*'Intermediate calculations'!BF4)+Data!$AK$11)*Drivers!BG4</f>
        <v>4751008.5335372463</v>
      </c>
      <c r="BG39" s="22">
        <f>((Data!$AJ$11*'Intermediate calculations'!BG4)+Data!$AK$11)*Drivers!BH4</f>
        <v>4963212.5433111675</v>
      </c>
      <c r="BH39" s="22">
        <f>((Data!$AJ$11*'Intermediate calculations'!BH4)+Data!$AK$11)*Drivers!BI4</f>
        <v>5008464.0503157806</v>
      </c>
      <c r="BI39" s="22">
        <f>((Data!$AJ$11*'Intermediate calculations'!BI4)+Data!$AK$11)*Drivers!BJ4</f>
        <v>5027413.9905277044</v>
      </c>
      <c r="BJ39" s="22">
        <f>((Data!$AJ$11*'Intermediate calculations'!BJ4)+Data!$AK$11)*Drivers!BK4</f>
        <v>5053202.4283401985</v>
      </c>
      <c r="BK39" s="22">
        <f>((Data!$AJ$11*'Intermediate calculations'!BK4)+Data!$AK$11)*Drivers!BL4</f>
        <v>5070472.9665830452</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30.442894835638494</v>
      </c>
      <c r="AJ40" s="45">
        <f>AJ39*ttokg/Drivers!AK4</f>
        <v>30.261068480481526</v>
      </c>
      <c r="AK40" s="45">
        <f>AK39*ttokg/Drivers!AL4</f>
        <v>30.182362064560952</v>
      </c>
      <c r="AL40" s="45">
        <f>AL39*ttokg/Drivers!AM4</f>
        <v>30.267129019981695</v>
      </c>
      <c r="AM40" s="45">
        <f>AM39*ttokg/Drivers!AN4</f>
        <v>30.536840109811479</v>
      </c>
      <c r="AN40" s="45">
        <f>AN39*ttokg/Drivers!AO4</f>
        <v>30.932547575638328</v>
      </c>
      <c r="AO40" s="45">
        <f>AO39*ttokg/Drivers!AP4</f>
        <v>31.321189310009274</v>
      </c>
      <c r="AP40" s="45">
        <f>AP39*ttokg/Drivers!AQ4</f>
        <v>31.802242961185783</v>
      </c>
      <c r="AQ40" s="45">
        <f>AQ39*ttokg/Drivers!AR4</f>
        <v>32.278452947512086</v>
      </c>
      <c r="AR40" s="45">
        <f>AR39*ttokg/Drivers!AS4</f>
        <v>34.010466476314356</v>
      </c>
      <c r="AS40" s="45">
        <f>AS39*ttokg/Drivers!AT4</f>
        <v>35.687836235400624</v>
      </c>
      <c r="AT40" s="45">
        <f>AT39*ttokg/Drivers!AU4</f>
        <v>37.471885319079639</v>
      </c>
      <c r="AU40" s="45">
        <f>AU39*ttokg/Drivers!AV4</f>
        <v>39.558257144581361</v>
      </c>
      <c r="AV40" s="45">
        <f>AV39*ttokg/Drivers!AW4</f>
        <v>41.522904124360529</v>
      </c>
      <c r="AW40" s="45">
        <f>AW39*ttokg/Drivers!AX4</f>
        <v>43.710459797274076</v>
      </c>
      <c r="AX40" s="45">
        <f>AX39*ttokg/Drivers!AY4</f>
        <v>46.090307821739223</v>
      </c>
      <c r="AY40" s="45">
        <f>AY39*ttokg/Drivers!AZ4</f>
        <v>48.285321846270826</v>
      </c>
      <c r="AZ40" s="45">
        <f>AZ39*ttokg/Drivers!BA4</f>
        <v>50.48528398685032</v>
      </c>
      <c r="BA40" s="45">
        <f>BA39*ttokg/Drivers!BB4</f>
        <v>52.690671721102163</v>
      </c>
      <c r="BB40" s="45">
        <f>BB39*ttokg/Drivers!BC4</f>
        <v>55.107395245743341</v>
      </c>
      <c r="BC40" s="45">
        <f>BC39*ttokg/Drivers!BD4</f>
        <v>57.381730762426393</v>
      </c>
      <c r="BD40" s="45">
        <f>BD39*ttokg/Drivers!BE4</f>
        <v>59.707917621614762</v>
      </c>
      <c r="BE40" s="45">
        <f>BE39*ttokg/Drivers!BF4</f>
        <v>62.087701289229884</v>
      </c>
      <c r="BF40" s="45">
        <f>BF39*ttokg/Drivers!BG4</f>
        <v>64.534607881679264</v>
      </c>
      <c r="BG40" s="45">
        <f>BG39*ttokg/Drivers!BH4</f>
        <v>67.074643721478196</v>
      </c>
      <c r="BH40" s="45">
        <f>BH39*ttokg/Drivers!BI4</f>
        <v>67.342416641020563</v>
      </c>
      <c r="BI40" s="45">
        <f>BI39*ttokg/Drivers!BJ4</f>
        <v>67.253891917905207</v>
      </c>
      <c r="BJ40" s="45">
        <f>BJ39*ttokg/Drivers!BK4</f>
        <v>67.2555462059577</v>
      </c>
      <c r="BK40" s="45">
        <f>BK39*ttokg/Drivers!BL4</f>
        <v>67.14265574518285</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3.1241613086646945E-2</v>
      </c>
      <c r="AP41" s="45"/>
      <c r="AQ41" s="45">
        <f>(AQ42-AE42)/AE42</f>
        <v>7.2624464429117935E-2</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1510085.6021933807</v>
      </c>
      <c r="AJ42" s="22">
        <f>((Data!$AJ$33*'Intermediate calculations'!AJ39)+Data!$AK$33)</f>
        <v>1517372.8312796613</v>
      </c>
      <c r="AK42" s="22">
        <f>((Data!$AJ$33*'Intermediate calculations'!AK39)+Data!$AK$33)</f>
        <v>1529266.2319621188</v>
      </c>
      <c r="AL42" s="22">
        <f>((Data!$AJ$33*'Intermediate calculations'!AL39)+Data!$AK$33)</f>
        <v>1548656.1236414444</v>
      </c>
      <c r="AM42" s="22">
        <f>((Data!$AJ$33*'Intermediate calculations'!AM39)+Data!$AK$33)</f>
        <v>1574476.5341126134</v>
      </c>
      <c r="AN42" s="22">
        <f>((Data!$AJ$33*'Intermediate calculations'!AN39)+Data!$AK$33)</f>
        <v>1606489.0569835701</v>
      </c>
      <c r="AO42" s="22">
        <f>((Data!$AJ$33*'Intermediate calculations'!AO39)+Data!$AK$33)</f>
        <v>1638667.2653732444</v>
      </c>
      <c r="AP42" s="22">
        <f>((Data!$AJ$33*'Intermediate calculations'!AP39)+Data!$AK$33)</f>
        <v>1675691.2215107265</v>
      </c>
      <c r="AQ42" s="22">
        <f>((Data!$AJ$33*'Intermediate calculations'!AQ39)+Data!$AK$33)</f>
        <v>1713072.4498025249</v>
      </c>
      <c r="AR42" s="22">
        <f>((Data!$AJ$33*'Intermediate calculations'!AR39)+Data!$AK$33)</f>
        <v>1809212.9329323343</v>
      </c>
      <c r="AS42" s="22">
        <f>((Data!$AJ$33*'Intermediate calculations'!AS39)+Data!$AK$33)</f>
        <v>1904240.2820162552</v>
      </c>
      <c r="AT42" s="22">
        <f>((Data!$AJ$33*'Intermediate calculations'!AT39)+Data!$AK$33)</f>
        <v>2005973.4328589467</v>
      </c>
      <c r="AU42" s="22">
        <f>((Data!$AJ$33*'Intermediate calculations'!AU39)+Data!$AK$33)</f>
        <v>2124186.9898112947</v>
      </c>
      <c r="AV42" s="22">
        <f>((Data!$AJ$33*'Intermediate calculations'!AV39)+Data!$AK$33)</f>
        <v>2238247.0826773336</v>
      </c>
      <c r="AW42" s="22">
        <f>((Data!$AJ$33*'Intermediate calculations'!AW39)+Data!$AK$33)</f>
        <v>2362633.621839643</v>
      </c>
      <c r="AX42" s="22">
        <f>((Data!$AJ$33*'Intermediate calculations'!AX39)+Data!$AK$33)</f>
        <v>2498409.8073107153</v>
      </c>
      <c r="AY42" s="22">
        <f>((Data!$AJ$33*'Intermediate calculations'!AY39)+Data!$AK$33)</f>
        <v>2626685.5574869853</v>
      </c>
      <c r="AZ42" s="22">
        <f>((Data!$AJ$33*'Intermediate calculations'!AZ39)+Data!$AK$33)</f>
        <v>2756967.9329685294</v>
      </c>
      <c r="BA42" s="22">
        <f>((Data!$AJ$33*'Intermediate calculations'!BA39)+Data!$AK$33)</f>
        <v>2889305.8548942353</v>
      </c>
      <c r="BB42" s="22">
        <f>((Data!$AJ$33*'Intermediate calculations'!BB39)+Data!$AK$33)</f>
        <v>3031247.8947332427</v>
      </c>
      <c r="BC42" s="22">
        <f>((Data!$AJ$33*'Intermediate calculations'!BC39)+Data!$AK$33)</f>
        <v>3167431.8243034459</v>
      </c>
      <c r="BD42" s="22">
        <f>((Data!$AJ$33*'Intermediate calculations'!BD39)+Data!$AK$33)</f>
        <v>3307914.979689009</v>
      </c>
      <c r="BE42" s="22">
        <f>((Data!$AJ$33*'Intermediate calculations'!BE39)+Data!$AK$33)</f>
        <v>3452854.4417152232</v>
      </c>
      <c r="BF42" s="22">
        <f>((Data!$AJ$33*'Intermediate calculations'!BF39)+Data!$AK$33)</f>
        <v>3603035.4616898918</v>
      </c>
      <c r="BG42" s="22">
        <f>((Data!$AJ$33*'Intermediate calculations'!BG39)+Data!$AK$33)</f>
        <v>3755991.369288878</v>
      </c>
      <c r="BH42" s="22">
        <f>((Data!$AJ$33*'Intermediate calculations'!BH39)+Data!$AK$33)</f>
        <v>3788608.4971720246</v>
      </c>
      <c r="BI42" s="22">
        <f>((Data!$AJ$33*'Intermediate calculations'!BI39)+Data!$AK$33)</f>
        <v>3802267.5477580586</v>
      </c>
      <c r="BJ42" s="22">
        <f>((Data!$AJ$33*'Intermediate calculations'!BJ39)+Data!$AK$33)</f>
        <v>3820855.7634820333</v>
      </c>
      <c r="BK42" s="22">
        <f>((Data!$AJ$33*'Intermediate calculations'!BK39)+Data!$AK$33)</f>
        <v>3833304.3070061258</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216965.8524898543</v>
      </c>
      <c r="AJ47" s="22">
        <f>((Data!$AJ$12*((Drivers!AK5*1000000)/Drivers!AK4))+Data!$AK$12)*Drivers!AK4</f>
        <v>220437.20253281176</v>
      </c>
      <c r="AK47" s="22">
        <f>((Data!$AJ$12*((Drivers!AL5*1000000)/Drivers!AL4))+Data!$AK$12)*Drivers!AL4</f>
        <v>223401.45586705045</v>
      </c>
      <c r="AL47" s="22">
        <f>((Data!$AJ$12*((Drivers!AM5*1000000)/Drivers!AM4))+Data!$AK$12)*Drivers!AM4</f>
        <v>225509.54252592163</v>
      </c>
      <c r="AM47" s="22">
        <f>((Data!$AJ$12*((Drivers!AN5*1000000)/Drivers!AN4))+Data!$AK$12)*Drivers!AN4</f>
        <v>226238.49063009143</v>
      </c>
      <c r="AN47" s="22">
        <f>((Data!$AJ$12*((Drivers!AO5*1000000)/Drivers!AO4))+Data!$AK$12)*Drivers!AO4</f>
        <v>226256.30126124536</v>
      </c>
      <c r="AO47" s="22">
        <f>((Data!$AJ$12*((Drivers!AP5*1000000)/Drivers!AP4))+Data!$AK$12)*Drivers!AP4</f>
        <v>226292.37546182517</v>
      </c>
      <c r="AP47" s="22">
        <f>((Data!$AJ$12*((Drivers!AQ5*1000000)/Drivers!AQ4))+Data!$AK$12)*Drivers!AQ4</f>
        <v>225780.93500091715</v>
      </c>
      <c r="AQ47" s="22">
        <f>((Data!$AJ$12*((Drivers!AR5*1000000)/Drivers!AR4))+Data!$AK$12)*Drivers!AR4</f>
        <v>225265.33962134909</v>
      </c>
      <c r="AR47" s="22">
        <f>((Data!$AJ$12*((Drivers!AS5*1000000)/Drivers!AS4))+Data!$AK$12)*Drivers!AS4</f>
        <v>217141.80649122858</v>
      </c>
      <c r="AS47" s="22">
        <f>((Data!$AJ$12*((Drivers!AT5*1000000)/Drivers!AT4))+Data!$AK$12)*Drivers!AT4</f>
        <v>209182.85872736847</v>
      </c>
      <c r="AT47" s="22">
        <f>((Data!$AJ$12*((Drivers!AU5*1000000)/Drivers!AU4))+Data!$AK$12)*Drivers!AU4</f>
        <v>200442.88122651388</v>
      </c>
      <c r="AU47" s="22">
        <f>((Data!$AJ$12*((Drivers!AV5*1000000)/Drivers!AV4))+Data!$AK$12)*Drivers!AV4</f>
        <v>189739.68037721305</v>
      </c>
      <c r="AV47" s="22">
        <f>((Data!$AJ$12*((Drivers!AW5*1000000)/Drivers!AW4))+Data!$AK$12)*Drivers!AW4</f>
        <v>179569.63179205728</v>
      </c>
      <c r="AW47" s="22">
        <f>((Data!$AJ$12*((Drivers!AX5*1000000)/Drivers!AX4))+Data!$AK$12)*Drivers!AX4</f>
        <v>167661.22866057078</v>
      </c>
      <c r="AX47" s="22">
        <f>((Data!$AJ$12*((Drivers!AY5*1000000)/Drivers!AY4))+Data!$AK$12)*Drivers!AY4</f>
        <v>154397.97990353205</v>
      </c>
      <c r="AY47" s="22">
        <f>((Data!$AJ$12*((Drivers!AZ5*1000000)/Drivers!AZ4))+Data!$AK$12)*Drivers!AZ4</f>
        <v>142065.22039143802</v>
      </c>
      <c r="AZ47" s="22">
        <f>((Data!$AJ$12*((Drivers!BA5*1000000)/Drivers!BA4))+Data!$AK$12)*Drivers!BA4</f>
        <v>129513.0336368486</v>
      </c>
      <c r="BA47" s="22">
        <f>((Data!$AJ$12*((Drivers!BB5*1000000)/Drivers!BB4))+Data!$AK$12)*Drivers!BB4</f>
        <v>116735.6722760203</v>
      </c>
      <c r="BB47" s="22">
        <f>((Data!$AJ$12*((Drivers!BC5*1000000)/Drivers!BC4))+Data!$AK$12)*Drivers!BC4</f>
        <v>102326.46669235166</v>
      </c>
      <c r="BC47" s="22">
        <f>((Data!$AJ$12*((Drivers!BD5*1000000)/Drivers!BD4))+Data!$AK$12)*Drivers!BD4</f>
        <v>88630.983092768191</v>
      </c>
      <c r="BD47" s="22">
        <f>((Data!$AJ$12*((Drivers!BE5*1000000)/Drivers!BE4))+Data!$AK$12)*Drivers!BE4</f>
        <v>74432.67425475223</v>
      </c>
      <c r="BE47" s="22">
        <f>((Data!$AJ$12*((Drivers!BF5*1000000)/Drivers!BF4))+Data!$AK$12)*Drivers!BF4</f>
        <v>59712.64503156986</v>
      </c>
      <c r="BF47" s="22">
        <f>((Data!$AJ$12*((Drivers!BG5*1000000)/Drivers!BG4))+Data!$AK$12)*Drivers!BG4</f>
        <v>44376.010046401701</v>
      </c>
      <c r="BG47" s="22">
        <f>((Data!$AJ$12*((Drivers!BH5*1000000)/Drivers!BH4))+Data!$AK$12)*Drivers!BH4</f>
        <v>28213.972776859864</v>
      </c>
      <c r="BH47" s="22">
        <f>((Data!$AJ$12*((Drivers!BI5*1000000)/Drivers!BI4))+Data!$AK$12)*Drivers!BI4</f>
        <v>26621.482846516967</v>
      </c>
      <c r="BI47" s="22">
        <f>((Data!$AJ$12*((Drivers!BJ5*1000000)/Drivers!BJ4))+Data!$AK$12)*Drivers!BJ4</f>
        <v>27334.398130455636</v>
      </c>
      <c r="BJ47" s="22">
        <f>((Data!$AJ$12*((Drivers!BK5*1000000)/Drivers!BK4))+Data!$AK$12)*Drivers!BK4</f>
        <v>27463.097926573835</v>
      </c>
      <c r="BK47" s="22">
        <f>((Data!$AJ$12*((Drivers!BL5*1000000)/Drivers!BL4))+Data!$AK$12)*Drivers!BL4</f>
        <v>28346.660730476462</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224249.88686405224</v>
      </c>
      <c r="AJ49" s="22">
        <f>((Data!$AJ$44*'Intermediate calculations'!AJ47)+Data!$AK$44)</f>
        <v>227688.86420216147</v>
      </c>
      <c r="AK49" s="22">
        <f>((Data!$AJ$44*'Intermediate calculations'!AK47)+Data!$AK$44)</f>
        <v>230625.47385394311</v>
      </c>
      <c r="AL49" s="22">
        <f>((Data!$AJ$44*'Intermediate calculations'!AL47)+Data!$AK$44)</f>
        <v>232713.90116807588</v>
      </c>
      <c r="AM49" s="22">
        <f>((Data!$AJ$44*'Intermediate calculations'!AM47)+Data!$AK$44)</f>
        <v>233436.05133440194</v>
      </c>
      <c r="AN49" s="22">
        <f>((Data!$AJ$44*'Intermediate calculations'!AN47)+Data!$AK$44)</f>
        <v>233453.69586928256</v>
      </c>
      <c r="AO49" s="22">
        <f>((Data!$AJ$44*'Intermediate calculations'!AO47)+Data!$AK$44)</f>
        <v>233489.43365335767</v>
      </c>
      <c r="AP49" s="22">
        <f>((Data!$AJ$44*'Intermediate calculations'!AP47)+Data!$AK$44)</f>
        <v>232982.76272329025</v>
      </c>
      <c r="AQ49" s="22">
        <f>((Data!$AJ$44*'Intermediate calculations'!AQ47)+Data!$AK$44)</f>
        <v>232471.97562201085</v>
      </c>
      <c r="AR49" s="22">
        <f>((Data!$AJ$44*'Intermediate calculations'!AR47)+Data!$AK$44)</f>
        <v>224424.19997445244</v>
      </c>
      <c r="AS49" s="22">
        <f>((Data!$AJ$44*'Intermediate calculations'!AS47)+Data!$AK$44)</f>
        <v>216539.4748224504</v>
      </c>
      <c r="AT49" s="22">
        <f>((Data!$AJ$44*'Intermediate calculations'!AT47)+Data!$AK$44)</f>
        <v>207881.00356801701</v>
      </c>
      <c r="AU49" s="22">
        <f>((Data!$AJ$44*'Intermediate calculations'!AU47)+Data!$AK$44)</f>
        <v>197277.61736078281</v>
      </c>
      <c r="AV49" s="22">
        <f>((Data!$AJ$44*'Intermediate calculations'!AV47)+Data!$AK$44)</f>
        <v>187202.41140949147</v>
      </c>
      <c r="AW49" s="22">
        <f>((Data!$AJ$44*'Intermediate calculations'!AW47)+Data!$AK$44)</f>
        <v>175405.06225268886</v>
      </c>
      <c r="AX49" s="22">
        <f>((Data!$AJ$44*'Intermediate calculations'!AX47)+Data!$AK$44)</f>
        <v>162265.50232910889</v>
      </c>
      <c r="AY49" s="22">
        <f>((Data!$AJ$44*'Intermediate calculations'!AY47)+Data!$AK$44)</f>
        <v>150047.75420414342</v>
      </c>
      <c r="AZ49" s="22">
        <f>((Data!$AJ$44*'Intermediate calculations'!AZ47)+Data!$AK$44)</f>
        <v>137612.62514525675</v>
      </c>
      <c r="BA49" s="22">
        <f>((Data!$AJ$44*'Intermediate calculations'!BA47)+Data!$AK$44)</f>
        <v>124954.42138678912</v>
      </c>
      <c r="BB49" s="22">
        <f>((Data!$AJ$44*'Intermediate calculations'!BB47)+Data!$AK$44)</f>
        <v>110679.59146494811</v>
      </c>
      <c r="BC49" s="22">
        <f>((Data!$AJ$44*'Intermediate calculations'!BC47)+Data!$AK$44)</f>
        <v>97111.827583294755</v>
      </c>
      <c r="BD49" s="22">
        <f>((Data!$AJ$44*'Intermediate calculations'!BD47)+Data!$AK$44)</f>
        <v>83045.927651228718</v>
      </c>
      <c r="BE49" s="22">
        <f>((Data!$AJ$44*'Intermediate calculations'!BE47)+Data!$AK$44)</f>
        <v>68463.1727321363</v>
      </c>
      <c r="BF49" s="22">
        <f>((Data!$AJ$44*'Intermediate calculations'!BF47)+Data!$AK$44)</f>
        <v>53269.562320000543</v>
      </c>
      <c r="BG49" s="22">
        <f>((Data!$AJ$44*'Intermediate calculations'!BG47)+Data!$AK$44)</f>
        <v>37258.247062298047</v>
      </c>
      <c r="BH49" s="22">
        <f>((Data!$AJ$44*'Intermediate calculations'!BH47)+Data!$AK$44)</f>
        <v>35680.608185824924</v>
      </c>
      <c r="BI49" s="22">
        <f>((Data!$AJ$44*'Intermediate calculations'!BI47)+Data!$AK$44)</f>
        <v>36386.875048894726</v>
      </c>
      <c r="BJ49" s="22">
        <f>((Data!$AJ$44*'Intermediate calculations'!BJ47)+Data!$AK$44)</f>
        <v>36514.374631706225</v>
      </c>
      <c r="BK49" s="22">
        <f>((Data!$AJ$44*'Intermediate calculations'!BK47)+Data!$AK$44)</f>
        <v>37389.697610321382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2816172.2048839834</v>
      </c>
      <c r="AJ50" s="22">
        <f>AJ15*Constants!$H$29*Constants!$H$35</f>
        <v>2838012.4976203488</v>
      </c>
      <c r="AK50" s="22">
        <f>AK15*Constants!$H$29*Constants!$H$35</f>
        <v>2861863.0879135206</v>
      </c>
      <c r="AL50" s="22">
        <f>AL15*Constants!$H$29*Constants!$H$35</f>
        <v>2888850.614708208</v>
      </c>
      <c r="AM50" s="22">
        <f>AM15*Constants!$H$29*Constants!$H$35</f>
        <v>2915713.9905683463</v>
      </c>
      <c r="AN50" s="22">
        <f>AN15*Constants!$H$29*Constants!$H$35</f>
        <v>2945151.2660708013</v>
      </c>
      <c r="AO50" s="22">
        <f>AO15*Constants!$H$29*Constants!$H$35</f>
        <v>2974820.2404172691</v>
      </c>
      <c r="AP50" s="22">
        <f>AP15*Constants!$H$29*Constants!$H$35</f>
        <v>3006542.7565004556</v>
      </c>
      <c r="AQ50" s="22">
        <f>AQ15*Constants!$H$29*Constants!$H$35</f>
        <v>3038574.7944139089</v>
      </c>
      <c r="AR50" s="22">
        <f>AR15*Constants!$H$29*Constants!$H$35</f>
        <v>3091277.8495069304</v>
      </c>
      <c r="AS50" s="22">
        <f>AS15*Constants!$H$29*Constants!$H$35</f>
        <v>3143678.6512984592</v>
      </c>
      <c r="AT50" s="22">
        <f>AT15*Constants!$H$29*Constants!$H$35</f>
        <v>3198819.2992369384</v>
      </c>
      <c r="AU50" s="22">
        <f>AU15*Constants!$H$29*Constants!$H$35</f>
        <v>3260502.511838512</v>
      </c>
      <c r="AV50" s="22">
        <f>AV15*Constants!$H$29*Constants!$H$35</f>
        <v>3320704.3832033523</v>
      </c>
      <c r="AW50" s="22">
        <f>AW15*Constants!$H$29*Constants!$H$35</f>
        <v>3382786.7109749201</v>
      </c>
      <c r="AX50" s="22">
        <f>AX15*Constants!$H$29*Constants!$H$35</f>
        <v>3449399.1017521224</v>
      </c>
      <c r="AY50" s="22">
        <f>AY15*Constants!$H$29*Constants!$H$35</f>
        <v>3513195.4539241036</v>
      </c>
      <c r="AZ50" s="22">
        <f>AZ15*Constants!$H$29*Constants!$H$35</f>
        <v>3577874.0466470951</v>
      </c>
      <c r="BA50" s="22">
        <f>BA15*Constants!$H$29*Constants!$H$35</f>
        <v>3643454.6519901473</v>
      </c>
      <c r="BB50" s="22">
        <f>BB15*Constants!$H$29*Constants!$H$35</f>
        <v>3710718.3047829261</v>
      </c>
      <c r="BC50" s="22">
        <f>BC15*Constants!$H$29*Constants!$H$35</f>
        <v>3775817.377233915</v>
      </c>
      <c r="BD50" s="22">
        <f>BD15*Constants!$H$29*Constants!$H$35</f>
        <v>3842663.8899244922</v>
      </c>
      <c r="BE50" s="22">
        <f>BE15*Constants!$H$29*Constants!$H$35</f>
        <v>3911319.4036715268</v>
      </c>
      <c r="BF50" s="22">
        <f>BF15*Constants!$H$29*Constants!$H$35</f>
        <v>3982089.7937768102</v>
      </c>
      <c r="BG50" s="22">
        <f>BG15*Constants!$H$29*Constants!$H$35</f>
        <v>4051801.1432296322</v>
      </c>
      <c r="BH50" s="22">
        <f>BH15*Constants!$H$29*Constants!$H$35</f>
        <v>4074761.8475226201</v>
      </c>
      <c r="BI50" s="22">
        <f>BI15*Constants!$H$29*Constants!$H$35</f>
        <v>4090401.7229290064</v>
      </c>
      <c r="BJ50" s="22">
        <f>BJ15*Constants!$H$29*Constants!$H$35</f>
        <v>4108011.3971551335</v>
      </c>
      <c r="BK50" s="22">
        <f>BK15*Constants!$H$29*Constants!$H$35</f>
        <v>4123286.1851974702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3926850.5684609241</v>
      </c>
      <c r="AJ51" s="22">
        <f>AJ8*Constants!$H$30*Constants!$H$36</f>
        <v>3964487.4354731631</v>
      </c>
      <c r="AK51" s="22">
        <f>AK8*Constants!$H$30*Constants!$H$36</f>
        <v>4010100.2615982611</v>
      </c>
      <c r="AL51" s="22">
        <f>AL8*Constants!$H$30*Constants!$H$36</f>
        <v>4068513.1350439242</v>
      </c>
      <c r="AM51" s="22">
        <f>AM8*Constants!$H$30*Constants!$H$36</f>
        <v>4134131.6608718503</v>
      </c>
      <c r="AN51" s="22">
        <f>AN8*Constants!$H$30*Constants!$H$36</f>
        <v>4210299.9638434406</v>
      </c>
      <c r="AO51" s="22">
        <f>AO8*Constants!$H$30*Constants!$H$36</f>
        <v>4286968.8655533213</v>
      </c>
      <c r="AP51" s="22">
        <f>AP8*Constants!$H$30*Constants!$H$36</f>
        <v>4371946.3626155788</v>
      </c>
      <c r="AQ51" s="22">
        <f>AQ8*Constants!$H$30*Constants!$H$36</f>
        <v>4457748.4401636962</v>
      </c>
      <c r="AR51" s="22">
        <f>AR8*Constants!$H$30*Constants!$H$36</f>
        <v>4638628.4957215143</v>
      </c>
      <c r="AS51" s="22">
        <f>AS8*Constants!$H$30*Constants!$H$36</f>
        <v>4817827.1769984355</v>
      </c>
      <c r="AT51" s="22">
        <f>AT8*Constants!$H$30*Constants!$H$36</f>
        <v>5008387.0363991419</v>
      </c>
      <c r="AU51" s="22">
        <f>AU8*Constants!$H$30*Constants!$H$36</f>
        <v>5226612.4621800035</v>
      </c>
      <c r="AV51" s="22">
        <f>AV8*Constants!$H$30*Constants!$H$36</f>
        <v>5438090.1279491428</v>
      </c>
      <c r="AW51" s="22">
        <f>AW8*Constants!$H$30*Constants!$H$36</f>
        <v>5663927.5342419874</v>
      </c>
      <c r="AX51" s="22">
        <f>AX8*Constants!$H$30*Constants!$H$36</f>
        <v>5908896.048481008</v>
      </c>
      <c r="AY51" s="22">
        <f>AY8*Constants!$H$30*Constants!$H$36</f>
        <v>6141490.2408075957</v>
      </c>
      <c r="AZ51" s="22">
        <f>AZ8*Constants!$H$30*Constants!$H$36</f>
        <v>6377567.7523916736</v>
      </c>
      <c r="BA51" s="22">
        <f>BA8*Constants!$H$30*Constants!$H$36</f>
        <v>6617211.177272575</v>
      </c>
      <c r="BB51" s="22">
        <f>BB8*Constants!$H$30*Constants!$H$36</f>
        <v>6870121.5690374961</v>
      </c>
      <c r="BC51" s="22">
        <f>BC8*Constants!$H$30*Constants!$H$36</f>
        <v>7113528.533841189</v>
      </c>
      <c r="BD51" s="22">
        <f>BD8*Constants!$H$30*Constants!$H$36</f>
        <v>7364207.138636563</v>
      </c>
      <c r="BE51" s="22">
        <f>BE8*Constants!$H$30*Constants!$H$36</f>
        <v>7622420.0031635379</v>
      </c>
      <c r="BF51" s="22">
        <f>BF8*Constants!$H$30*Constants!$H$36</f>
        <v>7889477.4648909112</v>
      </c>
      <c r="BG51" s="22">
        <f>BG8*Constants!$H$30*Constants!$H$36</f>
        <v>8158296.2078706902</v>
      </c>
      <c r="BH51" s="22">
        <f>BH8*Constants!$H$30*Constants!$H$36</f>
        <v>8226474.1138925524</v>
      </c>
      <c r="BI51" s="22">
        <f>BI8*Constants!$H$30*Constants!$H$36</f>
        <v>8263102.5227489062</v>
      </c>
      <c r="BJ51" s="22">
        <f>BJ8*Constants!$H$30*Constants!$H$36</f>
        <v>8308022.8795570266</v>
      </c>
      <c r="BK51" s="22">
        <f>BK8*Constants!$H$30*Constants!$H$36</f>
        <v>8342774.0378145864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694875.1741705708</v>
      </c>
      <c r="AJ52" s="22">
        <f>AJ18*Constants!$H$31*Constants!$H$37</f>
        <v>700354.21166028373</v>
      </c>
      <c r="AK52" s="22">
        <f>AK18*Constants!$H$31*Constants!$H$37</f>
        <v>705904.6857571255</v>
      </c>
      <c r="AL52" s="22">
        <f>AL18*Constants!$H$31*Constants!$H$37</f>
        <v>711532.65782774659</v>
      </c>
      <c r="AM52" s="22">
        <f>AM18*Constants!$H$31*Constants!$H$37</f>
        <v>716417.59102786006</v>
      </c>
      <c r="AN52" s="22">
        <f>AN18*Constants!$H$31*Constants!$H$37</f>
        <v>721361.58731168765</v>
      </c>
      <c r="AO52" s="22">
        <f>AO18*Constants!$H$31*Constants!$H$37</f>
        <v>726353.98831256852</v>
      </c>
      <c r="AP52" s="22">
        <f>AP18*Constants!$H$31*Constants!$H$37</f>
        <v>731403.90902116848</v>
      </c>
      <c r="AQ52" s="22">
        <f>AQ18*Constants!$H$31*Constants!$H$37</f>
        <v>736503.5400651485</v>
      </c>
      <c r="AR52" s="22">
        <f>AR18*Constants!$H$31*Constants!$H$37</f>
        <v>741084.1995551025</v>
      </c>
      <c r="AS52" s="22">
        <f>AS18*Constants!$H$31*Constants!$H$37</f>
        <v>745700.38134579116</v>
      </c>
      <c r="AT52" s="22">
        <f>AT18*Constants!$H$31*Constants!$H$37</f>
        <v>750366.8432209302</v>
      </c>
      <c r="AU52" s="22">
        <f>AU18*Constants!$H$31*Constants!$H$37</f>
        <v>755101.95669834036</v>
      </c>
      <c r="AV52" s="22">
        <f>AV18*Constants!$H$31*Constants!$H$37</f>
        <v>759867.9490591361</v>
      </c>
      <c r="AW52" s="22">
        <f>AW18*Constants!$H$31*Constants!$H$37</f>
        <v>764038.82743425888</v>
      </c>
      <c r="AX52" s="22">
        <f>AX18*Constants!$H$31*Constants!$H$37</f>
        <v>768259.59014722577</v>
      </c>
      <c r="AY52" s="22">
        <f>AY18*Constants!$H$31*Constants!$H$37</f>
        <v>772495.56930697244</v>
      </c>
      <c r="AZ52" s="22">
        <f>AZ18*Constants!$H$31*Constants!$H$37</f>
        <v>776764.53178972192</v>
      </c>
      <c r="BA52" s="22">
        <f>BA18*Constants!$H$31*Constants!$H$37</f>
        <v>781066.78227529558</v>
      </c>
      <c r="BB52" s="22">
        <f>BB18*Constants!$H$31*Constants!$H$37</f>
        <v>784796.60375694581</v>
      </c>
      <c r="BC52" s="22">
        <f>BC18*Constants!$H$31*Constants!$H$37</f>
        <v>788537.33117825177</v>
      </c>
      <c r="BD52" s="22">
        <f>BD18*Constants!$H$31*Constants!$H$37</f>
        <v>792307.66843586217</v>
      </c>
      <c r="BE52" s="22">
        <f>BE18*Constants!$H$31*Constants!$H$37</f>
        <v>796108.04016888328</v>
      </c>
      <c r="BF52" s="22">
        <f>BF18*Constants!$H$31*Constants!$H$37</f>
        <v>799940.03172270872</v>
      </c>
      <c r="BG52" s="22">
        <f>BG18*Constants!$H$31*Constants!$H$37</f>
        <v>803162.24621883151</v>
      </c>
      <c r="BH52" s="22">
        <f>BH18*Constants!$H$31*Constants!$H$37</f>
        <v>806177.2712388864</v>
      </c>
      <c r="BI52" s="22">
        <f>BI18*Constants!$H$31*Constants!$H$37</f>
        <v>809172.37535346369</v>
      </c>
      <c r="BJ52" s="22">
        <f>BJ18*Constants!$H$31*Constants!$H$37</f>
        <v>812191.74158753478</v>
      </c>
      <c r="BK52" s="22">
        <f>BK18*Constants!$H$31*Constants!$H$37</f>
        <v>815215.00954578829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113137.36946140895</v>
      </c>
      <c r="AJ53" s="22">
        <f>AJ32*Constants!$H$32*Constants!$H$38</f>
        <v>113968.44478771342</v>
      </c>
      <c r="AK53" s="22">
        <f>AK32*Constants!$H$32*Constants!$H$38</f>
        <v>115032.67440947544</v>
      </c>
      <c r="AL53" s="22">
        <f>AL32*Constants!$H$32*Constants!$H$38</f>
        <v>116473.02091996872</v>
      </c>
      <c r="AM53" s="22">
        <f>AM32*Constants!$H$32*Constants!$H$38</f>
        <v>118166.27275482044</v>
      </c>
      <c r="AN53" s="22">
        <f>AN32*Constants!$H$32*Constants!$H$38</f>
        <v>120169.77127579998</v>
      </c>
      <c r="AO53" s="22">
        <f>AO32*Constants!$H$32*Constants!$H$38</f>
        <v>122185.60452396252</v>
      </c>
      <c r="AP53" s="22">
        <f>AP32*Constants!$H$32*Constants!$H$38</f>
        <v>124445.20008306485</v>
      </c>
      <c r="AQ53" s="22">
        <f>AQ32*Constants!$H$32*Constants!$H$38</f>
        <v>126726.6845881786</v>
      </c>
      <c r="AR53" s="22">
        <f>AR32*Constants!$H$32*Constants!$H$38</f>
        <v>131859.23538838231</v>
      </c>
      <c r="AS53" s="22">
        <f>AS32*Constants!$H$32*Constants!$H$38</f>
        <v>136939.9885835899</v>
      </c>
      <c r="AT53" s="22">
        <f>AT32*Constants!$H$32*Constants!$H$38</f>
        <v>142355.54752296227</v>
      </c>
      <c r="AU53" s="22">
        <f>AU32*Constants!$H$32*Constants!$H$38</f>
        <v>148589.2059300149</v>
      </c>
      <c r="AV53" s="22">
        <f>AV32*Constants!$H$32*Constants!$H$38</f>
        <v>154620.83346419892</v>
      </c>
      <c r="AW53" s="22">
        <f>AW32*Constants!$H$32*Constants!$H$38</f>
        <v>161110.10688098083</v>
      </c>
      <c r="AX53" s="22">
        <f>AX32*Constants!$H$32*Constants!$H$38</f>
        <v>168164.98080135306</v>
      </c>
      <c r="AY53" s="22">
        <f>AY32*Constants!$H$32*Constants!$H$38</f>
        <v>174851.52957284439</v>
      </c>
      <c r="AZ53" s="22">
        <f>AZ32*Constants!$H$32*Constants!$H$38</f>
        <v>181639.80976762611</v>
      </c>
      <c r="BA53" s="22">
        <f>BA32*Constants!$H$32*Constants!$H$38</f>
        <v>188532.25855744415</v>
      </c>
      <c r="BB53" s="22">
        <f>BB32*Constants!$H$32*Constants!$H$38</f>
        <v>195848.70951246412</v>
      </c>
      <c r="BC53" s="22">
        <f>BC32*Constants!$H$32*Constants!$H$38</f>
        <v>202882.32914618333</v>
      </c>
      <c r="BD53" s="22">
        <f>BD32*Constants!$H$32*Constants!$H$38</f>
        <v>210130.37337454309</v>
      </c>
      <c r="BE53" s="22">
        <f>BE32*Constants!$H$32*Constants!$H$38</f>
        <v>217600.62001910224</v>
      </c>
      <c r="BF53" s="22">
        <f>BF32*Constants!$H$32*Constants!$H$38</f>
        <v>225331.90432777506</v>
      </c>
      <c r="BG53" s="22">
        <f>BG32*Constants!$H$32*Constants!$H$38</f>
        <v>233147.41618624463</v>
      </c>
      <c r="BH53" s="22">
        <f>BH32*Constants!$H$32*Constants!$H$38</f>
        <v>235014.55541296763</v>
      </c>
      <c r="BI53" s="22">
        <f>BI32*Constants!$H$32*Constants!$H$38</f>
        <v>235945.68828693323</v>
      </c>
      <c r="BJ53" s="22">
        <f>BJ32*Constants!$H$32*Constants!$H$38</f>
        <v>237121.82973906497</v>
      </c>
      <c r="BK53" s="22">
        <f>BK32*Constants!$H$32*Constants!$H$38</f>
        <v>237995.73244508542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604242.91253000346</v>
      </c>
      <c r="AJ54" s="22">
        <f>AJ37*Constants!$H$33*Constants!$H$39</f>
        <v>610172.53217538819</v>
      </c>
      <c r="AK54" s="22">
        <f>AK37*Constants!$H$33*Constants!$H$39</f>
        <v>616803.13487442583</v>
      </c>
      <c r="AL54" s="22">
        <f>AL37*Constants!$H$33*Constants!$H$39</f>
        <v>624539.75506745127</v>
      </c>
      <c r="AM54" s="22">
        <f>AM37*Constants!$H$33*Constants!$H$39</f>
        <v>632497.88282667974</v>
      </c>
      <c r="AN54" s="22">
        <f>AN37*Constants!$H$33*Constants!$H$39</f>
        <v>641365.13542884239</v>
      </c>
      <c r="AO54" s="22">
        <f>AO37*Constants!$H$33*Constants!$H$39</f>
        <v>650298.77910970489</v>
      </c>
      <c r="AP54" s="22">
        <f>AP37*Constants!$H$33*Constants!$H$39</f>
        <v>659954.02505279006</v>
      </c>
      <c r="AQ54" s="22">
        <f>AQ37*Constants!$H$33*Constants!$H$39</f>
        <v>669703.32200849487</v>
      </c>
      <c r="AR54" s="22">
        <f>AR37*Constants!$H$33*Constants!$H$39</f>
        <v>687109.91267556651</v>
      </c>
      <c r="AS54" s="22">
        <f>AS37*Constants!$H$33*Constants!$H$39</f>
        <v>704394.5234547467</v>
      </c>
      <c r="AT54" s="22">
        <f>AT37*Constants!$H$33*Constants!$H$39</f>
        <v>722651.38676824851</v>
      </c>
      <c r="AU54" s="22">
        <f>AU37*Constants!$H$33*Constants!$H$39</f>
        <v>743248.35433585395</v>
      </c>
      <c r="AV54" s="22">
        <f>AV37*Constants!$H$33*Constants!$H$39</f>
        <v>763298.84230563778</v>
      </c>
      <c r="AW54" s="22">
        <f>AW37*Constants!$H$33*Constants!$H$39</f>
        <v>784242.34312896011</v>
      </c>
      <c r="AX54" s="22">
        <f>AX37*Constants!$H$33*Constants!$H$39</f>
        <v>806805.28650318459</v>
      </c>
      <c r="AY54" s="22">
        <f>AY37*Constants!$H$33*Constants!$H$39</f>
        <v>828344.95810640615</v>
      </c>
      <c r="AZ54" s="22">
        <f>AZ37*Constants!$H$33*Constants!$H$39</f>
        <v>850191.67831814091</v>
      </c>
      <c r="BA54" s="22">
        <f>BA37*Constants!$H$33*Constants!$H$39</f>
        <v>872352.48424043122</v>
      </c>
      <c r="BB54" s="22">
        <f>BB37*Constants!$H$33*Constants!$H$39</f>
        <v>895326.81980004045</v>
      </c>
      <c r="BC54" s="22">
        <f>BC37*Constants!$H$33*Constants!$H$39</f>
        <v>917514.88913115568</v>
      </c>
      <c r="BD54" s="22">
        <f>BD37*Constants!$H$33*Constants!$H$39</f>
        <v>940323.93045519863</v>
      </c>
      <c r="BE54" s="22">
        <f>BE37*Constants!$H$33*Constants!$H$39</f>
        <v>963776.04181068938</v>
      </c>
      <c r="BF54" s="22">
        <f>BF37*Constants!$H$33*Constants!$H$39</f>
        <v>987981.20907928934</v>
      </c>
      <c r="BG54" s="22">
        <f>BG37*Constants!$H$33*Constants!$H$39</f>
        <v>1012022.2069832064</v>
      </c>
      <c r="BH54" s="22">
        <f>BH37*Constants!$H$33*Constants!$H$39</f>
        <v>1019240.134070299</v>
      </c>
      <c r="BI54" s="22">
        <f>BI37*Constants!$H$33*Constants!$H$39</f>
        <v>1023819.1944900096</v>
      </c>
      <c r="BJ54" s="22">
        <f>BJ37*Constants!$H$33*Constants!$H$39</f>
        <v>1029101.5123755496</v>
      </c>
      <c r="BK54" s="22">
        <f>BK37*Constants!$H$33*Constants!$H$39</f>
        <v>1033538.5204527834</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1570489.0262811161</v>
      </c>
      <c r="AJ55" s="22">
        <f>AJ42*Constants!$H$34*Constants!$H$40</f>
        <v>1578067.7445308478</v>
      </c>
      <c r="AK55" s="22">
        <f>AK42*Constants!$H$34*Constants!$H$40</f>
        <v>1590436.8812406035</v>
      </c>
      <c r="AL55" s="22">
        <f>AL42*Constants!$H$34*Constants!$H$40</f>
        <v>1610602.3685871023</v>
      </c>
      <c r="AM55" s="22">
        <f>AM42*Constants!$H$34*Constants!$H$40</f>
        <v>1637455.5954771182</v>
      </c>
      <c r="AN55" s="22">
        <f>AN42*Constants!$H$34*Constants!$H$40</f>
        <v>1670748.6192629132</v>
      </c>
      <c r="AO55" s="22">
        <f>AO42*Constants!$H$34*Constants!$H$40</f>
        <v>1704213.9559881745</v>
      </c>
      <c r="AP55" s="22">
        <f>AP42*Constants!$H$34*Constants!$H$40</f>
        <v>1742718.8703711557</v>
      </c>
      <c r="AQ55" s="22">
        <f>AQ42*Constants!$H$34*Constants!$H$40</f>
        <v>1781595.3477946259</v>
      </c>
      <c r="AR55" s="22">
        <f>AR42*Constants!$H$34*Constants!$H$40</f>
        <v>1881581.4502496277</v>
      </c>
      <c r="AS55" s="22">
        <f>AS42*Constants!$H$34*Constants!$H$40</f>
        <v>1980409.8932969056</v>
      </c>
      <c r="AT55" s="22">
        <f>AT42*Constants!$H$34*Constants!$H$40</f>
        <v>2086212.3701733048</v>
      </c>
      <c r="AU55" s="22">
        <f>AU42*Constants!$H$34*Constants!$H$40</f>
        <v>2209154.4694037465</v>
      </c>
      <c r="AV55" s="22">
        <f>AV42*Constants!$H$34*Constants!$H$40</f>
        <v>2327776.9659844269</v>
      </c>
      <c r="AW55" s="22">
        <f>AW42*Constants!$H$34*Constants!$H$40</f>
        <v>2457138.9667132292</v>
      </c>
      <c r="AX55" s="22">
        <f>AX42*Constants!$H$34*Constants!$H$40</f>
        <v>2598346.1996031441</v>
      </c>
      <c r="AY55" s="22">
        <f>AY42*Constants!$H$34*Constants!$H$40</f>
        <v>2731752.9797864649</v>
      </c>
      <c r="AZ55" s="22">
        <f>AZ42*Constants!$H$34*Constants!$H$40</f>
        <v>2867246.650287271</v>
      </c>
      <c r="BA55" s="22">
        <f>BA42*Constants!$H$34*Constants!$H$40</f>
        <v>3004878.089090005</v>
      </c>
      <c r="BB55" s="22">
        <f>BB42*Constants!$H$34*Constants!$H$40</f>
        <v>3152497.8105225726</v>
      </c>
      <c r="BC55" s="22">
        <f>BC42*Constants!$H$34*Constants!$H$40</f>
        <v>3294129.0972755845</v>
      </c>
      <c r="BD55" s="22">
        <f>BD42*Constants!$H$34*Constants!$H$40</f>
        <v>3440231.5788765699</v>
      </c>
      <c r="BE55" s="22">
        <f>BE42*Constants!$H$34*Constants!$H$40</f>
        <v>3590968.6193838324</v>
      </c>
      <c r="BF55" s="22">
        <f>BF42*Constants!$H$34*Constants!$H$40</f>
        <v>3747156.8801574879</v>
      </c>
      <c r="BG55" s="22">
        <f>BG42*Constants!$H$34*Constants!$H$40</f>
        <v>3906231.0240604333</v>
      </c>
      <c r="BH55" s="22">
        <f>BH42*Constants!$H$34*Constants!$H$40</f>
        <v>3940152.837058906</v>
      </c>
      <c r="BI55" s="22">
        <f>BI42*Constants!$H$34*Constants!$H$40</f>
        <v>3954358.2496683812</v>
      </c>
      <c r="BJ55" s="22">
        <f>BJ42*Constants!$H$34*Constants!$H$40</f>
        <v>3973689.9940213151</v>
      </c>
      <c r="BK55" s="22">
        <f>BK42*Constants!$H$34*Constants!$H$40</f>
        <v>3986636.4792863713</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9725767.2557880059</v>
      </c>
      <c r="AJ56" s="22">
        <f t="shared" si="48"/>
        <v>9805062.8662477452</v>
      </c>
      <c r="AK56" s="22">
        <f t="shared" si="48"/>
        <v>9900140.725793412</v>
      </c>
      <c r="AL56" s="22">
        <f t="shared" si="48"/>
        <v>10020511.552154401</v>
      </c>
      <c r="AM56" s="22">
        <f t="shared" si="48"/>
        <v>10154382.993526675</v>
      </c>
      <c r="AN56" s="22">
        <f t="shared" si="48"/>
        <v>10309096.343193486</v>
      </c>
      <c r="AO56" s="22">
        <f t="shared" si="48"/>
        <v>10464841.433905</v>
      </c>
      <c r="AP56" s="22">
        <f t="shared" si="48"/>
        <v>10637011.123644214</v>
      </c>
      <c r="AQ56" s="22">
        <f t="shared" si="48"/>
        <v>10810852.129034054</v>
      </c>
      <c r="AR56" s="22">
        <f t="shared" si="48"/>
        <v>11171541.143097123</v>
      </c>
      <c r="AS56" s="22">
        <f t="shared" si="48"/>
        <v>11528950.614977928</v>
      </c>
      <c r="AT56" s="22">
        <f t="shared" si="48"/>
        <v>11908792.483321525</v>
      </c>
      <c r="AU56" s="22">
        <f t="shared" si="48"/>
        <v>12343208.960386474</v>
      </c>
      <c r="AV56" s="22">
        <f t="shared" si="48"/>
        <v>12764359.101965895</v>
      </c>
      <c r="AW56" s="22">
        <f t="shared" si="48"/>
        <v>13213244.489374338</v>
      </c>
      <c r="AX56" s="22">
        <f t="shared" si="48"/>
        <v>13699871.207288038</v>
      </c>
      <c r="AY56" s="22">
        <f t="shared" si="48"/>
        <v>14162130.731504386</v>
      </c>
      <c r="AZ56" s="22">
        <f t="shared" si="48"/>
        <v>14631284.469201528</v>
      </c>
      <c r="BA56" s="22">
        <f t="shared" si="48"/>
        <v>15107495.443425898</v>
      </c>
      <c r="BB56" s="22">
        <f t="shared" si="48"/>
        <v>15609309.817412445</v>
      </c>
      <c r="BC56" s="22">
        <f t="shared" si="48"/>
        <v>16092409.55780628</v>
      </c>
      <c r="BD56" s="22">
        <f t="shared" si="48"/>
        <v>16589864.579703229</v>
      </c>
      <c r="BE56" s="22">
        <f t="shared" si="48"/>
        <v>17102192.728217572</v>
      </c>
      <c r="BF56" s="22">
        <f t="shared" si="48"/>
        <v>17631977.283954985</v>
      </c>
      <c r="BG56" s="22">
        <f t="shared" si="48"/>
        <v>18164660.24454904</v>
      </c>
      <c r="BH56" s="22">
        <f t="shared" si="48"/>
        <v>18301820.759196229</v>
      </c>
      <c r="BI56" s="22">
        <f t="shared" si="48"/>
        <v>18376799.753476702</v>
      </c>
      <c r="BJ56" s="22">
        <f t="shared" si="48"/>
        <v>18468139.354435626</v>
      </c>
      <c r="BK56" s="22">
        <f t="shared" si="48"/>
        <v>18539445.964742087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7618130.2594911512</v>
      </c>
      <c r="AJ58" s="22">
        <f>((Data!$AJ$37*'Intermediate calculations'!AJ56)+Data!$AK$37)</f>
        <v>7666786.9622024577</v>
      </c>
      <c r="AK58" s="22">
        <f>((Data!$AJ$37*'Intermediate calculations'!AK56)+Data!$AK$37)</f>
        <v>7725127.8352913857</v>
      </c>
      <c r="AL58" s="22">
        <f>((Data!$AJ$37*'Intermediate calculations'!AL56)+Data!$AK$37)</f>
        <v>7798988.7650377378</v>
      </c>
      <c r="AM58" s="22">
        <f>((Data!$AJ$37*'Intermediate calculations'!AM56)+Data!$AK$37)</f>
        <v>7881133.8281329013</v>
      </c>
      <c r="AN58" s="22">
        <f>((Data!$AJ$37*'Intermediate calculations'!AN56)+Data!$AK$37)</f>
        <v>7976067.7269523125</v>
      </c>
      <c r="AO58" s="22">
        <f>((Data!$AJ$37*'Intermediate calculations'!AO56)+Data!$AK$37)</f>
        <v>8071634.7139968611</v>
      </c>
      <c r="AP58" s="22">
        <f>((Data!$AJ$37*'Intermediate calculations'!AP56)+Data!$AK$37)</f>
        <v>8177280.0247646254</v>
      </c>
      <c r="AQ58" s="22">
        <f>((Data!$AJ$37*'Intermediate calculations'!AQ56)+Data!$AK$37)</f>
        <v>8283950.8741249777</v>
      </c>
      <c r="AR58" s="22">
        <f>((Data!$AJ$37*'Intermediate calculations'!AR56)+Data!$AK$37)</f>
        <v>8505273.8203353677</v>
      </c>
      <c r="AS58" s="22">
        <f>((Data!$AJ$37*'Intermediate calculations'!AS56)+Data!$AK$37)</f>
        <v>8724584.401572885</v>
      </c>
      <c r="AT58" s="22">
        <f>((Data!$AJ$37*'Intermediate calculations'!AT56)+Data!$AK$37)</f>
        <v>8957659.7604502235</v>
      </c>
      <c r="AU58" s="22">
        <f>((Data!$AJ$37*'Intermediate calculations'!AU56)+Data!$AK$37)</f>
        <v>9224222.7297607902</v>
      </c>
      <c r="AV58" s="22">
        <f>((Data!$AJ$37*'Intermediate calculations'!AV56)+Data!$AK$37)</f>
        <v>9482645.3223462719</v>
      </c>
      <c r="AW58" s="22">
        <f>((Data!$AJ$37*'Intermediate calculations'!AW56)+Data!$AK$37)</f>
        <v>9758086.5822085887</v>
      </c>
      <c r="AX58" s="22">
        <f>((Data!$AJ$37*'Intermediate calculations'!AX56)+Data!$AK$37)</f>
        <v>10056686.358509287</v>
      </c>
      <c r="AY58" s="22">
        <f>((Data!$AJ$37*'Intermediate calculations'!AY56)+Data!$AK$37)</f>
        <v>10340334.143233567</v>
      </c>
      <c r="AZ58" s="22">
        <f>((Data!$AJ$37*'Intermediate calculations'!AZ56)+Data!$AK$37)</f>
        <v>10628212.297001209</v>
      </c>
      <c r="BA58" s="22">
        <f>((Data!$AJ$37*'Intermediate calculations'!BA56)+Data!$AK$37)</f>
        <v>10920420.852636974</v>
      </c>
      <c r="BB58" s="22">
        <f>((Data!$AJ$37*'Intermediate calculations'!BB56)+Data!$AK$37)</f>
        <v>11228339.950172905</v>
      </c>
      <c r="BC58" s="22">
        <f>((Data!$AJ$37*'Intermediate calculations'!BC56)+Data!$AK$37)</f>
        <v>11524775.532318862</v>
      </c>
      <c r="BD58" s="22">
        <f>((Data!$AJ$37*'Intermediate calculations'!BD56)+Data!$AK$37)</f>
        <v>11830019.681047313</v>
      </c>
      <c r="BE58" s="22">
        <f>((Data!$AJ$37*'Intermediate calculations'!BE56)+Data!$AK$37)</f>
        <v>12144390.152103249</v>
      </c>
      <c r="BF58" s="22">
        <f>((Data!$AJ$37*'Intermediate calculations'!BF56)+Data!$AK$37)</f>
        <v>12469472.076311963</v>
      </c>
      <c r="BG58" s="22">
        <f>((Data!$AJ$37*'Intermediate calculations'!BG56)+Data!$AK$37)</f>
        <v>12796332.495227117</v>
      </c>
      <c r="BH58" s="22">
        <f>((Data!$AJ$37*'Intermediate calculations'!BH56)+Data!$AK$37)</f>
        <v>12880495.771683719</v>
      </c>
      <c r="BI58" s="22">
        <f>((Data!$AJ$37*'Intermediate calculations'!BI56)+Data!$AK$37)</f>
        <v>12926503.748835871</v>
      </c>
      <c r="BJ58" s="22">
        <f>((Data!$AJ$37*'Intermediate calculations'!BJ56)+Data!$AK$37)</f>
        <v>12982550.783266412</v>
      </c>
      <c r="BK58" s="22">
        <f>((Data!$AJ$37*'Intermediate calculations'!BK56)+Data!$AK$37)</f>
        <v>13026305.343183622</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17343897.515279159</v>
      </c>
      <c r="AJ59" s="22">
        <f t="shared" si="49"/>
        <v>17471849.828450203</v>
      </c>
      <c r="AK59" s="22">
        <f t="shared" si="49"/>
        <v>17625268.561084799</v>
      </c>
      <c r="AL59" s="22">
        <f t="shared" si="49"/>
        <v>17819500.317192137</v>
      </c>
      <c r="AM59" s="22">
        <f t="shared" si="49"/>
        <v>18035516.821659576</v>
      </c>
      <c r="AN59" s="22">
        <f t="shared" si="49"/>
        <v>18285164.070145801</v>
      </c>
      <c r="AO59" s="22">
        <f t="shared" si="49"/>
        <v>18536476.147901863</v>
      </c>
      <c r="AP59" s="22">
        <f t="shared" si="49"/>
        <v>18814291.148408838</v>
      </c>
      <c r="AQ59" s="22">
        <f t="shared" si="49"/>
        <v>19094803.003159031</v>
      </c>
      <c r="AR59" s="22">
        <f t="shared" si="49"/>
        <v>19676814.963432491</v>
      </c>
      <c r="AS59" s="22">
        <f t="shared" si="49"/>
        <v>20253535.016550813</v>
      </c>
      <c r="AT59" s="22">
        <f t="shared" si="49"/>
        <v>20866452.243771747</v>
      </c>
      <c r="AU59" s="22">
        <f t="shared" si="49"/>
        <v>21567431.690147266</v>
      </c>
      <c r="AV59" s="22">
        <f t="shared" si="49"/>
        <v>22247004.424312167</v>
      </c>
      <c r="AW59" s="22">
        <f t="shared" si="49"/>
        <v>22971331.071582928</v>
      </c>
      <c r="AX59" s="22">
        <f t="shared" si="49"/>
        <v>23756557.565797325</v>
      </c>
      <c r="AY59" s="22">
        <f t="shared" si="49"/>
        <v>24502464.874737956</v>
      </c>
      <c r="AZ59" s="22">
        <f t="shared" si="49"/>
        <v>25259496.766202737</v>
      </c>
      <c r="BA59" s="22">
        <f t="shared" si="49"/>
        <v>26027916.296062872</v>
      </c>
      <c r="BB59" s="22">
        <f t="shared" si="49"/>
        <v>26837649.767585352</v>
      </c>
      <c r="BC59" s="22">
        <f t="shared" si="49"/>
        <v>27617185.090125144</v>
      </c>
      <c r="BD59" s="22">
        <f t="shared" si="49"/>
        <v>28419884.26075054</v>
      </c>
      <c r="BE59" s="22">
        <f t="shared" si="49"/>
        <v>29246582.880320821</v>
      </c>
      <c r="BF59" s="22">
        <f t="shared" si="49"/>
        <v>30101449.360266946</v>
      </c>
      <c r="BG59" s="22">
        <f t="shared" si="49"/>
        <v>30960992.739776157</v>
      </c>
      <c r="BH59" s="22">
        <f t="shared" si="49"/>
        <v>31182316.530879948</v>
      </c>
      <c r="BI59" s="22">
        <f t="shared" si="49"/>
        <v>31303303.502312571</v>
      </c>
      <c r="BJ59" s="22">
        <f t="shared" si="49"/>
        <v>31450690.13770204</v>
      </c>
      <c r="BK59" s="22">
        <f t="shared" si="49"/>
        <v>31565751.307925709</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19713279.032384001</v>
      </c>
      <c r="AJ60" s="22">
        <f>((Data!$AJ$41*'Intermediate calculations'!AJ59)+Data!$AK$41)</f>
        <v>19834272.963301998</v>
      </c>
      <c r="AK60" s="22">
        <f>((Data!$AJ$41*'Intermediate calculations'!AK59)+Data!$AK$41)</f>
        <v>19979348.383025773</v>
      </c>
      <c r="AL60" s="22">
        <f>((Data!$AJ$41*'Intermediate calculations'!AL59)+Data!$AK$41)</f>
        <v>20163017.307003081</v>
      </c>
      <c r="AM60" s="22">
        <f>((Data!$AJ$41*'Intermediate calculations'!AM59)+Data!$AK$41)</f>
        <v>20367286.26760985</v>
      </c>
      <c r="AN60" s="22">
        <f>((Data!$AJ$41*'Intermediate calculations'!AN59)+Data!$AK$41)</f>
        <v>20603357.044203252</v>
      </c>
      <c r="AO60" s="22">
        <f>((Data!$AJ$41*'Intermediate calculations'!AO59)+Data!$AK$41)</f>
        <v>20841002.112285979</v>
      </c>
      <c r="AP60" s="22">
        <f>((Data!$AJ$41*'Intermediate calculations'!AP59)+Data!$AK$41)</f>
        <v>21103708.804695599</v>
      </c>
      <c r="AQ60" s="22">
        <f>((Data!$AJ$41*'Intermediate calculations'!AQ59)+Data!$AK$41)</f>
        <v>21368965.689344138</v>
      </c>
      <c r="AR60" s="22">
        <f>((Data!$AJ$41*'Intermediate calculations'!AR59)+Data!$AK$41)</f>
        <v>21919326.31331066</v>
      </c>
      <c r="AS60" s="22">
        <f>((Data!$AJ$41*'Intermediate calculations'!AS59)+Data!$AK$41)</f>
        <v>22464682.817907363</v>
      </c>
      <c r="AT60" s="22">
        <f>((Data!$AJ$41*'Intermediate calculations'!AT59)+Data!$AK$41)</f>
        <v>23044267.999377951</v>
      </c>
      <c r="AU60" s="22">
        <f>((Data!$AJ$41*'Intermediate calculations'!AU59)+Data!$AK$41)</f>
        <v>23707126.345645741</v>
      </c>
      <c r="AV60" s="22">
        <f>((Data!$AJ$41*'Intermediate calculations'!AV59)+Data!$AK$41)</f>
        <v>24349742.13283661</v>
      </c>
      <c r="AW60" s="22">
        <f>((Data!$AJ$41*'Intermediate calculations'!AW59)+Data!$AK$41)</f>
        <v>25034677.998003736</v>
      </c>
      <c r="AX60" s="22">
        <f>((Data!$AJ$41*'Intermediate calculations'!AX59)+Data!$AK$41)</f>
        <v>25777201.816771708</v>
      </c>
      <c r="AY60" s="22">
        <f>((Data!$AJ$41*'Intermediate calculations'!AY59)+Data!$AK$41)</f>
        <v>26482544.730647355</v>
      </c>
      <c r="AZ60" s="22">
        <f>((Data!$AJ$41*'Intermediate calculations'!AZ59)+Data!$AK$41)</f>
        <v>27198407.243083276</v>
      </c>
      <c r="BA60" s="22">
        <f>((Data!$AJ$41*'Intermediate calculations'!BA59)+Data!$AK$41)</f>
        <v>27925038.104282729</v>
      </c>
      <c r="BB60" s="22">
        <f>((Data!$AJ$41*'Intermediate calculations'!BB59)+Data!$AK$41)</f>
        <v>28690736.146680869</v>
      </c>
      <c r="BC60" s="22">
        <f>((Data!$AJ$41*'Intermediate calculations'!BC59)+Data!$AK$41)</f>
        <v>29427878.294610903</v>
      </c>
      <c r="BD60" s="22">
        <f>((Data!$AJ$41*'Intermediate calculations'!BD59)+Data!$AK$41)</f>
        <v>30186924.579837136</v>
      </c>
      <c r="BE60" s="22">
        <f>((Data!$AJ$41*'Intermediate calculations'!BE59)+Data!$AK$41)</f>
        <v>30968665.161053352</v>
      </c>
      <c r="BF60" s="22">
        <f>((Data!$AJ$41*'Intermediate calculations'!BF59)+Data!$AK$41)</f>
        <v>31777041.760548241</v>
      </c>
      <c r="BG60" s="22">
        <f>((Data!$AJ$41*'Intermediate calculations'!BG59)+Data!$AK$41)</f>
        <v>32589840.917546183</v>
      </c>
      <c r="BH60" s="22">
        <f>((Data!$AJ$41*'Intermediate calculations'!BH59)+Data!$AK$41)</f>
        <v>32799128.54062748</v>
      </c>
      <c r="BI60" s="22">
        <f>((Data!$AJ$41*'Intermediate calculations'!BI59)+Data!$AK$41)</f>
        <v>32913535.923352383</v>
      </c>
      <c r="BJ60" s="22">
        <f>((Data!$AJ$41*'Intermediate calculations'!BJ59)+Data!$AK$41)</f>
        <v>33052907.287094057</v>
      </c>
      <c r="BK60" s="22">
        <f>((Data!$AJ$41*'Intermediate calculations'!BK59)+Data!$AK$41)</f>
        <v>33161711.129215896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3564370.7014591731</v>
      </c>
      <c r="AJ61" s="22">
        <f>((Data!$AJ$42*LN('Intermediate calculations'!AJ60))+Data!$AK$42)</f>
        <v>3569085.4852376375</v>
      </c>
      <c r="AK61" s="22">
        <f>((Data!$AJ$42*LN('Intermediate calculations'!AK60))+Data!$AK$42)</f>
        <v>3574700.8829525113</v>
      </c>
      <c r="AL61" s="22">
        <f>((Data!$AJ$42*LN('Intermediate calculations'!AL60))+Data!$AK$42)</f>
        <v>3581751.9069719724</v>
      </c>
      <c r="AM61" s="22">
        <f>((Data!$AJ$42*LN('Intermediate calculations'!AM60))+Data!$AK$42)</f>
        <v>3589518.7163143232</v>
      </c>
      <c r="AN61" s="22">
        <f>((Data!$AJ$42*LN('Intermediate calculations'!AN60))+Data!$AK$42)</f>
        <v>3598398.260987984</v>
      </c>
      <c r="AO61" s="22">
        <f>((Data!$AJ$42*LN('Intermediate calculations'!AO60))+Data!$AK$42)</f>
        <v>3607234.8484774865</v>
      </c>
      <c r="AP61" s="22">
        <f>((Data!$AJ$42*LN('Intermediate calculations'!AP60))+Data!$AK$42)</f>
        <v>3616886.8205028232</v>
      </c>
      <c r="AQ61" s="22">
        <f>((Data!$AJ$42*LN('Intermediate calculations'!AQ60))+Data!$AK$42)</f>
        <v>3626511.3419969305</v>
      </c>
      <c r="AR61" s="22">
        <f>((Data!$AJ$42*LN('Intermediate calculations'!AR60))+Data!$AK$42)</f>
        <v>3646105.0553544741</v>
      </c>
      <c r="AS61" s="22">
        <f>((Data!$AJ$42*LN('Intermediate calculations'!AS60))+Data!$AK$42)</f>
        <v>3665041.2308951039</v>
      </c>
      <c r="AT61" s="22">
        <f>((Data!$AJ$42*LN('Intermediate calculations'!AT60))+Data!$AK$42)</f>
        <v>3684668.5225796495</v>
      </c>
      <c r="AU61" s="22">
        <f>((Data!$AJ$42*LN('Intermediate calculations'!AU60))+Data!$AK$42)</f>
        <v>3706519.5423365235</v>
      </c>
      <c r="AV61" s="22">
        <f>((Data!$AJ$42*LN('Intermediate calculations'!AV60))+Data!$AK$42)</f>
        <v>3727127.6566787027</v>
      </c>
      <c r="AW61" s="22">
        <f>((Data!$AJ$42*LN('Intermediate calculations'!AW60))+Data!$AK$42)</f>
        <v>3748502.5641488675</v>
      </c>
      <c r="AX61" s="22">
        <f>((Data!$AJ$42*LN('Intermediate calculations'!AX60))+Data!$AK$42)</f>
        <v>3771023.8140096366</v>
      </c>
      <c r="AY61" s="22">
        <f>((Data!$AJ$42*LN('Intermediate calculations'!AY60))+Data!$AK$42)</f>
        <v>3791824.4122846276</v>
      </c>
      <c r="AZ61" s="22">
        <f>((Data!$AJ$42*LN('Intermediate calculations'!AZ60))+Data!$AK$42)</f>
        <v>3812376.2945072372</v>
      </c>
      <c r="BA61" s="22">
        <f>((Data!$AJ$42*LN('Intermediate calculations'!BA60))+Data!$AK$42)</f>
        <v>3832691.4002025202</v>
      </c>
      <c r="BB61" s="22">
        <f>((Data!$AJ$42*LN('Intermediate calculations'!BB60))+Data!$AK$42)</f>
        <v>3853534.5337813143</v>
      </c>
      <c r="BC61" s="22">
        <f>((Data!$AJ$42*LN('Intermediate calculations'!BC60))+Data!$AK$42)</f>
        <v>3873081.3363411855</v>
      </c>
      <c r="BD61" s="22">
        <f>((Data!$AJ$42*LN('Intermediate calculations'!BD60))+Data!$AK$42)</f>
        <v>3892703.8238897771</v>
      </c>
      <c r="BE61" s="22">
        <f>((Data!$AJ$42*LN('Intermediate calculations'!BE60))+Data!$AK$42)</f>
        <v>3912403.8408413623</v>
      </c>
      <c r="BF61" s="22">
        <f>((Data!$AJ$42*LN('Intermediate calculations'!BF60))+Data!$AK$42)</f>
        <v>3932258.8545571733</v>
      </c>
      <c r="BG61" s="22">
        <f>((Data!$AJ$42*LN('Intermediate calculations'!BG60))+Data!$AK$42)</f>
        <v>3951719.6370182075</v>
      </c>
      <c r="BH61" s="22">
        <f>((Data!$AJ$42*LN('Intermediate calculations'!BH60))+Data!$AK$42)</f>
        <v>3956652.022157019</v>
      </c>
      <c r="BI61" s="22">
        <f>((Data!$AJ$42*LN('Intermediate calculations'!BI60))+Data!$AK$42)</f>
        <v>3959335.0294739008</v>
      </c>
      <c r="BJ61" s="22">
        <f>((Data!$AJ$42*LN('Intermediate calculations'!BJ60))+Data!$AK$42)</f>
        <v>3962590.9033431858</v>
      </c>
      <c r="BK61" s="22">
        <f>((Data!$AJ$42*LN('Intermediate calculations'!BK60))+Data!$AK$42)</f>
        <v>3965123.1568813324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74.269242004217531</v>
      </c>
      <c r="AG4">
        <f>'Intermediate calculations'!BA4</f>
        <v>95.61074530029137</v>
      </c>
      <c r="AH4">
        <f>'Intermediate calculations'!BK4</f>
        <v>110.72066882726121</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1510.0856021933807</v>
      </c>
      <c r="Z6" s="32">
        <f>'Intermediate calculations'!AJ42/1000</f>
        <v>1517.3728312796613</v>
      </c>
      <c r="AA6" s="32">
        <f>'Intermediate calculations'!AK42/1000</f>
        <v>1529.2662319621188</v>
      </c>
      <c r="AB6" s="32">
        <f>'Intermediate calculations'!AL42/1000</f>
        <v>1548.6561236414443</v>
      </c>
      <c r="AC6" s="32">
        <f>'Intermediate calculations'!AM42/1000</f>
        <v>1574.4765341126133</v>
      </c>
      <c r="AD6" s="32">
        <f>'Intermediate calculations'!AN42/1000</f>
        <v>1606.4890569835702</v>
      </c>
      <c r="AE6" s="32">
        <f>'Intermediate calculations'!AO42/1000</f>
        <v>1638.6672653732444</v>
      </c>
      <c r="AF6" s="32">
        <f>'Intermediate calculations'!AP42/1000</f>
        <v>1675.6912215107266</v>
      </c>
      <c r="AG6" s="32">
        <f>'Intermediate calculations'!AQ42/1000</f>
        <v>1713.0724498025249</v>
      </c>
      <c r="AH6" s="32">
        <f>'Intermediate calculations'!AR42/1000</f>
        <v>1809.2129329323343</v>
      </c>
      <c r="AI6" s="32">
        <f>'Intermediate calculations'!AS42/1000</f>
        <v>1904.2402820162552</v>
      </c>
      <c r="AJ6" s="32">
        <f>'Intermediate calculations'!AT42/1000</f>
        <v>2005.9734328589468</v>
      </c>
      <c r="AK6" s="32">
        <f>'Intermediate calculations'!AU42/1000</f>
        <v>2124.1869898112946</v>
      </c>
      <c r="AL6" s="32">
        <f>'Intermediate calculations'!AV42/1000</f>
        <v>2238.2470826773338</v>
      </c>
      <c r="AM6" s="32">
        <f>'Intermediate calculations'!AW42/1000</f>
        <v>2362.6336218396432</v>
      </c>
      <c r="AN6" s="32">
        <f>'Intermediate calculations'!AX42/1000</f>
        <v>2498.4098073107152</v>
      </c>
      <c r="AO6" s="32">
        <f>'Intermediate calculations'!AY42/1000</f>
        <v>2626.6855574869855</v>
      </c>
      <c r="AP6" s="32">
        <f>'Intermediate calculations'!AZ42/1000</f>
        <v>2756.9679329685296</v>
      </c>
      <c r="AQ6" s="32">
        <f>'Intermediate calculations'!BA42/1000</f>
        <v>2889.3058548942354</v>
      </c>
      <c r="AR6" s="32">
        <f>'Intermediate calculations'!BB42/1000</f>
        <v>3031.2478947332429</v>
      </c>
      <c r="AS6" s="32">
        <f>'Intermediate calculations'!BC42/1000</f>
        <v>3167.4318243034459</v>
      </c>
      <c r="AT6" s="32">
        <f>'Intermediate calculations'!BD42/1000</f>
        <v>3307.9149796890092</v>
      </c>
      <c r="AU6" s="32">
        <f>'Intermediate calculations'!BE42/1000</f>
        <v>3452.8544417152234</v>
      </c>
      <c r="AV6" s="32">
        <f>'Intermediate calculations'!BF42/1000</f>
        <v>3603.0354616898917</v>
      </c>
      <c r="AW6" s="32">
        <f>'Intermediate calculations'!BG42/1000</f>
        <v>3755.9913692888781</v>
      </c>
      <c r="AX6" s="32">
        <f>'Intermediate calculations'!BH42/1000</f>
        <v>3788.6084971720247</v>
      </c>
      <c r="AY6" s="32">
        <f>'Intermediate calculations'!BI42/1000</f>
        <v>3802.2675477580588</v>
      </c>
      <c r="AZ6" s="32">
        <f>'Intermediate calculations'!BJ42/1000</f>
        <v>3820.8557634820331</v>
      </c>
      <c r="BA6" s="32">
        <f>'Intermediate calculations'!BK42/1000</f>
        <v>3833.3043070061258</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1847.3459067537556</v>
      </c>
      <c r="Z7" s="32">
        <f>'Intermediate calculations'!AJ39/1000</f>
        <v>1857.4558741065964</v>
      </c>
      <c r="AA7" s="32">
        <f>'Intermediate calculations'!AK39/1000</f>
        <v>1873.9562326366001</v>
      </c>
      <c r="AB7" s="32">
        <f>'Intermediate calculations'!AL39/1000</f>
        <v>1900.8568788948828</v>
      </c>
      <c r="AC7" s="32">
        <f>'Intermediate calculations'!AM39/1000</f>
        <v>1936.6789319427176</v>
      </c>
      <c r="AD7" s="32">
        <f>'Intermediate calculations'!AN39/1000</f>
        <v>1981.091637688</v>
      </c>
      <c r="AE7" s="32">
        <f>'Intermediate calculations'!AO39/1000</f>
        <v>2025.7342079215866</v>
      </c>
      <c r="AF7" s="32">
        <f>'Intermediate calculations'!AP39/1000</f>
        <v>2077.099546295216</v>
      </c>
      <c r="AG7" s="32">
        <f>'Intermediate calculations'!AQ39/1000</f>
        <v>2128.9605476668726</v>
      </c>
      <c r="AH7" s="32">
        <f>'Intermediate calculations'!AR39/1000</f>
        <v>2262.3414437826023</v>
      </c>
      <c r="AI7" s="32">
        <f>'Intermediate calculations'!AS39/1000</f>
        <v>2394.1780287850102</v>
      </c>
      <c r="AJ7" s="32">
        <f>'Intermediate calculations'!AT39/1000</f>
        <v>2535.3179355374414</v>
      </c>
      <c r="AK7" s="32">
        <f>'Intermediate calculations'!AU39/1000</f>
        <v>2699.3220017333933</v>
      </c>
      <c r="AL7" s="32">
        <f>'Intermediate calculations'!AV39/1000</f>
        <v>2857.5637423846688</v>
      </c>
      <c r="AM7" s="32">
        <f>'Intermediate calculations'!AW39/1000</f>
        <v>3030.1319209302487</v>
      </c>
      <c r="AN7" s="32">
        <f>'Intermediate calculations'!AX39/1000</f>
        <v>3218.5015722961048</v>
      </c>
      <c r="AO7" s="32">
        <f>'Intermediate calculations'!AY39/1000</f>
        <v>3396.4654637956623</v>
      </c>
      <c r="AP7" s="32">
        <f>'Intermediate calculations'!AZ39/1000</f>
        <v>3577.213255195375</v>
      </c>
      <c r="AQ7" s="32">
        <f>'Intermediate calculations'!BA39/1000</f>
        <v>3760.8128174392141</v>
      </c>
      <c r="AR7" s="32">
        <f>'Intermediate calculations'!BB39/1000</f>
        <v>3957.7366923136406</v>
      </c>
      <c r="AS7" s="32">
        <f>'Intermediate calculations'!BC39/1000</f>
        <v>4146.6720291384991</v>
      </c>
      <c r="AT7" s="32">
        <f>'Intermediate calculations'!BD39/1000</f>
        <v>4341.5719146445026</v>
      </c>
      <c r="AU7" s="32">
        <f>'Intermediate calculations'!BE39/1000</f>
        <v>4542.6542755630135</v>
      </c>
      <c r="AV7" s="32">
        <f>'Intermediate calculations'!BF39/1000</f>
        <v>4751.008533537246</v>
      </c>
      <c r="AW7" s="32">
        <f>'Intermediate calculations'!BG39/1000</f>
        <v>4963.2125433111678</v>
      </c>
      <c r="AX7" s="32">
        <f>'Intermediate calculations'!BH39/1000</f>
        <v>5008.4640503157807</v>
      </c>
      <c r="AY7" s="32">
        <f>'Intermediate calculations'!BI39/1000</f>
        <v>5027.4139905277043</v>
      </c>
      <c r="AZ7" s="32">
        <f>'Intermediate calculations'!BJ39/1000</f>
        <v>5053.2024283401988</v>
      </c>
      <c r="BA7" s="32">
        <f>'Intermediate calculations'!BK39/1000</f>
        <v>5070.4729665830455</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503.53576044166959</v>
      </c>
      <c r="Z12" s="32">
        <f>'Intermediate calculations'!AJ37/1000</f>
        <v>508.4771101461568</v>
      </c>
      <c r="AA12" s="32">
        <f>'Intermediate calculations'!AK37/1000</f>
        <v>514.00261239535484</v>
      </c>
      <c r="AB12" s="32">
        <f>'Intermediate calculations'!AL37/1000</f>
        <v>520.44979588954277</v>
      </c>
      <c r="AC12" s="32">
        <f>'Intermediate calculations'!AM37/1000</f>
        <v>527.08156902223311</v>
      </c>
      <c r="AD12" s="32">
        <f>'Intermediate calculations'!AN37/1000</f>
        <v>534.47094619070208</v>
      </c>
      <c r="AE12" s="32">
        <f>'Intermediate calculations'!AO37/1000</f>
        <v>541.91564925808734</v>
      </c>
      <c r="AF12" s="32">
        <f>'Intermediate calculations'!AP37/1000</f>
        <v>549.96168754399173</v>
      </c>
      <c r="AG12" s="32">
        <f>'Intermediate calculations'!AQ37/1000</f>
        <v>558.08610167374582</v>
      </c>
      <c r="AH12" s="32">
        <f>'Intermediate calculations'!AR37/1000</f>
        <v>572.59159389630543</v>
      </c>
      <c r="AI12" s="32">
        <f>'Intermediate calculations'!AS37/1000</f>
        <v>586.99543621228895</v>
      </c>
      <c r="AJ12" s="32">
        <f>'Intermediate calculations'!AT37/1000</f>
        <v>602.20948897354049</v>
      </c>
      <c r="AK12" s="32">
        <f>'Intermediate calculations'!AU37/1000</f>
        <v>619.37362861321174</v>
      </c>
      <c r="AL12" s="32">
        <f>'Intermediate calculations'!AV37/1000</f>
        <v>636.0823685880315</v>
      </c>
      <c r="AM12" s="32">
        <f>'Intermediate calculations'!AW37/1000</f>
        <v>653.53528594080012</v>
      </c>
      <c r="AN12" s="32">
        <f>'Intermediate calculations'!AX37/1000</f>
        <v>672.33773875265388</v>
      </c>
      <c r="AO12" s="32">
        <f>'Intermediate calculations'!AY37/1000</f>
        <v>690.28746508867175</v>
      </c>
      <c r="AP12" s="32">
        <f>'Intermediate calculations'!AZ37/1000</f>
        <v>708.49306526511748</v>
      </c>
      <c r="AQ12" s="32">
        <f>'Intermediate calculations'!BA37/1000</f>
        <v>726.96040353369267</v>
      </c>
      <c r="AR12" s="32">
        <f>'Intermediate calculations'!BB37/1000</f>
        <v>746.10568316670037</v>
      </c>
      <c r="AS12" s="32">
        <f>'Intermediate calculations'!BC37/1000</f>
        <v>764.59574094262973</v>
      </c>
      <c r="AT12" s="32">
        <f>'Intermediate calculations'!BD37/1000</f>
        <v>783.60327537933222</v>
      </c>
      <c r="AU12" s="32">
        <f>'Intermediate calculations'!BE37/1000</f>
        <v>803.14670150890788</v>
      </c>
      <c r="AV12" s="32">
        <f>'Intermediate calculations'!BF37/1000</f>
        <v>823.31767423274107</v>
      </c>
      <c r="AW12" s="32">
        <f>'Intermediate calculations'!BG37/1000</f>
        <v>843.35183915267214</v>
      </c>
      <c r="AX12" s="32">
        <f>'Intermediate calculations'!BH37/1000</f>
        <v>849.36677839191589</v>
      </c>
      <c r="AY12" s="32">
        <f>'Intermediate calculations'!BI37/1000</f>
        <v>853.18266207500801</v>
      </c>
      <c r="AZ12" s="32">
        <f>'Intermediate calculations'!BJ37/1000</f>
        <v>857.58459364629141</v>
      </c>
      <c r="BA12" s="32">
        <f>'Intermediate calculations'!BK37/1000</f>
        <v>861.28210037731958</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469.44095385812471</v>
      </c>
      <c r="Z13" s="32">
        <f>'Intermediate calculations'!AJ34/1000</f>
        <v>473.98387508848401</v>
      </c>
      <c r="AA13" s="32">
        <f>'Intermediate calculations'!AK34/1000</f>
        <v>479.06384776345692</v>
      </c>
      <c r="AB13" s="32">
        <f>'Intermediate calculations'!AL34/1000</f>
        <v>484.99118513550548</v>
      </c>
      <c r="AC13" s="32">
        <f>'Intermediate calculations'!AM34/1000</f>
        <v>491.08822840529609</v>
      </c>
      <c r="AD13" s="32">
        <f>'Intermediate calculations'!AN34/1000</f>
        <v>497.88178895562226</v>
      </c>
      <c r="AE13" s="32">
        <f>'Intermediate calculations'!AO34/1000</f>
        <v>504.72621439424967</v>
      </c>
      <c r="AF13" s="32">
        <f>'Intermediate calculations'!AP34/1000</f>
        <v>512.12348848641227</v>
      </c>
      <c r="AG13" s="32">
        <f>'Intermediate calculations'!AQ34/1000</f>
        <v>519.59281886000929</v>
      </c>
      <c r="AH13" s="32">
        <f>'Intermediate calculations'!AR34/1000</f>
        <v>532.92871138241833</v>
      </c>
      <c r="AI13" s="32">
        <f>'Intermediate calculations'!AS34/1000</f>
        <v>546.17115018342201</v>
      </c>
      <c r="AJ13" s="32">
        <f>'Intermediate calculations'!AT34/1000</f>
        <v>560.15847094036678</v>
      </c>
      <c r="AK13" s="32">
        <f>'Intermediate calculations'!AU34/1000</f>
        <v>575.93864013161135</v>
      </c>
      <c r="AL13" s="32">
        <f>'Intermediate calculations'!AV34/1000</f>
        <v>591.30012921934645</v>
      </c>
      <c r="AM13" s="32">
        <f>'Intermediate calculations'!AW34/1000</f>
        <v>607.34579154144421</v>
      </c>
      <c r="AN13" s="32">
        <f>'Intermediate calculations'!AX34/1000</f>
        <v>624.63217424458151</v>
      </c>
      <c r="AO13" s="32">
        <f>'Intermediate calculations'!AY34/1000</f>
        <v>641.13458709283339</v>
      </c>
      <c r="AP13" s="32">
        <f>'Intermediate calculations'!AZ34/1000</f>
        <v>657.87224228811408</v>
      </c>
      <c r="AQ13" s="32">
        <f>'Intermediate calculations'!BA34/1000</f>
        <v>674.85053123867192</v>
      </c>
      <c r="AR13" s="32">
        <f>'Intermediate calculations'!BB34/1000</f>
        <v>692.45209811967527</v>
      </c>
      <c r="AS13" s="32">
        <f>'Intermediate calculations'!BC34/1000</f>
        <v>709.45127466946713</v>
      </c>
      <c r="AT13" s="32">
        <f>'Intermediate calculations'!BD34/1000</f>
        <v>726.92620295694871</v>
      </c>
      <c r="AU13" s="32">
        <f>'Intermediate calculations'!BE34/1000</f>
        <v>744.89381318242692</v>
      </c>
      <c r="AV13" s="32">
        <f>'Intermediate calculations'!BF34/1000</f>
        <v>763.43836997444851</v>
      </c>
      <c r="AW13" s="32">
        <f>'Intermediate calculations'!BG34/1000</f>
        <v>781.85714998198887</v>
      </c>
      <c r="AX13" s="32">
        <f>'Intermediate calculations'!BH34/1000</f>
        <v>787.38709560483517</v>
      </c>
      <c r="AY13" s="32">
        <f>'Intermediate calculations'!BI34/1000</f>
        <v>790.89529883537352</v>
      </c>
      <c r="AZ13" s="32">
        <f>'Intermediate calculations'!BJ34/1000</f>
        <v>794.94229602960399</v>
      </c>
      <c r="BA13" s="32">
        <f>'Intermediate calculations'!BK34/1000</f>
        <v>798.34166722013742</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1019.9611866132273</v>
      </c>
      <c r="Z18" s="32">
        <f>'Intermediate calculations'!AJ8/1000</f>
        <v>1029.7369962267958</v>
      </c>
      <c r="AA18" s="32">
        <f>'Intermediate calculations'!AK8/1000</f>
        <v>1041.5844835320158</v>
      </c>
      <c r="AB18" s="32">
        <f>'Intermediate calculations'!AL8/1000</f>
        <v>1056.7566584529675</v>
      </c>
      <c r="AC18" s="32">
        <f>'Intermediate calculations'!AM8/1000</f>
        <v>1073.8004313952858</v>
      </c>
      <c r="AD18" s="32">
        <f>'Intermediate calculations'!AN8/1000</f>
        <v>1093.5844061931016</v>
      </c>
      <c r="AE18" s="32">
        <f>'Intermediate calculations'!AO8/1000</f>
        <v>1113.4984066372265</v>
      </c>
      <c r="AF18" s="32">
        <f>'Intermediate calculations'!AP8/1000</f>
        <v>1135.5704837962542</v>
      </c>
      <c r="AG18" s="32">
        <f>'Intermediate calculations'!AQ8/1000</f>
        <v>1157.8567377048562</v>
      </c>
      <c r="AH18" s="32">
        <f>'Intermediate calculations'!AR8/1000</f>
        <v>1204.8385703172764</v>
      </c>
      <c r="AI18" s="32">
        <f>'Intermediate calculations'!AS8/1000</f>
        <v>1251.3836823372562</v>
      </c>
      <c r="AJ18" s="32">
        <f>'Intermediate calculations'!AT8/1000</f>
        <v>1300.8797497140629</v>
      </c>
      <c r="AK18" s="32">
        <f>'Intermediate calculations'!AU8/1000</f>
        <v>1357.5616784883127</v>
      </c>
      <c r="AL18" s="32">
        <f>'Intermediate calculations'!AV8/1000</f>
        <v>1412.4909423244528</v>
      </c>
      <c r="AM18" s="32">
        <f>'Intermediate calculations'!AW8/1000</f>
        <v>1471.1500088940227</v>
      </c>
      <c r="AN18" s="32">
        <f>'Intermediate calculations'!AX8/1000</f>
        <v>1534.7781944106516</v>
      </c>
      <c r="AO18" s="32">
        <f>'Intermediate calculations'!AY8/1000</f>
        <v>1595.1922703396351</v>
      </c>
      <c r="AP18" s="32">
        <f>'Intermediate calculations'!AZ8/1000</f>
        <v>1656.5111045173178</v>
      </c>
      <c r="AQ18" s="32">
        <f>'Intermediate calculations'!BA8/1000</f>
        <v>1718.7561499409287</v>
      </c>
      <c r="AR18" s="32">
        <f>'Intermediate calculations'!BB8/1000</f>
        <v>1784.44716078896</v>
      </c>
      <c r="AS18" s="32">
        <f>'Intermediate calculations'!BC8/1000</f>
        <v>1847.6697490496595</v>
      </c>
      <c r="AT18" s="32">
        <f>'Intermediate calculations'!BD8/1000</f>
        <v>1912.7810749705359</v>
      </c>
      <c r="AU18" s="32">
        <f>'Intermediate calculations'!BE8/1000</f>
        <v>1979.8493514710487</v>
      </c>
      <c r="AV18" s="32">
        <f>'Intermediate calculations'!BF8/1000</f>
        <v>2049.2149259456914</v>
      </c>
      <c r="AW18" s="32">
        <f>'Intermediate calculations'!BG8/1000</f>
        <v>2119.037976070309</v>
      </c>
      <c r="AX18" s="32">
        <f>'Intermediate calculations'!BH8/1000</f>
        <v>2136.7465230889748</v>
      </c>
      <c r="AY18" s="32">
        <f>'Intermediate calculations'!BI8/1000</f>
        <v>2146.2603955191967</v>
      </c>
      <c r="AZ18" s="32">
        <f>'Intermediate calculations'!BJ8/1000</f>
        <v>2157.9280206641629</v>
      </c>
      <c r="BA18" s="32">
        <f>'Intermediate calculations'!BK8/1000</f>
        <v>2166.9542955362563</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1007.9921604501312</v>
      </c>
      <c r="Z19" s="32">
        <f>'Intermediate calculations'!AJ5/1000</f>
        <v>1016.548167631152</v>
      </c>
      <c r="AA19" s="32">
        <f>'Intermediate calculations'!AK5/1000</f>
        <v>1026.9173534548841</v>
      </c>
      <c r="AB19" s="32">
        <f>'Intermediate calculations'!AL5/1000</f>
        <v>1040.196380226763</v>
      </c>
      <c r="AC19" s="32">
        <f>'Intermediate calculations'!AM5/1000</f>
        <v>1055.1134714397265</v>
      </c>
      <c r="AD19" s="32">
        <f>'Intermediate calculations'!AN5/1000</f>
        <v>1072.4288485931752</v>
      </c>
      <c r="AE19" s="32">
        <f>'Intermediate calculations'!AO5/1000</f>
        <v>1089.8580270999148</v>
      </c>
      <c r="AF19" s="32">
        <f>'Intermediate calculations'!AP5/1000</f>
        <v>1109.1760026065751</v>
      </c>
      <c r="AG19" s="32">
        <f>'Intermediate calculations'!AQ5/1000</f>
        <v>1128.6814303938957</v>
      </c>
      <c r="AH19" s="32">
        <f>'Intermediate calculations'!AR5/1000</f>
        <v>1169.8009809067721</v>
      </c>
      <c r="AI19" s="32">
        <f>'Intermediate calculations'!AS5/1000</f>
        <v>1210.5383037911731</v>
      </c>
      <c r="AJ19" s="32">
        <f>'Intermediate calculations'!AT5/1000</f>
        <v>1253.8583687933051</v>
      </c>
      <c r="AK19" s="32">
        <f>'Intermediate calculations'!AU5/1000</f>
        <v>1303.4676603811317</v>
      </c>
      <c r="AL19" s="32">
        <f>'Intermediate calculations'!AV5/1000</f>
        <v>1351.5429804219291</v>
      </c>
      <c r="AM19" s="32">
        <f>'Intermediate calculations'!AW5/1000</f>
        <v>1402.8827072210911</v>
      </c>
      <c r="AN19" s="32">
        <f>'Intermediate calculations'!AX5/1000</f>
        <v>1458.571518042447</v>
      </c>
      <c r="AO19" s="32">
        <f>'Intermediate calculations'!AY5/1000</f>
        <v>1511.4472682785895</v>
      </c>
      <c r="AP19" s="32">
        <f>'Intermediate calculations'!AZ5/1000</f>
        <v>1565.1148831662501</v>
      </c>
      <c r="AQ19" s="32">
        <f>'Intermediate calculations'!BA5/1000</f>
        <v>1619.593138848337</v>
      </c>
      <c r="AR19" s="32">
        <f>'Intermediate calculations'!BB5/1000</f>
        <v>1677.0873805287574</v>
      </c>
      <c r="AS19" s="32">
        <f>'Intermediate calculations'!BC5/1000</f>
        <v>1732.4212035617343</v>
      </c>
      <c r="AT19" s="32">
        <f>'Intermediate calculations'!BD5/1000</f>
        <v>1789.4080920309602</v>
      </c>
      <c r="AU19" s="32">
        <f>'Intermediate calculations'!BE5/1000</f>
        <v>1848.1077474089273</v>
      </c>
      <c r="AV19" s="32">
        <f>'Intermediate calculations'!BF5/1000</f>
        <v>1908.8180493461637</v>
      </c>
      <c r="AW19" s="32">
        <f>'Intermediate calculations'!BG5/1000</f>
        <v>1969.928744202356</v>
      </c>
      <c r="AX19" s="32">
        <f>'Intermediate calculations'!BH5/1000</f>
        <v>1985.4276605526557</v>
      </c>
      <c r="AY19" s="32">
        <f>'Intermediate calculations'!BI5/1000</f>
        <v>1993.7544144533567</v>
      </c>
      <c r="AZ19" s="32">
        <f>'Intermediate calculations'!BJ5/1000</f>
        <v>2003.9661808923465</v>
      </c>
      <c r="BA19" s="32">
        <f>'Intermediate calculations'!BK5/1000</f>
        <v>2011.8661785064887</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226.2747389228179</v>
      </c>
      <c r="Z24" s="32">
        <f>'Intermediate calculations'!AJ32/1000</f>
        <v>227.93688957542685</v>
      </c>
      <c r="AA24" s="32">
        <f>'Intermediate calculations'!AK32/1000</f>
        <v>230.06534881895087</v>
      </c>
      <c r="AB24" s="32">
        <f>'Intermediate calculations'!AL32/1000</f>
        <v>232.94604183993744</v>
      </c>
      <c r="AC24" s="32">
        <f>'Intermediate calculations'!AM32/1000</f>
        <v>236.33254550964088</v>
      </c>
      <c r="AD24" s="32">
        <f>'Intermediate calculations'!AN32/1000</f>
        <v>240.33954255159998</v>
      </c>
      <c r="AE24" s="32">
        <f>'Intermediate calculations'!AO32/1000</f>
        <v>244.37120904792505</v>
      </c>
      <c r="AF24" s="32">
        <f>'Intermediate calculations'!AP32/1000</f>
        <v>248.89040016612969</v>
      </c>
      <c r="AG24" s="32">
        <f>'Intermediate calculations'!AQ32/1000</f>
        <v>253.4533691763572</v>
      </c>
      <c r="AH24" s="32">
        <f>'Intermediate calculations'!AR32/1000</f>
        <v>263.7184707767646</v>
      </c>
      <c r="AI24" s="32">
        <f>'Intermediate calculations'!AS32/1000</f>
        <v>273.87997716717979</v>
      </c>
      <c r="AJ24" s="32">
        <f>'Intermediate calculations'!AT32/1000</f>
        <v>284.71109504592454</v>
      </c>
      <c r="AK24" s="32">
        <f>'Intermediate calculations'!AU32/1000</f>
        <v>297.17841186002977</v>
      </c>
      <c r="AL24" s="32">
        <f>'Intermediate calculations'!AV32/1000</f>
        <v>309.24166692839782</v>
      </c>
      <c r="AM24" s="32">
        <f>'Intermediate calculations'!AW32/1000</f>
        <v>322.22021376196165</v>
      </c>
      <c r="AN24" s="32">
        <f>'Intermediate calculations'!AX32/1000</f>
        <v>336.32996160270613</v>
      </c>
      <c r="AO24" s="32">
        <f>'Intermediate calculations'!AY32/1000</f>
        <v>349.70305914568877</v>
      </c>
      <c r="AP24" s="32">
        <f>'Intermediate calculations'!AZ32/1000</f>
        <v>363.27961953525221</v>
      </c>
      <c r="AQ24" s="32">
        <f>'Intermediate calculations'!BA32/1000</f>
        <v>377.0645171148883</v>
      </c>
      <c r="AR24" s="32">
        <f>'Intermediate calculations'!BB32/1000</f>
        <v>391.69741902492825</v>
      </c>
      <c r="AS24" s="32">
        <f>'Intermediate calculations'!BC32/1000</f>
        <v>405.76465829236668</v>
      </c>
      <c r="AT24" s="32">
        <f>'Intermediate calculations'!BD32/1000</f>
        <v>420.26074674908619</v>
      </c>
      <c r="AU24" s="32">
        <f>'Intermediate calculations'!BE32/1000</f>
        <v>435.20124003820445</v>
      </c>
      <c r="AV24" s="32">
        <f>'Intermediate calculations'!BF32/1000</f>
        <v>450.6638086555501</v>
      </c>
      <c r="AW24" s="32">
        <f>'Intermediate calculations'!BG32/1000</f>
        <v>466.29483237248928</v>
      </c>
      <c r="AX24" s="32">
        <f>'Intermediate calculations'!BH32/1000</f>
        <v>470.02911082593528</v>
      </c>
      <c r="AY24" s="32">
        <f>'Intermediate calculations'!BI32/1000</f>
        <v>471.89137657386647</v>
      </c>
      <c r="AZ24" s="32">
        <f>'Intermediate calculations'!BJ32/1000</f>
        <v>474.24365947812993</v>
      </c>
      <c r="BA24" s="32">
        <f>'Intermediate calculations'!BK32/1000</f>
        <v>475.99146489017085</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251.6984984417376</v>
      </c>
      <c r="Z25" s="32">
        <f>'Intermediate calculations'!AJ29/1000</f>
        <v>253.65856076677707</v>
      </c>
      <c r="AA25" s="32">
        <f>'Intermediate calculations'!AK29/1000</f>
        <v>256.16850940895642</v>
      </c>
      <c r="AB25" s="32">
        <f>'Intermediate calculations'!AL29/1000</f>
        <v>259.56551668478744</v>
      </c>
      <c r="AC25" s="32">
        <f>'Intermediate calculations'!AM29/1000</f>
        <v>263.55899239420933</v>
      </c>
      <c r="AD25" s="32">
        <f>'Intermediate calculations'!AN29/1000</f>
        <v>268.28417414964213</v>
      </c>
      <c r="AE25" s="32">
        <f>'Intermediate calculations'!AO29/1000</f>
        <v>273.03844693121397</v>
      </c>
      <c r="AF25" s="32">
        <f>'Intermediate calculations'!AP29/1000</f>
        <v>278.36762466642244</v>
      </c>
      <c r="AG25" s="32">
        <f>'Intermediate calculations'!AQ29/1000</f>
        <v>283.74842672141739</v>
      </c>
      <c r="AH25" s="32">
        <f>'Intermediate calculations'!AR29/1000</f>
        <v>295.85336972287126</v>
      </c>
      <c r="AI25" s="32">
        <f>'Intermediate calculations'!AS29/1000</f>
        <v>307.83614986992836</v>
      </c>
      <c r="AJ25" s="32">
        <f>'Intermediate calculations'!AT29/1000</f>
        <v>320.60855774936221</v>
      </c>
      <c r="AK25" s="32">
        <f>'Intermediate calculations'!AU29/1000</f>
        <v>335.31042484143495</v>
      </c>
      <c r="AL25" s="32">
        <f>'Intermediate calculations'!AV29/1000</f>
        <v>349.53580912879534</v>
      </c>
      <c r="AM25" s="32">
        <f>'Intermediate calculations'!AW29/1000</f>
        <v>364.84053535340047</v>
      </c>
      <c r="AN25" s="32">
        <f>'Intermediate calculations'!AX29/1000</f>
        <v>381.47921074364888</v>
      </c>
      <c r="AO25" s="32">
        <f>'Intermediate calculations'!AY29/1000</f>
        <v>397.24920404836809</v>
      </c>
      <c r="AP25" s="32">
        <f>'Intermediate calculations'!AZ29/1000</f>
        <v>413.25912738560424</v>
      </c>
      <c r="AQ25" s="32">
        <f>'Intermediate calculations'!BA29/1000</f>
        <v>429.51472874036841</v>
      </c>
      <c r="AR25" s="32">
        <f>'Intermediate calculations'!BB29/1000</f>
        <v>446.77032449208207</v>
      </c>
      <c r="AS25" s="32">
        <f>'Intermediate calculations'!BC29/1000</f>
        <v>463.35887238462288</v>
      </c>
      <c r="AT25" s="32">
        <f>'Intermediate calculations'!BD29/1000</f>
        <v>480.45313324470624</v>
      </c>
      <c r="AU25" s="32">
        <f>'Intermediate calculations'!BE29/1000</f>
        <v>498.07145079464686</v>
      </c>
      <c r="AV25" s="32">
        <f>'Intermediate calculations'!BF29/1000</f>
        <v>516.30541661936024</v>
      </c>
      <c r="AW25" s="32">
        <f>'Intermediate calculations'!BG29/1000</f>
        <v>534.73803019820809</v>
      </c>
      <c r="AX25" s="32">
        <f>'Intermediate calculations'!BH29/1000</f>
        <v>539.14161328877651</v>
      </c>
      <c r="AY25" s="32">
        <f>'Intermediate calculations'!BI29/1000</f>
        <v>541.33765786873198</v>
      </c>
      <c r="AZ25" s="32">
        <f>'Intermediate calculations'!BJ29/1000</f>
        <v>544.11154668034135</v>
      </c>
      <c r="BA25" s="32">
        <f>'Intermediate calculations'!BK29/1000</f>
        <v>546.17261589465363</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3129.0802276488703</v>
      </c>
      <c r="Z31" s="34">
        <f>'Intermediate calculations'!AJ15/1000</f>
        <v>3153.3472195781656</v>
      </c>
      <c r="AA31" s="34">
        <f>'Intermediate calculations'!AK15/1000</f>
        <v>3179.8478754594671</v>
      </c>
      <c r="AB31" s="34">
        <f>'Intermediate calculations'!AL15/1000</f>
        <v>3209.8340163424537</v>
      </c>
      <c r="AC31" s="34">
        <f>'Intermediate calculations'!AM15/1000</f>
        <v>3239.6822117426068</v>
      </c>
      <c r="AD31" s="34">
        <f>'Intermediate calculations'!AN15/1000</f>
        <v>3272.390295634224</v>
      </c>
      <c r="AE31" s="34">
        <f>'Intermediate calculations'!AO15/1000</f>
        <v>3305.3558226858545</v>
      </c>
      <c r="AF31" s="34">
        <f>'Intermediate calculations'!AP15/1000</f>
        <v>3340.6030627782839</v>
      </c>
      <c r="AG31" s="34">
        <f>'Intermediate calculations'!AQ15/1000</f>
        <v>3376.1942160154545</v>
      </c>
      <c r="AH31" s="34">
        <f>'Intermediate calculations'!AR15/1000</f>
        <v>3434.7531661188118</v>
      </c>
      <c r="AI31" s="34">
        <f>'Intermediate calculations'!AS15/1000</f>
        <v>3492.9762792205102</v>
      </c>
      <c r="AJ31" s="34">
        <f>'Intermediate calculations'!AT15/1000</f>
        <v>3554.2436658188208</v>
      </c>
      <c r="AK31" s="34">
        <f>'Intermediate calculations'!AU15/1000</f>
        <v>3622.7805687094583</v>
      </c>
      <c r="AL31" s="34">
        <f>'Intermediate calculations'!AV15/1000</f>
        <v>3689.6715368926143</v>
      </c>
      <c r="AM31" s="34">
        <f>'Intermediate calculations'!AW15/1000</f>
        <v>3758.6519010832449</v>
      </c>
      <c r="AN31" s="34">
        <f>'Intermediate calculations'!AX15/1000</f>
        <v>3832.6656686134693</v>
      </c>
      <c r="AO31" s="34">
        <f>'Intermediate calculations'!AY15/1000</f>
        <v>3903.5505043601152</v>
      </c>
      <c r="AP31" s="34">
        <f>'Intermediate calculations'!AZ15/1000</f>
        <v>3975.4156073856616</v>
      </c>
      <c r="AQ31" s="34">
        <f>'Intermediate calculations'!BA15/1000</f>
        <v>4048.2829466557196</v>
      </c>
      <c r="AR31" s="34">
        <f>'Intermediate calculations'!BB15/1000</f>
        <v>4123.020338647696</v>
      </c>
      <c r="AS31" s="34">
        <f>'Intermediate calculations'!BC15/1000</f>
        <v>4195.352641371016</v>
      </c>
      <c r="AT31" s="34">
        <f>'Intermediate calculations'!BD15/1000</f>
        <v>4269.6265443605471</v>
      </c>
      <c r="AU31" s="34">
        <f>'Intermediate calculations'!BE15/1000</f>
        <v>4345.9104485239195</v>
      </c>
      <c r="AV31" s="34">
        <f>'Intermediate calculations'!BF15/1000</f>
        <v>4424.5442153075674</v>
      </c>
      <c r="AW31" s="34">
        <f>'Intermediate calculations'!BG15/1000</f>
        <v>4502.0012702551476</v>
      </c>
      <c r="AX31" s="34">
        <f>'Intermediate calculations'!BH15/1000</f>
        <v>4527.5131639140218</v>
      </c>
      <c r="AY31" s="34">
        <f>'Intermediate calculations'!BI15/1000</f>
        <v>4544.8908032544514</v>
      </c>
      <c r="AZ31" s="34">
        <f>'Intermediate calculations'!BJ15/1000</f>
        <v>4564.4571079501484</v>
      </c>
      <c r="BA31" s="34">
        <f>'Intermediate calculations'!BK15/1000</f>
        <v>4581.4290946638557</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2202.15946356123</v>
      </c>
      <c r="Z32" s="34">
        <f>'Intermediate calculations'!AJ12/1000</f>
        <v>2224.3382667822175</v>
      </c>
      <c r="AA32" s="34">
        <f>'Intermediate calculations'!AK12/1000</f>
        <v>2248.5585258786473</v>
      </c>
      <c r="AB32" s="34">
        <f>'Intermediate calculations'!AL12/1000</f>
        <v>2275.964341973955</v>
      </c>
      <c r="AC32" s="34">
        <f>'Intermediate calculations'!AM12/1000</f>
        <v>2303.2440828751101</v>
      </c>
      <c r="AD32" s="34">
        <f>'Intermediate calculations'!AN12/1000</f>
        <v>2333.1376172069035</v>
      </c>
      <c r="AE32" s="34">
        <f>'Intermediate calculations'!AO12/1000</f>
        <v>2363.2664415657077</v>
      </c>
      <c r="AF32" s="34">
        <f>'Intermediate calculations'!AP12/1000</f>
        <v>2395.4806362368322</v>
      </c>
      <c r="AG32" s="34">
        <f>'Intermediate calculations'!AQ12/1000</f>
        <v>2428.0091501274351</v>
      </c>
      <c r="AH32" s="34">
        <f>'Intermediate calculations'!AR12/1000</f>
        <v>2481.5290686634494</v>
      </c>
      <c r="AI32" s="34">
        <f>'Intermediate calculations'!AS12/1000</f>
        <v>2534.7420491662783</v>
      </c>
      <c r="AJ32" s="34">
        <f>'Intermediate calculations'!AT12/1000</f>
        <v>2590.7373416684245</v>
      </c>
      <c r="AK32" s="34">
        <f>'Intermediate calculations'!AU12/1000</f>
        <v>2653.3766043762339</v>
      </c>
      <c r="AL32" s="34">
        <f>'Intermediate calculations'!AV12/1000</f>
        <v>2714.511566011286</v>
      </c>
      <c r="AM32" s="34">
        <f>'Intermediate calculations'!AW12/1000</f>
        <v>2777.5561299174192</v>
      </c>
      <c r="AN32" s="34">
        <f>'Intermediate calculations'!AX12/1000</f>
        <v>2845.2009698909769</v>
      </c>
      <c r="AO32" s="34">
        <f>'Intermediate calculations'!AY12/1000</f>
        <v>2909.9861244728677</v>
      </c>
      <c r="AP32" s="34">
        <f>'Intermediate calculations'!AZ12/1000</f>
        <v>2975.6671937666465</v>
      </c>
      <c r="AQ32" s="34">
        <f>'Intermediate calculations'!BA12/1000</f>
        <v>3042.2642562957112</v>
      </c>
      <c r="AR32" s="34">
        <f>'Intermediate calculations'!BB12/1000</f>
        <v>3110.5704524270427</v>
      </c>
      <c r="AS32" s="34">
        <f>'Intermediate calculations'!BC12/1000</f>
        <v>3176.6785186140514</v>
      </c>
      <c r="AT32" s="34">
        <f>'Intermediate calculations'!BD12/1000</f>
        <v>3244.5611092399995</v>
      </c>
      <c r="AU32" s="34">
        <f>'Intermediate calculations'!BE12/1000</f>
        <v>3314.2807392748073</v>
      </c>
      <c r="AV32" s="34">
        <f>'Intermediate calculations'!BF12/1000</f>
        <v>3386.1480248906323</v>
      </c>
      <c r="AW32" s="34">
        <f>'Intermediate calculations'!BG12/1000</f>
        <v>3456.9398554053064</v>
      </c>
      <c r="AX32" s="34">
        <f>'Intermediate calculations'!BH12/1000</f>
        <v>3480.2564358411319</v>
      </c>
      <c r="AY32" s="34">
        <f>'Intermediate calculations'!BI12/1000</f>
        <v>3496.1387192530865</v>
      </c>
      <c r="AZ32" s="34">
        <f>'Intermediate calculations'!BJ12/1000</f>
        <v>3514.0213320990511</v>
      </c>
      <c r="BA32" s="34">
        <f>'Intermediate calculations'!BK12/1000</f>
        <v>3529.5328695277231</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168.02206190500857</v>
      </c>
      <c r="Z37">
        <f>'Intermediate calculations'!AJ27/1000</f>
        <v>169.30205245942608</v>
      </c>
      <c r="AA37">
        <f>'Intermediate calculations'!AK27/1000</f>
        <v>170.59873174476323</v>
      </c>
      <c r="AB37">
        <f>'Intermediate calculations'!AL27/1000</f>
        <v>171.91351579295531</v>
      </c>
      <c r="AC37">
        <f>'Intermediate calculations'!AM27/1000</f>
        <v>173.05471410868964</v>
      </c>
      <c r="AD37">
        <f>'Intermediate calculations'!AN27/1000</f>
        <v>174.20971050290234</v>
      </c>
      <c r="AE37">
        <f>'Intermediate calculations'!AO27/1000</f>
        <v>175.37601501112846</v>
      </c>
      <c r="AF37">
        <f>'Intermediate calculations'!AP27/1000</f>
        <v>176.55575704058191</v>
      </c>
      <c r="AG37">
        <f>'Intermediate calculations'!AQ27/1000</f>
        <v>177.747112197316</v>
      </c>
      <c r="AH37">
        <f>'Intermediate calculations'!AR27/1000</f>
        <v>178.81722732084862</v>
      </c>
      <c r="AI37">
        <f>'Intermediate calculations'!AS27/1000</f>
        <v>179.89564102045352</v>
      </c>
      <c r="AJ37">
        <f>'Intermediate calculations'!AT27/1000</f>
        <v>180.98580094981014</v>
      </c>
      <c r="AK37">
        <f>'Intermediate calculations'!AU27/1000</f>
        <v>182.09199898852762</v>
      </c>
      <c r="AL37">
        <f>'Intermediate calculations'!AV27/1000</f>
        <v>183.20541082695703</v>
      </c>
      <c r="AM37">
        <f>'Intermediate calculations'!AW27/1000</f>
        <v>184.17979454559463</v>
      </c>
      <c r="AN37">
        <f>'Intermediate calculations'!AX27/1000</f>
        <v>185.16583204126403</v>
      </c>
      <c r="AO37">
        <f>'Intermediate calculations'!AY27/1000</f>
        <v>186.15542434162063</v>
      </c>
      <c r="AP37">
        <f>'Intermediate calculations'!AZ27/1000</f>
        <v>187.15272207235191</v>
      </c>
      <c r="AQ37">
        <f>'Intermediate calculations'!BA27/1000</f>
        <v>188.157796411524</v>
      </c>
      <c r="AR37">
        <f>'Intermediate calculations'!BB27/1000</f>
        <v>189.0291422044921</v>
      </c>
      <c r="AS37">
        <f>'Intermediate calculations'!BC27/1000</f>
        <v>189.90303579892586</v>
      </c>
      <c r="AT37">
        <f>'Intermediate calculations'!BD27/1000</f>
        <v>190.78384672343046</v>
      </c>
      <c r="AU37">
        <f>'Intermediate calculations'!BE27/1000</f>
        <v>191.67167418047481</v>
      </c>
      <c r="AV37">
        <f>'Intermediate calculations'!BF27/1000</f>
        <v>192.56688853203082</v>
      </c>
      <c r="AW37">
        <f>'Intermediate calculations'!BG27/1000</f>
        <v>193.3196492362764</v>
      </c>
      <c r="AX37">
        <f>'Intermediate calculations'!BH27/1000</f>
        <v>194.02400717400698</v>
      </c>
      <c r="AY37">
        <f>'Intermediate calculations'!BI27/1000</f>
        <v>194.7237112704571</v>
      </c>
      <c r="AZ37">
        <f>'Intermediate calculations'!BJ27/1000</f>
        <v>195.42908338502914</v>
      </c>
      <c r="BA37">
        <f>'Intermediate calculations'!BK27/1000</f>
        <v>196.13536700460705</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195.28494236411524</v>
      </c>
      <c r="Z38">
        <f>'Intermediate calculations'!AJ19/1000</f>
        <v>197.52740740261368</v>
      </c>
      <c r="AA38">
        <f>'Intermediate calculations'!AK19/1000</f>
        <v>199.79911007532357</v>
      </c>
      <c r="AB38">
        <f>'Intermediate calculations'!AL19/1000</f>
        <v>202.10253118344875</v>
      </c>
      <c r="AC38">
        <f>'Intermediate calculations'!AM19/1000</f>
        <v>204.101840722254</v>
      </c>
      <c r="AD38">
        <f>'Intermediate calculations'!AN19/1000</f>
        <v>206.12532364927637</v>
      </c>
      <c r="AE38">
        <f>'Intermediate calculations'!AO19/1000</f>
        <v>208.16861769930972</v>
      </c>
      <c r="AF38">
        <f>'Intermediate calculations'!AP19/1000</f>
        <v>210.23545346334427</v>
      </c>
      <c r="AG38">
        <f>'Intermediate calculations'!AQ19/1000</f>
        <v>212.32263471494872</v>
      </c>
      <c r="AH38">
        <f>'Intermediate calculations'!AR19/1000</f>
        <v>214.1974108556073</v>
      </c>
      <c r="AI38">
        <f>'Intermediate calculations'!AS19/1000</f>
        <v>216.08672559316983</v>
      </c>
      <c r="AJ38">
        <f>'Intermediate calculations'!AT19/1000</f>
        <v>217.9966190056775</v>
      </c>
      <c r="AK38">
        <f>'Intermediate calculations'!AU19/1000</f>
        <v>219.9346102032832</v>
      </c>
      <c r="AL38">
        <f>'Intermediate calculations'!AV19/1000</f>
        <v>221.88523953606318</v>
      </c>
      <c r="AM38">
        <f>'Intermediate calculations'!AW19/1000</f>
        <v>223.59230011989797</v>
      </c>
      <c r="AN38">
        <f>'Intermediate calculations'!AX19/1000</f>
        <v>225.31977740717636</v>
      </c>
      <c r="AO38">
        <f>'Intermediate calculations'!AY19/1000</f>
        <v>227.05348249449773</v>
      </c>
      <c r="AP38">
        <f>'Intermediate calculations'!AZ19/1000</f>
        <v>228.80068702379708</v>
      </c>
      <c r="AQ38">
        <f>'Intermediate calculations'!BA19/1000</f>
        <v>230.56151569468605</v>
      </c>
      <c r="AR38">
        <f>'Intermediate calculations'!BB19/1000</f>
        <v>232.08806014490102</v>
      </c>
      <c r="AS38">
        <f>'Intermediate calculations'!BC19/1000</f>
        <v>233.61906818720425</v>
      </c>
      <c r="AT38">
        <f>'Intermediate calculations'!BD19/1000</f>
        <v>235.16219496803271</v>
      </c>
      <c r="AU38">
        <f>'Intermediate calculations'!BE19/1000</f>
        <v>236.71761428403451</v>
      </c>
      <c r="AV38">
        <f>'Intermediate calculations'!BF19/1000</f>
        <v>238.28597498669603</v>
      </c>
      <c r="AW38">
        <f>'Intermediate calculations'!BG19/1000</f>
        <v>239.60476562604916</v>
      </c>
      <c r="AX38">
        <f>'Intermediate calculations'!BH19/1000</f>
        <v>240.83875758364488</v>
      </c>
      <c r="AY38">
        <f>'Intermediate calculations'!BI19/1000</f>
        <v>242.06459629641381</v>
      </c>
      <c r="AZ38">
        <f>'Intermediate calculations'!BJ19/1000</f>
        <v>243.30036502970674</v>
      </c>
      <c r="BA38">
        <f>'Intermediate calculations'!BK19/1000</f>
        <v>244.53773066393077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33781.932009033859</v>
      </c>
      <c r="AU4" s="81">
        <f t="shared" si="0"/>
        <v>37105.809945859015</v>
      </c>
      <c r="AV4" s="81">
        <f t="shared" si="0"/>
        <v>40074.251329679042</v>
      </c>
      <c r="AW4" s="81">
        <f>AW11-AV11</f>
        <v>28210.123239181936</v>
      </c>
      <c r="AX4" s="81">
        <f t="shared" si="0"/>
        <v>30683.711448989809</v>
      </c>
      <c r="AY4" s="81">
        <f t="shared" si="0"/>
        <v>33420.673127617687</v>
      </c>
      <c r="AZ4" s="81">
        <f t="shared" si="0"/>
        <v>36516.270348541439</v>
      </c>
      <c r="BA4" s="15">
        <f>BA8/'Intermediate calculations'!AV8</f>
        <v>3.5308171115186586</v>
      </c>
      <c r="BB4" s="15">
        <f>BB8/'Intermediate calculations'!AW8</f>
        <v>3.433253102298393</v>
      </c>
      <c r="BC4" s="15">
        <f>BC8/'Intermediate calculations'!AX8</f>
        <v>3.3377541092705765</v>
      </c>
      <c r="BD4" s="15">
        <f>BD8/'Intermediate calculations'!AY8</f>
        <v>3.244233015919225</v>
      </c>
      <c r="BE4" s="15">
        <f>BE8/'Intermediate calculations'!AZ8</f>
        <v>3.1526086459819274</v>
      </c>
      <c r="BF4" s="15">
        <f>BF8/'Intermediate calculations'!BA8</f>
        <v>3.0628052211155761</v>
      </c>
      <c r="BG4" s="15">
        <f>BG8/'Intermediate calculations'!BB8</f>
        <v>2.9899291852606633</v>
      </c>
      <c r="BH4" s="15">
        <f>BH8/'Intermediate calculations'!BC8</f>
        <v>2.9184695640871485</v>
      </c>
      <c r="BI4" s="15">
        <f>BI8/'Intermediate calculations'!BD8</f>
        <v>2.8483729040734156</v>
      </c>
      <c r="BJ4" s="15">
        <f>BJ8/'Intermediate calculations'!BE8</f>
        <v>2.7795890112494361</v>
      </c>
      <c r="BK4" s="15">
        <f>BK8/'Intermediate calculations'!BF8</f>
        <v>2.7120706846423088</v>
      </c>
      <c r="BL4" s="15">
        <f>BL8/'Intermediate calculations'!BG8</f>
        <v>2.6457734767135381</v>
      </c>
      <c r="BM4" s="15">
        <f>BM8/'Intermediate calculations'!BH8</f>
        <v>2.5806554775554118</v>
      </c>
      <c r="BN4" s="15">
        <f>BN8/'Intermediate calculations'!BI8</f>
        <v>2.5166771200581559</v>
      </c>
      <c r="BO4" s="15">
        <f>BO8/'Intermediate calculations'!BJ8</f>
        <v>2.45380100363522</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603378.1066596274</v>
      </c>
      <c r="AO5" s="23">
        <f>'Intermediate calculations'!AJ15*'Intermediate calculations'!AJ16*Constants!$H$18</f>
        <v>604717.11219205195</v>
      </c>
      <c r="AP5" s="23">
        <f>'Intermediate calculations'!AK15*'Intermediate calculations'!AK16*Constants!$H$18</f>
        <v>606557.83063273923</v>
      </c>
      <c r="AQ5" s="23">
        <f>'Intermediate calculations'!AL15*'Intermediate calculations'!AL16*Constants!$H$18</f>
        <v>609124.83277587406</v>
      </c>
      <c r="AR5" s="23">
        <f>'Intermediate calculations'!AM15*'Intermediate calculations'!AM16*Constants!$H$18</f>
        <v>611718.56386020768</v>
      </c>
      <c r="AS5" s="23">
        <f>'Intermediate calculations'!AN15*'Intermediate calculations'!AN16*Constants!$H$18</f>
        <v>614898.16742829187</v>
      </c>
      <c r="AT5" s="23">
        <f>'Intermediate calculations'!AO15*'Intermediate calculations'!AO16*Constants!$H$18</f>
        <v>618165.26086252404</v>
      </c>
      <c r="AU5" s="23">
        <f>'Intermediate calculations'!AP15*'Intermediate calculations'!AP16*Constants!$H$18</f>
        <v>621892.6048759222</v>
      </c>
      <c r="AV5" s="23">
        <f>'Intermediate calculations'!AQ15*'Intermediate calculations'!AQ16*Constants!$H$18</f>
        <v>625712.32233980438</v>
      </c>
      <c r="AW5" s="23">
        <f>'Intermediate calculations'!AR15*'Intermediate calculations'!AR16*Constants!$H$18</f>
        <v>633795.65432972077</v>
      </c>
      <c r="AX5" s="23">
        <f>'Intermediate calculations'!AS15*'Intermediate calculations'!AS16*Constants!$H$18</f>
        <v>641804.50085407391</v>
      </c>
      <c r="AY5" s="23">
        <f>'Intermediate calculations'!AT15*'Intermediate calculations'!AT16*Constants!$H$18</f>
        <v>650357.55110291089</v>
      </c>
      <c r="AZ5" s="23">
        <f>'Intermediate calculations'!AU15*'Intermediate calculations'!AU16*Constants!$H$18</f>
        <v>660217.54669149558</v>
      </c>
      <c r="BA5" s="23">
        <f>'Intermediate calculations'!AV15*'Intermediate calculations'!AV16*Constants!$H$18</f>
        <v>669750.18716342153</v>
      </c>
      <c r="BB5" s="23">
        <f>'Intermediate calculations'!AW15*'Intermediate calculations'!AW16*Constants!$H$18</f>
        <v>679634.55688269134</v>
      </c>
      <c r="BC5" s="23">
        <f>'Intermediate calculations'!AX15*'Intermediate calculations'!AX16*Constants!$H$18</f>
        <v>690396.81993564556</v>
      </c>
      <c r="BD5" s="23">
        <f>'Intermediate calculations'!AY15*'Intermediate calculations'!AY16*Constants!$H$18</f>
        <v>700562.28524414322</v>
      </c>
      <c r="BE5" s="23">
        <f>'Intermediate calculations'!AZ15*'Intermediate calculations'!AZ16*Constants!$H$18</f>
        <v>710872.36683411477</v>
      </c>
      <c r="BF5" s="23">
        <f>'Intermediate calculations'!BA15*'Intermediate calculations'!BA16*Constants!$H$18</f>
        <v>721329.46794217057</v>
      </c>
      <c r="BG5" s="23">
        <f>'Intermediate calculations'!BB15*'Intermediate calculations'!BB16*Constants!$H$18</f>
        <v>732086.21271513856</v>
      </c>
      <c r="BH5" s="23">
        <f>'Intermediate calculations'!BC15*'Intermediate calculations'!BC16*Constants!$H$18</f>
        <v>742383.13334988593</v>
      </c>
      <c r="BI5" s="23">
        <f>'Intermediate calculations'!BD15*'Intermediate calculations'!BD16*Constants!$H$18</f>
        <v>752991.60323457443</v>
      </c>
      <c r="BJ5" s="23">
        <f>'Intermediate calculations'!BE15*'Intermediate calculations'!BE16*Constants!$H$18</f>
        <v>763920.6667592742</v>
      </c>
      <c r="BK5" s="23">
        <f>'Intermediate calculations'!BF15*'Intermediate calculations'!BF16*Constants!$H$18</f>
        <v>775226.91186963988</v>
      </c>
      <c r="BL5" s="23">
        <f>'Intermediate calculations'!BG15*'Intermediate calculations'!BG16*Constants!$H$18</f>
        <v>786291.01333243132</v>
      </c>
      <c r="BM5" s="23">
        <f>'Intermediate calculations'!BH15*'Intermediate calculations'!BH16*Constants!$H$18</f>
        <v>788276.29892310768</v>
      </c>
      <c r="BN5" s="23">
        <f>'Intermediate calculations'!BI15*'Intermediate calculations'!BI16*Constants!$H$18</f>
        <v>788871.05381941213</v>
      </c>
      <c r="BO5" s="23">
        <f>'Intermediate calculations'!BJ15*'Intermediate calculations'!BJ16*Constants!$H$18</f>
        <v>789873.3496560842</v>
      </c>
      <c r="BP5" s="23">
        <f>'Intermediate calculations'!BK15*'Intermediate calculations'!BK16*Constants!$H$18</f>
        <v>790453.30939834286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499941.85980369127</v>
      </c>
      <c r="AO6" s="23">
        <f>'Intermediate calculations'!AJ15*'Intermediate calculations'!AJ16*Constants!$H$19</f>
        <v>501051.3215305573</v>
      </c>
      <c r="AP6" s="23">
        <f>'Intermediate calculations'!AK15*'Intermediate calculations'!AK16*Constants!$H$19</f>
        <v>502576.48823855538</v>
      </c>
      <c r="AQ6" s="23">
        <f>'Intermediate calculations'!AL15*'Intermediate calculations'!AL16*Constants!$H$19</f>
        <v>504703.4328714385</v>
      </c>
      <c r="AR6" s="23">
        <f>'Intermediate calculations'!AM15*'Intermediate calculations'!AM16*Constants!$H$19</f>
        <v>506852.52434131491</v>
      </c>
      <c r="AS6" s="23">
        <f>'Intermediate calculations'!AN15*'Intermediate calculations'!AN16*Constants!$H$19</f>
        <v>509487.05301201326</v>
      </c>
      <c r="AT6" s="23">
        <f>'Intermediate calculations'!AO15*'Intermediate calculations'!AO16*Constants!$H$19</f>
        <v>512194.07328609133</v>
      </c>
      <c r="AU6" s="23">
        <f>'Intermediate calculations'!AP15*'Intermediate calculations'!AP16*Constants!$H$19</f>
        <v>515282.44404004986</v>
      </c>
      <c r="AV6" s="23">
        <f>'Intermediate calculations'!AQ15*'Intermediate calculations'!AQ16*Constants!$H$19</f>
        <v>518447.35279583797</v>
      </c>
      <c r="AW6" s="23">
        <f>'Intermediate calculations'!AR15*'Intermediate calculations'!AR16*Constants!$H$19</f>
        <v>525144.97073034011</v>
      </c>
      <c r="AX6" s="23">
        <f>'Intermediate calculations'!AS15*'Intermediate calculations'!AS16*Constants!$H$19</f>
        <v>531780.87213623268</v>
      </c>
      <c r="AY6" s="23">
        <f>'Intermediate calculations'!AT15*'Intermediate calculations'!AT16*Constants!$H$19</f>
        <v>538867.68519955466</v>
      </c>
      <c r="AZ6" s="23">
        <f>'Intermediate calculations'!AU15*'Intermediate calculations'!AU16*Constants!$H$19</f>
        <v>547037.39583009633</v>
      </c>
      <c r="BA6" s="23">
        <f>'Intermediate calculations'!AV15*'Intermediate calculations'!AV16*Constants!$H$19</f>
        <v>554935.86936397781</v>
      </c>
      <c r="BB6" s="23">
        <f>'Intermediate calculations'!AW15*'Intermediate calculations'!AW16*Constants!$H$19</f>
        <v>563125.7757028013</v>
      </c>
      <c r="BC6" s="23">
        <f>'Intermediate calculations'!AX15*'Intermediate calculations'!AX16*Constants!$H$19</f>
        <v>572043.0793752491</v>
      </c>
      <c r="BD6" s="23">
        <f>'Intermediate calculations'!AY15*'Intermediate calculations'!AY16*Constants!$H$19</f>
        <v>580465.89348800434</v>
      </c>
      <c r="BE6" s="23">
        <f>'Intermediate calculations'!AZ15*'Intermediate calculations'!AZ16*Constants!$H$19</f>
        <v>589008.53251969512</v>
      </c>
      <c r="BF6" s="23">
        <f>'Intermediate calculations'!BA15*'Intermediate calculations'!BA16*Constants!$H$19</f>
        <v>597672.98772351281</v>
      </c>
      <c r="BG6" s="23">
        <f>'Intermediate calculations'!BB15*'Intermediate calculations'!BB16*Constants!$H$19</f>
        <v>606585.71910682914</v>
      </c>
      <c r="BH6" s="23">
        <f>'Intermediate calculations'!BC15*'Intermediate calculations'!BC16*Constants!$H$19</f>
        <v>615117.45334704837</v>
      </c>
      <c r="BI6" s="23">
        <f>'Intermediate calculations'!BD15*'Intermediate calculations'!BD16*Constants!$H$19</f>
        <v>623907.32839436166</v>
      </c>
      <c r="BJ6" s="23">
        <f>'Intermediate calculations'!BE15*'Intermediate calculations'!BE16*Constants!$H$19</f>
        <v>632962.83817196998</v>
      </c>
      <c r="BK6" s="23">
        <f>'Intermediate calculations'!BF15*'Intermediate calculations'!BF16*Constants!$H$19</f>
        <v>642330.86983484449</v>
      </c>
      <c r="BL6" s="23">
        <f>'Intermediate calculations'!BG15*'Intermediate calculations'!BG16*Constants!$H$19</f>
        <v>651498.26818972873</v>
      </c>
      <c r="BM6" s="23">
        <f>'Intermediate calculations'!BH15*'Intermediate calculations'!BH16*Constants!$H$19</f>
        <v>653143.21910771774</v>
      </c>
      <c r="BN6" s="23">
        <f>'Intermediate calculations'!BI15*'Intermediate calculations'!BI16*Constants!$H$19</f>
        <v>653636.0160217986</v>
      </c>
      <c r="BO6" s="23">
        <f>'Intermediate calculations'!BJ15*'Intermediate calculations'!BJ16*Constants!$H$19</f>
        <v>654466.48971504113</v>
      </c>
      <c r="BP6" s="23">
        <f>'Intermediate calculations'!BK15*'Intermediate calculations'!BK16*Constants!$H$19</f>
        <v>654947.02778719843</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620617.48113561689</v>
      </c>
      <c r="AO7" s="23">
        <f>'Intermediate calculations'!AJ15*'Intermediate calculations'!AJ16*(1-Constants!$H$18-Constants!$H$19)</f>
        <v>621994.74396896781</v>
      </c>
      <c r="AP7" s="23">
        <f>'Intermediate calculations'!AK15*'Intermediate calculations'!AK16*(1-Constants!$H$18-Constants!$H$19)</f>
        <v>623888.05436510337</v>
      </c>
      <c r="AQ7" s="23">
        <f>'Intermediate calculations'!AL15*'Intermediate calculations'!AL16*(1-Constants!$H$18-Constants!$H$19)</f>
        <v>626528.39942661347</v>
      </c>
      <c r="AR7" s="23">
        <f>'Intermediate calculations'!AM15*'Intermediate calculations'!AM16*(1-Constants!$H$18-Constants!$H$19)</f>
        <v>629196.23711335659</v>
      </c>
      <c r="AS7" s="23">
        <f>'Intermediate calculations'!AN15*'Intermediate calculations'!AN16*(1-Constants!$H$18-Constants!$H$19)</f>
        <v>632466.68649767176</v>
      </c>
      <c r="AT7" s="23">
        <f>'Intermediate calculations'!AO15*'Intermediate calculations'!AO16*(1-Constants!$H$18-Constants!$H$19)</f>
        <v>635827.12545859627</v>
      </c>
      <c r="AU7" s="23">
        <f>'Intermediate calculations'!AP15*'Intermediate calculations'!AP16*(1-Constants!$H$18-Constants!$H$19)</f>
        <v>639660.96501523443</v>
      </c>
      <c r="AV7" s="23">
        <f>'Intermediate calculations'!AQ15*'Intermediate calculations'!AQ16*(1-Constants!$H$18-Constants!$H$19)</f>
        <v>643589.8172637989</v>
      </c>
      <c r="AW7" s="23">
        <f>'Intermediate calculations'!AR15*'Intermediate calculations'!AR16*(1-Constants!$H$18-Constants!$H$19)</f>
        <v>651904.10159628431</v>
      </c>
      <c r="AX7" s="23">
        <f>'Intermediate calculations'!AS15*'Intermediate calculations'!AS16*(1-Constants!$H$18-Constants!$H$19)</f>
        <v>660141.7723070475</v>
      </c>
      <c r="AY7" s="23">
        <f>'Intermediate calculations'!AT15*'Intermediate calculations'!AT16*(1-Constants!$H$18-Constants!$H$19)</f>
        <v>668939.19542013702</v>
      </c>
      <c r="AZ7" s="23">
        <f>'Intermediate calculations'!AU15*'Intermediate calculations'!AU16*(1-Constants!$H$18-Constants!$H$19)</f>
        <v>679080.90516839549</v>
      </c>
      <c r="BA7" s="23">
        <f>'Intermediate calculations'!AV15*'Intermediate calculations'!AV16*(1-Constants!$H$18-Constants!$H$19)</f>
        <v>688885.90679666225</v>
      </c>
      <c r="BB7" s="23">
        <f>'Intermediate calculations'!AW15*'Intermediate calculations'!AW16*(1-Constants!$H$18-Constants!$H$19)</f>
        <v>699052.68707933975</v>
      </c>
      <c r="BC7" s="23">
        <f>'Intermediate calculations'!AX15*'Intermediate calculations'!AX16*(1-Constants!$H$18-Constants!$H$19)</f>
        <v>710122.4433623784</v>
      </c>
      <c r="BD7" s="23">
        <f>'Intermediate calculations'!AY15*'Intermediate calculations'!AY16*(1-Constants!$H$18-Constants!$H$19)</f>
        <v>720578.35053683317</v>
      </c>
      <c r="BE7" s="23">
        <f>'Intermediate calculations'!AZ15*'Intermediate calculations'!AZ16*(1-Constants!$H$18-Constants!$H$19)</f>
        <v>731183.00588651816</v>
      </c>
      <c r="BF7" s="23">
        <f>'Intermediate calculations'!BA15*'Intermediate calculations'!BA16*(1-Constants!$H$18-Constants!$H$19)</f>
        <v>741938.88131194701</v>
      </c>
      <c r="BG7" s="23">
        <f>'Intermediate calculations'!BB15*'Intermediate calculations'!BB16*(1-Constants!$H$18-Constants!$H$19)</f>
        <v>753002.961649857</v>
      </c>
      <c r="BH7" s="23">
        <f>'Intermediate calculations'!BC15*'Intermediate calculations'!BC16*(1-Constants!$H$18-Constants!$H$19)</f>
        <v>763594.0800170257</v>
      </c>
      <c r="BI7" s="23">
        <f>'Intermediate calculations'!BD15*'Intermediate calculations'!BD16*(1-Constants!$H$18-Constants!$H$19)</f>
        <v>774505.64904127677</v>
      </c>
      <c r="BJ7" s="23">
        <f>'Intermediate calculations'!BE15*'Intermediate calculations'!BE16*(1-Constants!$H$18-Constants!$H$19)</f>
        <v>785746.97152382496</v>
      </c>
      <c r="BK7" s="23">
        <f>'Intermediate calculations'!BF15*'Intermediate calculations'!BF16*(1-Constants!$H$18-Constants!$H$19)</f>
        <v>797376.25220877258</v>
      </c>
      <c r="BL7" s="23">
        <f>'Intermediate calculations'!BG15*'Intermediate calculations'!BG16*(1-Constants!$H$18-Constants!$H$19)</f>
        <v>808756.47085621522</v>
      </c>
      <c r="BM7" s="23">
        <f>'Intermediate calculations'!BH15*'Intermediate calculations'!BH16*(1-Constants!$H$18-Constants!$H$19)</f>
        <v>810798.47889233951</v>
      </c>
      <c r="BN7" s="23">
        <f>'Intermediate calculations'!BI15*'Intermediate calculations'!BI16*(1-Constants!$H$18-Constants!$H$19)</f>
        <v>811410.22678568121</v>
      </c>
      <c r="BO7" s="23">
        <f>'Intermediate calculations'!BJ15*'Intermediate calculations'!BJ16*(1-Constants!$H$18-Constants!$H$19)</f>
        <v>812441.15964625811</v>
      </c>
      <c r="BP7" s="23">
        <f>'Intermediate calculations'!BK15*'Intermediate calculations'!BK16*(1-Constants!$H$18-Constants!$H$19)</f>
        <v>813037.68966686714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4840791.077394058</v>
      </c>
      <c r="AO8" s="23">
        <f>'Intermediate calculations'!AJ10*'Intermediate calculations'!AJ11*Constants!$H$20</f>
        <v>4787999.457162085</v>
      </c>
      <c r="AP8" s="23">
        <f>'Intermediate calculations'!AK10*'Intermediate calculations'!AK11*Constants!$H$20</f>
        <v>4746040.3971746042</v>
      </c>
      <c r="AQ8" s="23">
        <f>'Intermediate calculations'!AL10*'Intermediate calculations'!AL11*Constants!$H$20</f>
        <v>4719818.4234335832</v>
      </c>
      <c r="AR8" s="23">
        <f>'Intermediate calculations'!AM10*'Intermediate calculations'!AM11*Constants!$H$20</f>
        <v>4701998.9730276689</v>
      </c>
      <c r="AS8" s="23">
        <f>'Intermediate calculations'!AN10*'Intermediate calculations'!AN11*Constants!$H$20</f>
        <v>4695772.9025842464</v>
      </c>
      <c r="AT8" s="23">
        <f>'Intermediate calculations'!AO10*'Intermediate calculations'!AO11*Constants!$H$20</f>
        <v>4689428.6821994381</v>
      </c>
      <c r="AU8" s="23">
        <f>'Intermediate calculations'!AP10*'Intermediate calculations'!AP11*Constants!$H$20</f>
        <v>4691296.8753784075</v>
      </c>
      <c r="AV8" s="23">
        <f>'Intermediate calculations'!AQ10*'Intermediate calculations'!AQ11*Constants!$H$20</f>
        <v>4692980.9215653194</v>
      </c>
      <c r="AW8" s="23">
        <f>'Intermediate calculations'!AR10*'Intermediate calculations'!AR11*Constants!$H$20</f>
        <v>4751534.2859549141</v>
      </c>
      <c r="AX8" s="23">
        <f>'Intermediate calculations'!AS10*'Intermediate calculations'!AS11*Constants!$H$20</f>
        <v>4801400.2284359438</v>
      </c>
      <c r="AY8" s="23">
        <f>'Intermediate calculations'!AT10*'Intermediate calculations'!AT11*Constants!$H$20</f>
        <v>4855562.424697496</v>
      </c>
      <c r="AZ8" s="23">
        <f>'Intermediate calculations'!AU10*'Intermediate calculations'!AU11*Constants!$H$20</f>
        <v>4928681.7140443483</v>
      </c>
      <c r="BA8" s="23">
        <f>'Intermediate calculations'!AV10*'Intermediate calculations'!AV11*Constants!$H$20</f>
        <v>4987247.1890242929</v>
      </c>
      <c r="BB8" s="23">
        <f>'Intermediate calculations'!AW10*'Intermediate calculations'!AW11*Constants!$H$20</f>
        <v>5050830.331981712</v>
      </c>
      <c r="BC8" s="23">
        <f>'Intermediate calculations'!AX10*'Intermediate calculations'!AX11*Constants!$H$20</f>
        <v>5122712.2252130285</v>
      </c>
      <c r="BD8" s="23">
        <f>'Intermediate calculations'!AY10*'Intermediate calculations'!AY11*Constants!$H$20</f>
        <v>5175175.4301749906</v>
      </c>
      <c r="BE8" s="23">
        <f>'Intermediate calculations'!AZ10*'Intermediate calculations'!AZ11*Constants!$H$20</f>
        <v>5222331.230266368</v>
      </c>
      <c r="BF8" s="23">
        <f>'Intermediate calculations'!BA10*'Intermediate calculations'!BA11*Constants!$H$20</f>
        <v>5264215.3098635823</v>
      </c>
      <c r="BG8" s="23">
        <f>'Intermediate calculations'!BB10*'Intermediate calculations'!BB11*Constants!$H$20</f>
        <v>5335370.6455984395</v>
      </c>
      <c r="BH8" s="23">
        <f>'Intermediate calculations'!BC10*'Intermediate calculations'!BC11*Constants!$H$20</f>
        <v>5392367.9270859705</v>
      </c>
      <c r="BI8" s="23">
        <f>'Intermediate calculations'!BD10*'Intermediate calculations'!BD11*Constants!$H$20</f>
        <v>5448313.7853704952</v>
      </c>
      <c r="BJ8" s="23">
        <f>'Intermediate calculations'!BE10*'Intermediate calculations'!BE11*Constants!$H$20</f>
        <v>5503167.5012782495</v>
      </c>
      <c r="BK8" s="23">
        <f>'Intermediate calculations'!BF10*'Intermediate calculations'!BF11*Constants!$H$20</f>
        <v>5557615.7271887688</v>
      </c>
      <c r="BL8" s="23">
        <f>'Intermediate calculations'!BG10*'Intermediate calculations'!BG11*Constants!$H$20</f>
        <v>5606494.4732355606</v>
      </c>
      <c r="BM8" s="23">
        <f>'Intermediate calculations'!BH10*'Intermediate calculations'!BH11*Constants!$H$20</f>
        <v>5514206.6189570446</v>
      </c>
      <c r="BN8" s="23">
        <f>'Intermediate calculations'!BI10*'Intermediate calculations'!BI11*Constants!$H$20</f>
        <v>5401444.4310901305</v>
      </c>
      <c r="BO8" s="23">
        <f>'Intermediate calculations'!BJ10*'Intermediate calculations'!BJ11*Constants!$H$20</f>
        <v>5295125.9428782864</v>
      </c>
      <c r="BP8" s="23">
        <f>'Intermediate calculations'!BK10*'Intermediate calculations'!BK11*Constants!$H$20</f>
        <v>5183336.7637730986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4292776.9931607684</v>
      </c>
      <c r="AO9" s="23">
        <f>'Intermediate calculations'!AJ10*'Intermediate calculations'!AJ11*(1-Constants!$H$20)</f>
        <v>4245961.7827663766</v>
      </c>
      <c r="AP9" s="23">
        <f>'Intermediate calculations'!AK10*'Intermediate calculations'!AK11*(1-Constants!$H$20)</f>
        <v>4208752.8050416298</v>
      </c>
      <c r="AQ9" s="23">
        <f>'Intermediate calculations'!AL10*'Intermediate calculations'!AL11*(1-Constants!$H$20)</f>
        <v>4185499.356629781</v>
      </c>
      <c r="AR9" s="23">
        <f>'Intermediate calculations'!AM10*'Intermediate calculations'!AM11*(1-Constants!$H$20)</f>
        <v>4169697.2024962343</v>
      </c>
      <c r="AS9" s="23">
        <f>'Intermediate calculations'!AN10*'Intermediate calculations'!AN11*(1-Constants!$H$20)</f>
        <v>4164175.9702162179</v>
      </c>
      <c r="AT9" s="23">
        <f>'Intermediate calculations'!AO10*'Intermediate calculations'!AO11*(1-Constants!$H$20)</f>
        <v>4158549.9634598782</v>
      </c>
      <c r="AU9" s="23">
        <f>'Intermediate calculations'!AP10*'Intermediate calculations'!AP11*(1-Constants!$H$20)</f>
        <v>4160206.6630714177</v>
      </c>
      <c r="AV9" s="23">
        <f>'Intermediate calculations'!AQ10*'Intermediate calculations'!AQ11*(1-Constants!$H$20)</f>
        <v>4161700.0625201883</v>
      </c>
      <c r="AW9" s="23">
        <f>'Intermediate calculations'!AR10*'Intermediate calculations'!AR11*(1-Constants!$H$20)</f>
        <v>4213624.7441486968</v>
      </c>
      <c r="AX9" s="23">
        <f>'Intermediate calculations'!AS10*'Intermediate calculations'!AS11*(1-Constants!$H$20)</f>
        <v>4257845.4855941376</v>
      </c>
      <c r="AY9" s="23">
        <f>'Intermediate calculations'!AT10*'Intermediate calculations'!AT11*(1-Constants!$H$20)</f>
        <v>4305876.1124675907</v>
      </c>
      <c r="AZ9" s="23">
        <f>'Intermediate calculations'!AU10*'Intermediate calculations'!AU11*(1-Constants!$H$20)</f>
        <v>4370717.7464166852</v>
      </c>
      <c r="BA9" s="23">
        <f>'Intermediate calculations'!AV10*'Intermediate calculations'!AV11*(1-Constants!$H$20)</f>
        <v>4422653.1676253164</v>
      </c>
      <c r="BB9" s="23">
        <f>'Intermediate calculations'!AW10*'Intermediate calculations'!AW11*(1-Constants!$H$20)</f>
        <v>4479038.2189271776</v>
      </c>
      <c r="BC9" s="23">
        <f>'Intermediate calculations'!AX10*'Intermediate calculations'!AX11*(1-Constants!$H$20)</f>
        <v>4542782.5393398553</v>
      </c>
      <c r="BD9" s="23">
        <f>'Intermediate calculations'!AY10*'Intermediate calculations'!AY11*(1-Constants!$H$20)</f>
        <v>4589306.5135514056</v>
      </c>
      <c r="BE9" s="23">
        <f>'Intermediate calculations'!AZ10*'Intermediate calculations'!AZ11*(1-Constants!$H$20)</f>
        <v>4631123.9211796094</v>
      </c>
      <c r="BF9" s="23">
        <f>'Intermediate calculations'!BA10*'Intermediate calculations'!BA11*(1-Constants!$H$20)</f>
        <v>4668266.4068601578</v>
      </c>
      <c r="BG9" s="23">
        <f>'Intermediate calculations'!BB10*'Intermediate calculations'!BB11*(1-Constants!$H$20)</f>
        <v>4731366.4215684272</v>
      </c>
      <c r="BH9" s="23">
        <f>'Intermediate calculations'!BC10*'Intermediate calculations'!BC11*(1-Constants!$H$20)</f>
        <v>4781911.1806234075</v>
      </c>
      <c r="BI9" s="23">
        <f>'Intermediate calculations'!BD10*'Intermediate calculations'!BD11*(1-Constants!$H$20)</f>
        <v>4831523.5455172304</v>
      </c>
      <c r="BJ9" s="23">
        <f>'Intermediate calculations'!BE10*'Intermediate calculations'!BE11*(1-Constants!$H$20)</f>
        <v>4880167.4067939185</v>
      </c>
      <c r="BK9" s="23">
        <f>'Intermediate calculations'!BF10*'Intermediate calculations'!BF11*(1-Constants!$H$20)</f>
        <v>4928451.6826013597</v>
      </c>
      <c r="BL9" s="23">
        <f>'Intermediate calculations'!BG10*'Intermediate calculations'!BG11*(1-Constants!$H$20)</f>
        <v>4971796.985699458</v>
      </c>
      <c r="BM9" s="23">
        <f>'Intermediate calculations'!BH10*'Intermediate calculations'!BH11*(1-Constants!$H$20)</f>
        <v>4889956.8130373787</v>
      </c>
      <c r="BN9" s="23">
        <f>'Intermediate calculations'!BI10*'Intermediate calculations'!BI11*(1-Constants!$H$20)</f>
        <v>4789960.1558723794</v>
      </c>
      <c r="BO9" s="23">
        <f>'Intermediate calculations'!BJ10*'Intermediate calculations'!BJ11*(1-Constants!$H$20)</f>
        <v>4695677.7229298009</v>
      </c>
      <c r="BP9" s="23">
        <f>'Intermediate calculations'!BK10*'Intermediate calculations'!BK11*(1-Constants!$H$20)</f>
        <v>4596543.9225912374</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638069.8226593486</v>
      </c>
      <c r="AO10" s="23">
        <f>(((('Intermediate calculations'!AJ9/('Intermediate calculations'!AJ64+0.27))*ttokg)/Constants!$H$21)/(365/'Intermediate calculations'!AJ65))</f>
        <v>645917.07880897436</v>
      </c>
      <c r="AP10" s="23">
        <f>(((('Intermediate calculations'!AK9/('Intermediate calculations'!AK64+0.27))*ttokg)/Constants!$H$21)/(365/'Intermediate calculations'!AK65))</f>
        <v>655100.18737927871</v>
      </c>
      <c r="AQ10" s="23">
        <f>(((('Intermediate calculations'!AL9/('Intermediate calculations'!AL64+0.27))*ttokg)/Constants!$H$21)/(365/'Intermediate calculations'!AL65))</f>
        <v>666419.78250896593</v>
      </c>
      <c r="AR10" s="23">
        <f>(((('Intermediate calculations'!AM9/('Intermediate calculations'!AM64+0.27))*ttokg)/Constants!$H$21)/(365/'Intermediate calculations'!AM65))</f>
        <v>678973.83547006687</v>
      </c>
      <c r="AS10" s="23">
        <f>(((('Intermediate calculations'!AN9/('Intermediate calculations'!AN64+0.27))*ttokg)/Constants!$H$21)/(365/'Intermediate calculations'!AN65))</f>
        <v>693322.47536945541</v>
      </c>
      <c r="AT10" s="23">
        <f>(((('Intermediate calculations'!AO9/('Intermediate calculations'!AO64+0.27))*ttokg)/Constants!$H$21)/(365/'Intermediate calculations'!AO65))</f>
        <v>707820.30935871624</v>
      </c>
      <c r="AU10" s="23">
        <f>(((('Intermediate calculations'!AP9/('Intermediate calculations'!AP64+0.27))*ttokg)/Constants!$H$21)/(365/'Intermediate calculations'!AP65))</f>
        <v>723760.58022006997</v>
      </c>
      <c r="AV10" s="23">
        <f>(((('Intermediate calculations'!AQ9/('Intermediate calculations'!AQ64+0.27))*ttokg)/Constants!$H$21)/(365/'Intermediate calculations'!AQ65))</f>
        <v>739911.95374475617</v>
      </c>
      <c r="AW10" s="23">
        <f>(((('Intermediate calculations'!AR9/('Intermediate calculations'!AR64+0.27))*ttokg)/Constants!$H$21)/(365/'Intermediate calculations'!AR65))</f>
        <v>773987.31826849247</v>
      </c>
      <c r="AX10" s="23">
        <f>(((('Intermediate calculations'!AS9/('Intermediate calculations'!AS64+0.27))*ttokg)/Constants!$H$21)/(365/'Intermediate calculations'!AS65))</f>
        <v>808096.69736328744</v>
      </c>
      <c r="AY10" s="23">
        <f>(((('Intermediate calculations'!AT9/('Intermediate calculations'!AT64+0.27))*ttokg)/Constants!$H$21)/(365/'Intermediate calculations'!AT65))</f>
        <v>844434.71263364609</v>
      </c>
      <c r="AZ10" s="23">
        <f>(((('Intermediate calculations'!AU9/('Intermediate calculations'!AU64+0.27))*ttokg)/Constants!$H$21)/(365/'Intermediate calculations'!AU65))</f>
        <v>885794.3699038761</v>
      </c>
      <c r="BA10" s="23">
        <f>(((('Intermediate calculations'!AV9/('Intermediate calculations'!AV64+0.27))*ttokg)/Constants!$H$21)/(365/'Intermediate calculations'!AV65))</f>
        <v>926385.81930118625</v>
      </c>
      <c r="BB10" s="23">
        <f>(((('Intermediate calculations'!AW9/('Intermediate calculations'!AW64+0.27))*ttokg)/Constants!$H$21)/(365/'Intermediate calculations'!AW65))</f>
        <v>969805.50633605209</v>
      </c>
      <c r="BC10" s="23">
        <f>(((('Intermediate calculations'!AX9/('Intermediate calculations'!AX64+0.27))*ttokg)/Constants!$H$21)/(365/'Intermediate calculations'!AX65))</f>
        <v>1016912.2100933415</v>
      </c>
      <c r="BD10" s="23">
        <f>(((('Intermediate calculations'!AY9/('Intermediate calculations'!AY64+0.27))*ttokg)/Constants!$H$21)/(365/'Intermediate calculations'!AY65))</f>
        <v>1062306.5085875974</v>
      </c>
      <c r="BE10" s="23">
        <f>(((('Intermediate calculations'!AZ9/('Intermediate calculations'!AZ64+0.27))*ttokg)/Constants!$H$21)/(365/'Intermediate calculations'!AZ65))</f>
        <v>1108712.7541148039</v>
      </c>
      <c r="BF10" s="23">
        <f>(((('Intermediate calculations'!BA9/('Intermediate calculations'!BA64+0.27))*ttokg)/Constants!$H$21)/(365/'Intermediate calculations'!BA65))</f>
        <v>1156154.506494266</v>
      </c>
      <c r="BG10" s="23">
        <f>(((('Intermediate calculations'!BB9/('Intermediate calculations'!BB64+0.27))*ttokg)/Constants!$H$21)/(365/'Intermediate calculations'!BB65))</f>
        <v>1204844.118793569</v>
      </c>
      <c r="BH10" s="23">
        <f>(((('Intermediate calculations'!BC9/('Intermediate calculations'!BC64+0.27))*ttokg)/Constants!$H$21)/(365/'Intermediate calculations'!BC65))</f>
        <v>1252192.2581934838</v>
      </c>
      <c r="BI10" s="23">
        <f>(((('Intermediate calculations'!BD9/('Intermediate calculations'!BD64+0.27))*ttokg)/Constants!$H$21)/(365/'Intermediate calculations'!BD65))</f>
        <v>1301144.1457319811</v>
      </c>
      <c r="BJ10" s="23">
        <f>(((('Intermediate calculations'!BE9/('Intermediate calculations'!BE64+0.27))*ttokg)/Constants!$H$21)/(365/'Intermediate calculations'!BE65))</f>
        <v>1351760.6474956314</v>
      </c>
      <c r="BK10" s="23">
        <f>(((('Intermediate calculations'!BF9/('Intermediate calculations'!BF64+0.27))*ttokg)/Constants!$H$21)/(365/'Intermediate calculations'!BF65))</f>
        <v>1404289.806660047</v>
      </c>
      <c r="BL10" s="23">
        <f>(((('Intermediate calculations'!BG9/('Intermediate calculations'!BG64+0.27))*ttokg)/Constants!$H$21)/(365/'Intermediate calculations'!BG65))</f>
        <v>1457483.5702698494</v>
      </c>
      <c r="BM10" s="23">
        <f>(((('Intermediate calculations'!BH9/('Intermediate calculations'!BH64+0.27))*ttokg)/Constants!$H$21)/(365/'Intermediate calculations'!BH65))</f>
        <v>1475053.5504657943</v>
      </c>
      <c r="BN10" s="23">
        <f>(((('Intermediate calculations'!BI9/('Intermediate calculations'!BI64+0.27))*ttokg)/Constants!$H$21)/(365/'Intermediate calculations'!BI65))</f>
        <v>1487035.1953819722</v>
      </c>
      <c r="BO10" s="23">
        <f>(((('Intermediate calculations'!BJ9/('Intermediate calculations'!BJ64+0.27))*ttokg)/Constants!$H$21)/(365/'Intermediate calculations'!BJ65))</f>
        <v>1500562.4970795747</v>
      </c>
      <c r="BP10" s="23">
        <f>(((('Intermediate calculations'!BK9/('Intermediate calculations'!BK64+0.27))*ttokg)/Constants!$H$21)/(365/'Intermediate calculations'!BK65))</f>
        <v>1512305.2786000853</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19464577.543958288</v>
      </c>
      <c r="AO11" s="23">
        <f>('Intermediate calculations'!AJ27*'Intermediate calculations'!AJ28)*Constants!$H$22</f>
        <v>19500026.351857115</v>
      </c>
      <c r="AP11" s="23">
        <f>('Intermediate calculations'!AK27*'Intermediate calculations'!AK28)*Constants!$H$22</f>
        <v>19539971.582340796</v>
      </c>
      <c r="AQ11" s="23">
        <f>('Intermediate calculations'!AL27*'Intermediate calculations'!AL28)*Constants!$H$22</f>
        <v>19584325.679520614</v>
      </c>
      <c r="AR11" s="23">
        <f>('Intermediate calculations'!AM27*'Intermediate calculations'!AM28)*Constants!$H$22</f>
        <v>19611140.401593182</v>
      </c>
      <c r="AS11" s="23">
        <f>('Intermediate calculations'!AN27*'Intermediate calculations'!AN28)*Constants!$H$22</f>
        <v>19641671.583020478</v>
      </c>
      <c r="AT11" s="23">
        <f>('Intermediate calculations'!AO27*'Intermediate calculations'!AO28)*Constants!$H$22</f>
        <v>19675453.515029512</v>
      </c>
      <c r="AU11" s="23">
        <f>('Intermediate calculations'!AP27*'Intermediate calculations'!AP28)*Constants!$H$22</f>
        <v>19712559.324975371</v>
      </c>
      <c r="AV11" s="23">
        <f>('Intermediate calculations'!AQ27*'Intermediate calculations'!AQ28)*Constants!$H$22</f>
        <v>19752633.57630505</v>
      </c>
      <c r="AW11" s="23">
        <f>('Intermediate calculations'!AR27*'Intermediate calculations'!AR28)*Constants!$H$22</f>
        <v>19780843.699544232</v>
      </c>
      <c r="AX11" s="23">
        <f>('Intermediate calculations'!AS27*'Intermediate calculations'!AS28)*Constants!$H$22</f>
        <v>19811527.410993222</v>
      </c>
      <c r="AY11" s="23">
        <f>('Intermediate calculations'!AT27*'Intermediate calculations'!AT28)*Constants!$H$22</f>
        <v>19844948.08412084</v>
      </c>
      <c r="AZ11" s="23">
        <f>('Intermediate calculations'!AU27*'Intermediate calculations'!AU28)*Constants!$H$22</f>
        <v>19881464.354469381</v>
      </c>
      <c r="BA11" s="23">
        <f>('Intermediate calculations'!AV27*'Intermediate calculations'!AV28)*Constants!$H$22</f>
        <v>19920009.687949695</v>
      </c>
      <c r="BB11" s="23">
        <f>('Intermediate calculations'!AW27*'Intermediate calculations'!AW28)*Constants!$H$22</f>
        <v>19944660.433464687</v>
      </c>
      <c r="BC11" s="23">
        <f>('Intermediate calculations'!AX27*'Intermediate calculations'!AX28)*Constants!$H$22</f>
        <v>19971777.182161923</v>
      </c>
      <c r="BD11" s="23">
        <f>('Intermediate calculations'!AY27*'Intermediate calculations'!AY28)*Constants!$H$22</f>
        <v>20000405.048270494</v>
      </c>
      <c r="BE11" s="23">
        <f>('Intermediate calculations'!AZ27*'Intermediate calculations'!AZ28)*Constants!$H$22</f>
        <v>20030919.506283071</v>
      </c>
      <c r="BF11" s="23">
        <f>('Intermediate calculations'!BA27*'Intermediate calculations'!BA28)*Constants!$H$22</f>
        <v>20063259.387943875</v>
      </c>
      <c r="BG11" s="23">
        <f>('Intermediate calculations'!BB27*'Intermediate calculations'!BB28)*Constants!$H$22</f>
        <v>20082327.190276504</v>
      </c>
      <c r="BH11" s="23">
        <f>('Intermediate calculations'!BC27*'Intermediate calculations'!BC28)*Constants!$H$22</f>
        <v>20102651.119875778</v>
      </c>
      <c r="BI11" s="23">
        <f>('Intermediate calculations'!BD27*'Intermediate calculations'!BD28)*Constants!$H$22</f>
        <v>20124638.557961207</v>
      </c>
      <c r="BJ11" s="23">
        <f>('Intermediate calculations'!BE27*'Intermediate calculations'!BE28)*Constants!$H$22</f>
        <v>20148245.158396158</v>
      </c>
      <c r="BK11" s="23">
        <f>('Intermediate calculations'!BF27*'Intermediate calculations'!BF28)*Constants!$H$22</f>
        <v>20173458.288057581</v>
      </c>
      <c r="BL11" s="23">
        <f>('Intermediate calculations'!BG27*'Intermediate calculations'!BG28)*Constants!$H$22</f>
        <v>20184584.37863522</v>
      </c>
      <c r="BM11" s="23">
        <f>('Intermediate calculations'!BH27*'Intermediate calculations'!BH28)*Constants!$H$22</f>
        <v>20191519.621203132</v>
      </c>
      <c r="BN11" s="23">
        <f>('Intermediate calculations'!BI27*'Intermediate calculations'!BI28)*Constants!$H$22</f>
        <v>20198812.342997003</v>
      </c>
      <c r="BO11" s="23">
        <f>('Intermediate calculations'!BJ27*'Intermediate calculations'!BJ28)*Constants!$H$22</f>
        <v>20207497.201573268</v>
      </c>
      <c r="BP11" s="23">
        <f>('Intermediate calculations'!BK27*'Intermediate calculations'!BK28)*Constants!$H$22</f>
        <v>20217043.297772702</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2908500.0927753765</v>
      </c>
      <c r="AO12" s="23">
        <f>('Intermediate calculations'!AJ27*'Intermediate calculations'!AJ28)*(1-Constants!$H$22)</f>
        <v>2913797.0410820977</v>
      </c>
      <c r="AP12" s="23">
        <f>('Intermediate calculations'!AK27*'Intermediate calculations'!AK28)*(1-Constants!$H$22)</f>
        <v>2919765.8686256362</v>
      </c>
      <c r="AQ12" s="23">
        <f>('Intermediate calculations'!AL27*'Intermediate calculations'!AL28)*(1-Constants!$H$22)</f>
        <v>2926393.492342161</v>
      </c>
      <c r="AR12" s="23">
        <f>('Intermediate calculations'!AM27*'Intermediate calculations'!AM28)*(1-Constants!$H$22)</f>
        <v>2930400.2898932346</v>
      </c>
      <c r="AS12" s="23">
        <f>('Intermediate calculations'!AN27*'Intermediate calculations'!AN28)*(1-Constants!$H$22)</f>
        <v>2934962.4204513361</v>
      </c>
      <c r="AT12" s="23">
        <f>('Intermediate calculations'!AO27*'Intermediate calculations'!AO28)*(1-Constants!$H$22)</f>
        <v>2940010.2953492375</v>
      </c>
      <c r="AU12" s="23">
        <f>('Intermediate calculations'!AP27*'Intermediate calculations'!AP28)*(1-Constants!$H$22)</f>
        <v>2945554.8416629867</v>
      </c>
      <c r="AV12" s="23">
        <f>('Intermediate calculations'!AQ27*'Intermediate calculations'!AQ28)*(1-Constants!$H$22)</f>
        <v>2951542.9481835137</v>
      </c>
      <c r="AW12" s="23">
        <f>('Intermediate calculations'!AR27*'Intermediate calculations'!AR28)*(1-Constants!$H$22)</f>
        <v>2955758.2539548855</v>
      </c>
      <c r="AX12" s="23">
        <f>('Intermediate calculations'!AS27*'Intermediate calculations'!AS28)*(1-Constants!$H$22)</f>
        <v>2960343.1763553093</v>
      </c>
      <c r="AY12" s="23">
        <f>('Intermediate calculations'!AT27*'Intermediate calculations'!AT28)*(1-Constants!$H$22)</f>
        <v>2965337.0700410451</v>
      </c>
      <c r="AZ12" s="23">
        <f>('Intermediate calculations'!AU27*'Intermediate calculations'!AU28)*(1-Constants!$H$22)</f>
        <v>2970793.5242310571</v>
      </c>
      <c r="BA12" s="23">
        <f>('Intermediate calculations'!AV27*'Intermediate calculations'!AV28)*(1-Constants!$H$22)</f>
        <v>2976553.1717625982</v>
      </c>
      <c r="BB12" s="23">
        <f>('Intermediate calculations'!AW27*'Intermediate calculations'!AW28)*(1-Constants!$H$22)</f>
        <v>2980236.6164947236</v>
      </c>
      <c r="BC12" s="23">
        <f>('Intermediate calculations'!AX27*'Intermediate calculations'!AX28)*(1-Constants!$H$22)</f>
        <v>2984288.5444609774</v>
      </c>
      <c r="BD12" s="23">
        <f>('Intermediate calculations'!AY27*'Intermediate calculations'!AY28)*(1-Constants!$H$22)</f>
        <v>2988566.2715806486</v>
      </c>
      <c r="BE12" s="23">
        <f>('Intermediate calculations'!AZ27*'Intermediate calculations'!AZ28)*(1-Constants!$H$22)</f>
        <v>2993125.9032377005</v>
      </c>
      <c r="BF12" s="23">
        <f>('Intermediate calculations'!BA27*'Intermediate calculations'!BA28)*(1-Constants!$H$22)</f>
        <v>2997958.2993479357</v>
      </c>
      <c r="BG12" s="23">
        <f>('Intermediate calculations'!BB27*'Intermediate calculations'!BB28)*(1-Constants!$H$22)</f>
        <v>3000807.5111907423</v>
      </c>
      <c r="BH12" s="23">
        <f>('Intermediate calculations'!BC27*'Intermediate calculations'!BC28)*(1-Constants!$H$22)</f>
        <v>3003844.4202113231</v>
      </c>
      <c r="BI12" s="23">
        <f>('Intermediate calculations'!BD27*'Intermediate calculations'!BD28)*(1-Constants!$H$22)</f>
        <v>3007129.8994654678</v>
      </c>
      <c r="BJ12" s="23">
        <f>('Intermediate calculations'!BE27*'Intermediate calculations'!BE28)*(1-Constants!$H$22)</f>
        <v>3010657.3225189666</v>
      </c>
      <c r="BK12" s="23">
        <f>('Intermediate calculations'!BF27*'Intermediate calculations'!BF28)*(1-Constants!$H$22)</f>
        <v>3014424.8016637764</v>
      </c>
      <c r="BL12" s="23">
        <f>('Intermediate calculations'!BG27*'Intermediate calculations'!BG28)*(1-Constants!$H$22)</f>
        <v>3016087.3209454929</v>
      </c>
      <c r="BM12" s="23">
        <f>('Intermediate calculations'!BH27*'Intermediate calculations'!BH28)*(1-Constants!$H$22)</f>
        <v>3017123.6215590886</v>
      </c>
      <c r="BN12" s="23">
        <f>('Intermediate calculations'!BI27*'Intermediate calculations'!BI28)*(1-Constants!$H$22)</f>
        <v>3018213.3386087478</v>
      </c>
      <c r="BO12" s="23">
        <f>('Intermediate calculations'!BJ27*'Intermediate calculations'!BJ28)*(1-Constants!$H$22)</f>
        <v>3019511.076097155</v>
      </c>
      <c r="BP12" s="23">
        <f>('Intermediate calculations'!BK27*'Intermediate calculations'!BK28)*(1-Constants!$H$22)</f>
        <v>3020937.5042648865</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2165590.6174249179</v>
      </c>
      <c r="AO13" s="23">
        <f>'Intermediate calculations'!AJ22*'Intermediate calculations'!AJ25*Constants!$H$23</f>
        <v>2172492.2611440439</v>
      </c>
      <c r="AP13" s="23">
        <f>'Intermediate calculations'!AK22*'Intermediate calculations'!AK25*Constants!$H$23</f>
        <v>2179990.8134643361</v>
      </c>
      <c r="AQ13" s="23">
        <f>'Intermediate calculations'!AL22*'Intermediate calculations'!AL25*Constants!$H$23</f>
        <v>2188078.375834797</v>
      </c>
      <c r="AR13" s="23">
        <f>'Intermediate calculations'!AM22*'Intermediate calculations'!AM25*Constants!$H$23</f>
        <v>2193114.676855139</v>
      </c>
      <c r="AS13" s="23">
        <f>'Intermediate calculations'!AN22*'Intermediate calculations'!AN25*Constants!$H$23</f>
        <v>2198652.081821586</v>
      </c>
      <c r="AT13" s="23">
        <f>'Intermediate calculations'!AO22*'Intermediate calculations'!AO25*Constants!$H$23</f>
        <v>2204617.7653629477</v>
      </c>
      <c r="AU13" s="23">
        <f>'Intermediate calculations'!AP22*'Intermediate calculations'!AP25*Constants!$H$23</f>
        <v>2211027.8240666147</v>
      </c>
      <c r="AV13" s="23">
        <f>'Intermediate calculations'!AQ22*'Intermediate calculations'!AQ25*Constants!$H$23</f>
        <v>2217827.0874643596</v>
      </c>
      <c r="AW13" s="23">
        <f>'Intermediate calculations'!AR22*'Intermediate calculations'!AR25*Constants!$H$23</f>
        <v>2222581.2793526598</v>
      </c>
      <c r="AX13" s="23">
        <f>'Intermediate calculations'!AS22*'Intermediate calculations'!AS25*Constants!$H$23</f>
        <v>2227659.4159700763</v>
      </c>
      <c r="AY13" s="23">
        <f>'Intermediate calculations'!AT22*'Intermediate calculations'!AT25*Constants!$H$23</f>
        <v>2233107.1610668516</v>
      </c>
      <c r="AZ13" s="23">
        <f>'Intermediate calculations'!AU22*'Intermediate calculations'!AU25*Constants!$H$23</f>
        <v>2238985.0520335394</v>
      </c>
      <c r="BA13" s="23">
        <f>'Intermediate calculations'!AV22*'Intermediate calculations'!AV25*Constants!$H$23</f>
        <v>2245120.5248576645</v>
      </c>
      <c r="BB13" s="23">
        <f>'Intermediate calculations'!AW22*'Intermediate calculations'!AW25*Constants!$H$23</f>
        <v>2248924.4756177147</v>
      </c>
      <c r="BC13" s="23">
        <f>'Intermediate calculations'!AX22*'Intermediate calculations'!AX25*Constants!$H$23</f>
        <v>2253070.5435556029</v>
      </c>
      <c r="BD13" s="23">
        <f>'Intermediate calculations'!AY22*'Intermediate calculations'!AY25*Constants!$H$23</f>
        <v>2257404.8632910624</v>
      </c>
      <c r="BE13" s="23">
        <f>'Intermediate calculations'!AZ22*'Intermediate calculations'!AZ25*Constants!$H$23</f>
        <v>2261989.8066644208</v>
      </c>
      <c r="BF13" s="23">
        <f>'Intermediate calculations'!BA22*'Intermediate calculations'!BA25*Constants!$H$23</f>
        <v>2266816.595090135</v>
      </c>
      <c r="BG13" s="23">
        <f>'Intermediate calculations'!BB22*'Intermediate calculations'!BB25*Constants!$H$23</f>
        <v>2269451.7466273834</v>
      </c>
      <c r="BH13" s="23">
        <f>'Intermediate calculations'!BC22*'Intermediate calculations'!BC25*Constants!$H$23</f>
        <v>2272247.4485876989</v>
      </c>
      <c r="BI13" s="23">
        <f>'Intermediate calculations'!BD22*'Intermediate calculations'!BD25*Constants!$H$23</f>
        <v>2275270.186053195</v>
      </c>
      <c r="BJ13" s="23">
        <f>'Intermediate calculations'!BE22*'Intermediate calculations'!BE25*Constants!$H$23</f>
        <v>2278513.4177052826</v>
      </c>
      <c r="BK13" s="23">
        <f>'Intermediate calculations'!BF22*'Intermediate calculations'!BF25*Constants!$H$23</f>
        <v>2281975.6337410598</v>
      </c>
      <c r="BL13" s="23">
        <f>'Intermediate calculations'!BG22*'Intermediate calculations'!BG25*Constants!$H$23</f>
        <v>2283148.0700883982</v>
      </c>
      <c r="BM13" s="23">
        <f>'Intermediate calculations'!BH22*'Intermediate calculations'!BH25*Constants!$H$23</f>
        <v>2283623.0752992742</v>
      </c>
      <c r="BN13" s="23">
        <f>'Intermediate calculations'!BI22*'Intermediate calculations'!BI25*Constants!$H$23</f>
        <v>2284130.1140536559</v>
      </c>
      <c r="BO13" s="23">
        <f>'Intermediate calculations'!BJ22*'Intermediate calculations'!BJ25*Constants!$H$23</f>
        <v>2284834.7750830506</v>
      </c>
      <c r="BP13" s="23">
        <f>'Intermediate calculations'!BK22*'Intermediate calculations'!BK25*Constants!$H$23</f>
        <v>2285652.8262120942</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4203793.5514718983</v>
      </c>
      <c r="AO14" s="23">
        <f>'Intermediate calculations'!AJ22*'Intermediate calculations'!AJ25*(1-Constants!$H$23)</f>
        <v>4217190.8598678494</v>
      </c>
      <c r="AP14" s="23">
        <f>'Intermediate calculations'!AK22*'Intermediate calculations'!AK25*(1-Constants!$H$23)</f>
        <v>4231746.873195475</v>
      </c>
      <c r="AQ14" s="23">
        <f>'Intermediate calculations'!AL22*'Intermediate calculations'!AL25*(1-Constants!$H$23)</f>
        <v>4247446.258973428</v>
      </c>
      <c r="AR14" s="23">
        <f>'Intermediate calculations'!AM22*'Intermediate calculations'!AM25*(1-Constants!$H$23)</f>
        <v>4257222.6080129165</v>
      </c>
      <c r="AS14" s="23">
        <f>'Intermediate calculations'!AN22*'Intermediate calculations'!AN25*(1-Constants!$H$23)</f>
        <v>4267971.6882419018</v>
      </c>
      <c r="AT14" s="23">
        <f>'Intermediate calculations'!AO22*'Intermediate calculations'!AO25*(1-Constants!$H$23)</f>
        <v>4279552.1327633681</v>
      </c>
      <c r="AU14" s="23">
        <f>'Intermediate calculations'!AP22*'Intermediate calculations'!AP25*(1-Constants!$H$23)</f>
        <v>4291995.1878940165</v>
      </c>
      <c r="AV14" s="23">
        <f>'Intermediate calculations'!AQ22*'Intermediate calculations'!AQ25*(1-Constants!$H$23)</f>
        <v>4305193.7580190506</v>
      </c>
      <c r="AW14" s="23">
        <f>'Intermediate calculations'!AR22*'Intermediate calculations'!AR25*(1-Constants!$H$23)</f>
        <v>4314422.4834492803</v>
      </c>
      <c r="AX14" s="23">
        <f>'Intermediate calculations'!AS22*'Intermediate calculations'!AS25*(1-Constants!$H$23)</f>
        <v>4324280.0427654414</v>
      </c>
      <c r="AY14" s="23">
        <f>'Intermediate calculations'!AT22*'Intermediate calculations'!AT25*(1-Constants!$H$23)</f>
        <v>4334855.0773650641</v>
      </c>
      <c r="AZ14" s="23">
        <f>'Intermediate calculations'!AU22*'Intermediate calculations'!AU25*(1-Constants!$H$23)</f>
        <v>4346265.1010062816</v>
      </c>
      <c r="BA14" s="23">
        <f>'Intermediate calculations'!AV22*'Intermediate calculations'!AV25*(1-Constants!$H$23)</f>
        <v>4358175.1364884069</v>
      </c>
      <c r="BB14" s="23">
        <f>'Intermediate calculations'!AW22*'Intermediate calculations'!AW25*(1-Constants!$H$23)</f>
        <v>4365559.2761990922</v>
      </c>
      <c r="BC14" s="23">
        <f>'Intermediate calculations'!AX22*'Intermediate calculations'!AX25*(1-Constants!$H$23)</f>
        <v>4373607.5257255817</v>
      </c>
      <c r="BD14" s="23">
        <f>'Intermediate calculations'!AY22*'Intermediate calculations'!AY25*(1-Constants!$H$23)</f>
        <v>4382021.2052120613</v>
      </c>
      <c r="BE14" s="23">
        <f>'Intermediate calculations'!AZ22*'Intermediate calculations'!AZ25*(1-Constants!$H$23)</f>
        <v>4390921.3894074038</v>
      </c>
      <c r="BF14" s="23">
        <f>'Intermediate calculations'!BA22*'Intermediate calculations'!BA25*(1-Constants!$H$23)</f>
        <v>4400291.0375279086</v>
      </c>
      <c r="BG14" s="23">
        <f>'Intermediate calculations'!BB22*'Intermediate calculations'!BB25*(1-Constants!$H$23)</f>
        <v>4405406.3316884488</v>
      </c>
      <c r="BH14" s="23">
        <f>'Intermediate calculations'!BC22*'Intermediate calculations'!BC25*(1-Constants!$H$23)</f>
        <v>4410833.2825525915</v>
      </c>
      <c r="BI14" s="23">
        <f>'Intermediate calculations'!BD22*'Intermediate calculations'!BD25*(1-Constants!$H$23)</f>
        <v>4416700.9493973777</v>
      </c>
      <c r="BJ14" s="23">
        <f>'Intermediate calculations'!BE22*'Intermediate calculations'!BE25*(1-Constants!$H$23)</f>
        <v>4422996.6343690772</v>
      </c>
      <c r="BK14" s="23">
        <f>'Intermediate calculations'!BF22*'Intermediate calculations'!BF25*(1-Constants!$H$23)</f>
        <v>4429717.4066738207</v>
      </c>
      <c r="BL14" s="23">
        <f>'Intermediate calculations'!BG22*'Intermediate calculations'!BG25*(1-Constants!$H$23)</f>
        <v>4431993.3125245366</v>
      </c>
      <c r="BM14" s="23">
        <f>'Intermediate calculations'!BH22*'Intermediate calculations'!BH25*(1-Constants!$H$23)</f>
        <v>4432915.3814632958</v>
      </c>
      <c r="BN14" s="23">
        <f>'Intermediate calculations'!BI22*'Intermediate calculations'!BI25*(1-Constants!$H$23)</f>
        <v>4433899.6331629781</v>
      </c>
      <c r="BO14" s="23">
        <f>'Intermediate calculations'!BJ22*'Intermediate calculations'!BJ25*(1-Constants!$H$23)</f>
        <v>4435267.5045729801</v>
      </c>
      <c r="BP14" s="23">
        <f>'Intermediate calculations'!BK22*'Intermediate calculations'!BK25*(1-Constants!$H$23)</f>
        <v>4436855.4861764172</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298168.97855724068</v>
      </c>
      <c r="AO15" s="23">
        <f>((Data!$AJ$61*((Drivers!AK5*1000000)/Drivers!AK4))+Data!$AK$61)</f>
        <v>297646.10378699144</v>
      </c>
      <c r="AP15" s="23">
        <f>((Data!$AJ$61*((Drivers!AL5*1000000)/Drivers!AL4))+Data!$AK$61)</f>
        <v>297419.76916621497</v>
      </c>
      <c r="AQ15" s="23">
        <f>((Data!$AJ$61*((Drivers!AM5*1000000)/Drivers!AM4))+Data!$AK$61)</f>
        <v>297663.53197112901</v>
      </c>
      <c r="AR15" s="23">
        <f>((Data!$AJ$61*((Drivers!AN5*1000000)/Drivers!AN4))+Data!$AK$61)</f>
        <v>298439.13528785773</v>
      </c>
      <c r="AS15" s="23">
        <f>((Data!$AJ$61*((Drivers!AO5*1000000)/Drivers!AO4))+Data!$AK$61)</f>
        <v>299577.06411067082</v>
      </c>
      <c r="AT15" s="23">
        <f>((Data!$AJ$61*((Drivers!AP5*1000000)/Drivers!AP4))+Data!$AK$61)</f>
        <v>300694.67413696798</v>
      </c>
      <c r="AU15" s="23">
        <f>((Data!$AJ$61*((Drivers!AQ5*1000000)/Drivers!AQ4))+Data!$AK$61)</f>
        <v>302078.03144575516</v>
      </c>
      <c r="AV15" s="23">
        <f>((Data!$AJ$61*((Drivers!AR5*1000000)/Drivers!AR4))+Data!$AK$61)</f>
        <v>303447.45991488901</v>
      </c>
      <c r="AW15" s="23">
        <f>((Data!$AJ$61*((Drivers!AS5*1000000)/Drivers!AS4))+Data!$AK$61)</f>
        <v>308428.17998244683</v>
      </c>
      <c r="AX15" s="23">
        <f>((Data!$AJ$61*((Drivers!AT5*1000000)/Drivers!AT4))+Data!$AK$61)</f>
        <v>313251.76194694394</v>
      </c>
      <c r="AY15" s="23">
        <f>((Data!$AJ$61*((Drivers!AU5*1000000)/Drivers!AU4))+Data!$AK$61)</f>
        <v>318382.11972118897</v>
      </c>
      <c r="AZ15" s="23">
        <f>((Data!$AJ$61*((Drivers!AV5*1000000)/Drivers!AV4))+Data!$AK$61)</f>
        <v>324381.8615516409</v>
      </c>
      <c r="BA15" s="23">
        <f>((Data!$AJ$61*((Drivers!AW5*1000000)/Drivers!AW4))+Data!$AK$61)</f>
        <v>330031.56143858109</v>
      </c>
      <c r="BB15" s="23">
        <f>((Data!$AJ$61*((Drivers!AX5*1000000)/Drivers!AX4))+Data!$AK$61)</f>
        <v>336322.27583416383</v>
      </c>
      <c r="BC15" s="23">
        <f>((Data!$AJ$61*((Drivers!AY5*1000000)/Drivers!AY4))+Data!$AK$61)</f>
        <v>343165.96187707153</v>
      </c>
      <c r="BD15" s="23">
        <f>((Data!$AJ$61*((Drivers!AZ5*1000000)/Drivers!AZ4))+Data!$AK$61)</f>
        <v>349478.12411988946</v>
      </c>
      <c r="BE15" s="23">
        <f>((Data!$AJ$61*((Drivers!BA5*1000000)/Drivers!BA4))+Data!$AK$61)</f>
        <v>355804.51557078591</v>
      </c>
      <c r="BF15" s="23">
        <f>((Data!$AJ$61*((Drivers!BB5*1000000)/Drivers!BB4))+Data!$AK$61)</f>
        <v>362146.50930355431</v>
      </c>
      <c r="BG15" s="23">
        <f>((Data!$AJ$61*((Drivers!BC5*1000000)/Drivers!BC4))+Data!$AK$61)</f>
        <v>369096.23755726102</v>
      </c>
      <c r="BH15" s="23">
        <f>((Data!$AJ$61*((Drivers!BD5*1000000)/Drivers!BD4))+Data!$AK$61)</f>
        <v>375636.50318447954</v>
      </c>
      <c r="BI15" s="23">
        <f>((Data!$AJ$61*((Drivers!BE5*1000000)/Drivers!BE4))+Data!$AK$61)</f>
        <v>382325.87678219087</v>
      </c>
      <c r="BJ15" s="23">
        <f>((Data!$AJ$61*((Drivers!BF5*1000000)/Drivers!BF4))+Data!$AK$61)</f>
        <v>389169.37775526568</v>
      </c>
      <c r="BK15" s="23">
        <f>((Data!$AJ$61*((Drivers!BG5*1000000)/Drivers!BG4))+Data!$AK$61)</f>
        <v>396205.90291271056</v>
      </c>
      <c r="BL15" s="23">
        <f>((Data!$AJ$61*((Drivers!BH5*1000000)/Drivers!BH4))+Data!$AK$61)</f>
        <v>403510.23816715367</v>
      </c>
      <c r="BM15" s="23">
        <f>((Data!$AJ$61*((Drivers!BI5*1000000)/Drivers!BI4))+Data!$AK$61)</f>
        <v>404280.26792254217</v>
      </c>
      <c r="BN15" s="23">
        <f>((Data!$AJ$61*((Drivers!BJ5*1000000)/Drivers!BJ4))+Data!$AK$61)</f>
        <v>404025.69897284079</v>
      </c>
      <c r="BO15" s="23">
        <f>((Data!$AJ$61*((Drivers!BK5*1000000)/Drivers!BK4))+Data!$AK$61)</f>
        <v>404030.45617915795</v>
      </c>
      <c r="BP15" s="23">
        <f>((Data!$AJ$61*((Drivers!BL5*1000000)/Drivers!BL4))+Data!$AK$61)</f>
        <v>403705.81911711034</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1385663.6683093377</v>
      </c>
      <c r="AO17" s="23">
        <f>'Intermediate calculations'!AJ32*'Intermediate calculations'!AJ33*Constants!$H$24</f>
        <v>1365168.6888929117</v>
      </c>
      <c r="AP17" s="23">
        <f>'Intermediate calculations'!AK32*'Intermediate calculations'!AK33*Constants!$H$24</f>
        <v>1348125.0262262211</v>
      </c>
      <c r="AQ17" s="23">
        <f>'Intermediate calculations'!AL32*'Intermediate calculations'!AL33*Constants!$H$24</f>
        <v>1335937.7600684832</v>
      </c>
      <c r="AR17" s="23">
        <f>'Intermediate calculations'!AM32*'Intermediate calculations'!AM33*Constants!$H$24</f>
        <v>1326904.2218661099</v>
      </c>
      <c r="AS17" s="23">
        <f>'Intermediate calculations'!AN32*'Intermediate calculations'!AN33*Constants!$H$24</f>
        <v>1321445.410271826</v>
      </c>
      <c r="AT17" s="23">
        <f>'Intermediate calculations'!AO32*'Intermediate calculations'!AO33*Constants!$H$24</f>
        <v>1316119.3255568219</v>
      </c>
      <c r="AU17" s="23">
        <f>'Intermediate calculations'!AP32*'Intermediate calculations'!AP33*Constants!$H$24</f>
        <v>1313345.9916157301</v>
      </c>
      <c r="AV17" s="23">
        <f>'Intermediate calculations'!AQ32*'Intermediate calculations'!AQ33*Constants!$H$24</f>
        <v>1310663.9747118964</v>
      </c>
      <c r="AW17" s="23">
        <f>'Intermediate calculations'!AR32*'Intermediate calculations'!AR33*Constants!$H$24</f>
        <v>1336734.6742929989</v>
      </c>
      <c r="AX17" s="23">
        <f>'Intermediate calculations'!AS32*'Intermediate calculations'!AS33*Constants!$H$24</f>
        <v>1361001.2466996911</v>
      </c>
      <c r="AY17" s="23">
        <f>'Intermediate calculations'!AT32*'Intermediate calculations'!AT33*Constants!$H$24</f>
        <v>1387305.1997815941</v>
      </c>
      <c r="AZ17" s="23">
        <f>'Intermediate calculations'!AU32*'Intermediate calculations'!AU33*Constants!$H$24</f>
        <v>1420116.9246139578</v>
      </c>
      <c r="BA17" s="23">
        <f>'Intermediate calculations'!AV32*'Intermediate calculations'!AV33*Constants!$H$24</f>
        <v>1449467.0091309536</v>
      </c>
      <c r="BB17" s="23">
        <f>'Intermediate calculations'!AW32*'Intermediate calculations'!AW33*Constants!$H$24</f>
        <v>1481581.7445973777</v>
      </c>
      <c r="BC17" s="23">
        <f>'Intermediate calculations'!AX32*'Intermediate calculations'!AX33*Constants!$H$24</f>
        <v>1517242.4981273543</v>
      </c>
      <c r="BD17" s="23">
        <f>'Intermediate calculations'!AY32*'Intermediate calculations'!AY33*Constants!$H$24</f>
        <v>1547942.8591114352</v>
      </c>
      <c r="BE17" s="23">
        <f>'Intermediate calculations'!AZ32*'Intermediate calculations'!AZ33*Constants!$H$24</f>
        <v>1578002.2916973364</v>
      </c>
      <c r="BF17" s="23">
        <f>'Intermediate calculations'!BA32*'Intermediate calculations'!BA33*Constants!$H$24</f>
        <v>1607438.0328256276</v>
      </c>
      <c r="BG17" s="23">
        <f>'Intermediate calculations'!BB32*'Intermediate calculations'!BB33*Constants!$H$24</f>
        <v>1638921.560608722</v>
      </c>
      <c r="BH17" s="23">
        <f>'Intermediate calculations'!BC32*'Intermediate calculations'!BC33*Constants!$H$24</f>
        <v>1666493.7207253552</v>
      </c>
      <c r="BI17" s="23">
        <f>'Intermediate calculations'!BD32*'Intermediate calculations'!BD33*Constants!$H$24</f>
        <v>1694337.0074528863</v>
      </c>
      <c r="BJ17" s="23">
        <f>'Intermediate calculations'!BE32*'Intermediate calculations'!BE33*Constants!$H$24</f>
        <v>1722457.9435671482</v>
      </c>
      <c r="BK17" s="23">
        <f>'Intermediate calculations'!BF32*'Intermediate calculations'!BF33*Constants!$H$24</f>
        <v>1751101.8692181541</v>
      </c>
      <c r="BL17" s="23">
        <f>'Intermediate calculations'!BG32*'Intermediate calculations'!BG33*Constants!$H$24</f>
        <v>1778848.8025288102</v>
      </c>
      <c r="BM17" s="23">
        <f>'Intermediate calculations'!BH32*'Intermediate calculations'!BH33*Constants!$H$24</f>
        <v>1760513.1238990636</v>
      </c>
      <c r="BN17" s="23">
        <f>'Intermediate calculations'!BI32*'Intermediate calculations'!BI33*Constants!$H$24</f>
        <v>1735425.5807116297</v>
      </c>
      <c r="BO17" s="23">
        <f>'Intermediate calculations'!BJ32*'Intermediate calculations'!BJ33*Constants!$H$24</f>
        <v>1712479.484721178</v>
      </c>
      <c r="BP17" s="23">
        <f>'Intermediate calculations'!BK32*'Intermediate calculations'!BK33*Constants!$H$24</f>
        <v>1687681.5668971597</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188954.13658763695</v>
      </c>
      <c r="AO18" s="23">
        <f>'Intermediate calculations'!AJ32*'Intermediate calculations'!AJ33*(1-Constants!$H$24)</f>
        <v>186159.36666721522</v>
      </c>
      <c r="AP18" s="23">
        <f>'Intermediate calculations'!AK32*'Intermediate calculations'!AK33*(1-Constants!$H$24)</f>
        <v>183835.23084903014</v>
      </c>
      <c r="AQ18" s="23">
        <f>'Intermediate calculations'!AL32*'Intermediate calculations'!AL33*(1-Constants!$H$24)</f>
        <v>182173.33091842951</v>
      </c>
      <c r="AR18" s="23">
        <f>'Intermediate calculations'!AM32*'Intermediate calculations'!AM33*(1-Constants!$H$24)</f>
        <v>180941.48479992407</v>
      </c>
      <c r="AS18" s="23">
        <f>'Intermediate calculations'!AN32*'Intermediate calculations'!AN33*(1-Constants!$H$24)</f>
        <v>180197.10140070354</v>
      </c>
      <c r="AT18" s="23">
        <f>'Intermediate calculations'!AO32*'Intermediate calculations'!AO33*(1-Constants!$H$24)</f>
        <v>179470.81712138481</v>
      </c>
      <c r="AU18" s="23">
        <f>'Intermediate calculations'!AP32*'Intermediate calculations'!AP33*(1-Constants!$H$24)</f>
        <v>179092.63522032683</v>
      </c>
      <c r="AV18" s="23">
        <f>'Intermediate calculations'!AQ32*'Intermediate calculations'!AQ33*(1-Constants!$H$24)</f>
        <v>178726.90564253132</v>
      </c>
      <c r="AW18" s="23">
        <f>'Intermediate calculations'!AR32*'Intermediate calculations'!AR33*(1-Constants!$H$24)</f>
        <v>182282.00103995437</v>
      </c>
      <c r="AX18" s="23">
        <f>'Intermediate calculations'!AS32*'Intermediate calculations'!AS33*(1-Constants!$H$24)</f>
        <v>185591.07909541242</v>
      </c>
      <c r="AY18" s="23">
        <f>'Intermediate calculations'!AT32*'Intermediate calculations'!AT33*(1-Constants!$H$24)</f>
        <v>189177.98178839919</v>
      </c>
      <c r="AZ18" s="23">
        <f>'Intermediate calculations'!AU32*'Intermediate calculations'!AU33*(1-Constants!$H$24)</f>
        <v>193652.30790190332</v>
      </c>
      <c r="BA18" s="23">
        <f>'Intermediate calculations'!AV32*'Intermediate calculations'!AV33*(1-Constants!$H$24)</f>
        <v>197654.59215422094</v>
      </c>
      <c r="BB18" s="23">
        <f>'Intermediate calculations'!AW32*'Intermediate calculations'!AW33*(1-Constants!$H$24)</f>
        <v>202033.87426327876</v>
      </c>
      <c r="BC18" s="23">
        <f>'Intermediate calculations'!AX32*'Intermediate calculations'!AX33*(1-Constants!$H$24)</f>
        <v>206896.70429009377</v>
      </c>
      <c r="BD18" s="23">
        <f>'Intermediate calculations'!AY32*'Intermediate calculations'!AY33*(1-Constants!$H$24)</f>
        <v>211083.11715155933</v>
      </c>
      <c r="BE18" s="23">
        <f>'Intermediate calculations'!AZ32*'Intermediate calculations'!AZ33*(1-Constants!$H$24)</f>
        <v>215182.1306860004</v>
      </c>
      <c r="BF18" s="23">
        <f>'Intermediate calculations'!BA32*'Intermediate calculations'!BA33*(1-Constants!$H$24)</f>
        <v>219196.09538531283</v>
      </c>
      <c r="BG18" s="23">
        <f>'Intermediate calculations'!BB32*'Intermediate calculations'!BB33*(1-Constants!$H$24)</f>
        <v>223489.30371937118</v>
      </c>
      <c r="BH18" s="23">
        <f>'Intermediate calculations'!BC32*'Intermediate calculations'!BC33*(1-Constants!$H$24)</f>
        <v>227249.14373527569</v>
      </c>
      <c r="BI18" s="23">
        <f>'Intermediate calculations'!BD32*'Intermediate calculations'!BD33*(1-Constants!$H$24)</f>
        <v>231045.9555617572</v>
      </c>
      <c r="BJ18" s="23">
        <f>'Intermediate calculations'!BE32*'Intermediate calculations'!BE33*(1-Constants!$H$24)</f>
        <v>234880.62866824746</v>
      </c>
      <c r="BK18" s="23">
        <f>'Intermediate calculations'!BF32*'Intermediate calculations'!BF33*(1-Constants!$H$24)</f>
        <v>238786.61852974829</v>
      </c>
      <c r="BL18" s="23">
        <f>'Intermediate calculations'!BG32*'Intermediate calculations'!BG33*(1-Constants!$H$24)</f>
        <v>242570.29125392865</v>
      </c>
      <c r="BM18" s="23">
        <f>'Intermediate calculations'!BH32*'Intermediate calculations'!BH33*(1-Constants!$H$24)</f>
        <v>240069.97144078137</v>
      </c>
      <c r="BN18" s="23">
        <f>'Intermediate calculations'!BI32*'Intermediate calculations'!BI33*(1-Constants!$H$24)</f>
        <v>236648.94282431313</v>
      </c>
      <c r="BO18" s="23">
        <f>'Intermediate calculations'!BJ32*'Intermediate calculations'!BJ33*(1-Constants!$H$24)</f>
        <v>233519.92973470606</v>
      </c>
      <c r="BP18" s="23">
        <f>'Intermediate calculations'!BK32*'Intermediate calculations'!BK33*(1-Constants!$H$24)</f>
        <v>230138.3954859763</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26537098.334030479</v>
      </c>
      <c r="AO19" s="23">
        <f>'Intermediate calculations'!AJ37*'Intermediate calculations'!AJ38*Constants!$H$25</f>
        <v>26798227.388421658</v>
      </c>
      <c r="AP19" s="23">
        <f>'Intermediate calculations'!AK37*'Intermediate calculations'!AK38*Constants!$H$25</f>
        <v>27090130.468705673</v>
      </c>
      <c r="AQ19" s="23">
        <f>'Intermediate calculations'!AL37*'Intermediate calculations'!AL38*Constants!$H$25</f>
        <v>27430600.703013875</v>
      </c>
      <c r="AR19" s="23">
        <f>'Intermediate calculations'!AM37*'Intermediate calculations'!AM38*Constants!$H$25</f>
        <v>27780792.79829539</v>
      </c>
      <c r="AS19" s="23">
        <f>'Intermediate calculations'!AN37*'Intermediate calculations'!AN38*Constants!$H$25</f>
        <v>28170910.65251695</v>
      </c>
      <c r="AT19" s="23">
        <f>'Intermediate calculations'!AO37*'Intermediate calculations'!AO38*Constants!$H$25</f>
        <v>28563941.069058858</v>
      </c>
      <c r="AU19" s="23">
        <f>'Intermediate calculations'!AP37*'Intermediate calculations'!AP38*Constants!$H$25</f>
        <v>28988665.075538602</v>
      </c>
      <c r="AV19" s="23">
        <f>'Intermediate calculations'!AQ37*'Intermediate calculations'!AQ38*Constants!$H$25</f>
        <v>29417519.160124872</v>
      </c>
      <c r="AW19" s="23">
        <f>'Intermediate calculations'!AR37*'Intermediate calculations'!AR38*Constants!$H$25</f>
        <v>30182735.111072995</v>
      </c>
      <c r="AX19" s="23">
        <f>'Intermediate calculations'!AS37*'Intermediate calculations'!AS38*Constants!$H$25</f>
        <v>30942605.524074391</v>
      </c>
      <c r="AY19" s="23">
        <f>'Intermediate calculations'!AT37*'Intermediate calculations'!AT38*Constants!$H$25</f>
        <v>31745198.096806262</v>
      </c>
      <c r="AZ19" s="23">
        <f>'Intermediate calculations'!AU37*'Intermediate calculations'!AU38*Constants!$H$25</f>
        <v>32650604.113421194</v>
      </c>
      <c r="BA19" s="23">
        <f>'Intermediate calculations'!AV37*'Intermediate calculations'!AV38*Constants!$H$25</f>
        <v>33532020.04902342</v>
      </c>
      <c r="BB19" s="23">
        <f>'Intermediate calculations'!AW37*'Intermediate calculations'!AW38*Constants!$H$25</f>
        <v>34452682.76419241</v>
      </c>
      <c r="BC19" s="23">
        <f>'Intermediate calculations'!AX37*'Intermediate calculations'!AX38*Constants!$H$25</f>
        <v>35444507.329844385</v>
      </c>
      <c r="BD19" s="23">
        <f>'Intermediate calculations'!AY37*'Intermediate calculations'!AY38*Constants!$H$25</f>
        <v>36391395.4225666</v>
      </c>
      <c r="BE19" s="23">
        <f>'Intermediate calculations'!AZ37*'Intermediate calculations'!AZ38*Constants!$H$25</f>
        <v>37351789.808668256</v>
      </c>
      <c r="BF19" s="23">
        <f>'Intermediate calculations'!BA37*'Intermediate calculations'!BA38*Constants!$H$25</f>
        <v>38325999.88382268</v>
      </c>
      <c r="BG19" s="23">
        <f>'Intermediate calculations'!BB37*'Intermediate calculations'!BB38*Constants!$H$25</f>
        <v>39335968.82937859</v>
      </c>
      <c r="BH19" s="23">
        <f>'Intermediate calculations'!BC37*'Intermediate calculations'!BC38*Constants!$H$25</f>
        <v>40311410.153535061</v>
      </c>
      <c r="BI19" s="23">
        <f>'Intermediate calculations'!BD37*'Intermediate calculations'!BD38*Constants!$H$25</f>
        <v>41314150.424831927</v>
      </c>
      <c r="BJ19" s="23">
        <f>'Intermediate calculations'!BE37*'Intermediate calculations'!BE38*Constants!$H$25</f>
        <v>42345161.380998194</v>
      </c>
      <c r="BK19" s="23">
        <f>'Intermediate calculations'!BF37*'Intermediate calculations'!BF38*Constants!$H$25</f>
        <v>43409276.340699047</v>
      </c>
      <c r="BL19" s="23">
        <f>'Intermediate calculations'!BG37*'Intermediate calculations'!BG38*Constants!$H$25</f>
        <v>44466195.292929418</v>
      </c>
      <c r="BM19" s="23">
        <f>'Intermediate calculations'!BH37*'Intermediate calculations'!BH38*Constants!$H$25</f>
        <v>44783949.312914312</v>
      </c>
      <c r="BN19" s="23">
        <f>'Intermediate calculations'!BI37*'Intermediate calculations'!BI38*Constants!$H$25</f>
        <v>44985750.218285836</v>
      </c>
      <c r="BO19" s="23">
        <f>'Intermediate calculations'!BJ37*'Intermediate calculations'!BJ38*Constants!$H$25</f>
        <v>45218445.695052154</v>
      </c>
      <c r="BP19" s="23">
        <f>'Intermediate calculations'!BK37*'Intermediate calculations'!BK38*Constants!$H$25</f>
        <v>45413992.722140417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87024724.586969644</v>
      </c>
      <c r="AO20" s="23">
        <f>'Intermediate calculations'!AJ42*'Intermediate calculations'!AJ43*Constants!$H$26</f>
        <v>86664200.134205788</v>
      </c>
      <c r="AP20" s="23">
        <f>'Intermediate calculations'!AK42*'Intermediate calculations'!AK43*Constants!$H$26</f>
        <v>86586579.819698527</v>
      </c>
      <c r="AQ20" s="23">
        <f>'Intermediate calculations'!AL42*'Intermediate calculations'!AL43*Constants!$H$26</f>
        <v>86945804.045483023</v>
      </c>
      <c r="AR20" s="23">
        <f>'Intermediate calculations'!AM42*'Intermediate calculations'!AM43*Constants!$H$26</f>
        <v>87670846.656610489</v>
      </c>
      <c r="AS20" s="23">
        <f>'Intermediate calculations'!AN42*'Intermediate calculations'!AN43*Constants!$H$26</f>
        <v>88739133.163622186</v>
      </c>
      <c r="AT20" s="23">
        <f>'Intermediate calculations'!AO42*'Intermediate calculations'!AO43*Constants!$H$26</f>
        <v>89811923.838420168</v>
      </c>
      <c r="AU20" s="23">
        <f>'Intermediate calculations'!AP42*'Intermediate calculations'!AP43*Constants!$H$26</f>
        <v>91143420.906437531</v>
      </c>
      <c r="AV20" s="23">
        <f>'Intermediate calculations'!AQ42*'Intermediate calculations'!AQ43*Constants!$H$26</f>
        <v>92485320.80595845</v>
      </c>
      <c r="AW20" s="23">
        <f>'Intermediate calculations'!AR42*'Intermediate calculations'!AR43*Constants!$H$26</f>
        <v>96967428.469037428</v>
      </c>
      <c r="AX20" s="23">
        <f>'Intermediate calculations'!AS42*'Intermediate calculations'!AS43*Constants!$H$26</f>
        <v>101336644.73084001</v>
      </c>
      <c r="AY20" s="23">
        <f>'Intermediate calculations'!AT42*'Intermediate calculations'!AT43*Constants!$H$26</f>
        <v>106009402.9984204</v>
      </c>
      <c r="AZ20" s="23">
        <f>'Intermediate calculations'!AU42*'Intermediate calculations'!AU43*Constants!$H$26</f>
        <v>111493343.45819627</v>
      </c>
      <c r="BA20" s="23">
        <f>'Intermediate calculations'!AV42*'Intermediate calculations'!AV43*Constants!$H$26</f>
        <v>116697266.41186769</v>
      </c>
      <c r="BB20" s="23">
        <f>'Intermediate calculations'!AW42*'Intermediate calculations'!AW43*Constants!$H$26</f>
        <v>122377657.68880118</v>
      </c>
      <c r="BC20" s="23">
        <f>'Intermediate calculations'!AX42*'Intermediate calculations'!AX43*Constants!$H$26</f>
        <v>128580922.89996801</v>
      </c>
      <c r="BD20" s="23">
        <f>'Intermediate calculations'!AY42*'Intermediate calculations'!AY43*Constants!$H$26</f>
        <v>134332040.31845006</v>
      </c>
      <c r="BE20" s="23">
        <f>'Intermediate calculations'!AZ42*'Intermediate calculations'!AZ43*Constants!$H$26</f>
        <v>140123564.74267194</v>
      </c>
      <c r="BF20" s="23">
        <f>'Intermediate calculations'!BA42*'Intermediate calculations'!BA43*Constants!$H$26</f>
        <v>145958053.99074304</v>
      </c>
      <c r="BG20" s="23">
        <f>'Intermediate calculations'!BB42*'Intermediate calculations'!BB43*Constants!$H$26</f>
        <v>152214576.22482947</v>
      </c>
      <c r="BH20" s="23">
        <f>'Intermediate calculations'!BC42*'Intermediate calculations'!BC43*Constants!$H$26</f>
        <v>158119561.64158833</v>
      </c>
      <c r="BI20" s="23">
        <f>'Intermediate calculations'!BD42*'Intermediate calculations'!BD43*Constants!$H$26</f>
        <v>164179054.86940524</v>
      </c>
      <c r="BJ20" s="23">
        <f>'Intermediate calculations'!BE42*'Intermediate calculations'!BE43*Constants!$H$26</f>
        <v>170398858.20600733</v>
      </c>
      <c r="BK20" s="23">
        <f>'Intermediate calculations'!BF42*'Intermediate calculations'!BF43*Constants!$H$26</f>
        <v>176815491.65586647</v>
      </c>
      <c r="BL20" s="23">
        <f>'Intermediate calculations'!BG42*'Intermediate calculations'!BG43*Constants!$H$26</f>
        <v>183305986.06025949</v>
      </c>
      <c r="BM20" s="23">
        <f>'Intermediate calculations'!BH42*'Intermediate calculations'!BH43*Constants!$H$26</f>
        <v>183894028.84683016</v>
      </c>
      <c r="BN20" s="23">
        <f>'Intermediate calculations'!BI42*'Intermediate calculations'!BI43*Constants!$H$26</f>
        <v>183569560.8867304</v>
      </c>
      <c r="BO20" s="23">
        <f>'Intermediate calculations'!BJ42*'Intermediate calculations'!BJ43*Constants!$H$26</f>
        <v>183493962.17441314</v>
      </c>
      <c r="BP20" s="23">
        <f>'Intermediate calculations'!BK42*'Intermediate calculations'!BK43*Constants!$H$26</f>
        <v>183134201.33033773</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1105712.4305846044</v>
      </c>
      <c r="AO21" s="23">
        <f>'Intermediate calculations'!AJ37*'Intermediate calculations'!AJ38*(1-Constants!$H$25)</f>
        <v>1116592.8078509036</v>
      </c>
      <c r="AP21" s="23">
        <f>'Intermediate calculations'!AK37*'Intermediate calculations'!AK38*(1-Constants!$H$25)</f>
        <v>1128755.4361960706</v>
      </c>
      <c r="AQ21" s="23">
        <f>'Intermediate calculations'!AL37*'Intermediate calculations'!AL38*(1-Constants!$H$25)</f>
        <v>1142941.6959589126</v>
      </c>
      <c r="AR21" s="23">
        <f>'Intermediate calculations'!AM37*'Intermediate calculations'!AM38*(1-Constants!$H$25)</f>
        <v>1157533.0332623089</v>
      </c>
      <c r="AS21" s="23">
        <f>'Intermediate calculations'!AN37*'Intermediate calculations'!AN38*(1-Constants!$H$25)</f>
        <v>1173787.943854874</v>
      </c>
      <c r="AT21" s="23">
        <f>'Intermediate calculations'!AO37*'Intermediate calculations'!AO38*(1-Constants!$H$25)</f>
        <v>1190164.2112107868</v>
      </c>
      <c r="AU21" s="23">
        <f>'Intermediate calculations'!AP37*'Intermediate calculations'!AP38*(1-Constants!$H$25)</f>
        <v>1207861.0448141096</v>
      </c>
      <c r="AV21" s="23">
        <f>'Intermediate calculations'!AQ37*'Intermediate calculations'!AQ38*(1-Constants!$H$25)</f>
        <v>1225729.9650052041</v>
      </c>
      <c r="AW21" s="23">
        <f>'Intermediate calculations'!AR37*'Intermediate calculations'!AR38*(1-Constants!$H$25)</f>
        <v>1257613.9629613759</v>
      </c>
      <c r="AX21" s="23">
        <f>'Intermediate calculations'!AS37*'Intermediate calculations'!AS38*(1-Constants!$H$25)</f>
        <v>1289275.2301697675</v>
      </c>
      <c r="AY21" s="23">
        <f>'Intermediate calculations'!AT37*'Intermediate calculations'!AT38*(1-Constants!$H$25)</f>
        <v>1322716.5873669288</v>
      </c>
      <c r="AZ21" s="23">
        <f>'Intermediate calculations'!AU37*'Intermediate calculations'!AU38*(1-Constants!$H$25)</f>
        <v>1360441.8380592177</v>
      </c>
      <c r="BA21" s="23">
        <f>'Intermediate calculations'!AV37*'Intermediate calculations'!AV38*(1-Constants!$H$25)</f>
        <v>1397167.5020426437</v>
      </c>
      <c r="BB21" s="23">
        <f>'Intermediate calculations'!AW37*'Intermediate calculations'!AW38*(1-Constants!$H$25)</f>
        <v>1435528.4485080184</v>
      </c>
      <c r="BC21" s="23">
        <f>'Intermediate calculations'!AX37*'Intermediate calculations'!AX38*(1-Constants!$H$25)</f>
        <v>1476854.4720768507</v>
      </c>
      <c r="BD21" s="23">
        <f>'Intermediate calculations'!AY37*'Intermediate calculations'!AY38*(1-Constants!$H$25)</f>
        <v>1516308.1426069431</v>
      </c>
      <c r="BE21" s="23">
        <f>'Intermediate calculations'!AZ37*'Intermediate calculations'!AZ38*(1-Constants!$H$25)</f>
        <v>1556324.5753611787</v>
      </c>
      <c r="BF21" s="23">
        <f>'Intermediate calculations'!BA37*'Intermediate calculations'!BA38*(1-Constants!$H$25)</f>
        <v>1596916.6618259465</v>
      </c>
      <c r="BG21" s="23">
        <f>'Intermediate calculations'!BB37*'Intermediate calculations'!BB38*(1-Constants!$H$25)</f>
        <v>1638998.7012241094</v>
      </c>
      <c r="BH21" s="23">
        <f>'Intermediate calculations'!BC37*'Intermediate calculations'!BC38*(1-Constants!$H$25)</f>
        <v>1679642.089730629</v>
      </c>
      <c r="BI21" s="23">
        <f>'Intermediate calculations'!BD37*'Intermediate calculations'!BD38*(1-Constants!$H$25)</f>
        <v>1721422.9343679985</v>
      </c>
      <c r="BJ21" s="23">
        <f>'Intermediate calculations'!BE37*'Intermediate calculations'!BE38*(1-Constants!$H$25)</f>
        <v>1764381.7242082597</v>
      </c>
      <c r="BK21" s="23">
        <f>'Intermediate calculations'!BF37*'Intermediate calculations'!BF38*(1-Constants!$H$25)</f>
        <v>1808719.8475291287</v>
      </c>
      <c r="BL21" s="23">
        <f>'Intermediate calculations'!BG37*'Intermediate calculations'!BG38*(1-Constants!$H$25)</f>
        <v>1852758.137205394</v>
      </c>
      <c r="BM21" s="23">
        <f>'Intermediate calculations'!BH37*'Intermediate calculations'!BH38*(1-Constants!$H$25)</f>
        <v>1865997.8880380981</v>
      </c>
      <c r="BN21" s="23">
        <f>'Intermediate calculations'!BI37*'Intermediate calculations'!BI38*(1-Constants!$H$25)</f>
        <v>1874406.2590952448</v>
      </c>
      <c r="BO21" s="23">
        <f>'Intermediate calculations'!BJ37*'Intermediate calculations'!BJ38*(1-Constants!$H$25)</f>
        <v>1884101.9039605083</v>
      </c>
      <c r="BP21" s="23">
        <f>'Intermediate calculations'!BK37*'Intermediate calculations'!BK38*(1-Constants!$H$25)</f>
        <v>1892249.6967558523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3626030.1911237384</v>
      </c>
      <c r="AO22" s="23">
        <f>'Intermediate calculations'!AJ42*'Intermediate calculations'!AJ43*(1-Constants!$H$26)</f>
        <v>3611008.3389252443</v>
      </c>
      <c r="AP22" s="23">
        <f>'Intermediate calculations'!AK42*'Intermediate calculations'!AK43*(1-Constants!$H$26)</f>
        <v>3607774.1591541083</v>
      </c>
      <c r="AQ22" s="23">
        <f>'Intermediate calculations'!AL42*'Intermediate calculations'!AL43*(1-Constants!$H$26)</f>
        <v>3622741.8352284622</v>
      </c>
      <c r="AR22" s="23">
        <f>'Intermediate calculations'!AM42*'Intermediate calculations'!AM43*(1-Constants!$H$26)</f>
        <v>3652951.9440254406</v>
      </c>
      <c r="AS22" s="23">
        <f>'Intermediate calculations'!AN42*'Intermediate calculations'!AN43*(1-Constants!$H$26)</f>
        <v>3697463.8818175946</v>
      </c>
      <c r="AT22" s="23">
        <f>'Intermediate calculations'!AO42*'Intermediate calculations'!AO43*(1-Constants!$H$26)</f>
        <v>3742163.4932675101</v>
      </c>
      <c r="AU22" s="23">
        <f>'Intermediate calculations'!AP42*'Intermediate calculations'!AP43*(1-Constants!$H$26)</f>
        <v>3797642.537768234</v>
      </c>
      <c r="AV22" s="23">
        <f>'Intermediate calculations'!AQ42*'Intermediate calculations'!AQ43*(1-Constants!$H$26)</f>
        <v>3853555.0335816052</v>
      </c>
      <c r="AW22" s="23">
        <f>'Intermediate calculations'!AR42*'Intermediate calculations'!AR43*(1-Constants!$H$26)</f>
        <v>4040309.5195432301</v>
      </c>
      <c r="AX22" s="23">
        <f>'Intermediate calculations'!AS42*'Intermediate calculations'!AS43*(1-Constants!$H$26)</f>
        <v>4222360.1971183382</v>
      </c>
      <c r="AY22" s="23">
        <f>'Intermediate calculations'!AT42*'Intermediate calculations'!AT43*(1-Constants!$H$26)</f>
        <v>4417058.4582675211</v>
      </c>
      <c r="AZ22" s="23">
        <f>'Intermediate calculations'!AU42*'Intermediate calculations'!AU43*(1-Constants!$H$26)</f>
        <v>4645555.9774248488</v>
      </c>
      <c r="BA22" s="23">
        <f>'Intermediate calculations'!AV42*'Intermediate calculations'!AV43*(1-Constants!$H$26)</f>
        <v>4862386.1004944919</v>
      </c>
      <c r="BB22" s="23">
        <f>'Intermediate calculations'!AW42*'Intermediate calculations'!AW43*(1-Constants!$H$26)</f>
        <v>5099069.0703667207</v>
      </c>
      <c r="BC22" s="23">
        <f>'Intermediate calculations'!AX42*'Intermediate calculations'!AX43*(1-Constants!$H$26)</f>
        <v>5357538.4541653385</v>
      </c>
      <c r="BD22" s="23">
        <f>'Intermediate calculations'!AY42*'Intermediate calculations'!AY43*(1-Constants!$H$26)</f>
        <v>5597168.3466020906</v>
      </c>
      <c r="BE22" s="23">
        <f>'Intermediate calculations'!AZ42*'Intermediate calculations'!AZ43*(1-Constants!$H$26)</f>
        <v>5838481.8642780026</v>
      </c>
      <c r="BF22" s="23">
        <f>'Intermediate calculations'!BA42*'Intermediate calculations'!BA43*(1-Constants!$H$26)</f>
        <v>6081585.5829476323</v>
      </c>
      <c r="BG22" s="23">
        <f>'Intermediate calculations'!BB42*'Intermediate calculations'!BB43*(1-Constants!$H$26)</f>
        <v>6342274.0093679009</v>
      </c>
      <c r="BH22" s="23">
        <f>'Intermediate calculations'!BC42*'Intermediate calculations'!BC43*(1-Constants!$H$26)</f>
        <v>6588315.0683995197</v>
      </c>
      <c r="BI22" s="23">
        <f>'Intermediate calculations'!BD42*'Intermediate calculations'!BD43*(1-Constants!$H$26)</f>
        <v>6840793.9528918909</v>
      </c>
      <c r="BJ22" s="23">
        <f>'Intermediate calculations'!BE42*'Intermediate calculations'!BE43*(1-Constants!$H$26)</f>
        <v>7099952.4252503123</v>
      </c>
      <c r="BK22" s="23">
        <f>'Intermediate calculations'!BF42*'Intermediate calculations'!BF43*(1-Constants!$H$26)</f>
        <v>7367312.1523277769</v>
      </c>
      <c r="BL22" s="23">
        <f>'Intermediate calculations'!BG42*'Intermediate calculations'!BG43*(1-Constants!$H$26)</f>
        <v>7637749.4191774856</v>
      </c>
      <c r="BM22" s="23">
        <f>'Intermediate calculations'!BH42*'Intermediate calculations'!BH43*(1-Constants!$H$26)</f>
        <v>7662251.2019512635</v>
      </c>
      <c r="BN22" s="23">
        <f>'Intermediate calculations'!BI42*'Intermediate calculations'!BI43*(1-Constants!$H$26)</f>
        <v>7648731.7036137749</v>
      </c>
      <c r="BO22" s="23">
        <f>'Intermediate calculations'!BJ42*'Intermediate calculations'!BJ43*(1-Constants!$H$26)</f>
        <v>7645581.7572672209</v>
      </c>
      <c r="BP22" s="23">
        <f>'Intermediate calculations'!BK42*'Intermediate calculations'!BK43*(1-Constants!$H$26)</f>
        <v>7630591.7220974136</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3564370.7014591731</v>
      </c>
      <c r="AP41" s="22">
        <f>((Data!$AJ$42*LN('Intermediate calculations'!AJ60))+Data!$AK$42)</f>
        <v>3569085.4852376375</v>
      </c>
      <c r="AQ41" s="22">
        <f>((Data!$AJ$42*LN('Intermediate calculations'!AK60))+Data!$AK$42)</f>
        <v>3574700.8829525113</v>
      </c>
      <c r="AR41" s="22">
        <f>((Data!$AJ$42*LN('Intermediate calculations'!AL60))+Data!$AK$42)</f>
        <v>3581751.9069719724</v>
      </c>
      <c r="AS41" s="22">
        <f>((Data!$AJ$42*LN('Intermediate calculations'!AM60))+Data!$AK$42)</f>
        <v>3589518.7163143232</v>
      </c>
      <c r="AT41" s="22">
        <f>((Data!$AJ$42*LN('Intermediate calculations'!AN60))+Data!$AK$42)</f>
        <v>3598398.260987984</v>
      </c>
      <c r="AU41" s="22">
        <f>((Data!$AJ$42*LN('Intermediate calculations'!AO60))+Data!$AK$42)</f>
        <v>3607234.8484774865</v>
      </c>
      <c r="AV41" s="22">
        <f>((Data!$AJ$42*LN('Intermediate calculations'!AP60))+Data!$AK$42)</f>
        <v>3616886.8205028232</v>
      </c>
      <c r="AW41" s="22">
        <f>((Data!$AJ$42*LN('Intermediate calculations'!AQ60))+Data!$AK$42)</f>
        <v>3626511.3419969305</v>
      </c>
      <c r="AX41" s="22">
        <f>((Data!$AJ$42*LN('Intermediate calculations'!AR60))+Data!$AK$42)</f>
        <v>3646105.0553544741</v>
      </c>
      <c r="AY41" s="22">
        <f>((Data!$AJ$42*LN('Intermediate calculations'!AS60))+Data!$AK$42)</f>
        <v>3665041.2308951039</v>
      </c>
      <c r="AZ41" s="22">
        <f>((Data!$AJ$42*LN('Intermediate calculations'!AT60))+Data!$AK$42)</f>
        <v>3684668.5225796495</v>
      </c>
      <c r="BA41" s="22">
        <f>((Data!$AJ$42*LN('Intermediate calculations'!AU60))+Data!$AK$42)</f>
        <v>3706519.5423365235</v>
      </c>
      <c r="BB41" s="22">
        <f>((Data!$AJ$42*LN('Intermediate calculations'!AV60))+Data!$AK$42)</f>
        <v>3727127.6566787027</v>
      </c>
      <c r="BC41" s="22">
        <f>((Data!$AJ$42*LN('Intermediate calculations'!AW60))+Data!$AK$42)</f>
        <v>3748502.5641488675</v>
      </c>
      <c r="BD41" s="22">
        <f>((Data!$AJ$42*LN('Intermediate calculations'!AX60))+Data!$AK$42)</f>
        <v>3771023.8140096366</v>
      </c>
      <c r="BE41" s="22">
        <f>((Data!$AJ$42*LN('Intermediate calculations'!AY60))+Data!$AK$42)</f>
        <v>3791824.4122846276</v>
      </c>
      <c r="BF41" s="22">
        <f>((Data!$AJ$42*LN('Intermediate calculations'!AZ60))+Data!$AK$42)</f>
        <v>3812376.2945072372</v>
      </c>
      <c r="BG41" s="22">
        <f>((Data!$AJ$42*LN('Intermediate calculations'!BA60))+Data!$AK$42)</f>
        <v>3832691.4002025202</v>
      </c>
      <c r="BH41" s="22">
        <f>((Data!$AJ$42*LN('Intermediate calculations'!BB60))+Data!$AK$42)</f>
        <v>3853534.5337813143</v>
      </c>
      <c r="BI41" s="22">
        <f>((Data!$AJ$42*LN('Intermediate calculations'!BC60))+Data!$AK$42)</f>
        <v>3873081.3363411855</v>
      </c>
      <c r="BJ41" s="22">
        <f>((Data!$AJ$42*LN('Intermediate calculations'!BD60))+Data!$AK$42)</f>
        <v>3892703.8238897771</v>
      </c>
      <c r="BK41" s="22">
        <f>((Data!$AJ$42*LN('Intermediate calculations'!BE60))+Data!$AK$42)</f>
        <v>3912403.8408413623</v>
      </c>
      <c r="BL41" s="22">
        <f>((Data!$AJ$42*LN('Intermediate calculations'!BF60))+Data!$AK$42)</f>
        <v>3932258.8545571733</v>
      </c>
      <c r="BM41" s="22">
        <f>((Data!$AJ$42*LN('Intermediate calculations'!BG60))+Data!$AK$42)</f>
        <v>3951719.6370182075</v>
      </c>
      <c r="BN41" s="22">
        <f>((Data!$AJ$42*LN('Intermediate calculations'!BH60))+Data!$AK$42)</f>
        <v>3956652.022157019</v>
      </c>
      <c r="BO41" s="22">
        <f>((Data!$AJ$42*LN('Intermediate calculations'!BI60))+Data!$AK$42)</f>
        <v>3959335.0294739008</v>
      </c>
      <c r="BP41" s="22">
        <f>((Data!$AJ$42*LN('Intermediate calculations'!BJ60))+Data!$AK$42)</f>
        <v>3962590.9033431858</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1965588.29952861</v>
      </c>
      <c r="AP45" s="22">
        <f t="shared" si="16"/>
        <v>1968188.2883081057</v>
      </c>
      <c r="AQ45" s="22">
        <f t="shared" si="16"/>
        <v>1971284.9247048297</v>
      </c>
      <c r="AR45" s="22">
        <f t="shared" si="16"/>
        <v>1975173.2437022547</v>
      </c>
      <c r="AS45" s="22">
        <f t="shared" si="16"/>
        <v>1979456.285744359</v>
      </c>
      <c r="AT45" s="22">
        <f t="shared" si="16"/>
        <v>1984352.9507036307</v>
      </c>
      <c r="AU45" s="22">
        <f t="shared" si="16"/>
        <v>1989225.9267299506</v>
      </c>
      <c r="AV45" s="22">
        <f t="shared" si="16"/>
        <v>1994548.5502361457</v>
      </c>
      <c r="AW45" s="22">
        <f t="shared" si="16"/>
        <v>1999856.0360230857</v>
      </c>
      <c r="AX45" s="22">
        <f t="shared" si="16"/>
        <v>2010661.0776266819</v>
      </c>
      <c r="AY45" s="22">
        <f t="shared" si="16"/>
        <v>2021103.5170354797</v>
      </c>
      <c r="AZ45" s="22">
        <f t="shared" si="16"/>
        <v>2031927.0755589476</v>
      </c>
      <c r="BA45" s="22">
        <f t="shared" si="16"/>
        <v>2043976.9189574744</v>
      </c>
      <c r="BB45" s="22">
        <f t="shared" si="16"/>
        <v>2055341.3565592512</v>
      </c>
      <c r="BC45" s="22">
        <f t="shared" si="16"/>
        <v>2067128.6456898858</v>
      </c>
      <c r="BD45" s="22">
        <f t="shared" si="16"/>
        <v>2079548.0905021122</v>
      </c>
      <c r="BE45" s="22">
        <f t="shared" si="16"/>
        <v>2091018.6742367893</v>
      </c>
      <c r="BF45" s="22">
        <f t="shared" si="16"/>
        <v>2102352.1023826087</v>
      </c>
      <c r="BG45" s="22">
        <f t="shared" si="16"/>
        <v>2113554.9590445124</v>
      </c>
      <c r="BH45" s="22">
        <f t="shared" si="16"/>
        <v>2125048.9990643165</v>
      </c>
      <c r="BI45" s="22">
        <f t="shared" si="16"/>
        <v>2135828.1714969566</v>
      </c>
      <c r="BJ45" s="22">
        <f t="shared" si="16"/>
        <v>2146649.0807579849</v>
      </c>
      <c r="BK45" s="22">
        <f t="shared" si="16"/>
        <v>2157512.7439579712</v>
      </c>
      <c r="BL45" s="22">
        <f t="shared" si="16"/>
        <v>2168461.8808226646</v>
      </c>
      <c r="BM45" s="22">
        <f t="shared" si="16"/>
        <v>2179193.6170838284</v>
      </c>
      <c r="BN45" s="22">
        <f t="shared" si="16"/>
        <v>2181913.6031149244</v>
      </c>
      <c r="BO45" s="22">
        <f t="shared" si="16"/>
        <v>2183393.1596008572</v>
      </c>
      <c r="BP45" s="22">
        <f t="shared" si="16"/>
        <v>2185188.6259308853</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640543.62382213038</v>
      </c>
      <c r="AP46" s="22">
        <f>((Data!$AJ$48*'Activity data'!AP47)+Data!$AK$48)</f>
        <v>640502.68076928693</v>
      </c>
      <c r="AQ46" s="22">
        <f>((Data!$AJ$48*'Activity data'!AQ47)+Data!$AK$48)</f>
        <v>640453.91680975456</v>
      </c>
      <c r="AR46" s="22">
        <f>((Data!$AJ$48*'Activity data'!AR47)+Data!$AK$48)</f>
        <v>640392.68591082178</v>
      </c>
      <c r="AS46" s="22">
        <f>((Data!$AJ$48*'Activity data'!AS47)+Data!$AK$48)</f>
        <v>640325.23915180366</v>
      </c>
      <c r="AT46" s="22">
        <f>((Data!$AJ$48*'Activity data'!AT47)+Data!$AK$48)</f>
        <v>640248.12942972907</v>
      </c>
      <c r="AU46" s="22">
        <f>((Data!$AJ$48*'Activity data'!AU47)+Data!$AK$48)</f>
        <v>640171.39274666179</v>
      </c>
      <c r="AV46" s="22">
        <f>((Data!$AJ$48*'Activity data'!AV47)+Data!$AK$48)</f>
        <v>640087.57528667955</v>
      </c>
      <c r="AW46" s="22">
        <f>((Data!$AJ$48*'Activity data'!AW47)+Data!$AK$48)</f>
        <v>640003.99620635656</v>
      </c>
      <c r="AX46" s="22">
        <f>((Data!$AJ$48*'Activity data'!AX47)+Data!$AK$48)</f>
        <v>639833.84493768937</v>
      </c>
      <c r="AY46" s="22">
        <f>((Data!$AJ$48*'Activity data'!AY47)+Data!$AK$48)</f>
        <v>639669.40370936552</v>
      </c>
      <c r="AZ46" s="22">
        <f>((Data!$AJ$48*'Activity data'!AZ47)+Data!$AK$48)</f>
        <v>639498.96084742888</v>
      </c>
      <c r="BA46" s="22">
        <f>((Data!$AJ$48*'Activity data'!BA47)+Data!$AK$48)</f>
        <v>639309.20719198557</v>
      </c>
      <c r="BB46" s="22">
        <f>((Data!$AJ$48*'Activity data'!BB47)+Data!$AK$48)</f>
        <v>639130.2468930278</v>
      </c>
      <c r="BC46" s="22">
        <f>((Data!$AJ$48*'Activity data'!BC47)+Data!$AK$48)</f>
        <v>638944.62778360618</v>
      </c>
      <c r="BD46" s="22">
        <f>((Data!$AJ$48*'Activity data'!BD47)+Data!$AK$48)</f>
        <v>638749.05386834801</v>
      </c>
      <c r="BE46" s="22">
        <f>((Data!$AJ$48*'Activity data'!BE47)+Data!$AK$48)</f>
        <v>638568.4220442042</v>
      </c>
      <c r="BF46" s="22">
        <f>((Data!$AJ$48*'Activity data'!BF47)+Data!$AK$48)</f>
        <v>638389.95006342838</v>
      </c>
      <c r="BG46" s="22">
        <f>((Data!$AJ$48*'Activity data'!BG47)+Data!$AK$48)</f>
        <v>638213.5342435129</v>
      </c>
      <c r="BH46" s="22">
        <f>((Data!$AJ$48*'Activity data'!BH47)+Data!$AK$48)</f>
        <v>638032.53304395918</v>
      </c>
      <c r="BI46" s="22">
        <f>((Data!$AJ$48*'Activity data'!BI47)+Data!$AK$48)</f>
        <v>637862.78914737061</v>
      </c>
      <c r="BJ46" s="22">
        <f>((Data!$AJ$48*'Activity data'!BJ47)+Data!$AK$48)</f>
        <v>637692.3880044187</v>
      </c>
      <c r="BK46" s="22">
        <f>((Data!$AJ$48*'Activity data'!BK47)+Data!$AK$48)</f>
        <v>637521.3135982604</v>
      </c>
      <c r="BL46" s="22">
        <f>((Data!$AJ$48*'Activity data'!BL47)+Data!$AK$48)</f>
        <v>637348.89320445864</v>
      </c>
      <c r="BM46" s="22">
        <f>((Data!$AJ$48*'Activity data'!BM47)+Data!$AK$48)</f>
        <v>637179.89630404592</v>
      </c>
      <c r="BN46" s="22">
        <f>((Data!$AJ$48*'Activity data'!BN47)+Data!$AK$48)</f>
        <v>637137.06360696547</v>
      </c>
      <c r="BO46" s="22">
        <f>((Data!$AJ$48*'Activity data'!BO47)+Data!$AK$48)</f>
        <v>637113.7644451129</v>
      </c>
      <c r="BP46" s="22">
        <f>((Data!$AJ$48*'Activity data'!BP47)+Data!$AK$48)</f>
        <v>637085.49052585266</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420047.83624519204</v>
      </c>
      <c r="AP47" s="22">
        <f>((Data!$AJ$49*'Activity data'!AP41)+Data!$AK$49)</f>
        <v>420017.72166173934</v>
      </c>
      <c r="AQ47" s="22">
        <f>((Data!$AJ$49*'Activity data'!AQ41)+Data!$AK$49)</f>
        <v>419981.85461649386</v>
      </c>
      <c r="AR47" s="22">
        <f>((Data!$AJ$49*'Activity data'!AR41)+Data!$AK$49)</f>
        <v>419936.81784254231</v>
      </c>
      <c r="AS47" s="22">
        <f>((Data!$AJ$49*'Activity data'!AS41)+Data!$AK$49)</f>
        <v>419887.20915652579</v>
      </c>
      <c r="AT47" s="22">
        <f>((Data!$AJ$49*'Activity data'!AT41)+Data!$AK$49)</f>
        <v>419830.49313270336</v>
      </c>
      <c r="AU47" s="22">
        <f>((Data!$AJ$49*'Activity data'!AU41)+Data!$AK$49)</f>
        <v>419774.05148789124</v>
      </c>
      <c r="AV47" s="22">
        <f>((Data!$AJ$49*'Activity data'!AV41)+Data!$AK$49)</f>
        <v>419712.40176423523</v>
      </c>
      <c r="AW47" s="22">
        <f>((Data!$AJ$49*'Activity data'!AW41)+Data!$AK$49)</f>
        <v>419650.92737445497</v>
      </c>
      <c r="AX47" s="22">
        <f>((Data!$AJ$49*'Activity data'!AX41)+Data!$AK$49)</f>
        <v>419525.77709317388</v>
      </c>
      <c r="AY47" s="22">
        <f>((Data!$AJ$49*'Activity data'!AY41)+Data!$AK$49)</f>
        <v>419404.82668157743</v>
      </c>
      <c r="AZ47" s="22">
        <f>((Data!$AJ$49*'Activity data'!AZ41)+Data!$AK$49)</f>
        <v>419279.461926552</v>
      </c>
      <c r="BA47" s="22">
        <f>((Data!$AJ$49*'Activity data'!BA41)+Data!$AK$49)</f>
        <v>419139.89362630434</v>
      </c>
      <c r="BB47" s="22">
        <f>((Data!$AJ$49*'Activity data'!BB41)+Data!$AK$49)</f>
        <v>419008.26409495756</v>
      </c>
      <c r="BC47" s="22">
        <f>((Data!$AJ$49*'Activity data'!BC41)+Data!$AK$49)</f>
        <v>418871.73685106897</v>
      </c>
      <c r="BD47" s="22">
        <f>((Data!$AJ$49*'Activity data'!BD41)+Data!$AK$49)</f>
        <v>418727.88761210925</v>
      </c>
      <c r="BE47" s="22">
        <f>((Data!$AJ$49*'Activity data'!BE41)+Data!$AK$49)</f>
        <v>418595.02863446542</v>
      </c>
      <c r="BF47" s="22">
        <f>((Data!$AJ$49*'Activity data'!BF41)+Data!$AK$49)</f>
        <v>418463.75827268756</v>
      </c>
      <c r="BG47" s="22">
        <f>((Data!$AJ$49*'Activity data'!BG41)+Data!$AK$49)</f>
        <v>418334.00026583986</v>
      </c>
      <c r="BH47" s="22">
        <f>((Data!$AJ$49*'Activity data'!BH41)+Data!$AK$49)</f>
        <v>418200.8696038482</v>
      </c>
      <c r="BI47" s="22">
        <f>((Data!$AJ$49*'Activity data'!BI41)+Data!$AK$49)</f>
        <v>418076.01895436307</v>
      </c>
      <c r="BJ47" s="22">
        <f>((Data!$AJ$49*'Activity data'!BJ41)+Data!$AK$49)</f>
        <v>417950.6848846373</v>
      </c>
      <c r="BK47" s="22">
        <f>((Data!$AJ$49*'Activity data'!BK41)+Data!$AK$49)</f>
        <v>417824.85561390419</v>
      </c>
      <c r="BL47" s="22">
        <f>((Data!$AJ$49*'Activity data'!BL41)+Data!$AK$49)</f>
        <v>417698.03633743373</v>
      </c>
      <c r="BM47" s="22">
        <f>((Data!$AJ$49*'Activity data'!BM41)+Data!$AK$49)</f>
        <v>417573.73512129841</v>
      </c>
      <c r="BN47" s="22">
        <f>((Data!$AJ$49*'Activity data'!BN41)+Data!$AK$49)</f>
        <v>417542.23065982934</v>
      </c>
      <c r="BO47" s="22">
        <f>((Data!$AJ$49*'Activity data'!BO41)+Data!$AK$49)</f>
        <v>417525.09357538499</v>
      </c>
      <c r="BP47" s="22">
        <f>((Data!$AJ$49*'Activity data'!BP41)+Data!$AK$49)</f>
        <v>417504.29743924062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2772.315719218268</v>
      </c>
      <c r="AP48" s="22">
        <f t="shared" si="19"/>
        <v>2772.11696296748</v>
      </c>
      <c r="AQ48" s="22">
        <f t="shared" si="19"/>
        <v>2771.8802404688599</v>
      </c>
      <c r="AR48" s="22">
        <f t="shared" si="19"/>
        <v>2771.58299776078</v>
      </c>
      <c r="AS48" s="22">
        <f t="shared" si="19"/>
        <v>2771.2555804330705</v>
      </c>
      <c r="AT48" s="22">
        <f t="shared" si="19"/>
        <v>2770.8812546758427</v>
      </c>
      <c r="AU48" s="22">
        <f t="shared" si="19"/>
        <v>2770.5087398200826</v>
      </c>
      <c r="AV48" s="22">
        <f t="shared" si="19"/>
        <v>2770.1018516439531</v>
      </c>
      <c r="AW48" s="22">
        <f t="shared" si="19"/>
        <v>2769.6961206714032</v>
      </c>
      <c r="AX48" s="22">
        <f t="shared" si="19"/>
        <v>2768.8701288149477</v>
      </c>
      <c r="AY48" s="22">
        <f t="shared" si="19"/>
        <v>2768.0718560984114</v>
      </c>
      <c r="AZ48" s="22">
        <f t="shared" si="19"/>
        <v>2767.2444487152438</v>
      </c>
      <c r="BA48" s="22">
        <f t="shared" si="19"/>
        <v>2766.3232979336094</v>
      </c>
      <c r="BB48" s="22">
        <f t="shared" si="19"/>
        <v>2765.4545430267203</v>
      </c>
      <c r="BC48" s="22">
        <f t="shared" si="19"/>
        <v>2764.5534632170557</v>
      </c>
      <c r="BD48" s="22">
        <f t="shared" si="19"/>
        <v>2763.6040582399214</v>
      </c>
      <c r="BE48" s="22">
        <f t="shared" si="19"/>
        <v>2762.7271889874719</v>
      </c>
      <c r="BF48" s="22">
        <f t="shared" si="19"/>
        <v>2761.860804599738</v>
      </c>
      <c r="BG48" s="22">
        <f t="shared" si="19"/>
        <v>2761.0044017545433</v>
      </c>
      <c r="BH48" s="22">
        <f t="shared" si="19"/>
        <v>2760.1257393853989</v>
      </c>
      <c r="BI48" s="22">
        <f t="shared" si="19"/>
        <v>2759.3017250987969</v>
      </c>
      <c r="BJ48" s="22">
        <f t="shared" si="19"/>
        <v>2758.4745202386066</v>
      </c>
      <c r="BK48" s="22">
        <f t="shared" si="19"/>
        <v>2757.6440470517682</v>
      </c>
      <c r="BL48" s="22">
        <f t="shared" si="19"/>
        <v>2756.8070398270629</v>
      </c>
      <c r="BM48" s="22">
        <f t="shared" si="19"/>
        <v>2755.9866518005701</v>
      </c>
      <c r="BN48" s="22">
        <f t="shared" si="19"/>
        <v>2755.7787223548744</v>
      </c>
      <c r="BO48" s="22">
        <f t="shared" si="19"/>
        <v>2755.6656175975418</v>
      </c>
      <c r="BP48" s="22">
        <f t="shared" si="19"/>
        <v>2755.5283630989884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20743942.326934792</v>
      </c>
      <c r="AO50" s="22">
        <f>((AO5*Constants!$H63*Constants!$H81*(1-Constants!$H99))+(AO5*Constants!$H63*Constants!$H115))</f>
        <v>20789976.900005121</v>
      </c>
      <c r="AP50" s="22">
        <f>((AP5*Constants!$H63*Constants!$H81*(1-Constants!$H99))+(AP5*Constants!$H63*Constants!$H115))</f>
        <v>20853260.199071329</v>
      </c>
      <c r="AQ50" s="22">
        <f>((AQ5*Constants!$H63*Constants!$H81*(1-Constants!$H99))+(AQ5*Constants!$H63*Constants!$H115))</f>
        <v>20941512.894723654</v>
      </c>
      <c r="AR50" s="22">
        <f>((AR5*Constants!$H63*Constants!$H81*(1-Constants!$H99))+(AR5*Constants!$H63*Constants!$H115))</f>
        <v>21030684.522648405</v>
      </c>
      <c r="AS50" s="22">
        <f>((AS5*Constants!$H63*Constants!$H81*(1-Constants!$H99))+(AS5*Constants!$H63*Constants!$H115))</f>
        <v>21139998.255299401</v>
      </c>
      <c r="AT50" s="22">
        <f>((AT5*Constants!$H63*Constants!$H81*(1-Constants!$H99))+(AT5*Constants!$H63*Constants!$H115))</f>
        <v>21252319.860986449</v>
      </c>
      <c r="AU50" s="22">
        <f>((AU5*Constants!$H63*Constants!$H81*(1-Constants!$H99))+(AU5*Constants!$H63*Constants!$H115))</f>
        <v>21380464.731330898</v>
      </c>
      <c r="AV50" s="22">
        <f>((AV5*Constants!$H63*Constants!$H81*(1-Constants!$H99))+(AV5*Constants!$H63*Constants!$H115))</f>
        <v>21511785.370746564</v>
      </c>
      <c r="AW50" s="22">
        <f>((AW5*Constants!$H63*Constants!$H81*(1-Constants!$H99))+(AW5*Constants!$H63*Constants!$H115))</f>
        <v>21789687.685659163</v>
      </c>
      <c r="AX50" s="22">
        <f>((AX5*Constants!$H63*Constants!$H81*(1-Constants!$H99))+(AX5*Constants!$H63*Constants!$H115))</f>
        <v>22065029.214582376</v>
      </c>
      <c r="AY50" s="22">
        <f>((AY5*Constants!$H63*Constants!$H81*(1-Constants!$H99))+(AY5*Constants!$H63*Constants!$H115))</f>
        <v>22359080.289891507</v>
      </c>
      <c r="AZ50" s="22">
        <f>((AZ5*Constants!$H63*Constants!$H81*(1-Constants!$H99))+(AZ5*Constants!$H63*Constants!$H115))</f>
        <v>22698063.719313171</v>
      </c>
      <c r="BA50" s="22">
        <f>((BA5*Constants!$H63*Constants!$H81*(1-Constants!$H99))+(BA5*Constants!$H63*Constants!$H115))</f>
        <v>23025792.786693119</v>
      </c>
      <c r="BB50" s="22">
        <f>((BB5*Constants!$H63*Constants!$H81*(1-Constants!$H99))+(BB5*Constants!$H63*Constants!$H115))</f>
        <v>23365614.190770511</v>
      </c>
      <c r="BC50" s="22">
        <f>((BC5*Constants!$H63*Constants!$H81*(1-Constants!$H99))+(BC5*Constants!$H63*Constants!$H115))</f>
        <v>23735617.281061158</v>
      </c>
      <c r="BD50" s="22">
        <f>((BD5*Constants!$H63*Constants!$H81*(1-Constants!$H99))+(BD5*Constants!$H63*Constants!$H115))</f>
        <v>24085102.659729175</v>
      </c>
      <c r="BE50" s="22">
        <f>((BE5*Constants!$H63*Constants!$H81*(1-Constants!$H99))+(BE5*Constants!$H63*Constants!$H115))</f>
        <v>24439559.898942545</v>
      </c>
      <c r="BF50" s="22">
        <f>((BF5*Constants!$H63*Constants!$H81*(1-Constants!$H99))+(BF5*Constants!$H63*Constants!$H115))</f>
        <v>24799071.621191368</v>
      </c>
      <c r="BG50" s="22">
        <f>((BG5*Constants!$H63*Constants!$H81*(1-Constants!$H99))+(BG5*Constants!$H63*Constants!$H115))</f>
        <v>25168884.994817603</v>
      </c>
      <c r="BH50" s="22">
        <f>((BH5*Constants!$H63*Constants!$H81*(1-Constants!$H99))+(BH5*Constants!$H63*Constants!$H115))</f>
        <v>25522889.764686916</v>
      </c>
      <c r="BI50" s="22">
        <f>((BI5*Constants!$H63*Constants!$H81*(1-Constants!$H99))+(BI5*Constants!$H63*Constants!$H115))</f>
        <v>25887605.496060215</v>
      </c>
      <c r="BJ50" s="22">
        <f>((BJ5*Constants!$H63*Constants!$H81*(1-Constants!$H99))+(BJ5*Constants!$H63*Constants!$H115))</f>
        <v>26263343.132115461</v>
      </c>
      <c r="BK50" s="22">
        <f>((BK5*Constants!$H63*Constants!$H81*(1-Constants!$H99))+(BK5*Constants!$H63*Constants!$H115))</f>
        <v>26652048.147950448</v>
      </c>
      <c r="BL50" s="22">
        <f>((BL5*Constants!$H63*Constants!$H81*(1-Constants!$H99))+(BL5*Constants!$H63*Constants!$H115))</f>
        <v>27032428.344232529</v>
      </c>
      <c r="BM50" s="22">
        <f>((BM5*Constants!$H63*Constants!$H81*(1-Constants!$H99))+(BM5*Constants!$H63*Constants!$H115))</f>
        <v>27100681.814719677</v>
      </c>
      <c r="BN50" s="22">
        <f>((BN5*Constants!$H63*Constants!$H81*(1-Constants!$H99))+(BN5*Constants!$H63*Constants!$H115))</f>
        <v>27121129.293889754</v>
      </c>
      <c r="BO50" s="22">
        <f>((BO5*Constants!$H63*Constants!$H81*(1-Constants!$H99))+(BO5*Constants!$H63*Constants!$H115))</f>
        <v>27155587.897543035</v>
      </c>
      <c r="BP50" s="22">
        <f>((BP5*Constants!$H63*Constants!$H81*(1-Constants!$H99))+(BP5*Constants!$H63*Constants!$H115))</f>
        <v>27175526.72414707</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60654680.896342769</v>
      </c>
      <c r="AO51" s="22">
        <f>((AO6*Constants!$H64*Constants!$H82*(1-Constants!$H100))+(AO6*Constants!$H64*Constants!$H116))</f>
        <v>60789284.64213872</v>
      </c>
      <c r="AP51" s="22">
        <f>((AP6*Constants!$H64*Constants!$H82*(1-Constants!$H100))+(AP6*Constants!$H64*Constants!$H116))</f>
        <v>60974323.15846473</v>
      </c>
      <c r="AQ51" s="22">
        <f>((AQ6*Constants!$H64*Constants!$H82*(1-Constants!$H100))+(AQ6*Constants!$H64*Constants!$H116))</f>
        <v>61232371.460406035</v>
      </c>
      <c r="AR51" s="22">
        <f>((AR6*Constants!$H64*Constants!$H82*(1-Constants!$H100))+(AR6*Constants!$H64*Constants!$H116))</f>
        <v>61493106.693446115</v>
      </c>
      <c r="AS51" s="22">
        <f>((AS6*Constants!$H64*Constants!$H82*(1-Constants!$H100))+(AS6*Constants!$H64*Constants!$H116))</f>
        <v>61812736.851833373</v>
      </c>
      <c r="AT51" s="22">
        <f>((AT6*Constants!$H64*Constants!$H82*(1-Constants!$H100))+(AT6*Constants!$H64*Constants!$H116))</f>
        <v>62141161.943040192</v>
      </c>
      <c r="AU51" s="22">
        <f>((AU6*Constants!$H64*Constants!$H82*(1-Constants!$H100))+(AU6*Constants!$H64*Constants!$H116))</f>
        <v>62515853.797498047</v>
      </c>
      <c r="AV51" s="22">
        <f>((AV6*Constants!$H64*Constants!$H82*(1-Constants!$H100))+(AV6*Constants!$H64*Constants!$H116))</f>
        <v>62899831.507873699</v>
      </c>
      <c r="AW51" s="22">
        <f>((AW6*Constants!$H64*Constants!$H82*(1-Constants!$H100))+(AW6*Constants!$H64*Constants!$H116))</f>
        <v>63712409.751956657</v>
      </c>
      <c r="AX51" s="22">
        <f>((AX6*Constants!$H64*Constants!$H82*(1-Constants!$H100))+(AX6*Constants!$H64*Constants!$H116))</f>
        <v>64517500.33267349</v>
      </c>
      <c r="AY51" s="22">
        <f>((AY6*Constants!$H64*Constants!$H82*(1-Constants!$H100))+(AY6*Constants!$H64*Constants!$H116))</f>
        <v>65377297.080032498</v>
      </c>
      <c r="AZ51" s="22">
        <f>((AZ6*Constants!$H64*Constants!$H82*(1-Constants!$H100))+(AZ6*Constants!$H64*Constants!$H116))</f>
        <v>66368474.717179231</v>
      </c>
      <c r="BA51" s="22">
        <f>((BA6*Constants!$H64*Constants!$H82*(1-Constants!$H100))+(BA6*Constants!$H64*Constants!$H116))</f>
        <v>67326744.928747237</v>
      </c>
      <c r="BB51" s="22">
        <f>((BB6*Constants!$H64*Constants!$H82*(1-Constants!$H100))+(BB6*Constants!$H64*Constants!$H116))</f>
        <v>68320372.779288352</v>
      </c>
      <c r="BC51" s="22">
        <f>((BC6*Constants!$H64*Constants!$H82*(1-Constants!$H100))+(BC6*Constants!$H64*Constants!$H116))</f>
        <v>69402250.997928604</v>
      </c>
      <c r="BD51" s="22">
        <f>((BD6*Constants!$H64*Constants!$H82*(1-Constants!$H100))+(BD6*Constants!$H64*Constants!$H116))</f>
        <v>70424136.027637824</v>
      </c>
      <c r="BE51" s="22">
        <f>((BE6*Constants!$H64*Constants!$H82*(1-Constants!$H100))+(BE6*Constants!$H64*Constants!$H116))</f>
        <v>71460558.632224917</v>
      </c>
      <c r="BF51" s="22">
        <f>((BF6*Constants!$H64*Constants!$H82*(1-Constants!$H100))+(BF6*Constants!$H64*Constants!$H116))</f>
        <v>72511760.397435308</v>
      </c>
      <c r="BG51" s="22">
        <f>((BG6*Constants!$H64*Constants!$H82*(1-Constants!$H100))+(BG6*Constants!$H64*Constants!$H116))</f>
        <v>73593083.890095338</v>
      </c>
      <c r="BH51" s="22">
        <f>((BH6*Constants!$H64*Constants!$H82*(1-Constants!$H100))+(BH6*Constants!$H64*Constants!$H116))</f>
        <v>74628183.487548724</v>
      </c>
      <c r="BI51" s="22">
        <f>((BI6*Constants!$H64*Constants!$H82*(1-Constants!$H100))+(BI6*Constants!$H64*Constants!$H116))</f>
        <v>75694601.623295262</v>
      </c>
      <c r="BJ51" s="22">
        <f>((BJ6*Constants!$H64*Constants!$H82*(1-Constants!$H100))+(BJ6*Constants!$H64*Constants!$H116))</f>
        <v>76793247.486096635</v>
      </c>
      <c r="BK51" s="22">
        <f>((BK6*Constants!$H64*Constants!$H82*(1-Constants!$H100))+(BK6*Constants!$H64*Constants!$H116))</f>
        <v>77929809.588261098</v>
      </c>
      <c r="BL51" s="22">
        <f>((BL6*Constants!$H64*Constants!$H82*(1-Constants!$H100))+(BL6*Constants!$H64*Constants!$H116))</f>
        <v>79042030.161436334</v>
      </c>
      <c r="BM51" s="22">
        <f>((BM6*Constants!$H64*Constants!$H82*(1-Constants!$H100))+(BM6*Constants!$H64*Constants!$H116))</f>
        <v>79241601.313689828</v>
      </c>
      <c r="BN51" s="22">
        <f>((BN6*Constants!$H64*Constants!$H82*(1-Constants!$H100))+(BN6*Constants!$H64*Constants!$H116))</f>
        <v>79301389.144982874</v>
      </c>
      <c r="BO51" s="22">
        <f>((BO6*Constants!$H64*Constants!$H82*(1-Constants!$H100))+(BO6*Constants!$H64*Constants!$H116))</f>
        <v>79402145.094637126</v>
      </c>
      <c r="BP51" s="22">
        <f>((BP6*Constants!$H64*Constants!$H82*(1-Constants!$H100))+(BP6*Constants!$H64*Constants!$H116))</f>
        <v>79460445.640698001</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3244683.4334847191</v>
      </c>
      <c r="AO52" s="22">
        <f>((AO7*Constants!$H65*Constants!$H83*(1-Constants!$H101))+(AO7*Constants!$H65*Constants!$H117))</f>
        <v>3251883.9749370012</v>
      </c>
      <c r="AP52" s="22">
        <f>((AP7*Constants!$H65*Constants!$H83*(1-Constants!$H101))+(AP7*Constants!$H65*Constants!$H117))</f>
        <v>3261782.4922419675</v>
      </c>
      <c r="AQ52" s="22">
        <f>((AQ7*Constants!$H65*Constants!$H83*(1-Constants!$H101))+(AQ7*Constants!$H65*Constants!$H117))</f>
        <v>3275586.6214200379</v>
      </c>
      <c r="AR52" s="22">
        <f>((AR7*Constants!$H65*Constants!$H83*(1-Constants!$H101))+(AR7*Constants!$H65*Constants!$H117))</f>
        <v>3289534.4862619406</v>
      </c>
      <c r="AS52" s="22">
        <f>((AS7*Constants!$H65*Constants!$H83*(1-Constants!$H101))+(AS7*Constants!$H65*Constants!$H117))</f>
        <v>3306632.8975376277</v>
      </c>
      <c r="AT52" s="22">
        <f>((AT7*Constants!$H65*Constants!$H83*(1-Constants!$H101))+(AT7*Constants!$H65*Constants!$H117))</f>
        <v>3324201.7881299406</v>
      </c>
      <c r="AU52" s="22">
        <f>((AU7*Constants!$H65*Constants!$H83*(1-Constants!$H101))+(AU7*Constants!$H65*Constants!$H117))</f>
        <v>3344245.6896863389</v>
      </c>
      <c r="AV52" s="22">
        <f>((AV7*Constants!$H65*Constants!$H83*(1-Constants!$H101))+(AV7*Constants!$H65*Constants!$H117))</f>
        <v>3364786.3321771044</v>
      </c>
      <c r="AW52" s="22">
        <f>((AW7*Constants!$H65*Constants!$H83*(1-Constants!$H101))+(AW7*Constants!$H65*Constants!$H117))</f>
        <v>3408254.6866062023</v>
      </c>
      <c r="AX52" s="22">
        <f>((AX7*Constants!$H65*Constants!$H83*(1-Constants!$H101))+(AX7*Constants!$H65*Constants!$H117))</f>
        <v>3451322.493263545</v>
      </c>
      <c r="AY52" s="22">
        <f>((AY7*Constants!$H65*Constants!$H83*(1-Constants!$H101))+(AY7*Constants!$H65*Constants!$H117))</f>
        <v>3497316.7713817917</v>
      </c>
      <c r="AZ52" s="22">
        <f>((AZ7*Constants!$H65*Constants!$H83*(1-Constants!$H101))+(AZ7*Constants!$H65*Constants!$H117))</f>
        <v>3550339.1863275832</v>
      </c>
      <c r="BA52" s="22">
        <f>((BA7*Constants!$H65*Constants!$H83*(1-Constants!$H101))+(BA7*Constants!$H65*Constants!$H117))</f>
        <v>3601601.2395496638</v>
      </c>
      <c r="BB52" s="22">
        <f>((BB7*Constants!$H65*Constants!$H83*(1-Constants!$H101))+(BB7*Constants!$H65*Constants!$H117))</f>
        <v>3654754.72709681</v>
      </c>
      <c r="BC52" s="22">
        <f>((BC7*Constants!$H65*Constants!$H83*(1-Constants!$H101))+(BC7*Constants!$H65*Constants!$H117))</f>
        <v>3712629.1117476667</v>
      </c>
      <c r="BD52" s="22">
        <f>((BD7*Constants!$H65*Constants!$H83*(1-Constants!$H101))+(BD7*Constants!$H65*Constants!$H117))</f>
        <v>3767294.1990554379</v>
      </c>
      <c r="BE52" s="22">
        <f>((BE7*Constants!$H65*Constants!$H83*(1-Constants!$H101))+(BE7*Constants!$H65*Constants!$H117))</f>
        <v>3822736.9646507232</v>
      </c>
      <c r="BF52" s="22">
        <f>((BF7*Constants!$H65*Constants!$H83*(1-Constants!$H101))+(BF7*Constants!$H65*Constants!$H117))</f>
        <v>3878970.332008753</v>
      </c>
      <c r="BG52" s="22">
        <f>((BG7*Constants!$H65*Constants!$H83*(1-Constants!$H101))+(BG7*Constants!$H65*Constants!$H117))</f>
        <v>3936815.0419474272</v>
      </c>
      <c r="BH52" s="22">
        <f>((BH7*Constants!$H65*Constants!$H83*(1-Constants!$H101))+(BH7*Constants!$H65*Constants!$H117))</f>
        <v>3992187.0341206836</v>
      </c>
      <c r="BI52" s="22">
        <f>((BI7*Constants!$H65*Constants!$H83*(1-Constants!$H101))+(BI7*Constants!$H65*Constants!$H117))</f>
        <v>4049234.391506636</v>
      </c>
      <c r="BJ52" s="22">
        <f>((BJ7*Constants!$H65*Constants!$H83*(1-Constants!$H101))+(BJ7*Constants!$H65*Constants!$H117))</f>
        <v>4108005.7505776715</v>
      </c>
      <c r="BK52" s="22">
        <f>((BK7*Constants!$H65*Constants!$H83*(1-Constants!$H101))+(BK7*Constants!$H65*Constants!$H117))</f>
        <v>4168805.4146682615</v>
      </c>
      <c r="BL52" s="22">
        <f>((BL7*Constants!$H65*Constants!$H83*(1-Constants!$H101))+(BL7*Constants!$H65*Constants!$H117))</f>
        <v>4228302.9442048529</v>
      </c>
      <c r="BM52" s="22">
        <f>((BM7*Constants!$H65*Constants!$H83*(1-Constants!$H101))+(BM7*Constants!$H65*Constants!$H117))</f>
        <v>4238978.875591334</v>
      </c>
      <c r="BN52" s="22">
        <f>((BN7*Constants!$H65*Constants!$H83*(1-Constants!$H101))+(BN7*Constants!$H65*Constants!$H117))</f>
        <v>4242177.1874586754</v>
      </c>
      <c r="BO52" s="22">
        <f>((BO7*Constants!$H65*Constants!$H83*(1-Constants!$H101))+(BO7*Constants!$H65*Constants!$H117))</f>
        <v>4247567.0626642974</v>
      </c>
      <c r="BP52" s="22">
        <f>((BP7*Constants!$H65*Constants!$H83*(1-Constants!$H101))+(BP7*Constants!$H65*Constants!$H117))</f>
        <v>4250685.8131576041</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20692284.051555082</v>
      </c>
      <c r="AO53" s="22">
        <f>((AO8*Constants!$H66*Constants!$H84*(1-Constants!$H102))+(AO8*Constants!$H66*Constants!$H118))</f>
        <v>20466622.752829943</v>
      </c>
      <c r="AP53" s="22">
        <f>((AP8*Constants!$H66*Constants!$H84*(1-Constants!$H102))+(AP8*Constants!$H66*Constants!$H118))</f>
        <v>20287265.954753753</v>
      </c>
      <c r="AQ53" s="22">
        <f>((AQ8*Constants!$H66*Constants!$H84*(1-Constants!$H102))+(AQ8*Constants!$H66*Constants!$H118))</f>
        <v>20175178.380560461</v>
      </c>
      <c r="AR53" s="22">
        <f>((AR8*Constants!$H66*Constants!$H84*(1-Constants!$H102))+(AR8*Constants!$H66*Constants!$H118))</f>
        <v>20099007.95230883</v>
      </c>
      <c r="AS53" s="22">
        <f>((AS8*Constants!$H66*Constants!$H84*(1-Constants!$H102))+(AS8*Constants!$H66*Constants!$H118))</f>
        <v>20072394.199291907</v>
      </c>
      <c r="AT53" s="22">
        <f>((AT8*Constants!$H66*Constants!$H84*(1-Constants!$H102))+(AT8*Constants!$H66*Constants!$H118))</f>
        <v>20045275.406476997</v>
      </c>
      <c r="AU53" s="22">
        <f>((AU8*Constants!$H66*Constants!$H84*(1-Constants!$H102))+(AU8*Constants!$H66*Constants!$H118))</f>
        <v>20053261.122717246</v>
      </c>
      <c r="AV53" s="22">
        <f>((AV8*Constants!$H66*Constants!$H84*(1-Constants!$H102))+(AV8*Constants!$H66*Constants!$H118))</f>
        <v>20060459.690368362</v>
      </c>
      <c r="AW53" s="22">
        <f>((AW8*Constants!$H66*Constants!$H84*(1-Constants!$H102))+(AW8*Constants!$H66*Constants!$H118))</f>
        <v>20310749.948458973</v>
      </c>
      <c r="AX53" s="22">
        <f>((AX8*Constants!$H66*Constants!$H84*(1-Constants!$H102))+(AX8*Constants!$H66*Constants!$H118))</f>
        <v>20523905.242669985</v>
      </c>
      <c r="AY53" s="22">
        <f>((AY8*Constants!$H66*Constants!$H84*(1-Constants!$H102))+(AY8*Constants!$H66*Constants!$H118))</f>
        <v>20755425.159969009</v>
      </c>
      <c r="AZ53" s="22">
        <f>((AZ8*Constants!$H66*Constants!$H84*(1-Constants!$H102))+(AZ8*Constants!$H66*Constants!$H118))</f>
        <v>21067978.434965417</v>
      </c>
      <c r="BA53" s="22">
        <f>((BA8*Constants!$H66*Constants!$H84*(1-Constants!$H102))+(BA8*Constants!$H66*Constants!$H118))</f>
        <v>21318320.460581534</v>
      </c>
      <c r="BB53" s="22">
        <f>((BB8*Constants!$H66*Constants!$H84*(1-Constants!$H102))+(BB8*Constants!$H66*Constants!$H118))</f>
        <v>21590110.842345711</v>
      </c>
      <c r="BC53" s="22">
        <f>((BC8*Constants!$H66*Constants!$H84*(1-Constants!$H102))+(BC8*Constants!$H66*Constants!$H118))</f>
        <v>21897374.785185952</v>
      </c>
      <c r="BD53" s="22">
        <f>((BD8*Constants!$H66*Constants!$H84*(1-Constants!$H102))+(BD8*Constants!$H66*Constants!$H118))</f>
        <v>22121632.250953775</v>
      </c>
      <c r="BE53" s="22">
        <f>((BE8*Constants!$H66*Constants!$H84*(1-Constants!$H102))+(BE8*Constants!$H66*Constants!$H118))</f>
        <v>22323202.860915817</v>
      </c>
      <c r="BF53" s="22">
        <f>((BF8*Constants!$H66*Constants!$H84*(1-Constants!$H102))+(BF8*Constants!$H66*Constants!$H118))</f>
        <v>22502239.150317106</v>
      </c>
      <c r="BG53" s="22">
        <f>((BG8*Constants!$H66*Constants!$H84*(1-Constants!$H102))+(BG8*Constants!$H66*Constants!$H118))</f>
        <v>22806397.374720801</v>
      </c>
      <c r="BH53" s="22">
        <f>((BH8*Constants!$H66*Constants!$H84*(1-Constants!$H102))+(BH8*Constants!$H66*Constants!$H118))</f>
        <v>23050036.052748885</v>
      </c>
      <c r="BI53" s="22">
        <f>((BI8*Constants!$H66*Constants!$H84*(1-Constants!$H102))+(BI8*Constants!$H66*Constants!$H118))</f>
        <v>23289180.352228679</v>
      </c>
      <c r="BJ53" s="22">
        <f>((BJ8*Constants!$H66*Constants!$H84*(1-Constants!$H102))+(BJ8*Constants!$H66*Constants!$H118))</f>
        <v>23523656.216338392</v>
      </c>
      <c r="BK53" s="22">
        <f>((BK8*Constants!$H66*Constants!$H84*(1-Constants!$H102))+(BK8*Constants!$H66*Constants!$H118))</f>
        <v>23756398.786432993</v>
      </c>
      <c r="BL53" s="22">
        <f>((BL8*Constants!$H66*Constants!$H84*(1-Constants!$H102))+(BL8*Constants!$H66*Constants!$H118))</f>
        <v>23965334.243698895</v>
      </c>
      <c r="BM53" s="22">
        <f>((BM8*Constants!$H66*Constants!$H84*(1-Constants!$H102))+(BM8*Constants!$H66*Constants!$H118))</f>
        <v>23570843.660505295</v>
      </c>
      <c r="BN53" s="22">
        <f>((BN8*Constants!$H66*Constants!$H84*(1-Constants!$H102))+(BN8*Constants!$H66*Constants!$H118))</f>
        <v>23088834.173974611</v>
      </c>
      <c r="BO53" s="22">
        <f>((BO8*Constants!$H66*Constants!$H84*(1-Constants!$H102))+(BO8*Constants!$H66*Constants!$H118))</f>
        <v>22634368.711028893</v>
      </c>
      <c r="BP53" s="22">
        <f>((BP8*Constants!$H66*Constants!$H84*(1-Constants!$H102))+(BP8*Constants!$H66*Constants!$H118))</f>
        <v>22156518.415291704</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137619221.23093808</v>
      </c>
      <c r="AO54" s="22">
        <f>((AO9*Constants!$H67*Constants!$H85*(1-Constants!$H103))+(AO9*Constants!$H67*Constants!$H119))</f>
        <v>136118404.20585078</v>
      </c>
      <c r="AP54" s="22">
        <f>((AP9*Constants!$H67*Constants!$H85*(1-Constants!$H103))+(AP9*Constants!$H67*Constants!$H119))</f>
        <v>134925546.86771345</v>
      </c>
      <c r="AQ54" s="22">
        <f>((AQ9*Constants!$H67*Constants!$H85*(1-Constants!$H103))+(AQ9*Constants!$H67*Constants!$H119))</f>
        <v>134180080.3628214</v>
      </c>
      <c r="AR54" s="22">
        <f>((AR9*Constants!$H67*Constants!$H85*(1-Constants!$H103))+(AR9*Constants!$H67*Constants!$H119))</f>
        <v>133673489.83899625</v>
      </c>
      <c r="AS54" s="22">
        <f>((AS9*Constants!$H67*Constants!$H85*(1-Constants!$H103))+(AS9*Constants!$H67*Constants!$H119))</f>
        <v>133496488.40430221</v>
      </c>
      <c r="AT54" s="22">
        <f>((AT9*Constants!$H67*Constants!$H85*(1-Constants!$H103))+(AT9*Constants!$H67*Constants!$H119))</f>
        <v>133316128.07585259</v>
      </c>
      <c r="AU54" s="22">
        <f>((AU9*Constants!$H67*Constants!$H85*(1-Constants!$H103))+(AU9*Constants!$H67*Constants!$H119))</f>
        <v>133369239.08318348</v>
      </c>
      <c r="AV54" s="22">
        <f>((AV9*Constants!$H67*Constants!$H85*(1-Constants!$H103))+(AV9*Constants!$H67*Constants!$H119))</f>
        <v>133417114.96153775</v>
      </c>
      <c r="AW54" s="22">
        <f>((AW9*Constants!$H67*Constants!$H85*(1-Constants!$H103))+(AW9*Constants!$H67*Constants!$H119))</f>
        <v>135081733.05368751</v>
      </c>
      <c r="AX54" s="22">
        <f>((AX9*Constants!$H67*Constants!$H85*(1-Constants!$H103))+(AX9*Constants!$H67*Constants!$H119))</f>
        <v>136499375.76135013</v>
      </c>
      <c r="AY54" s="22">
        <f>((AY9*Constants!$H67*Constants!$H85*(1-Constants!$H103))+(AY9*Constants!$H67*Constants!$H119))</f>
        <v>138039156.99761966</v>
      </c>
      <c r="AZ54" s="22">
        <f>((AZ9*Constants!$H67*Constants!$H85*(1-Constants!$H103))+(AZ9*Constants!$H67*Constants!$H119))</f>
        <v>140117870.88879845</v>
      </c>
      <c r="BA54" s="22">
        <f>((BA9*Constants!$H67*Constants!$H85*(1-Constants!$H103))+(BA9*Constants!$H67*Constants!$H119))</f>
        <v>141782833.27385119</v>
      </c>
      <c r="BB54" s="22">
        <f>((BB9*Constants!$H67*Constants!$H85*(1-Constants!$H103))+(BB9*Constants!$H67*Constants!$H119))</f>
        <v>143590443.32710838</v>
      </c>
      <c r="BC54" s="22">
        <f>((BC9*Constants!$H67*Constants!$H85*(1-Constants!$H103))+(BC9*Constants!$H67*Constants!$H119))</f>
        <v>145633979.18910736</v>
      </c>
      <c r="BD54" s="22">
        <f>((BD9*Constants!$H67*Constants!$H85*(1-Constants!$H103))+(BD9*Constants!$H67*Constants!$H119))</f>
        <v>147125459.67126667</v>
      </c>
      <c r="BE54" s="22">
        <f>((BE9*Constants!$H67*Constants!$H85*(1-Constants!$H103))+(BE9*Constants!$H67*Constants!$H119))</f>
        <v>148466055.53284034</v>
      </c>
      <c r="BF54" s="22">
        <f>((BF9*Constants!$H67*Constants!$H85*(1-Constants!$H103))+(BF9*Constants!$H67*Constants!$H119))</f>
        <v>149656781.24770558</v>
      </c>
      <c r="BG54" s="22">
        <f>((BG9*Constants!$H67*Constants!$H85*(1-Constants!$H103))+(BG9*Constants!$H67*Constants!$H119))</f>
        <v>151679661.7508502</v>
      </c>
      <c r="BH54" s="22">
        <f>((BH9*Constants!$H67*Constants!$H85*(1-Constants!$H103))+(BH9*Constants!$H67*Constants!$H119))</f>
        <v>153300041.84269613</v>
      </c>
      <c r="BI54" s="22">
        <f>((BI9*Constants!$H67*Constants!$H85*(1-Constants!$H103))+(BI9*Constants!$H67*Constants!$H119))</f>
        <v>154890530.94357201</v>
      </c>
      <c r="BJ54" s="22">
        <f>((BJ9*Constants!$H67*Constants!$H85*(1-Constants!$H103))+(BJ9*Constants!$H67*Constants!$H119))</f>
        <v>156449971.4449605</v>
      </c>
      <c r="BK54" s="22">
        <f>((BK9*Constants!$H67*Constants!$H85*(1-Constants!$H103))+(BK9*Constants!$H67*Constants!$H119))</f>
        <v>157997884.24008271</v>
      </c>
      <c r="BL54" s="22">
        <f>((BL9*Constants!$H67*Constants!$H85*(1-Constants!$H103))+(BL9*Constants!$H67*Constants!$H119))</f>
        <v>159387461.86451626</v>
      </c>
      <c r="BM54" s="22">
        <f>((BM9*Constants!$H67*Constants!$H85*(1-Constants!$H103))+(BM9*Constants!$H67*Constants!$H119))</f>
        <v>156763803.36907038</v>
      </c>
      <c r="BN54" s="22">
        <f>((BN9*Constants!$H67*Constants!$H85*(1-Constants!$H103))+(BN9*Constants!$H67*Constants!$H119))</f>
        <v>153558078.4719539</v>
      </c>
      <c r="BO54" s="22">
        <f>((BO9*Constants!$H67*Constants!$H85*(1-Constants!$H103))+(BO9*Constants!$H67*Constants!$H119))</f>
        <v>150535542.00709969</v>
      </c>
      <c r="BP54" s="22">
        <f>((BP9*Constants!$H67*Constants!$H85*(1-Constants!$H103))+(BP9*Constants!$H67*Constants!$H119))</f>
        <v>147357478.85078102</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25765348.641145702</v>
      </c>
      <c r="AO55" s="22">
        <f>((AO10*Constants!$H68*Constants!$H86*(1-Constants!$H104))+(AO10*Constants!$H68*Constants!$H120))</f>
        <v>26082221.941514</v>
      </c>
      <c r="AP55" s="22">
        <f>((AP10*Constants!$H68*Constants!$H86*(1-Constants!$H104))+(AP10*Constants!$H68*Constants!$H120))</f>
        <v>26453037.149381466</v>
      </c>
      <c r="AQ55" s="22">
        <f>((AQ10*Constants!$H68*Constants!$H86*(1-Constants!$H104))+(AQ10*Constants!$H68*Constants!$H120))</f>
        <v>26910123.983197637</v>
      </c>
      <c r="AR55" s="22">
        <f>((AR10*Constants!$H68*Constants!$H86*(1-Constants!$H104))+(AR10*Constants!$H68*Constants!$H120))</f>
        <v>27417058.396823499</v>
      </c>
      <c r="AS55" s="22">
        <f>((AS10*Constants!$H68*Constants!$H86*(1-Constants!$H104))+(AS10*Constants!$H68*Constants!$H120))</f>
        <v>27996458.481900662</v>
      </c>
      <c r="AT55" s="22">
        <f>((AT10*Constants!$H68*Constants!$H86*(1-Constants!$H104))+(AT10*Constants!$H68*Constants!$H120))</f>
        <v>28581883.045184206</v>
      </c>
      <c r="AU55" s="22">
        <f>((AU10*Constants!$H68*Constants!$H86*(1-Constants!$H104))+(AU10*Constants!$H68*Constants!$H120))</f>
        <v>29225553.411015537</v>
      </c>
      <c r="AV55" s="22">
        <f>((AV10*Constants!$H68*Constants!$H86*(1-Constants!$H104))+(AV10*Constants!$H68*Constants!$H120))</f>
        <v>29877748.131904386</v>
      </c>
      <c r="AW55" s="22">
        <f>((AW10*Constants!$H68*Constants!$H86*(1-Constants!$H104))+(AW10*Constants!$H68*Constants!$H120))</f>
        <v>31253716.115108818</v>
      </c>
      <c r="AX55" s="22">
        <f>((AX10*Constants!$H68*Constants!$H86*(1-Constants!$H104))+(AX10*Constants!$H68*Constants!$H120))</f>
        <v>32631057.611447837</v>
      </c>
      <c r="AY55" s="22">
        <f>((AY10*Constants!$H68*Constants!$H86*(1-Constants!$H104))+(AY10*Constants!$H68*Constants!$H120))</f>
        <v>34098391.748119451</v>
      </c>
      <c r="AZ55" s="22">
        <f>((AZ10*Constants!$H68*Constants!$H86*(1-Constants!$H104))+(AZ10*Constants!$H68*Constants!$H120))</f>
        <v>35768500.490771428</v>
      </c>
      <c r="BA55" s="22">
        <f>((BA10*Constants!$H68*Constants!$H86*(1-Constants!$H104))+(BA10*Constants!$H68*Constants!$H120))</f>
        <v>37407588.892119437</v>
      </c>
      <c r="BB55" s="22">
        <f>((BB10*Constants!$H68*Constants!$H86*(1-Constants!$H104))+(BB10*Constants!$H68*Constants!$H120))</f>
        <v>39160881.924659565</v>
      </c>
      <c r="BC55" s="22">
        <f>((BC10*Constants!$H68*Constants!$H86*(1-Constants!$H104))+(BC10*Constants!$H68*Constants!$H120))</f>
        <v>41063057.207896098</v>
      </c>
      <c r="BD55" s="22">
        <f>((BD10*Constants!$H68*Constants!$H86*(1-Constants!$H104))+(BD10*Constants!$H68*Constants!$H120))</f>
        <v>42896085.32721708</v>
      </c>
      <c r="BE55" s="22">
        <f>((BE10*Constants!$H68*Constants!$H86*(1-Constants!$H104))+(BE10*Constants!$H68*Constants!$H120))</f>
        <v>44769976.0091988</v>
      </c>
      <c r="BF55" s="22">
        <f>((BF10*Constants!$H68*Constants!$H86*(1-Constants!$H104))+(BF10*Constants!$H68*Constants!$H120))</f>
        <v>46685680.602638468</v>
      </c>
      <c r="BG55" s="22">
        <f>((BG10*Constants!$H68*Constants!$H86*(1-Constants!$H104))+(BG10*Constants!$H68*Constants!$H120))</f>
        <v>48651773.954092115</v>
      </c>
      <c r="BH55" s="22">
        <f>((BH10*Constants!$H68*Constants!$H86*(1-Constants!$H104))+(BH10*Constants!$H68*Constants!$H120))</f>
        <v>50563698.442330569</v>
      </c>
      <c r="BI55" s="22">
        <f>((BI10*Constants!$H68*Constants!$H86*(1-Constants!$H104))+(BI10*Constants!$H68*Constants!$H120))</f>
        <v>52540382.504608966</v>
      </c>
      <c r="BJ55" s="22">
        <f>((BJ10*Constants!$H68*Constants!$H86*(1-Constants!$H104))+(BJ10*Constants!$H68*Constants!$H120))</f>
        <v>54584283.922012106</v>
      </c>
      <c r="BK55" s="22">
        <f>((BK10*Constants!$H68*Constants!$H86*(1-Constants!$H104))+(BK10*Constants!$H68*Constants!$H120))</f>
        <v>56705418.712647669</v>
      </c>
      <c r="BL55" s="22">
        <f>((BL10*Constants!$H68*Constants!$H86*(1-Constants!$H104))+(BL10*Constants!$H68*Constants!$H120))</f>
        <v>58853390.323699631</v>
      </c>
      <c r="BM55" s="22">
        <f>((BM10*Constants!$H68*Constants!$H86*(1-Constants!$H104))+(BM10*Constants!$H68*Constants!$H120))</f>
        <v>59562868.580295123</v>
      </c>
      <c r="BN55" s="22">
        <f>((BN10*Constants!$H68*Constants!$H86*(1-Constants!$H104))+(BN10*Constants!$H68*Constants!$H120))</f>
        <v>60046689.077044345</v>
      </c>
      <c r="BO55" s="22">
        <f>((BO10*Constants!$H68*Constants!$H86*(1-Constants!$H104))+(BO10*Constants!$H68*Constants!$H120))</f>
        <v>60592923.41071032</v>
      </c>
      <c r="BP55" s="22">
        <f>((BP10*Constants!$H68*Constants!$H86*(1-Constants!$H104))+(BP10*Constants!$H68*Constants!$H120))</f>
        <v>61067098.570149392</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3800866.3334961818</v>
      </c>
      <c r="AO56" s="22">
        <f>((AO11*Constants!$H69*Constants!$H87*(1-Constants!$H105))+(AO11*Constants!$H69*Constants!$H121))</f>
        <v>3807788.4554996486</v>
      </c>
      <c r="AP56" s="22">
        <f>((AP11*Constants!$H69*Constants!$H87*(1-Constants!$H105))+(AP11*Constants!$H69*Constants!$H121))</f>
        <v>3815588.5981632271</v>
      </c>
      <c r="AQ56" s="22">
        <f>((AQ11*Constants!$H69*Constants!$H87*(1-Constants!$H105))+(AQ11*Constants!$H69*Constants!$H121))</f>
        <v>3824249.664366317</v>
      </c>
      <c r="AR56" s="22">
        <f>((AR11*Constants!$H69*Constants!$H87*(1-Constants!$H105))+(AR11*Constants!$H69*Constants!$H121))</f>
        <v>3829485.8003234165</v>
      </c>
      <c r="AS56" s="22">
        <f>((AS11*Constants!$H69*Constants!$H87*(1-Constants!$H105))+(AS11*Constants!$H69*Constants!$H121))</f>
        <v>3835447.6527883261</v>
      </c>
      <c r="AT56" s="22">
        <f>((AT11*Constants!$H69*Constants!$H87*(1-Constants!$H105))+(AT11*Constants!$H69*Constants!$H121))</f>
        <v>3842044.2823716612</v>
      </c>
      <c r="AU56" s="22">
        <f>((AU11*Constants!$H69*Constants!$H87*(1-Constants!$H105))+(AU11*Constants!$H69*Constants!$H121))</f>
        <v>3849289.9687207136</v>
      </c>
      <c r="AV56" s="22">
        <f>((AV11*Constants!$H69*Constants!$H87*(1-Constants!$H105))+(AV11*Constants!$H69*Constants!$H121))</f>
        <v>3857115.3054060359</v>
      </c>
      <c r="AW56" s="22">
        <f>((AW11*Constants!$H69*Constants!$H87*(1-Constants!$H105))+(AW11*Constants!$H69*Constants!$H121))</f>
        <v>3862623.922659168</v>
      </c>
      <c r="AX56" s="22">
        <f>((AX11*Constants!$H69*Constants!$H87*(1-Constants!$H105))+(AX11*Constants!$H69*Constants!$H121))</f>
        <v>3868615.5598046342</v>
      </c>
      <c r="AY56" s="22">
        <f>((AY11*Constants!$H69*Constants!$H87*(1-Constants!$H105))+(AY11*Constants!$H69*Constants!$H121))</f>
        <v>3875141.6460269867</v>
      </c>
      <c r="AZ56" s="22">
        <f>((AZ11*Constants!$H69*Constants!$H87*(1-Constants!$H105))+(AZ11*Constants!$H69*Constants!$H121))</f>
        <v>3882272.2124253158</v>
      </c>
      <c r="BA56" s="22">
        <f>((BA11*Constants!$H69*Constants!$H87*(1-Constants!$H105))+(BA11*Constants!$H69*Constants!$H121))</f>
        <v>3889798.9958865973</v>
      </c>
      <c r="BB56" s="22">
        <f>((BB11*Constants!$H69*Constants!$H87*(1-Constants!$H105))+(BB11*Constants!$H69*Constants!$H121))</f>
        <v>3894612.5701094097</v>
      </c>
      <c r="BC56" s="22">
        <f>((BC11*Constants!$H69*Constants!$H87*(1-Constants!$H105))+(BC11*Constants!$H69*Constants!$H121))</f>
        <v>3899907.6830890998</v>
      </c>
      <c r="BD56" s="22">
        <f>((BD11*Constants!$H69*Constants!$H87*(1-Constants!$H105))+(BD11*Constants!$H69*Constants!$H121))</f>
        <v>3905497.8733845823</v>
      </c>
      <c r="BE56" s="22">
        <f>((BE11*Constants!$H69*Constants!$H87*(1-Constants!$H105))+(BE11*Constants!$H69*Constants!$H121))</f>
        <v>3911456.460252597</v>
      </c>
      <c r="BF56" s="22">
        <f>((BF11*Constants!$H69*Constants!$H87*(1-Constants!$H105))+(BF11*Constants!$H69*Constants!$H121))</f>
        <v>3917771.4993104036</v>
      </c>
      <c r="BG56" s="22">
        <f>((BG11*Constants!$H69*Constants!$H87*(1-Constants!$H105))+(BG11*Constants!$H69*Constants!$H121))</f>
        <v>3921494.8869758267</v>
      </c>
      <c r="BH56" s="22">
        <f>((BH11*Constants!$H69*Constants!$H87*(1-Constants!$H105))+(BH11*Constants!$H69*Constants!$H121))</f>
        <v>3925463.5597920627</v>
      </c>
      <c r="BI56" s="22">
        <f>((BI11*Constants!$H69*Constants!$H87*(1-Constants!$H105))+(BI11*Constants!$H69*Constants!$H121))</f>
        <v>3929757.067472361</v>
      </c>
      <c r="BJ56" s="22">
        <f>((BJ11*Constants!$H69*Constants!$H87*(1-Constants!$H105))+(BJ11*Constants!$H69*Constants!$H121))</f>
        <v>3934366.7505049808</v>
      </c>
      <c r="BK56" s="22">
        <f>((BK11*Constants!$H69*Constants!$H87*(1-Constants!$H105))+(BK11*Constants!$H69*Constants!$H121))</f>
        <v>3939290.142008123</v>
      </c>
      <c r="BL56" s="22">
        <f>((BL11*Constants!$H69*Constants!$H87*(1-Constants!$H105))+(BL11*Constants!$H69*Constants!$H121))</f>
        <v>3941462.7441621888</v>
      </c>
      <c r="BM56" s="22">
        <f>((BM11*Constants!$H69*Constants!$H87*(1-Constants!$H105))+(BM11*Constants!$H69*Constants!$H121))</f>
        <v>3942816.9954903503</v>
      </c>
      <c r="BN56" s="22">
        <f>((BN11*Constants!$H69*Constants!$H87*(1-Constants!$H105))+(BN11*Constants!$H69*Constants!$H121))</f>
        <v>3944241.0521226237</v>
      </c>
      <c r="BO56" s="22">
        <f>((BO11*Constants!$H69*Constants!$H87*(1-Constants!$H105))+(BO11*Constants!$H69*Constants!$H121))</f>
        <v>3945936.9526115577</v>
      </c>
      <c r="BP56" s="22">
        <f>((BP11*Constants!$H69*Constants!$H87*(1-Constants!$H105))+(BP11*Constants!$H69*Constants!$H121))</f>
        <v>3947801.0277798376</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3093388.5392273008</v>
      </c>
      <c r="AO57" s="22">
        <f>((AO12*Constants!$H70*Constants!$H88*(1-Constants!$H106))+(AO12*Constants!$H70*Constants!$H122))</f>
        <v>3099022.2056059241</v>
      </c>
      <c r="AP57" s="22">
        <f>((AP12*Constants!$H70*Constants!$H88*(1-Constants!$H106))+(AP12*Constants!$H70*Constants!$H122))</f>
        <v>3105370.4614514955</v>
      </c>
      <c r="AQ57" s="22">
        <f>((AQ12*Constants!$H70*Constants!$H88*(1-Constants!$H106))+(AQ12*Constants!$H70*Constants!$H122))</f>
        <v>3112419.3920318778</v>
      </c>
      <c r="AR57" s="22">
        <f>((AR12*Constants!$H70*Constants!$H88*(1-Constants!$H106))+(AR12*Constants!$H70*Constants!$H122))</f>
        <v>3116680.894946828</v>
      </c>
      <c r="AS57" s="22">
        <f>((AS12*Constants!$H70*Constants!$H88*(1-Constants!$H106))+(AS12*Constants!$H70*Constants!$H122))</f>
        <v>3121533.0324516348</v>
      </c>
      <c r="AT57" s="22">
        <f>((AT12*Constants!$H70*Constants!$H88*(1-Constants!$H106))+(AT12*Constants!$H70*Constants!$H122))</f>
        <v>3126901.7922448386</v>
      </c>
      <c r="AU57" s="22">
        <f>((AU12*Constants!$H70*Constants!$H88*(1-Constants!$H106))+(AU12*Constants!$H70*Constants!$H122))</f>
        <v>3132798.7960182852</v>
      </c>
      <c r="AV57" s="22">
        <f>((AV12*Constants!$H70*Constants!$H88*(1-Constants!$H106))+(AV12*Constants!$H70*Constants!$H122))</f>
        <v>3139167.5563729028</v>
      </c>
      <c r="AW57" s="22">
        <f>((AW12*Constants!$H70*Constants!$H88*(1-Constants!$H106))+(AW12*Constants!$H70*Constants!$H122))</f>
        <v>3143650.82202412</v>
      </c>
      <c r="AX57" s="22">
        <f>((AX12*Constants!$H70*Constants!$H88*(1-Constants!$H106))+(AX12*Constants!$H70*Constants!$H122))</f>
        <v>3148527.2002102332</v>
      </c>
      <c r="AY57" s="22">
        <f>((AY12*Constants!$H70*Constants!$H88*(1-Constants!$H106))+(AY12*Constants!$H70*Constants!$H122))</f>
        <v>3153838.5472966391</v>
      </c>
      <c r="AZ57" s="22">
        <f>((AZ12*Constants!$H70*Constants!$H88*(1-Constants!$H106))+(AZ12*Constants!$H70*Constants!$H122))</f>
        <v>3159641.859078588</v>
      </c>
      <c r="BA57" s="22">
        <f>((BA12*Constants!$H70*Constants!$H88*(1-Constants!$H106))+(BA12*Constants!$H70*Constants!$H122))</f>
        <v>3165767.6376915281</v>
      </c>
      <c r="BB57" s="22">
        <f>((BB12*Constants!$H70*Constants!$H88*(1-Constants!$H106))+(BB12*Constants!$H70*Constants!$H122))</f>
        <v>3169685.2327940818</v>
      </c>
      <c r="BC57" s="22">
        <f>((BC12*Constants!$H70*Constants!$H88*(1-Constants!$H106))+(BC12*Constants!$H70*Constants!$H122))</f>
        <v>3173994.7349886037</v>
      </c>
      <c r="BD57" s="22">
        <f>((BD12*Constants!$H70*Constants!$H88*(1-Constants!$H106))+(BD12*Constants!$H70*Constants!$H122))</f>
        <v>3178544.3900079741</v>
      </c>
      <c r="BE57" s="22">
        <f>((BE12*Constants!$H70*Constants!$H88*(1-Constants!$H106))+(BE12*Constants!$H70*Constants!$H122))</f>
        <v>3183393.8697608053</v>
      </c>
      <c r="BF57" s="22">
        <f>((BF12*Constants!$H70*Constants!$H88*(1-Constants!$H106))+(BF12*Constants!$H70*Constants!$H122))</f>
        <v>3188533.4531431608</v>
      </c>
      <c r="BG57" s="22">
        <f>((BG12*Constants!$H70*Constants!$H88*(1-Constants!$H106))+(BG12*Constants!$H70*Constants!$H122))</f>
        <v>3191563.7845783434</v>
      </c>
      <c r="BH57" s="22">
        <f>((BH12*Constants!$H70*Constants!$H88*(1-Constants!$H106))+(BH12*Constants!$H70*Constants!$H122))</f>
        <v>3194793.7447843873</v>
      </c>
      <c r="BI57" s="22">
        <f>((BI12*Constants!$H70*Constants!$H88*(1-Constants!$H106))+(BI12*Constants!$H70*Constants!$H122))</f>
        <v>3198288.0764145926</v>
      </c>
      <c r="BJ57" s="22">
        <f>((BJ12*Constants!$H70*Constants!$H88*(1-Constants!$H106))+(BJ12*Constants!$H70*Constants!$H122))</f>
        <v>3202039.731803501</v>
      </c>
      <c r="BK57" s="22">
        <f>((BK12*Constants!$H70*Constants!$H88*(1-Constants!$H106))+(BK12*Constants!$H70*Constants!$H122))</f>
        <v>3206046.7032446507</v>
      </c>
      <c r="BL57" s="22">
        <f>((BL12*Constants!$H70*Constants!$H88*(1-Constants!$H106))+(BL12*Constants!$H70*Constants!$H122))</f>
        <v>3207814.9060736895</v>
      </c>
      <c r="BM57" s="22">
        <f>((BM12*Constants!$H70*Constants!$H88*(1-Constants!$H106))+(BM12*Constants!$H70*Constants!$H122))</f>
        <v>3208917.0825698343</v>
      </c>
      <c r="BN57" s="22">
        <f>((BN12*Constants!$H70*Constants!$H88*(1-Constants!$H106))+(BN12*Constants!$H70*Constants!$H122))</f>
        <v>3210076.0710948096</v>
      </c>
      <c r="BO57" s="22">
        <f>((BO12*Constants!$H70*Constants!$H88*(1-Constants!$H106))+(BO12*Constants!$H70*Constants!$H122))</f>
        <v>3211456.303567051</v>
      </c>
      <c r="BP57" s="22">
        <f>((BP12*Constants!$H70*Constants!$H88*(1-Constants!$H106))+(BP12*Constants!$H70*Constants!$H122))</f>
        <v>3212973.4073680965</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480722.22787950514</v>
      </c>
      <c r="AO58" s="22">
        <f>((AO13*Constants!$H71*Constants!$H89*(1-Constants!$H107))+(AO13*Constants!$H71*Constants!$H123))</f>
        <v>482254.26884698676</v>
      </c>
      <c r="AP58" s="22">
        <f>((AP13*Constants!$H71*Constants!$H89*(1-Constants!$H107))+(AP13*Constants!$H71*Constants!$H123))</f>
        <v>483918.81280477706</v>
      </c>
      <c r="AQ58" s="22">
        <f>((AQ13*Constants!$H71*Constants!$H89*(1-Constants!$H107))+(AQ13*Constants!$H71*Constants!$H123))</f>
        <v>485714.10641639482</v>
      </c>
      <c r="AR58" s="22">
        <f>((AR13*Constants!$H71*Constants!$H89*(1-Constants!$H107))+(AR13*Constants!$H71*Constants!$H123))</f>
        <v>486832.07480215072</v>
      </c>
      <c r="AS58" s="22">
        <f>((AS13*Constants!$H71*Constants!$H89*(1-Constants!$H107))+(AS13*Constants!$H71*Constants!$H123))</f>
        <v>488061.27926523</v>
      </c>
      <c r="AT58" s="22">
        <f>((AT13*Constants!$H71*Constants!$H89*(1-Constants!$H107))+(AT13*Constants!$H71*Constants!$H123))</f>
        <v>489385.55388101022</v>
      </c>
      <c r="AU58" s="22">
        <f>((AU13*Constants!$H71*Constants!$H89*(1-Constants!$H107))+(AU13*Constants!$H71*Constants!$H123))</f>
        <v>490808.47180283308</v>
      </c>
      <c r="AV58" s="22">
        <f>((AV13*Constants!$H71*Constants!$H89*(1-Constants!$H107))+(AV13*Constants!$H71*Constants!$H123))</f>
        <v>492317.78617749084</v>
      </c>
      <c r="AW58" s="22">
        <f>((AW13*Constants!$H71*Constants!$H89*(1-Constants!$H107))+(AW13*Constants!$H71*Constants!$H123))</f>
        <v>493373.13140198571</v>
      </c>
      <c r="AX58" s="22">
        <f>((AX13*Constants!$H71*Constants!$H89*(1-Constants!$H107))+(AX13*Constants!$H71*Constants!$H123))</f>
        <v>494500.3865390179</v>
      </c>
      <c r="AY58" s="22">
        <f>((AY13*Constants!$H71*Constants!$H89*(1-Constants!$H107))+(AY13*Constants!$H71*Constants!$H123))</f>
        <v>495709.68812112184</v>
      </c>
      <c r="AZ58" s="22">
        <f>((AZ13*Constants!$H71*Constants!$H89*(1-Constants!$H107))+(AZ13*Constants!$H71*Constants!$H123))</f>
        <v>497014.47436188377</v>
      </c>
      <c r="BA58" s="22">
        <f>((BA13*Constants!$H71*Constants!$H89*(1-Constants!$H107))+(BA13*Constants!$H71*Constants!$H123))</f>
        <v>498376.43914939958</v>
      </c>
      <c r="BB58" s="22">
        <f>((BB13*Constants!$H71*Constants!$H89*(1-Constants!$H107))+(BB13*Constants!$H71*Constants!$H123))</f>
        <v>499220.84790763934</v>
      </c>
      <c r="BC58" s="22">
        <f>((BC13*Constants!$H71*Constants!$H89*(1-Constants!$H107))+(BC13*Constants!$H71*Constants!$H123))</f>
        <v>500141.20053569583</v>
      </c>
      <c r="BD58" s="22">
        <f>((BD13*Constants!$H71*Constants!$H89*(1-Constants!$H107))+(BD13*Constants!$H71*Constants!$H123))</f>
        <v>501103.3416822296</v>
      </c>
      <c r="BE58" s="22">
        <f>((BE13*Constants!$H71*Constants!$H89*(1-Constants!$H107))+(BE13*Constants!$H71*Constants!$H123))</f>
        <v>502121.11677573418</v>
      </c>
      <c r="BF58" s="22">
        <f>((BF13*Constants!$H71*Constants!$H89*(1-Constants!$H107))+(BF13*Constants!$H71*Constants!$H123))</f>
        <v>503192.57712786278</v>
      </c>
      <c r="BG58" s="22">
        <f>((BG13*Constants!$H71*Constants!$H89*(1-Constants!$H107))+(BG13*Constants!$H71*Constants!$H123))</f>
        <v>503777.53344767378</v>
      </c>
      <c r="BH58" s="22">
        <f>((BH13*Constants!$H71*Constants!$H89*(1-Constants!$H107))+(BH13*Constants!$H71*Constants!$H123))</f>
        <v>504398.12907827721</v>
      </c>
      <c r="BI58" s="22">
        <f>((BI13*Constants!$H71*Constants!$H89*(1-Constants!$H107))+(BI13*Constants!$H71*Constants!$H123))</f>
        <v>505069.12251397851</v>
      </c>
      <c r="BJ58" s="22">
        <f>((BJ13*Constants!$H71*Constants!$H89*(1-Constants!$H107))+(BJ13*Constants!$H71*Constants!$H123))</f>
        <v>505789.061699518</v>
      </c>
      <c r="BK58" s="22">
        <f>((BK13*Constants!$H71*Constants!$H89*(1-Constants!$H107))+(BK13*Constants!$H71*Constants!$H123))</f>
        <v>506557.61148576427</v>
      </c>
      <c r="BL58" s="22">
        <f>((BL13*Constants!$H71*Constants!$H89*(1-Constants!$H107))+(BL13*Constants!$H71*Constants!$H123))</f>
        <v>506817.87130052538</v>
      </c>
      <c r="BM58" s="22">
        <f>((BM13*Constants!$H71*Constants!$H89*(1-Constants!$H107))+(BM13*Constants!$H71*Constants!$H123))</f>
        <v>506923.31392730324</v>
      </c>
      <c r="BN58" s="22">
        <f>((BN13*Constants!$H71*Constants!$H89*(1-Constants!$H107))+(BN13*Constants!$H71*Constants!$H123))</f>
        <v>507035.86742548813</v>
      </c>
      <c r="BO58" s="22">
        <f>((BO13*Constants!$H71*Constants!$H89*(1-Constants!$H107))+(BO13*Constants!$H71*Constants!$H123))</f>
        <v>507192.28951986961</v>
      </c>
      <c r="BP58" s="22">
        <f>((BP13*Constants!$H71*Constants!$H89*(1-Constants!$H107))+(BP13*Constants!$H71*Constants!$H123))</f>
        <v>507373.88218013925</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5800422.9549538819</v>
      </c>
      <c r="AO59" s="22">
        <f>((AO14*Constants!$H72*Constants!$H90*(1-Constants!$H108))+(AO14*Constants!$H72*Constants!$H124))</f>
        <v>5818908.6522658402</v>
      </c>
      <c r="AP59" s="22">
        <f>((AP14*Constants!$H72*Constants!$H90*(1-Constants!$H108))+(AP14*Constants!$H72*Constants!$H124))</f>
        <v>5838993.1385291144</v>
      </c>
      <c r="AQ59" s="22">
        <f>((AQ14*Constants!$H72*Constants!$H90*(1-Constants!$H108))+(AQ14*Constants!$H72*Constants!$H124))</f>
        <v>5860655.2578815809</v>
      </c>
      <c r="AR59" s="22">
        <f>((AR14*Constants!$H72*Constants!$H90*(1-Constants!$H108))+(AR14*Constants!$H72*Constants!$H124))</f>
        <v>5874144.7308278531</v>
      </c>
      <c r="AS59" s="22">
        <f>((AS14*Constants!$H72*Constants!$H90*(1-Constants!$H108))+(AS14*Constants!$H72*Constants!$H124))</f>
        <v>5888976.3848901736</v>
      </c>
      <c r="AT59" s="22">
        <f>((AT14*Constants!$H72*Constants!$H90*(1-Constants!$H108))+(AT14*Constants!$H72*Constants!$H124))</f>
        <v>5904955.1610618448</v>
      </c>
      <c r="AU59" s="22">
        <f>((AU14*Constants!$H72*Constants!$H90*(1-Constants!$H108))+(AU14*Constants!$H72*Constants!$H124))</f>
        <v>5922124.1732233232</v>
      </c>
      <c r="AV59" s="22">
        <f>((AV14*Constants!$H72*Constants!$H90*(1-Constants!$H108))+(AV14*Constants!$H72*Constants!$H124))</f>
        <v>5940335.6501163822</v>
      </c>
      <c r="AW59" s="22">
        <f>((AW14*Constants!$H72*Constants!$H90*(1-Constants!$H108))+(AW14*Constants!$H72*Constants!$H124))</f>
        <v>5953069.5082792602</v>
      </c>
      <c r="AX59" s="22">
        <f>((AX14*Constants!$H72*Constants!$H90*(1-Constants!$H108))+(AX14*Constants!$H72*Constants!$H124))</f>
        <v>5966671.035718034</v>
      </c>
      <c r="AY59" s="22">
        <f>((AY14*Constants!$H72*Constants!$H90*(1-Constants!$H108))+(AY14*Constants!$H72*Constants!$H124))</f>
        <v>5981262.5404363396</v>
      </c>
      <c r="AZ59" s="22">
        <f>((AZ14*Constants!$H72*Constants!$H90*(1-Constants!$H108))+(AZ14*Constants!$H72*Constants!$H124))</f>
        <v>5997006.1687174933</v>
      </c>
      <c r="BA59" s="22">
        <f>((BA14*Constants!$H72*Constants!$H90*(1-Constants!$H108))+(BA14*Constants!$H72*Constants!$H124))</f>
        <v>6013439.7167400038</v>
      </c>
      <c r="BB59" s="22">
        <f>((BB14*Constants!$H72*Constants!$H90*(1-Constants!$H108))+(BB14*Constants!$H72*Constants!$H124))</f>
        <v>6023628.4029720975</v>
      </c>
      <c r="BC59" s="22">
        <f>((BC14*Constants!$H72*Constants!$H90*(1-Constants!$H108))+(BC14*Constants!$H72*Constants!$H124))</f>
        <v>6034733.4324482232</v>
      </c>
      <c r="BD59" s="22">
        <f>((BD14*Constants!$H72*Constants!$H90*(1-Constants!$H108))+(BD14*Constants!$H72*Constants!$H124))</f>
        <v>6046342.6846703999</v>
      </c>
      <c r="BE59" s="22">
        <f>((BE14*Constants!$H72*Constants!$H90*(1-Constants!$H108))+(BE14*Constants!$H72*Constants!$H124))</f>
        <v>6058623.2194012059</v>
      </c>
      <c r="BF59" s="22">
        <f>((BF14*Constants!$H72*Constants!$H90*(1-Constants!$H108))+(BF14*Constants!$H72*Constants!$H124))</f>
        <v>6071551.5236513009</v>
      </c>
      <c r="BG59" s="22">
        <f>((BG14*Constants!$H72*Constants!$H90*(1-Constants!$H108))+(BG14*Constants!$H72*Constants!$H124))</f>
        <v>6078609.6413506698</v>
      </c>
      <c r="BH59" s="22">
        <f>((BH14*Constants!$H72*Constants!$H90*(1-Constants!$H108))+(BH14*Constants!$H72*Constants!$H124))</f>
        <v>6086097.7850909252</v>
      </c>
      <c r="BI59" s="22">
        <f>((BI14*Constants!$H72*Constants!$H90*(1-Constants!$H108))+(BI14*Constants!$H72*Constants!$H124))</f>
        <v>6094194.0317409551</v>
      </c>
      <c r="BJ59" s="22">
        <f>((BJ14*Constants!$H72*Constants!$H90*(1-Constants!$H108))+(BJ14*Constants!$H72*Constants!$H124))</f>
        <v>6102880.8607157553</v>
      </c>
      <c r="BK59" s="22">
        <f>((BK14*Constants!$H72*Constants!$H90*(1-Constants!$H108))+(BK14*Constants!$H72*Constants!$H124))</f>
        <v>6112154.2280859966</v>
      </c>
      <c r="BL59" s="22">
        <f>((BL14*Constants!$H72*Constants!$H90*(1-Constants!$H108))+(BL14*Constants!$H72*Constants!$H124))</f>
        <v>6115294.5384695036</v>
      </c>
      <c r="BM59" s="22">
        <f>((BM14*Constants!$H72*Constants!$H90*(1-Constants!$H108))+(BM14*Constants!$H72*Constants!$H124))</f>
        <v>6116566.8154671593</v>
      </c>
      <c r="BN59" s="22">
        <f>((BN14*Constants!$H72*Constants!$H90*(1-Constants!$H108))+(BN14*Constants!$H72*Constants!$H124))</f>
        <v>6117924.8926615752</v>
      </c>
      <c r="BO59" s="22">
        <f>((BO14*Constants!$H72*Constants!$H90*(1-Constants!$H108))+(BO14*Constants!$H72*Constants!$H124))</f>
        <v>6119812.2909433544</v>
      </c>
      <c r="BP59" s="22">
        <f>((BP14*Constants!$H72*Constants!$H90*(1-Constants!$H108))+(BP14*Constants!$H72*Constants!$H124))</f>
        <v>6122003.3987681884</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6636035.9807195552</v>
      </c>
      <c r="AO62" s="22">
        <f>((AO17*Constants!$H75*Constants!$H93*(1-Constants!$H111))+(AO17*Constants!$H75*Constants!$H127))</f>
        <v>6537884.1535900682</v>
      </c>
      <c r="AP62" s="22">
        <f>((AP17*Constants!$H75*Constants!$H93*(1-Constants!$H111))+(AP17*Constants!$H75*Constants!$H127))</f>
        <v>6456260.9131991277</v>
      </c>
      <c r="AQ62" s="22">
        <f>((AQ17*Constants!$H75*Constants!$H93*(1-Constants!$H111))+(AQ17*Constants!$H75*Constants!$H127))</f>
        <v>6397895.280485359</v>
      </c>
      <c r="AR62" s="22">
        <f>((AR17*Constants!$H75*Constants!$H93*(1-Constants!$H111))+(AR17*Constants!$H75*Constants!$H127))</f>
        <v>6354633.0618711589</v>
      </c>
      <c r="AS62" s="22">
        <f>((AS17*Constants!$H75*Constants!$H93*(1-Constants!$H111))+(AS17*Constants!$H75*Constants!$H127))</f>
        <v>6328490.4480608134</v>
      </c>
      <c r="AT62" s="22">
        <f>((AT17*Constants!$H75*Constants!$H93*(1-Constants!$H111))+(AT17*Constants!$H75*Constants!$H127))</f>
        <v>6302983.472152113</v>
      </c>
      <c r="AU62" s="22">
        <f>((AU17*Constants!$H75*Constants!$H93*(1-Constants!$H111))+(AU17*Constants!$H75*Constants!$H127))</f>
        <v>6289701.7904276503</v>
      </c>
      <c r="AV62" s="22">
        <f>((AV17*Constants!$H75*Constants!$H93*(1-Constants!$H111))+(AV17*Constants!$H75*Constants!$H127))</f>
        <v>6276857.4321019007</v>
      </c>
      <c r="AW62" s="22">
        <f>((AW17*Constants!$H75*Constants!$H93*(1-Constants!$H111))+(AW17*Constants!$H75*Constants!$H127))</f>
        <v>6401711.7560041882</v>
      </c>
      <c r="AX62" s="22">
        <f>((AX17*Constants!$H75*Constants!$H93*(1-Constants!$H111))+(AX17*Constants!$H75*Constants!$H127))</f>
        <v>6517925.9942081999</v>
      </c>
      <c r="AY62" s="22">
        <f>((AY17*Constants!$H75*Constants!$H93*(1-Constants!$H111))+(AY17*Constants!$H75*Constants!$H127))</f>
        <v>6643897.3847258156</v>
      </c>
      <c r="AZ62" s="22">
        <f>((AZ17*Constants!$H75*Constants!$H93*(1-Constants!$H111))+(AZ17*Constants!$H75*Constants!$H127))</f>
        <v>6801034.9293961627</v>
      </c>
      <c r="BA62" s="22">
        <f>((BA17*Constants!$H75*Constants!$H93*(1-Constants!$H111))+(BA17*Constants!$H75*Constants!$H127))</f>
        <v>6941594.4470817074</v>
      </c>
      <c r="BB62" s="22">
        <f>((BB17*Constants!$H75*Constants!$H93*(1-Constants!$H111))+(BB17*Constants!$H75*Constants!$H127))</f>
        <v>7095394.0630639205</v>
      </c>
      <c r="BC62" s="22">
        <f>((BC17*Constants!$H75*Constants!$H93*(1-Constants!$H111))+(BC17*Constants!$H75*Constants!$H127))</f>
        <v>7266175.7967101745</v>
      </c>
      <c r="BD62" s="22">
        <f>((BD17*Constants!$H75*Constants!$H93*(1-Constants!$H111))+(BD17*Constants!$H75*Constants!$H127))</f>
        <v>7413201.8787030801</v>
      </c>
      <c r="BE62" s="22">
        <f>((BE17*Constants!$H75*Constants!$H93*(1-Constants!$H111))+(BE17*Constants!$H75*Constants!$H127))</f>
        <v>7557158.5117318127</v>
      </c>
      <c r="BF62" s="22">
        <f>((BF17*Constants!$H75*Constants!$H93*(1-Constants!$H111))+(BF17*Constants!$H75*Constants!$H127))</f>
        <v>7698128.2446575668</v>
      </c>
      <c r="BG62" s="22">
        <f>((BG17*Constants!$H75*Constants!$H93*(1-Constants!$H111))+(BG17*Constants!$H75*Constants!$H127))</f>
        <v>7848904.9648291431</v>
      </c>
      <c r="BH62" s="22">
        <f>((BH17*Constants!$H75*Constants!$H93*(1-Constants!$H111))+(BH17*Constants!$H75*Constants!$H127))</f>
        <v>7980949.8836537683</v>
      </c>
      <c r="BI62" s="22">
        <f>((BI17*Constants!$H75*Constants!$H93*(1-Constants!$H111))+(BI17*Constants!$H75*Constants!$H127))</f>
        <v>8114293.2459509308</v>
      </c>
      <c r="BJ62" s="22">
        <f>((BJ17*Constants!$H75*Constants!$H93*(1-Constants!$H111))+(BJ17*Constants!$H75*Constants!$H127))</f>
        <v>8248966.2897303384</v>
      </c>
      <c r="BK62" s="22">
        <f>((BK17*Constants!$H75*Constants!$H93*(1-Constants!$H111))+(BK17*Constants!$H75*Constants!$H127))</f>
        <v>8386143.9653787529</v>
      </c>
      <c r="BL62" s="22">
        <f>((BL17*Constants!$H75*Constants!$H93*(1-Constants!$H111))+(BL17*Constants!$H75*Constants!$H127))</f>
        <v>8519025.8847183865</v>
      </c>
      <c r="BM62" s="22">
        <f>((BM17*Constants!$H75*Constants!$H93*(1-Constants!$H111))+(BM17*Constants!$H75*Constants!$H127))</f>
        <v>8431215.0934703425</v>
      </c>
      <c r="BN62" s="22">
        <f>((BN17*Constants!$H75*Constants!$H93*(1-Constants!$H111))+(BN17*Constants!$H75*Constants!$H127))</f>
        <v>8311069.1712908326</v>
      </c>
      <c r="BO62" s="22">
        <f>((BO17*Constants!$H75*Constants!$H93*(1-Constants!$H111))+(BO17*Constants!$H75*Constants!$H127))</f>
        <v>8201178.78295766</v>
      </c>
      <c r="BP62" s="22">
        <f>((BP17*Constants!$H75*Constants!$H93*(1-Constants!$H111))+(BP17*Constants!$H75*Constants!$H127))</f>
        <v>8082419.896013692</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1683587.6695756405</v>
      </c>
      <c r="AO63" s="22">
        <f>((AO18*Constants!$H76*Constants!$H94*(1-Constants!$H112))+(AO18*Constants!$H76*Constants!$H128))</f>
        <v>1658686.1762170093</v>
      </c>
      <c r="AP63" s="22">
        <f>((AP18*Constants!$H76*Constants!$H94*(1-Constants!$H112))+(AP18*Constants!$H76*Constants!$H128))</f>
        <v>1637978.048432251</v>
      </c>
      <c r="AQ63" s="22">
        <f>((AQ18*Constants!$H76*Constants!$H94*(1-Constants!$H112))+(AQ18*Constants!$H76*Constants!$H128))</f>
        <v>1623170.4645298466</v>
      </c>
      <c r="AR63" s="22">
        <f>((AR18*Constants!$H76*Constants!$H94*(1-Constants!$H112))+(AR18*Constants!$H76*Constants!$H128))</f>
        <v>1612194.6744604479</v>
      </c>
      <c r="AS63" s="22">
        <f>((AS18*Constants!$H76*Constants!$H94*(1-Constants!$H112))+(AS18*Constants!$H76*Constants!$H128))</f>
        <v>1605562.1935050322</v>
      </c>
      <c r="AT63" s="22">
        <f>((AT18*Constants!$H76*Constants!$H94*(1-Constants!$H112))+(AT18*Constants!$H76*Constants!$H128))</f>
        <v>1599090.9763125973</v>
      </c>
      <c r="AU63" s="22">
        <f>((AU18*Constants!$H76*Constants!$H94*(1-Constants!$H112))+(AU18*Constants!$H76*Constants!$H128))</f>
        <v>1595721.3629398695</v>
      </c>
      <c r="AV63" s="22">
        <f>((AV18*Constants!$H76*Constants!$H94*(1-Constants!$H112))+(AV18*Constants!$H76*Constants!$H128))</f>
        <v>1592462.7001834179</v>
      </c>
      <c r="AW63" s="22">
        <f>((AW18*Constants!$H76*Constants!$H94*(1-Constants!$H112))+(AW18*Constants!$H76*Constants!$H128))</f>
        <v>1624138.7189430841</v>
      </c>
      <c r="AX63" s="22">
        <f>((AX18*Constants!$H76*Constants!$H94*(1-Constants!$H112))+(AX18*Constants!$H76*Constants!$H128))</f>
        <v>1653622.7149668955</v>
      </c>
      <c r="AY63" s="22">
        <f>((AY18*Constants!$H76*Constants!$H94*(1-Constants!$H112))+(AY18*Constants!$H76*Constants!$H128))</f>
        <v>1685582.1377926525</v>
      </c>
      <c r="AZ63" s="22">
        <f>((AZ18*Constants!$H76*Constants!$H94*(1-Constants!$H112))+(AZ18*Constants!$H76*Constants!$H128))</f>
        <v>1725448.5329422611</v>
      </c>
      <c r="BA63" s="22">
        <f>((BA18*Constants!$H76*Constants!$H94*(1-Constants!$H112))+(BA18*Constants!$H76*Constants!$H128))</f>
        <v>1761109.0193387235</v>
      </c>
      <c r="BB63" s="22">
        <f>((BB18*Constants!$H76*Constants!$H94*(1-Constants!$H112))+(BB18*Constants!$H76*Constants!$H128))</f>
        <v>1800128.5692334855</v>
      </c>
      <c r="BC63" s="22">
        <f>((BC18*Constants!$H76*Constants!$H94*(1-Constants!$H112))+(BC18*Constants!$H76*Constants!$H128))</f>
        <v>1843456.5472298327</v>
      </c>
      <c r="BD63" s="22">
        <f>((BD18*Constants!$H76*Constants!$H94*(1-Constants!$H112))+(BD18*Constants!$H76*Constants!$H128))</f>
        <v>1880757.6256851717</v>
      </c>
      <c r="BE63" s="22">
        <f>((BE18*Constants!$H76*Constants!$H94*(1-Constants!$H112))+(BE18*Constants!$H76*Constants!$H128))</f>
        <v>1917279.9732168857</v>
      </c>
      <c r="BF63" s="22">
        <f>((BF18*Constants!$H76*Constants!$H94*(1-Constants!$H112))+(BF18*Constants!$H76*Constants!$H128))</f>
        <v>1953044.5327862923</v>
      </c>
      <c r="BG63" s="22">
        <f>((BG18*Constants!$H76*Constants!$H94*(1-Constants!$H112))+(BG18*Constants!$H76*Constants!$H128))</f>
        <v>1991297.162470256</v>
      </c>
      <c r="BH63" s="22">
        <f>((BH18*Constants!$H76*Constants!$H94*(1-Constants!$H112))+(BH18*Constants!$H76*Constants!$H128))</f>
        <v>2024797.4626207005</v>
      </c>
      <c r="BI63" s="22">
        <f>((BI18*Constants!$H76*Constants!$H94*(1-Constants!$H112))+(BI18*Constants!$H76*Constants!$H128))</f>
        <v>2058627.1828385403</v>
      </c>
      <c r="BJ63" s="22">
        <f>((BJ18*Constants!$H76*Constants!$H94*(1-Constants!$H112))+(BJ18*Constants!$H76*Constants!$H128))</f>
        <v>2092794.2483261277</v>
      </c>
      <c r="BK63" s="22">
        <f>((BK18*Constants!$H76*Constants!$H94*(1-Constants!$H112))+(BK18*Constants!$H76*Constants!$H128))</f>
        <v>2127596.7484834092</v>
      </c>
      <c r="BL63" s="22">
        <f>((BL18*Constants!$H76*Constants!$H94*(1-Constants!$H112))+(BL18*Constants!$H76*Constants!$H128))</f>
        <v>2161309.398860795</v>
      </c>
      <c r="BM63" s="22">
        <f>((BM18*Constants!$H76*Constants!$H94*(1-Constants!$H112))+(BM18*Constants!$H76*Constants!$H128))</f>
        <v>2139031.465794968</v>
      </c>
      <c r="BN63" s="22">
        <f>((BN18*Constants!$H76*Constants!$H94*(1-Constants!$H112))+(BN18*Constants!$H76*Constants!$H128))</f>
        <v>2108549.9865325121</v>
      </c>
      <c r="BO63" s="22">
        <f>((BO18*Constants!$H76*Constants!$H94*(1-Constants!$H112))+(BO18*Constants!$H76*Constants!$H128))</f>
        <v>2080670.3753700438</v>
      </c>
      <c r="BP63" s="22">
        <f>((BP18*Constants!$H76*Constants!$H94*(1-Constants!$H112))+(BP18*Constants!$H76*Constants!$H128))</f>
        <v>2050540.7922435657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11209270.336294474</v>
      </c>
      <c r="AO64" s="22">
        <f>((AO19*Constants!$H77*Constants!$H95*(1-Constants!$H113))+(AO19*Constants!$H77*Constants!$H129))</f>
        <v>11319571.248869307</v>
      </c>
      <c r="AP64" s="22">
        <f>((AP19*Constants!$H77*Constants!$H95*(1-Constants!$H113))+(AP19*Constants!$H77*Constants!$H129))</f>
        <v>11442871.109981276</v>
      </c>
      <c r="AQ64" s="22">
        <f>((AQ19*Constants!$H77*Constants!$H95*(1-Constants!$H113))+(AQ19*Constants!$H77*Constants!$H129))</f>
        <v>11586685.736953059</v>
      </c>
      <c r="AR64" s="22">
        <f>((AR19*Constants!$H77*Constants!$H95*(1-Constants!$H113))+(AR19*Constants!$H77*Constants!$H129))</f>
        <v>11734606.877999971</v>
      </c>
      <c r="AS64" s="22">
        <f>((AS19*Constants!$H77*Constants!$H95*(1-Constants!$H113))+(AS19*Constants!$H77*Constants!$H129))</f>
        <v>11899392.659623159</v>
      </c>
      <c r="AT64" s="22">
        <f>((AT19*Constants!$H77*Constants!$H95*(1-Constants!$H113))+(AT19*Constants!$H77*Constants!$H129))</f>
        <v>12065408.70757046</v>
      </c>
      <c r="AU64" s="22">
        <f>((AU19*Constants!$H77*Constants!$H95*(1-Constants!$H113))+(AU19*Constants!$H77*Constants!$H129))</f>
        <v>12244812.127907503</v>
      </c>
      <c r="AV64" s="22">
        <f>((AV19*Constants!$H77*Constants!$H95*(1-Constants!$H113))+(AV19*Constants!$H77*Constants!$H129))</f>
        <v>12425960.093236744</v>
      </c>
      <c r="AW64" s="22">
        <f>((AW19*Constants!$H77*Constants!$H95*(1-Constants!$H113))+(AW19*Constants!$H77*Constants!$H129))</f>
        <v>12749187.310917232</v>
      </c>
      <c r="AX64" s="22">
        <f>((AX19*Constants!$H77*Constants!$H95*(1-Constants!$H113))+(AX19*Constants!$H77*Constants!$H129))</f>
        <v>13070156.573369022</v>
      </c>
      <c r="AY64" s="22">
        <f>((AY19*Constants!$H77*Constants!$H95*(1-Constants!$H113))+(AY19*Constants!$H77*Constants!$H129))</f>
        <v>13409171.676090963</v>
      </c>
      <c r="AZ64" s="22">
        <f>((AZ19*Constants!$H77*Constants!$H95*(1-Constants!$H113))+(AZ19*Constants!$H77*Constants!$H129))</f>
        <v>13791615.17750911</v>
      </c>
      <c r="BA64" s="22">
        <f>((BA19*Constants!$H77*Constants!$H95*(1-Constants!$H113))+(BA19*Constants!$H77*Constants!$H129))</f>
        <v>14163925.268707491</v>
      </c>
      <c r="BB64" s="22">
        <f>((BB19*Constants!$H77*Constants!$H95*(1-Constants!$H113))+(BB19*Constants!$H77*Constants!$H129))</f>
        <v>14552813.199594874</v>
      </c>
      <c r="BC64" s="22">
        <f>((BC19*Constants!$H77*Constants!$H95*(1-Constants!$H113))+(BC19*Constants!$H77*Constants!$H129))</f>
        <v>14971759.896126268</v>
      </c>
      <c r="BD64" s="22">
        <f>((BD19*Constants!$H77*Constants!$H95*(1-Constants!$H113))+(BD19*Constants!$H77*Constants!$H129))</f>
        <v>15371725.426492132</v>
      </c>
      <c r="BE64" s="22">
        <f>((BE19*Constants!$H77*Constants!$H95*(1-Constants!$H113))+(BE19*Constants!$H77*Constants!$H129))</f>
        <v>15777396.015181469</v>
      </c>
      <c r="BF64" s="22">
        <f>((BF19*Constants!$H77*Constants!$H95*(1-Constants!$H113))+(BF19*Constants!$H77*Constants!$H129))</f>
        <v>16188902.350926699</v>
      </c>
      <c r="BG64" s="22">
        <f>((BG19*Constants!$H77*Constants!$H95*(1-Constants!$H113))+(BG19*Constants!$H77*Constants!$H129))</f>
        <v>16615513.233529516</v>
      </c>
      <c r="BH64" s="22">
        <f>((BH19*Constants!$H77*Constants!$H95*(1-Constants!$H113))+(BH19*Constants!$H77*Constants!$H129))</f>
        <v>17027539.648853209</v>
      </c>
      <c r="BI64" s="22">
        <f>((BI19*Constants!$H77*Constants!$H95*(1-Constants!$H113))+(BI19*Constants!$H77*Constants!$H129))</f>
        <v>17451097.139449004</v>
      </c>
      <c r="BJ64" s="22">
        <f>((BJ19*Constants!$H77*Constants!$H95*(1-Constants!$H113))+(BJ19*Constants!$H77*Constants!$H129))</f>
        <v>17886596.167333636</v>
      </c>
      <c r="BK64" s="22">
        <f>((BK19*Constants!$H77*Constants!$H95*(1-Constants!$H113))+(BK19*Constants!$H77*Constants!$H129))</f>
        <v>18336078.326311275</v>
      </c>
      <c r="BL64" s="22">
        <f>((BL19*Constants!$H77*Constants!$H95*(1-Constants!$H113))+(BL19*Constants!$H77*Constants!$H129))</f>
        <v>18782520.891733386</v>
      </c>
      <c r="BM64" s="22">
        <f>((BM19*Constants!$H77*Constants!$H95*(1-Constants!$H113))+(BM19*Constants!$H77*Constants!$H129))</f>
        <v>18916740.189775005</v>
      </c>
      <c r="BN64" s="22">
        <f>((BN19*Constants!$H77*Constants!$H95*(1-Constants!$H113))+(BN19*Constants!$H77*Constants!$H129))</f>
        <v>19001980.892203938</v>
      </c>
      <c r="BO64" s="22">
        <f>((BO19*Constants!$H77*Constants!$H95*(1-Constants!$H113))+(BO19*Constants!$H77*Constants!$H129))</f>
        <v>19100271.461590029</v>
      </c>
      <c r="BP64" s="22">
        <f>((BP19*Constants!$H77*Constants!$H95*(1-Constants!$H113))+(BP19*Constants!$H77*Constants!$H129))</f>
        <v>19182870.525832109</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46297153.480267845</v>
      </c>
      <c r="AO65" s="22">
        <f>((AO20*Constants!$H78*Constants!$H96*(1-Constants!$H114))+(AO20*Constants!$H78*Constants!$H130))</f>
        <v>46105354.471397482</v>
      </c>
      <c r="AP65" s="22">
        <f>((AP20*Constants!$H78*Constants!$H96*(1-Constants!$H114))+(AP20*Constants!$H78*Constants!$H130))</f>
        <v>46064060.464079618</v>
      </c>
      <c r="AQ65" s="22">
        <f>((AQ20*Constants!$H78*Constants!$H96*(1-Constants!$H114))+(AQ20*Constants!$H78*Constants!$H130))</f>
        <v>46255167.75219696</v>
      </c>
      <c r="AR65" s="22">
        <f>((AR20*Constants!$H78*Constants!$H96*(1-Constants!$H114))+(AR20*Constants!$H78*Constants!$H130))</f>
        <v>46640890.42131678</v>
      </c>
      <c r="AS65" s="22">
        <f>((AS20*Constants!$H78*Constants!$H96*(1-Constants!$H114))+(AS20*Constants!$H78*Constants!$H130))</f>
        <v>47209218.843047</v>
      </c>
      <c r="AT65" s="22">
        <f>((AT20*Constants!$H78*Constants!$H96*(1-Constants!$H114))+(AT20*Constants!$H78*Constants!$H130))</f>
        <v>47779943.482039526</v>
      </c>
      <c r="AU65" s="22">
        <f>((AU20*Constants!$H78*Constants!$H96*(1-Constants!$H114))+(AU20*Constants!$H78*Constants!$H130))</f>
        <v>48488299.922224768</v>
      </c>
      <c r="AV65" s="22">
        <f>((AV20*Constants!$H78*Constants!$H96*(1-Constants!$H114))+(AV20*Constants!$H78*Constants!$H130))</f>
        <v>49202190.668769896</v>
      </c>
      <c r="AW65" s="22">
        <f>((AW20*Constants!$H78*Constants!$H96*(1-Constants!$H114))+(AW20*Constants!$H78*Constants!$H130))</f>
        <v>51586671.945527904</v>
      </c>
      <c r="AX65" s="22">
        <f>((AX20*Constants!$H78*Constants!$H96*(1-Constants!$H114))+(AX20*Constants!$H78*Constants!$H130))</f>
        <v>53911094.996806882</v>
      </c>
      <c r="AY65" s="22">
        <f>((AY20*Constants!$H78*Constants!$H96*(1-Constants!$H114))+(AY20*Constants!$H78*Constants!$H130))</f>
        <v>56397002.395159654</v>
      </c>
      <c r="AZ65" s="22">
        <f>((AZ20*Constants!$H78*Constants!$H96*(1-Constants!$H114))+(AZ20*Constants!$H78*Constants!$H130))</f>
        <v>59314458.71976041</v>
      </c>
      <c r="BA65" s="22">
        <f>((BA20*Constants!$H78*Constants!$H96*(1-Constants!$H114))+(BA20*Constants!$H78*Constants!$H130))</f>
        <v>62082945.731113613</v>
      </c>
      <c r="BB65" s="22">
        <f>((BB20*Constants!$H78*Constants!$H96*(1-Constants!$H114))+(BB20*Constants!$H78*Constants!$H130))</f>
        <v>65104913.89044223</v>
      </c>
      <c r="BC65" s="22">
        <f>((BC20*Constants!$H78*Constants!$H96*(1-Constants!$H114))+(BC20*Constants!$H78*Constants!$H130))</f>
        <v>68405050.982782975</v>
      </c>
      <c r="BD65" s="22">
        <f>((BD20*Constants!$H78*Constants!$H96*(1-Constants!$H114))+(BD20*Constants!$H78*Constants!$H130))</f>
        <v>71464645.44941543</v>
      </c>
      <c r="BE65" s="22">
        <f>((BE20*Constants!$H78*Constants!$H96*(1-Constants!$H114))+(BE20*Constants!$H78*Constants!$H130))</f>
        <v>74545736.443101466</v>
      </c>
      <c r="BF65" s="22">
        <f>((BF20*Constants!$H78*Constants!$H96*(1-Constants!$H114))+(BF20*Constants!$H78*Constants!$H130))</f>
        <v>77649684.7230753</v>
      </c>
      <c r="BG65" s="22">
        <f>((BG20*Constants!$H78*Constants!$H96*(1-Constants!$H114))+(BG20*Constants!$H78*Constants!$H130))</f>
        <v>80978154.551609263</v>
      </c>
      <c r="BH65" s="22">
        <f>((BH20*Constants!$H78*Constants!$H96*(1-Constants!$H114))+(BH20*Constants!$H78*Constants!$H130))</f>
        <v>84119606.793324992</v>
      </c>
      <c r="BI65" s="22">
        <f>((BI20*Constants!$H78*Constants!$H96*(1-Constants!$H114))+(BI20*Constants!$H78*Constants!$H130))</f>
        <v>87343257.19052358</v>
      </c>
      <c r="BJ65" s="22">
        <f>((BJ20*Constants!$H78*Constants!$H96*(1-Constants!$H114))+(BJ20*Constants!$H78*Constants!$H130))</f>
        <v>90652192.565595895</v>
      </c>
      <c r="BK65" s="22">
        <f>((BK20*Constants!$H78*Constants!$H96*(1-Constants!$H114))+(BK20*Constants!$H78*Constants!$H130))</f>
        <v>94065841.560920954</v>
      </c>
      <c r="BL65" s="22">
        <f>((BL20*Constants!$H78*Constants!$H96*(1-Constants!$H114))+(BL20*Constants!$H78*Constants!$H130))</f>
        <v>97518784.584058046</v>
      </c>
      <c r="BM65" s="22">
        <f>((BM20*Constants!$H78*Constants!$H96*(1-Constants!$H114))+(BM20*Constants!$H78*Constants!$H130))</f>
        <v>97831623.346513644</v>
      </c>
      <c r="BN65" s="22">
        <f>((BN20*Constants!$H78*Constants!$H96*(1-Constants!$H114))+(BN20*Constants!$H78*Constants!$H130))</f>
        <v>97659006.391740561</v>
      </c>
      <c r="BO65" s="22">
        <f>((BO20*Constants!$H78*Constants!$H96*(1-Constants!$H114))+(BO20*Constants!$H78*Constants!$H130))</f>
        <v>97618787.876787797</v>
      </c>
      <c r="BP65" s="22">
        <f>((BP20*Constants!$H78*Constants!$H96*(1-Constants!$H114))+(BP20*Constants!$H78*Constants!$H130))</f>
        <v>97427395.107739672</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35060509.188637443</v>
      </c>
      <c r="AO67" s="22">
        <f>AO6*Constants!$H64*(1-Constants!$H82)</f>
        <v>35138314.822045498</v>
      </c>
      <c r="AP67" s="22">
        <f>AP6*Constants!$H64*(1-Constants!$H82)</f>
        <v>35245273.502002738</v>
      </c>
      <c r="AQ67" s="22">
        <f>AQ6*Constants!$H64*(1-Constants!$H82)</f>
        <v>35394434.370176896</v>
      </c>
      <c r="AR67" s="22">
        <f>AR6*Constants!$H64*(1-Constants!$H82)</f>
        <v>35545148.377714515</v>
      </c>
      <c r="AS67" s="22">
        <f>AS6*Constants!$H64*(1-Constants!$H82)</f>
        <v>35729905.694701366</v>
      </c>
      <c r="AT67" s="22">
        <f>AT6*Constants!$H64*(1-Constants!$H82)</f>
        <v>35919746.787884504</v>
      </c>
      <c r="AU67" s="22">
        <f>AU6*Constants!$H64*(1-Constants!$H82)</f>
        <v>36136331.674854361</v>
      </c>
      <c r="AV67" s="22">
        <f>AV6*Constants!$H64*(1-Constants!$H82)</f>
        <v>36358284.108597517</v>
      </c>
      <c r="AW67" s="22">
        <f>AW6*Constants!$H64*(1-Constants!$H82)</f>
        <v>36827982.515581883</v>
      </c>
      <c r="AX67" s="22">
        <f>AX6*Constants!$H64*(1-Constants!$H82)</f>
        <v>37293352.793452881</v>
      </c>
      <c r="AY67" s="22">
        <f>AY6*Constants!$H64*(1-Constants!$H82)</f>
        <v>37790345.132966764</v>
      </c>
      <c r="AZ67" s="22">
        <f>AZ6*Constants!$H64*(1-Constants!$H82)</f>
        <v>38363280.183340594</v>
      </c>
      <c r="BA67" s="22">
        <f>BA6*Constants!$H64*(1-Constants!$H82)</f>
        <v>38917193.600431927</v>
      </c>
      <c r="BB67" s="22">
        <f>BB6*Constants!$H64*(1-Constants!$H82)</f>
        <v>39491544.959126219</v>
      </c>
      <c r="BC67" s="22">
        <f>BC6*Constants!$H64*(1-Constants!$H82)</f>
        <v>40116908.091288209</v>
      </c>
      <c r="BD67" s="22">
        <f>BD6*Constants!$H64*(1-Constants!$H82)</f>
        <v>40707593.079559438</v>
      </c>
      <c r="BE67" s="22">
        <f>BE6*Constants!$H64*(1-Constants!$H82)</f>
        <v>41306681.290303417</v>
      </c>
      <c r="BF67" s="22">
        <f>BF6*Constants!$H64*(1-Constants!$H82)</f>
        <v>41914312.368459724</v>
      </c>
      <c r="BG67" s="22">
        <f>BG6*Constants!$H64*(1-Constants!$H82)</f>
        <v>42539354.849766091</v>
      </c>
      <c r="BH67" s="22">
        <f>BH6*Constants!$H64*(1-Constants!$H82)</f>
        <v>43137678.316502154</v>
      </c>
      <c r="BI67" s="22">
        <f>BI6*Constants!$H64*(1-Constants!$H82)</f>
        <v>43754104.984563738</v>
      </c>
      <c r="BJ67" s="22">
        <f>BJ6*Constants!$H64*(1-Constants!$H82)</f>
        <v>44389160.396587647</v>
      </c>
      <c r="BK67" s="22">
        <f>BK6*Constants!$H64*(1-Constants!$H82)</f>
        <v>45046132.709977508</v>
      </c>
      <c r="BL67" s="22">
        <f>BL6*Constants!$H64*(1-Constants!$H82)</f>
        <v>45689034.775396727</v>
      </c>
      <c r="BM67" s="22">
        <f>BM6*Constants!$H64*(1-Constants!$H82)</f>
        <v>45804393.822942093</v>
      </c>
      <c r="BN67" s="22">
        <f>BN6*Constants!$H64*(1-Constants!$H82)</f>
        <v>45838953.262995876</v>
      </c>
      <c r="BO67" s="22">
        <f>BO6*Constants!$H64*(1-Constants!$H82)</f>
        <v>45897193.696322031</v>
      </c>
      <c r="BP67" s="22">
        <f>BP6*Constants!$H64*(1-Constants!$H82)</f>
        <v>45930893.433929481</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23876446.644542854</v>
      </c>
      <c r="AO68" s="22">
        <f>AO7*Constants!$H65*(1-Constants!$H83)</f>
        <v>23929432.813246716</v>
      </c>
      <c r="AP68" s="22">
        <f>AP7*Constants!$H65*(1-Constants!$H83)</f>
        <v>24002272.40611827</v>
      </c>
      <c r="AQ68" s="22">
        <f>AQ7*Constants!$H65*(1-Constants!$H83)</f>
        <v>24103851.977916621</v>
      </c>
      <c r="AR68" s="22">
        <f>AR7*Constants!$H65*(1-Constants!$H83)</f>
        <v>24206489.248248205</v>
      </c>
      <c r="AS68" s="22">
        <f>AS7*Constants!$H65*(1-Constants!$H83)</f>
        <v>24332310.245242029</v>
      </c>
      <c r="AT68" s="22">
        <f>AT7*Constants!$H65*(1-Constants!$H83)</f>
        <v>24461593.328609165</v>
      </c>
      <c r="AU68" s="22">
        <f>AU7*Constants!$H65*(1-Constants!$H83)</f>
        <v>24609089.118528441</v>
      </c>
      <c r="AV68" s="22">
        <f>AV7*Constants!$H65*(1-Constants!$H83)</f>
        <v>24760240.244525556</v>
      </c>
      <c r="AW68" s="22">
        <f>AW7*Constants!$H65*(1-Constants!$H83)</f>
        <v>25080108.073399629</v>
      </c>
      <c r="AX68" s="22">
        <f>AX7*Constants!$H65*(1-Constants!$H83)</f>
        <v>25397028.416734062</v>
      </c>
      <c r="AY68" s="22">
        <f>AY7*Constants!$H65*(1-Constants!$H83)</f>
        <v>25735483.600408223</v>
      </c>
      <c r="AZ68" s="22">
        <f>AZ7*Constants!$H65*(1-Constants!$H83)</f>
        <v>26125656.289784692</v>
      </c>
      <c r="BA68" s="22">
        <f>BA7*Constants!$H65*(1-Constants!$H83)</f>
        <v>26502875.116748106</v>
      </c>
      <c r="BB68" s="22">
        <f>BB7*Constants!$H65*(1-Constants!$H83)</f>
        <v>26894012.321781322</v>
      </c>
      <c r="BC68" s="22">
        <f>BC7*Constants!$H65*(1-Constants!$H83)</f>
        <v>27319888.893573068</v>
      </c>
      <c r="BD68" s="22">
        <f>BD7*Constants!$H65*(1-Constants!$H83)</f>
        <v>27722149.412104305</v>
      </c>
      <c r="BE68" s="22">
        <f>BE7*Constants!$H65*(1-Constants!$H83)</f>
        <v>28130132.58263506</v>
      </c>
      <c r="BF68" s="22">
        <f>BF7*Constants!$H65*(1-Constants!$H83)</f>
        <v>28543933.504324667</v>
      </c>
      <c r="BG68" s="22">
        <f>BG7*Constants!$H65*(1-Constants!$H83)</f>
        <v>28969591.710689817</v>
      </c>
      <c r="BH68" s="22">
        <f>BH7*Constants!$H65*(1-Constants!$H83)</f>
        <v>29377054.08531874</v>
      </c>
      <c r="BI68" s="22">
        <f>BI7*Constants!$H65*(1-Constants!$H83)</f>
        <v>29796844.86391405</v>
      </c>
      <c r="BJ68" s="22">
        <f>BJ7*Constants!$H65*(1-Constants!$H83)</f>
        <v>30229321.944607187</v>
      </c>
      <c r="BK68" s="22">
        <f>BK7*Constants!$H65*(1-Constants!$H83)</f>
        <v>30676724.585087903</v>
      </c>
      <c r="BL68" s="22">
        <f>BL7*Constants!$H65*(1-Constants!$H83)</f>
        <v>31114545.290430747</v>
      </c>
      <c r="BM68" s="22">
        <f>BM7*Constants!$H65*(1-Constants!$H83)</f>
        <v>31193105.591105867</v>
      </c>
      <c r="BN68" s="22">
        <f>BN7*Constants!$H65*(1-Constants!$H83)</f>
        <v>31216640.806241214</v>
      </c>
      <c r="BO68" s="22">
        <f>BO7*Constants!$H65*(1-Constants!$H83)</f>
        <v>31256302.939822484</v>
      </c>
      <c r="BP68" s="22">
        <f>BP7*Constants!$H65*(1-Constants!$H83)</f>
        <v>31279252.691709712</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397124643.41368335</v>
      </c>
      <c r="AO69" s="22">
        <f>AO8*Constants!$H66*(1-Constants!$H84)</f>
        <v>392793770.00380695</v>
      </c>
      <c r="AP69" s="22">
        <f>AP8*Constants!$H66*(1-Constants!$H84)</f>
        <v>389351568.82860726</v>
      </c>
      <c r="AQ69" s="22">
        <f>AQ8*Constants!$H66*(1-Constants!$H84)</f>
        <v>387200393.16227144</v>
      </c>
      <c r="AR69" s="22">
        <f>AR8*Constants!$H66*(1-Constants!$H84)</f>
        <v>385738536.45845228</v>
      </c>
      <c r="AS69" s="22">
        <f>AS8*Constants!$H66*(1-Constants!$H84)</f>
        <v>385227767.4611578</v>
      </c>
      <c r="AT69" s="22">
        <f>AT8*Constants!$H66*(1-Constants!$H84)</f>
        <v>384707305.78087163</v>
      </c>
      <c r="AU69" s="22">
        <f>AU8*Constants!$H66*(1-Constants!$H84)</f>
        <v>384860567.00164413</v>
      </c>
      <c r="AV69" s="22">
        <f>AV8*Constants!$H66*(1-Constants!$H84)</f>
        <v>384998721.33030182</v>
      </c>
      <c r="AW69" s="22">
        <f>AW8*Constants!$H66*(1-Constants!$H84)</f>
        <v>389802271.73810148</v>
      </c>
      <c r="AX69" s="22">
        <f>AX8*Constants!$H66*(1-Constants!$H84)</f>
        <v>393893130.91992897</v>
      </c>
      <c r="AY69" s="22">
        <f>AY8*Constants!$H66*(1-Constants!$H84)</f>
        <v>398336442.46405166</v>
      </c>
      <c r="AZ69" s="22">
        <f>AZ8*Constants!$H66*(1-Constants!$H84)</f>
        <v>404334939.66095239</v>
      </c>
      <c r="BA69" s="22">
        <f>BA8*Constants!$H66*(1-Constants!$H84)</f>
        <v>409139483.58691829</v>
      </c>
      <c r="BB69" s="22">
        <f>BB8*Constants!$H66*(1-Constants!$H84)</f>
        <v>414355662.63087726</v>
      </c>
      <c r="BC69" s="22">
        <f>BC8*Constants!$H66*(1-Constants!$H84)</f>
        <v>420252647.39245766</v>
      </c>
      <c r="BD69" s="22">
        <f>BD8*Constants!$H66*(1-Constants!$H84)</f>
        <v>424556578.55365825</v>
      </c>
      <c r="BE69" s="22">
        <f>BE8*Constants!$H66*(1-Constants!$H84)</f>
        <v>428425105.41151565</v>
      </c>
      <c r="BF69" s="22">
        <f>BF8*Constants!$H66*(1-Constants!$H84)</f>
        <v>431861155.41012621</v>
      </c>
      <c r="BG69" s="22">
        <f>BG8*Constants!$H66*(1-Constants!$H84)</f>
        <v>437698535.47443956</v>
      </c>
      <c r="BH69" s="22">
        <f>BH8*Constants!$H66*(1-Constants!$H84)</f>
        <v>442374429.29518056</v>
      </c>
      <c r="BI69" s="22">
        <f>BI8*Constants!$H66*(1-Constants!$H84)</f>
        <v>446964067.36600488</v>
      </c>
      <c r="BJ69" s="22">
        <f>BJ8*Constants!$H66*(1-Constants!$H84)</f>
        <v>451464109.20245391</v>
      </c>
      <c r="BK69" s="22">
        <f>BK8*Constants!$H66*(1-Constants!$H84)</f>
        <v>455930885.80022913</v>
      </c>
      <c r="BL69" s="22">
        <f>BL8*Constants!$H66*(1-Constants!$H84)</f>
        <v>459940758.212403</v>
      </c>
      <c r="BM69" s="22">
        <f>BM8*Constants!$H66*(1-Constants!$H84)</f>
        <v>452369726.81777829</v>
      </c>
      <c r="BN69" s="22">
        <f>BN8*Constants!$H66*(1-Constants!$H84)</f>
        <v>443119039.70254302</v>
      </c>
      <c r="BO69" s="22">
        <f>BO8*Constants!$H66*(1-Constants!$H84)</f>
        <v>434396975.26217067</v>
      </c>
      <c r="BP69" s="22">
        <f>BP8*Constants!$H66*(1-Constants!$H84)</f>
        <v>425226111.00054783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249712296.58839568</v>
      </c>
      <c r="AO70" s="22">
        <f>AO9*Constants!$H67*(1-Constants!$H85)</f>
        <v>246989039.88964859</v>
      </c>
      <c r="AP70" s="22">
        <f>AP9*Constants!$H67*(1-Constants!$H85)</f>
        <v>244824581.00996393</v>
      </c>
      <c r="AQ70" s="22">
        <f>AQ9*Constants!$H67*(1-Constants!$H85)</f>
        <v>243471920.01318401</v>
      </c>
      <c r="AR70" s="22">
        <f>AR9*Constants!$H67*(1-Constants!$H85)</f>
        <v>242552703.33688834</v>
      </c>
      <c r="AS70" s="22">
        <f>AS9*Constants!$H67*(1-Constants!$H85)</f>
        <v>242231531.3787742</v>
      </c>
      <c r="AT70" s="22">
        <f>AT9*Constants!$H67*(1-Constants!$H85)</f>
        <v>241904264.65376475</v>
      </c>
      <c r="AU70" s="22">
        <f>AU9*Constants!$H67*(1-Constants!$H85)</f>
        <v>242000635.43319583</v>
      </c>
      <c r="AV70" s="22">
        <f>AV9*Constants!$H67*(1-Constants!$H85)</f>
        <v>242087506.98666123</v>
      </c>
      <c r="AW70" s="22">
        <f>AW9*Constants!$H67*(1-Constants!$H85)</f>
        <v>245107983.36354589</v>
      </c>
      <c r="AX70" s="22">
        <f>AX9*Constants!$H67*(1-Constants!$H85)</f>
        <v>247680318.9218047</v>
      </c>
      <c r="AY70" s="22">
        <f>AY9*Constants!$H67*(1-Constants!$H85)</f>
        <v>250474276.81019697</v>
      </c>
      <c r="AZ70" s="22">
        <f>AZ9*Constants!$H67*(1-Constants!$H85)</f>
        <v>254246136.69338426</v>
      </c>
      <c r="BA70" s="22">
        <f>BA9*Constants!$H67*(1-Constants!$H85)</f>
        <v>257267237.79529446</v>
      </c>
      <c r="BB70" s="22">
        <f>BB9*Constants!$H67*(1-Constants!$H85)</f>
        <v>260547175.39193055</v>
      </c>
      <c r="BC70" s="22">
        <f>BC9*Constants!$H67*(1-Constants!$H85)</f>
        <v>264255204.17378348</v>
      </c>
      <c r="BD70" s="22">
        <f>BD9*Constants!$H67*(1-Constants!$H85)</f>
        <v>266961519.56479838</v>
      </c>
      <c r="BE70" s="22">
        <f>BE9*Constants!$H67*(1-Constants!$H85)</f>
        <v>269394052.37813771</v>
      </c>
      <c r="BF70" s="22">
        <f>BF9*Constants!$H67*(1-Constants!$H85)</f>
        <v>271554643.39301419</v>
      </c>
      <c r="BG70" s="22">
        <f>BG9*Constants!$H67*(1-Constants!$H85)</f>
        <v>275225192.693075</v>
      </c>
      <c r="BH70" s="22">
        <f>BH9*Constants!$H67*(1-Constants!$H85)</f>
        <v>278165398.50489217</v>
      </c>
      <c r="BI70" s="22">
        <f>BI9*Constants!$H67*(1-Constants!$H85)</f>
        <v>281051366.63148147</v>
      </c>
      <c r="BJ70" s="22">
        <f>BJ9*Constants!$H67*(1-Constants!$H85)</f>
        <v>283880996.57351702</v>
      </c>
      <c r="BK70" s="22">
        <f>BK9*Constants!$H67*(1-Constants!$H85)</f>
        <v>286689709.3066017</v>
      </c>
      <c r="BL70" s="22">
        <f>BL9*Constants!$H67*(1-Constants!$H85)</f>
        <v>289211120.31867868</v>
      </c>
      <c r="BM70" s="22">
        <f>BM9*Constants!$H67*(1-Constants!$H85)</f>
        <v>284450449.6616196</v>
      </c>
      <c r="BN70" s="22">
        <f>BN9*Constants!$H67*(1-Constants!$H85)</f>
        <v>278633610.13056153</v>
      </c>
      <c r="BO70" s="22">
        <f>BO9*Constants!$H67*(1-Constants!$H85)</f>
        <v>273149168.96449536</v>
      </c>
      <c r="BP70" s="22">
        <f>BP9*Constants!$H67*(1-Constants!$H85)</f>
        <v>267382522.10827205</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377796954.83546382</v>
      </c>
      <c r="AO72" s="22">
        <f>AO11*Constants!$H69*(1-Constants!$H87)</f>
        <v>378484997.08279639</v>
      </c>
      <c r="AP72" s="22">
        <f>AP11*Constants!$H69*(1-Constants!$H87)</f>
        <v>379260312.46803159</v>
      </c>
      <c r="AQ72" s="22">
        <f>AQ11*Constants!$H69*(1-Constants!$H87)</f>
        <v>380121201.57857966</v>
      </c>
      <c r="AR72" s="22">
        <f>AR11*Constants!$H69*(1-Constants!$H87)</f>
        <v>380641660.87552035</v>
      </c>
      <c r="AS72" s="22">
        <f>AS11*Constants!$H69*(1-Constants!$H87)</f>
        <v>381234254.6446228</v>
      </c>
      <c r="AT72" s="22">
        <f>AT11*Constants!$H69*(1-Constants!$H87)</f>
        <v>381889943.72971332</v>
      </c>
      <c r="AU72" s="22">
        <f>AU11*Constants!$H69*(1-Constants!$H87)</f>
        <v>382610147.49332392</v>
      </c>
      <c r="AV72" s="22">
        <f>AV11*Constants!$H69*(1-Constants!$H87)</f>
        <v>383387967.10361201</v>
      </c>
      <c r="AW72" s="22">
        <f>AW11*Constants!$H69*(1-Constants!$H87)</f>
        <v>383935510.38479686</v>
      </c>
      <c r="AX72" s="22">
        <f>AX11*Constants!$H69*(1-Constants!$H87)</f>
        <v>384531064.6793763</v>
      </c>
      <c r="AY72" s="22">
        <f>AY11*Constants!$H69*(1-Constants!$H87)</f>
        <v>385179741.92436916</v>
      </c>
      <c r="AZ72" s="22">
        <f>AZ11*Constants!$H69*(1-Constants!$H87)</f>
        <v>385888503.04227537</v>
      </c>
      <c r="BA72" s="22">
        <f>BA11*Constants!$H69*(1-Constants!$H87)</f>
        <v>386636647.18149912</v>
      </c>
      <c r="BB72" s="22">
        <f>BB11*Constants!$H69*(1-Constants!$H87)</f>
        <v>387115104.86027265</v>
      </c>
      <c r="BC72" s="22">
        <f>BC11*Constants!$H69*(1-Constants!$H87)</f>
        <v>387641426.33114547</v>
      </c>
      <c r="BD72" s="22">
        <f>BD11*Constants!$H69*(1-Constants!$H87)</f>
        <v>388197077.77617836</v>
      </c>
      <c r="BE72" s="22">
        <f>BE11*Constants!$H69*(1-Constants!$H87)</f>
        <v>388789346.95281839</v>
      </c>
      <c r="BF72" s="22">
        <f>BF11*Constants!$H69*(1-Constants!$H87)</f>
        <v>389417046.61820275</v>
      </c>
      <c r="BG72" s="22">
        <f>BG11*Constants!$H69*(1-Constants!$H87)</f>
        <v>389787142.38012737</v>
      </c>
      <c r="BH72" s="22">
        <f>BH11*Constants!$H69*(1-Constants!$H87)</f>
        <v>390181618.8949942</v>
      </c>
      <c r="BI72" s="22">
        <f>BI11*Constants!$H69*(1-Constants!$H87)</f>
        <v>390608383.21261418</v>
      </c>
      <c r="BJ72" s="22">
        <f>BJ11*Constants!$H69*(1-Constants!$H87)</f>
        <v>391066574.59838665</v>
      </c>
      <c r="BK72" s="22">
        <f>BK11*Constants!$H69*(1-Constants!$H87)</f>
        <v>391555947.850205</v>
      </c>
      <c r="BL72" s="22">
        <f>BL11*Constants!$H69*(1-Constants!$H87)</f>
        <v>391771899.26913321</v>
      </c>
      <c r="BM72" s="22">
        <f>BM11*Constants!$H69*(1-Constants!$H87)</f>
        <v>391906508.58789623</v>
      </c>
      <c r="BN72" s="22">
        <f>BN11*Constants!$H69*(1-Constants!$H87)</f>
        <v>392048056.38568246</v>
      </c>
      <c r="BO72" s="22">
        <f>BO11*Constants!$H69*(1-Constants!$H87)</f>
        <v>392216624.80777532</v>
      </c>
      <c r="BP72" s="22">
        <f>BP11*Constants!$H69*(1-Constants!$H87)</f>
        <v>392401909.38775492</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42173295.337995887</v>
      </c>
      <c r="AO73" s="22">
        <f>AO12*Constants!$H70*(1-Constants!$H88)</f>
        <v>42250101.168562762</v>
      </c>
      <c r="AP73" s="22">
        <f>AP12*Constants!$H70*(1-Constants!$H88)</f>
        <v>42336649.258226052</v>
      </c>
      <c r="AQ73" s="22">
        <f>AQ12*Constants!$H70*(1-Constants!$H88)</f>
        <v>42432749.902362324</v>
      </c>
      <c r="AR73" s="22">
        <f>AR12*Constants!$H70*(1-Constants!$H88)</f>
        <v>42490848.527458027</v>
      </c>
      <c r="AS73" s="22">
        <f>AS12*Constants!$H70*(1-Constants!$H88)</f>
        <v>42556999.489555374</v>
      </c>
      <c r="AT73" s="22">
        <f>AT12*Constants!$H70*(1-Constants!$H88)</f>
        <v>42630193.751926981</v>
      </c>
      <c r="AU73" s="22">
        <f>AU12*Constants!$H70*(1-Constants!$H88)</f>
        <v>42710589.757340826</v>
      </c>
      <c r="AV73" s="22">
        <f>AV12*Constants!$H70*(1-Constants!$H88)</f>
        <v>42797417.39246206</v>
      </c>
      <c r="AW73" s="22">
        <f>AW12*Constants!$H70*(1-Constants!$H88)</f>
        <v>42858539.3899059</v>
      </c>
      <c r="AX73" s="22">
        <f>AX12*Constants!$H70*(1-Constants!$H88)</f>
        <v>42925020.83406166</v>
      </c>
      <c r="AY73" s="22">
        <f>AY12*Constants!$H70*(1-Constants!$H88)</f>
        <v>42997432.368040368</v>
      </c>
      <c r="AZ73" s="22">
        <f>AZ12*Constants!$H70*(1-Constants!$H88)</f>
        <v>43076551.036327586</v>
      </c>
      <c r="BA73" s="22">
        <f>BA12*Constants!$H70*(1-Constants!$H88)</f>
        <v>43160066.012652941</v>
      </c>
      <c r="BB73" s="22">
        <f>BB12*Constants!$H70*(1-Constants!$H88)</f>
        <v>43213476.016982995</v>
      </c>
      <c r="BC73" s="22">
        <f>BC12*Constants!$H70*(1-Constants!$H88)</f>
        <v>43272229.033781439</v>
      </c>
      <c r="BD73" s="22">
        <f>BD12*Constants!$H70*(1-Constants!$H88)</f>
        <v>43334256.141719781</v>
      </c>
      <c r="BE73" s="22">
        <f>BE12*Constants!$H70*(1-Constants!$H88)</f>
        <v>43400370.869714111</v>
      </c>
      <c r="BF73" s="22">
        <f>BF12*Constants!$H70*(1-Constants!$H88)</f>
        <v>43470440.686405323</v>
      </c>
      <c r="BG73" s="22">
        <f>BG12*Constants!$H70*(1-Constants!$H88)</f>
        <v>43511754.301222004</v>
      </c>
      <c r="BH73" s="22">
        <f>BH12*Constants!$H70*(1-Constants!$H88)</f>
        <v>43555789.527955428</v>
      </c>
      <c r="BI73" s="22">
        <f>BI12*Constants!$H70*(1-Constants!$H88)</f>
        <v>43603429.026835315</v>
      </c>
      <c r="BJ73" s="22">
        <f>BJ12*Constants!$H70*(1-Constants!$H88)</f>
        <v>43654576.714465365</v>
      </c>
      <c r="BK73" s="22">
        <f>BK12*Constants!$H70*(1-Constants!$H88)</f>
        <v>43709205.219050422</v>
      </c>
      <c r="BL73" s="22">
        <f>BL12*Constants!$H70*(1-Constants!$H88)</f>
        <v>43733311.773781873</v>
      </c>
      <c r="BM73" s="22">
        <f>BM12*Constants!$H70*(1-Constants!$H88)</f>
        <v>43748338.148353666</v>
      </c>
      <c r="BN73" s="22">
        <f>BN12*Constants!$H70*(1-Constants!$H88)</f>
        <v>43764139.062056325</v>
      </c>
      <c r="BO73" s="22">
        <f>BO12*Constants!$H70*(1-Constants!$H88)</f>
        <v>43782956.275267266</v>
      </c>
      <c r="BP73" s="22">
        <f>BP12*Constants!$H70*(1-Constants!$H88)</f>
        <v>43803639.505274929</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47782631.084408641</v>
      </c>
      <c r="AO74" s="22">
        <f>AO13*Constants!$H71*(1-Constants!$H89)</f>
        <v>47934912.264911339</v>
      </c>
      <c r="AP74" s="22">
        <f>AP13*Constants!$H71*(1-Constants!$H89)</f>
        <v>48100363.92336639</v>
      </c>
      <c r="AQ74" s="22">
        <f>AQ13*Constants!$H71*(1-Constants!$H89)</f>
        <v>48278811.7823525</v>
      </c>
      <c r="AR74" s="22">
        <f>AR13*Constants!$H71*(1-Constants!$H89)</f>
        <v>48389935.145996906</v>
      </c>
      <c r="AS74" s="22">
        <f>AS13*Constants!$H71*(1-Constants!$H89)</f>
        <v>48512115.107688524</v>
      </c>
      <c r="AT74" s="22">
        <f>AT13*Constants!$H71*(1-Constants!$H89)</f>
        <v>48643744.813473903</v>
      </c>
      <c r="AU74" s="22">
        <f>AU13*Constants!$H71*(1-Constants!$H89)</f>
        <v>48785179.426185213</v>
      </c>
      <c r="AV74" s="22">
        <f>AV13*Constants!$H71*(1-Constants!$H89)</f>
        <v>48935201.638124093</v>
      </c>
      <c r="AW74" s="22">
        <f>AW13*Constants!$H71*(1-Constants!$H89)</f>
        <v>49040100.410438344</v>
      </c>
      <c r="AX74" s="22">
        <f>AX13*Constants!$H71*(1-Constants!$H89)</f>
        <v>49152146.854781896</v>
      </c>
      <c r="AY74" s="22">
        <f>AY13*Constants!$H71*(1-Constants!$H89)</f>
        <v>49272348.518063322</v>
      </c>
      <c r="AZ74" s="22">
        <f>AZ13*Constants!$H71*(1-Constants!$H89)</f>
        <v>49402041.126331821</v>
      </c>
      <c r="BA74" s="22">
        <f>BA13*Constants!$H71*(1-Constants!$H89)</f>
        <v>49537417.14436803</v>
      </c>
      <c r="BB74" s="22">
        <f>BB13*Constants!$H71*(1-Constants!$H89)</f>
        <v>49621349.340217158</v>
      </c>
      <c r="BC74" s="22">
        <f>BC13*Constants!$H71*(1-Constants!$H89)</f>
        <v>49712830.173728794</v>
      </c>
      <c r="BD74" s="22">
        <f>BD13*Constants!$H71*(1-Constants!$H89)</f>
        <v>49808464.685281858</v>
      </c>
      <c r="BE74" s="22">
        <f>BE13*Constants!$H71*(1-Constants!$H89)</f>
        <v>49909629.077106103</v>
      </c>
      <c r="BF74" s="22">
        <f>BF13*Constants!$H71*(1-Constants!$H89)</f>
        <v>50016129.654275514</v>
      </c>
      <c r="BG74" s="22">
        <f>BG13*Constants!$H71*(1-Constants!$H89)</f>
        <v>50074272.902931422</v>
      </c>
      <c r="BH74" s="22">
        <f>BH13*Constants!$H71*(1-Constants!$H89)</f>
        <v>50135958.613202259</v>
      </c>
      <c r="BI74" s="22">
        <f>BI13*Constants!$H71*(1-Constants!$H89)</f>
        <v>50202653.743859306</v>
      </c>
      <c r="BJ74" s="22">
        <f>BJ13*Constants!$H71*(1-Constants!$H89)</f>
        <v>50274213.964108713</v>
      </c>
      <c r="BK74" s="22">
        <f>BK13*Constants!$H71*(1-Constants!$H89)</f>
        <v>50350605.960934401</v>
      </c>
      <c r="BL74" s="22">
        <f>BL13*Constants!$H71*(1-Constants!$H89)</f>
        <v>50376475.159389563</v>
      </c>
      <c r="BM74" s="22">
        <f>BM13*Constants!$H71*(1-Constants!$H89)</f>
        <v>50386955.902412668</v>
      </c>
      <c r="BN74" s="22">
        <f>BN13*Constants!$H71*(1-Constants!$H89)</f>
        <v>50398143.448919006</v>
      </c>
      <c r="BO74" s="22">
        <f>BO13*Constants!$H71*(1-Constants!$H89)</f>
        <v>50413691.428179808</v>
      </c>
      <c r="BP74" s="22">
        <f>BP13*Constants!$H71*(1-Constants!$H89)</f>
        <v>50431741.301037937</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79079283.85409528</v>
      </c>
      <c r="AO75" s="22">
        <f>AO14*Constants!$H72*(1-Constants!$H90)</f>
        <v>79331306.114596948</v>
      </c>
      <c r="AP75" s="22">
        <f>AP14*Constants!$H72*(1-Constants!$H90)</f>
        <v>79605125.248582795</v>
      </c>
      <c r="AQ75" s="22">
        <f>AQ14*Constants!$H72*(1-Constants!$H90)</f>
        <v>79900452.830460593</v>
      </c>
      <c r="AR75" s="22">
        <f>AR14*Constants!$H72*(1-Constants!$H90)</f>
        <v>80084359.74008505</v>
      </c>
      <c r="AS75" s="22">
        <f>AS14*Constants!$H72*(1-Constants!$H90)</f>
        <v>80286565.094889104</v>
      </c>
      <c r="AT75" s="22">
        <f>AT14*Constants!$H72*(1-Constants!$H90)</f>
        <v>80504409.584219217</v>
      </c>
      <c r="AU75" s="22">
        <f>AU14*Constants!$H72*(1-Constants!$H90)</f>
        <v>80738480.995348379</v>
      </c>
      <c r="AV75" s="22">
        <f>AV14*Constants!$H72*(1-Constants!$H90)</f>
        <v>80986764.708762497</v>
      </c>
      <c r="AW75" s="22">
        <f>AW14*Constants!$H72*(1-Constants!$H90)</f>
        <v>81160370.046173289</v>
      </c>
      <c r="AX75" s="22">
        <f>AX14*Constants!$H72*(1-Constants!$H90)</f>
        <v>81345804.635604635</v>
      </c>
      <c r="AY75" s="22">
        <f>AY14*Constants!$H72*(1-Constants!$H90)</f>
        <v>81544735.946724236</v>
      </c>
      <c r="AZ75" s="22">
        <f>AZ14*Constants!$H72*(1-Constants!$H90)</f>
        <v>81759374.57901147</v>
      </c>
      <c r="BA75" s="22">
        <f>BA14*Constants!$H72*(1-Constants!$H90)</f>
        <v>81983419.13901931</v>
      </c>
      <c r="BB75" s="22">
        <f>BB14*Constants!$H72*(1-Constants!$H90)</f>
        <v>82122325.218266502</v>
      </c>
      <c r="BC75" s="22">
        <f>BC14*Constants!$H72*(1-Constants!$H90)</f>
        <v>82273724.139512524</v>
      </c>
      <c r="BD75" s="22">
        <f>BD14*Constants!$H72*(1-Constants!$H90)</f>
        <v>82431997.313544989</v>
      </c>
      <c r="BE75" s="22">
        <f>BE14*Constants!$H72*(1-Constants!$H90)</f>
        <v>82599422.327099904</v>
      </c>
      <c r="BF75" s="22">
        <f>BF14*Constants!$H72*(1-Constants!$H90)</f>
        <v>82775678.619009152</v>
      </c>
      <c r="BG75" s="22">
        <f>BG14*Constants!$H72*(1-Constants!$H90)</f>
        <v>82871904.514492735</v>
      </c>
      <c r="BH75" s="22">
        <f>BH14*Constants!$H72*(1-Constants!$H90)</f>
        <v>82973993.111992374</v>
      </c>
      <c r="BI75" s="22">
        <f>BI14*Constants!$H72*(1-Constants!$H90)</f>
        <v>83084372.198476687</v>
      </c>
      <c r="BJ75" s="22">
        <f>BJ14*Constants!$H72*(1-Constants!$H90)</f>
        <v>83202802.909413621</v>
      </c>
      <c r="BK75" s="22">
        <f>BK14*Constants!$H72*(1-Constants!$H90)</f>
        <v>83329230.112438262</v>
      </c>
      <c r="BL75" s="22">
        <f>BL14*Constants!$H72*(1-Constants!$H90)</f>
        <v>83372043.110410288</v>
      </c>
      <c r="BM75" s="22">
        <f>BM14*Constants!$H72*(1-Constants!$H90)</f>
        <v>83389388.527222112</v>
      </c>
      <c r="BN75" s="22">
        <f>BN14*Constants!$H72*(1-Constants!$H90)</f>
        <v>83407903.689441666</v>
      </c>
      <c r="BO75" s="22">
        <f>BO14*Constants!$H72*(1-Constants!$H90)</f>
        <v>83433635.279298067</v>
      </c>
      <c r="BP75" s="22">
        <f>BP14*Constants!$H72*(1-Constants!$H90)</f>
        <v>83463507.452237993</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11777674.653011007</v>
      </c>
      <c r="AO76" s="22">
        <f>AO15*Constants!$H73*(1-Constants!$H91)</f>
        <v>11757021.099586163</v>
      </c>
      <c r="AP76" s="22">
        <f>AP15*Constants!$H73*(1-Constants!$H91)</f>
        <v>11748080.882065492</v>
      </c>
      <c r="AQ76" s="22">
        <f>AQ15*Constants!$H73*(1-Constants!$H91)</f>
        <v>11757709.512859596</v>
      </c>
      <c r="AR76" s="22">
        <f>AR15*Constants!$H73*(1-Constants!$H91)</f>
        <v>11788345.843870381</v>
      </c>
      <c r="AS76" s="22">
        <f>AS15*Constants!$H73*(1-Constants!$H91)</f>
        <v>11833294.032371497</v>
      </c>
      <c r="AT76" s="22">
        <f>AT15*Constants!$H73*(1-Constants!$H91)</f>
        <v>11877439.628410235</v>
      </c>
      <c r="AU76" s="22">
        <f>AU15*Constants!$H73*(1-Constants!$H91)</f>
        <v>11932082.242107328</v>
      </c>
      <c r="AV76" s="22">
        <f>AV15*Constants!$H73*(1-Constants!$H91)</f>
        <v>11986174.666638115</v>
      </c>
      <c r="AW76" s="22">
        <f>AW15*Constants!$H73*(1-Constants!$H91)</f>
        <v>12182913.10930665</v>
      </c>
      <c r="AX76" s="22">
        <f>AX15*Constants!$H73*(1-Constants!$H91)</f>
        <v>12373444.596904285</v>
      </c>
      <c r="AY76" s="22">
        <f>AY15*Constants!$H73*(1-Constants!$H91)</f>
        <v>12576093.728986964</v>
      </c>
      <c r="AZ76" s="22">
        <f>AZ15*Constants!$H73*(1-Constants!$H91)</f>
        <v>12813083.531289816</v>
      </c>
      <c r="BA76" s="22">
        <f>BA15*Constants!$H73*(1-Constants!$H91)</f>
        <v>13036246.676823953</v>
      </c>
      <c r="BB76" s="22">
        <f>BB15*Constants!$H73*(1-Constants!$H91)</f>
        <v>13284729.895449471</v>
      </c>
      <c r="BC76" s="22">
        <f>BC15*Constants!$H73*(1-Constants!$H91)</f>
        <v>13555055.494144326</v>
      </c>
      <c r="BD76" s="22">
        <f>BD15*Constants!$H73*(1-Constants!$H91)</f>
        <v>13804385.902735634</v>
      </c>
      <c r="BE76" s="22">
        <f>BE15*Constants!$H73*(1-Constants!$H91)</f>
        <v>14054278.365046043</v>
      </c>
      <c r="BF76" s="22">
        <f>BF15*Constants!$H73*(1-Constants!$H91)</f>
        <v>14304787.117490396</v>
      </c>
      <c r="BG76" s="22">
        <f>BG15*Constants!$H73*(1-Constants!$H91)</f>
        <v>14579301.38351181</v>
      </c>
      <c r="BH76" s="22">
        <f>BH15*Constants!$H73*(1-Constants!$H91)</f>
        <v>14837641.875786941</v>
      </c>
      <c r="BI76" s="22">
        <f>BI15*Constants!$H73*(1-Constants!$H91)</f>
        <v>15101872.132896539</v>
      </c>
      <c r="BJ76" s="22">
        <f>BJ15*Constants!$H73*(1-Constants!$H91)</f>
        <v>15372190.421332994</v>
      </c>
      <c r="BK76" s="22">
        <f>BK15*Constants!$H73*(1-Constants!$H91)</f>
        <v>15650133.165052067</v>
      </c>
      <c r="BL76" s="22">
        <f>BL15*Constants!$H73*(1-Constants!$H91)</f>
        <v>15938654.407602571</v>
      </c>
      <c r="BM76" s="22">
        <f>BM15*Constants!$H73*(1-Constants!$H91)</f>
        <v>15969070.582940416</v>
      </c>
      <c r="BN76" s="22">
        <f>BN15*Constants!$H73*(1-Constants!$H91)</f>
        <v>15959015.109427212</v>
      </c>
      <c r="BO76" s="22">
        <f>BO15*Constants!$H73*(1-Constants!$H91)</f>
        <v>15959203.019076739</v>
      </c>
      <c r="BP76" s="22">
        <f>BP15*Constants!$H73*(1-Constants!$H91)</f>
        <v>15946379.855125858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101979568.55272214</v>
      </c>
      <c r="AP82" s="22">
        <f>((AP41*Constants!$H$45*Constants!$H$48)*(1+Constants!$H$51))*Constants!$H$54*Constants!$H$42*Constants!$H$57*Constants!$H$58*ttokg</f>
        <v>102114462.3827467</v>
      </c>
      <c r="AQ82" s="22">
        <f>((AQ41*Constants!$H$45*Constants!$H$48)*(1+Constants!$H$51))*Constants!$H$54*Constants!$H$42*Constants!$H$57*Constants!$H$58*ttokg</f>
        <v>102275123.51599537</v>
      </c>
      <c r="AR82" s="22">
        <f>((AR41*Constants!$H$45*Constants!$H$48)*(1+Constants!$H$51))*Constants!$H$54*Constants!$H$42*Constants!$H$57*Constants!$H$58*ttokg</f>
        <v>102476859.09503184</v>
      </c>
      <c r="AS82" s="22">
        <f>((AS41*Constants!$H$45*Constants!$H$48)*(1+Constants!$H$51))*Constants!$H$54*Constants!$H$42*Constants!$H$57*Constants!$H$58*ttokg</f>
        <v>102699073.87910014</v>
      </c>
      <c r="AT82" s="22">
        <f>((AT41*Constants!$H$45*Constants!$H$48)*(1+Constants!$H$51))*Constants!$H$54*Constants!$H$42*Constants!$H$57*Constants!$H$58*ttokg</f>
        <v>102953124.93344021</v>
      </c>
      <c r="AU82" s="22">
        <f>((AU41*Constants!$H$45*Constants!$H$48)*(1+Constants!$H$51))*Constants!$H$54*Constants!$H$42*Constants!$H$57*Constants!$H$58*ttokg</f>
        <v>103205946.94751664</v>
      </c>
      <c r="AV82" s="22">
        <f>((AV41*Constants!$H$45*Constants!$H$48)*(1+Constants!$H$51))*Constants!$H$54*Constants!$H$42*Constants!$H$57*Constants!$H$58*ttokg</f>
        <v>103482097.78177859</v>
      </c>
      <c r="AW82" s="22">
        <f>((AW41*Constants!$H$45*Constants!$H$48)*(1+Constants!$H$51))*Constants!$H$54*Constants!$H$42*Constants!$H$57*Constants!$H$58*ttokg</f>
        <v>103757463.23383263</v>
      </c>
      <c r="AX82" s="22">
        <f>((AX41*Constants!$H$45*Constants!$H$48)*(1+Constants!$H$51))*Constants!$H$54*Constants!$H$42*Constants!$H$57*Constants!$H$58*ttokg</f>
        <v>104318055.43983689</v>
      </c>
      <c r="AY82" s="22">
        <f>((AY41*Constants!$H$45*Constants!$H$48)*(1+Constants!$H$51))*Constants!$H$54*Constants!$H$42*Constants!$H$57*Constants!$H$58*ttokg</f>
        <v>104859834.94971825</v>
      </c>
      <c r="AZ82" s="22">
        <f>((AZ41*Constants!$H$45*Constants!$H$48)*(1+Constants!$H$51))*Constants!$H$54*Constants!$H$42*Constants!$H$57*Constants!$H$58*ttokg</f>
        <v>105421387.85919228</v>
      </c>
      <c r="BA82" s="22">
        <f>((BA41*Constants!$H$45*Constants!$H$48)*(1+Constants!$H$51))*Constants!$H$54*Constants!$H$42*Constants!$H$57*Constants!$H$58*ttokg</f>
        <v>106046563.45227265</v>
      </c>
      <c r="BB82" s="22">
        <f>((BB41*Constants!$H$45*Constants!$H$48)*(1+Constants!$H$51))*Constants!$H$54*Constants!$H$42*Constants!$H$57*Constants!$H$58*ttokg</f>
        <v>106636178.50225617</v>
      </c>
      <c r="BC82" s="22">
        <f>((BC41*Constants!$H$45*Constants!$H$48)*(1+Constants!$H$51))*Constants!$H$54*Constants!$H$42*Constants!$H$57*Constants!$H$58*ttokg</f>
        <v>107247732.13240169</v>
      </c>
      <c r="BD82" s="22">
        <f>((BD41*Constants!$H$45*Constants!$H$48)*(1+Constants!$H$51))*Constants!$H$54*Constants!$H$42*Constants!$H$57*Constants!$H$58*ttokg</f>
        <v>107892083.55834317</v>
      </c>
      <c r="BE82" s="22">
        <f>((BE41*Constants!$H$45*Constants!$H$48)*(1+Constants!$H$51))*Constants!$H$54*Constants!$H$42*Constants!$H$57*Constants!$H$58*ttokg</f>
        <v>108487205.73148127</v>
      </c>
      <c r="BF82" s="22">
        <f>((BF41*Constants!$H$45*Constants!$H$48)*(1+Constants!$H$51))*Constants!$H$54*Constants!$H$42*Constants!$H$57*Constants!$H$58*ttokg</f>
        <v>109075211.93441354</v>
      </c>
      <c r="BG82" s="22">
        <f>((BG41*Constants!$H$45*Constants!$H$48)*(1+Constants!$H$51))*Constants!$H$54*Constants!$H$42*Constants!$H$57*Constants!$H$58*ttokg</f>
        <v>109656443.76674226</v>
      </c>
      <c r="BH82" s="22">
        <f>((BH41*Constants!$H$45*Constants!$H$48)*(1+Constants!$H$51))*Constants!$H$54*Constants!$H$42*Constants!$H$57*Constants!$H$58*ttokg</f>
        <v>110252782.90980111</v>
      </c>
      <c r="BI82" s="22">
        <f>((BI41*Constants!$H$45*Constants!$H$48)*(1+Constants!$H$51))*Constants!$H$54*Constants!$H$42*Constants!$H$57*Constants!$H$58*ttokg</f>
        <v>110812032.95941712</v>
      </c>
      <c r="BJ82" s="22">
        <f>((BJ41*Constants!$H$45*Constants!$H$48)*(1+Constants!$H$51))*Constants!$H$54*Constants!$H$42*Constants!$H$57*Constants!$H$58*ttokg</f>
        <v>111373448.41862212</v>
      </c>
      <c r="BK82" s="22">
        <f>((BK41*Constants!$H$45*Constants!$H$48)*(1+Constants!$H$51))*Constants!$H$54*Constants!$H$42*Constants!$H$57*Constants!$H$58*ttokg</f>
        <v>111937082.05762084</v>
      </c>
      <c r="BL82" s="22">
        <f>((BL41*Constants!$H$45*Constants!$H$48)*(1+Constants!$H$51))*Constants!$H$54*Constants!$H$42*Constants!$H$57*Constants!$H$58*ttokg</f>
        <v>112505150.28114146</v>
      </c>
      <c r="BM82" s="22">
        <f>((BM41*Constants!$H$45*Constants!$H$48)*(1+Constants!$H$51))*Constants!$H$54*Constants!$H$42*Constants!$H$57*Constants!$H$58*ttokg</f>
        <v>113061939.22519325</v>
      </c>
      <c r="BN82" s="22">
        <f>((BN41*Constants!$H$45*Constants!$H$48)*(1+Constants!$H$51))*Constants!$H$54*Constants!$H$42*Constants!$H$57*Constants!$H$58*ttokg</f>
        <v>113203058.80857046</v>
      </c>
      <c r="BO82" s="22">
        <f>((BO41*Constants!$H$45*Constants!$H$48)*(1+Constants!$H$51))*Constants!$H$54*Constants!$H$42*Constants!$H$57*Constants!$H$58*ttokg</f>
        <v>113279821.84797245</v>
      </c>
      <c r="BP82" s="22">
        <f>((BP41*Constants!$H$45*Constants!$H$48)*(1+Constants!$H$51))*Constants!$H$54*Constants!$H$42*Constants!$H$57*Constants!$H$58*ttokg</f>
        <v>113372975.06918928</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190405290.20287025</v>
      </c>
      <c r="AP85" s="22">
        <f>SUM(AP82:AP84)/Constants!$H$41</f>
        <v>190630113.25291115</v>
      </c>
      <c r="AQ85" s="22">
        <f>SUM(AQ82:AQ84)/Constants!$H$41</f>
        <v>190897881.80832562</v>
      </c>
      <c r="AR85" s="22">
        <f>SUM(AR82:AR84)/Constants!$H$41</f>
        <v>191234107.77338642</v>
      </c>
      <c r="AS85" s="22">
        <f>SUM(AS82:AS84)/Constants!$H$41</f>
        <v>191604465.74683356</v>
      </c>
      <c r="AT85" s="22">
        <f>SUM(AT82:AT84)/Constants!$H$41</f>
        <v>192027884.17073366</v>
      </c>
      <c r="AU85" s="22">
        <f>SUM(AU82:AU84)/Constants!$H$41</f>
        <v>192449254.19419441</v>
      </c>
      <c r="AV85" s="22">
        <f>SUM(AV82:AV84)/Constants!$H$41</f>
        <v>192909505.584631</v>
      </c>
      <c r="AW85" s="22">
        <f>SUM(AW82:AW84)/Constants!$H$41</f>
        <v>193368448.00472105</v>
      </c>
      <c r="AX85" s="22">
        <f>SUM(AX82:AX84)/Constants!$H$41</f>
        <v>194302768.34806147</v>
      </c>
      <c r="AY85" s="22">
        <f>SUM(AY82:AY84)/Constants!$H$41</f>
        <v>195205734.19786376</v>
      </c>
      <c r="AZ85" s="22">
        <f>SUM(AZ82:AZ84)/Constants!$H$41</f>
        <v>196141655.7136538</v>
      </c>
      <c r="BA85" s="22">
        <f>SUM(BA82:BA84)/Constants!$H$41</f>
        <v>197183615.03545442</v>
      </c>
      <c r="BB85" s="22">
        <f>SUM(BB82:BB84)/Constants!$H$41</f>
        <v>198166306.78542697</v>
      </c>
      <c r="BC85" s="22">
        <f>SUM(BC82:BC84)/Constants!$H$41</f>
        <v>199185562.83566949</v>
      </c>
      <c r="BD85" s="22">
        <f>SUM(BD82:BD84)/Constants!$H$41</f>
        <v>200259481.87890527</v>
      </c>
      <c r="BE85" s="22">
        <f>SUM(BE82:BE84)/Constants!$H$41</f>
        <v>201251352.16746879</v>
      </c>
      <c r="BF85" s="22">
        <f>SUM(BF82:BF84)/Constants!$H$41</f>
        <v>202231362.50568923</v>
      </c>
      <c r="BG85" s="22">
        <f>SUM(BG82:BG84)/Constants!$H$41</f>
        <v>203200082.22623709</v>
      </c>
      <c r="BH85" s="22">
        <f>SUM(BH82:BH84)/Constants!$H$41</f>
        <v>204193980.79800186</v>
      </c>
      <c r="BI85" s="22">
        <f>SUM(BI82:BI84)/Constants!$H$41</f>
        <v>205126064.21402854</v>
      </c>
      <c r="BJ85" s="22">
        <f>SUM(BJ82:BJ84)/Constants!$H$41</f>
        <v>206061756.64603689</v>
      </c>
      <c r="BK85" s="22">
        <f>SUM(BK82:BK84)/Constants!$H$41</f>
        <v>207001146.04436809</v>
      </c>
      <c r="BL85" s="22">
        <f>SUM(BL82:BL84)/Constants!$H$41</f>
        <v>207947926.41690242</v>
      </c>
      <c r="BM85" s="22">
        <f>SUM(BM82:BM84)/Constants!$H$41</f>
        <v>208875907.99032208</v>
      </c>
      <c r="BN85" s="22">
        <f>SUM(BN82:BN84)/Constants!$H$41</f>
        <v>209111107.29595077</v>
      </c>
      <c r="BO85" s="22">
        <f>SUM(BO82:BO84)/Constants!$H$41</f>
        <v>209239045.69495407</v>
      </c>
      <c r="BP85" s="22">
        <f>SUM(BP82:BP84)/Constants!$H$41</f>
        <v>209394301.06364879</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73.876723208251562</v>
      </c>
      <c r="AO4" s="27">
        <f>IF(('Activity data'!AO5*EF!$H4)*kgtoGg=0,"NO",('Activity data'!AO5*EF!$H4)*kgtoGg)</f>
        <v>74.040669065751914</v>
      </c>
      <c r="AP4" s="27">
        <f>IF(('Activity data'!AP5*EF!$H4)*kgtoGg=0,"NO",('Activity data'!AP5*EF!$H4)*kgtoGg)</f>
        <v>74.266043909893696</v>
      </c>
      <c r="AQ4" s="27">
        <f>IF(('Activity data'!AQ5*EF!$H4)*kgtoGg=0,"NO",('Activity data'!AQ5*EF!$H4)*kgtoGg)</f>
        <v>74.580343856660463</v>
      </c>
      <c r="AR4" s="27">
        <f>IF(('Activity data'!AR5*EF!$H4)*kgtoGg=0,"NO",('Activity data'!AR5*EF!$H4)*kgtoGg)</f>
        <v>74.897916455465491</v>
      </c>
      <c r="AS4" s="27">
        <f>IF(('Activity data'!AS5*EF!$H4)*kgtoGg=0,"NO",('Activity data'!AS5*EF!$H4)*kgtoGg)</f>
        <v>75.287222414894075</v>
      </c>
      <c r="AT4" s="27">
        <f>IF(('Activity data'!AT5*EF!$H4)*kgtoGg=0,"NO",('Activity data'!AT5*EF!$H4)*kgtoGg)</f>
        <v>75.68724050416894</v>
      </c>
      <c r="AU4" s="27">
        <f>IF(('Activity data'!AU5*EF!$H4)*kgtoGg=0,"NO",('Activity data'!AU5*EF!$H4)*kgtoGg)</f>
        <v>76.143610993817958</v>
      </c>
      <c r="AV4" s="27">
        <f>IF(('Activity data'!AV5*EF!$H4)*kgtoGg=0,"NO",('Activity data'!AV5*EF!$H4)*kgtoGg)</f>
        <v>76.611291552158349</v>
      </c>
      <c r="AW4" s="27">
        <f>IF(('Activity data'!AW5*EF!$H4)*kgtoGg=0,"NO",('Activity data'!AW5*EF!$H4)*kgtoGg)</f>
        <v>77.601002768770869</v>
      </c>
      <c r="AX4" s="27">
        <f>IF(('Activity data'!AX5*EF!$H4)*kgtoGg=0,"NO",('Activity data'!AX5*EF!$H4)*kgtoGg)</f>
        <v>78.581594095116046</v>
      </c>
      <c r="AY4" s="27">
        <f>IF(('Activity data'!AY5*EF!$H4)*kgtoGg=0,"NO",('Activity data'!AY5*EF!$H4)*kgtoGg)</f>
        <v>79.62881692081271</v>
      </c>
      <c r="AZ4" s="27">
        <f>IF(('Activity data'!AZ5*EF!$H4)*kgtoGg=0,"NO",('Activity data'!AZ5*EF!$H4)*kgtoGg)</f>
        <v>80.836060201423422</v>
      </c>
      <c r="BA4" s="27">
        <f>IF(('Activity data'!BA5*EF!$H4)*kgtoGg=0,"NO",('Activity data'!BA5*EF!$H4)*kgtoGg)</f>
        <v>82.003222605586558</v>
      </c>
      <c r="BB4" s="27">
        <f>IF(('Activity data'!BB5*EF!$H4)*kgtoGg=0,"NO",('Activity data'!BB5*EF!$H4)*kgtoGg)</f>
        <v>83.213450218718108</v>
      </c>
      <c r="BC4" s="27">
        <f>IF(('Activity data'!BC5*EF!$H4)*kgtoGg=0,"NO",('Activity data'!BC5*EF!$H4)*kgtoGg)</f>
        <v>84.531165793549221</v>
      </c>
      <c r="BD4" s="27">
        <f>IF(('Activity data'!BD5*EF!$H4)*kgtoGg=0,"NO",('Activity data'!BD5*EF!$H4)*kgtoGg)</f>
        <v>85.775810334990297</v>
      </c>
      <c r="BE4" s="27">
        <f>IF(('Activity data'!BE5*EF!$H4)*kgtoGg=0,"NO",('Activity data'!BE5*EF!$H4)*kgtoGg)</f>
        <v>87.038161480101522</v>
      </c>
      <c r="BF4" s="27">
        <f>IF(('Activity data'!BF5*EF!$H4)*kgtoGg=0,"NO",('Activity data'!BF5*EF!$H4)*kgtoGg)</f>
        <v>88.318513477619945</v>
      </c>
      <c r="BG4" s="27">
        <f>IF(('Activity data'!BG5*EF!$H4)*kgtoGg=0,"NO",('Activity data'!BG5*EF!$H4)*kgtoGg)</f>
        <v>89.635553402409016</v>
      </c>
      <c r="BH4" s="27">
        <f>IF(('Activity data'!BH5*EF!$H4)*kgtoGg=0,"NO",('Activity data'!BH5*EF!$H4)*kgtoGg)</f>
        <v>90.896293139622713</v>
      </c>
      <c r="BI4" s="27">
        <f>IF(('Activity data'!BI5*EF!$H4)*kgtoGg=0,"NO",('Activity data'!BI5*EF!$H4)*kgtoGg)</f>
        <v>92.195178506334088</v>
      </c>
      <c r="BJ4" s="27">
        <f>IF(('Activity data'!BJ5*EF!$H4)*kgtoGg=0,"NO",('Activity data'!BJ5*EF!$H4)*kgtoGg)</f>
        <v>93.533316884290031</v>
      </c>
      <c r="BK4" s="27">
        <f>IF(('Activity data'!BK5*EF!$H4)*kgtoGg=0,"NO",('Activity data'!BK5*EF!$H4)*kgtoGg)</f>
        <v>94.917636817884059</v>
      </c>
      <c r="BL4" s="27">
        <f>IF(('Activity data'!BL5*EF!$H4)*kgtoGg=0,"NO",('Activity data'!BL5*EF!$H4)*kgtoGg)</f>
        <v>96.2723090413092</v>
      </c>
      <c r="BM4" s="27">
        <f>IF(('Activity data'!BM5*EF!$H4)*kgtoGg=0,"NO",('Activity data'!BM5*EF!$H4)*kgtoGg)</f>
        <v>96.515384473534752</v>
      </c>
      <c r="BN4" s="27">
        <f>IF(('Activity data'!BN5*EF!$H4)*kgtoGg=0,"NO",('Activity data'!BN5*EF!$H4)*kgtoGg)</f>
        <v>96.588205383617634</v>
      </c>
      <c r="BO4" s="27">
        <f>IF(('Activity data'!BO5*EF!$H4)*kgtoGg=0,"NO",('Activity data'!BO5*EF!$H4)*kgtoGg)</f>
        <v>96.710925003838085</v>
      </c>
      <c r="BP4" s="27">
        <f>IF(('Activity data'!BP5*EF!$H4)*kgtoGg=0,"NO",('Activity data'!BP5*EF!$H4)*kgtoGg)</f>
        <v>96.7819344171361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59.087826225972741</v>
      </c>
      <c r="AO5" s="27">
        <f>IF(('Activity data'!AO6*EF!$H5)*kgtoGg=0,"NO",('Activity data'!AO6*EF!$H5)*kgtoGg)</f>
        <v>59.218952836869384</v>
      </c>
      <c r="AP5" s="27">
        <f>IF(('Activity data'!AP6*EF!$H5)*kgtoGg=0,"NO",('Activity data'!AP6*EF!$H5)*kgtoGg)</f>
        <v>59.399211368217848</v>
      </c>
      <c r="AQ5" s="27">
        <f>IF(('Activity data'!AQ6*EF!$H5)*kgtoGg=0,"NO",('Activity data'!AQ6*EF!$H5)*kgtoGg)</f>
        <v>59.650593668770576</v>
      </c>
      <c r="AR5" s="27">
        <f>IF(('Activity data'!AR6*EF!$H5)*kgtoGg=0,"NO",('Activity data'!AR6*EF!$H5)*kgtoGg)</f>
        <v>59.904593490601144</v>
      </c>
      <c r="AS5" s="27">
        <f>IF(('Activity data'!AS6*EF!$H5)*kgtoGg=0,"NO",('Activity data'!AS6*EF!$H5)*kgtoGg)</f>
        <v>60.215966841779803</v>
      </c>
      <c r="AT5" s="27">
        <f>IF(('Activity data'!AT6*EF!$H5)*kgtoGg=0,"NO",('Activity data'!AT6*EF!$H5)*kgtoGg)</f>
        <v>60.535907931745179</v>
      </c>
      <c r="AU5" s="27">
        <f>IF(('Activity data'!AU6*EF!$H5)*kgtoGg=0,"NO",('Activity data'!AU6*EF!$H5)*kgtoGg)</f>
        <v>60.90092060442462</v>
      </c>
      <c r="AV5" s="27">
        <f>IF(('Activity data'!AV6*EF!$H5)*kgtoGg=0,"NO",('Activity data'!AV6*EF!$H5)*kgtoGg)</f>
        <v>61.274979257277771</v>
      </c>
      <c r="AW5" s="27">
        <f>IF(('Activity data'!AW6*EF!$H5)*kgtoGg=0,"NO",('Activity data'!AW6*EF!$H5)*kgtoGg)</f>
        <v>62.066566672656862</v>
      </c>
      <c r="AX5" s="27">
        <f>IF(('Activity data'!AX6*EF!$H5)*kgtoGg=0,"NO",('Activity data'!AX6*EF!$H5)*kgtoGg)</f>
        <v>62.850859848823454</v>
      </c>
      <c r="AY5" s="27">
        <f>IF(('Activity data'!AY6*EF!$H5)*kgtoGg=0,"NO",('Activity data'!AY6*EF!$H5)*kgtoGg)</f>
        <v>63.688446001233153</v>
      </c>
      <c r="AZ5" s="27">
        <f>IF(('Activity data'!AZ6*EF!$H5)*kgtoGg=0,"NO",('Activity data'!AZ6*EF!$H5)*kgtoGg)</f>
        <v>64.654019162567309</v>
      </c>
      <c r="BA5" s="27">
        <f>IF(('Activity data'!BA6*EF!$H5)*kgtoGg=0,"NO",('Activity data'!BA6*EF!$H5)*kgtoGg)</f>
        <v>65.58753497539341</v>
      </c>
      <c r="BB5" s="27">
        <f>IF(('Activity data'!BB6*EF!$H5)*kgtoGg=0,"NO",('Activity data'!BB6*EF!$H5)*kgtoGg)</f>
        <v>66.555495055282321</v>
      </c>
      <c r="BC5" s="27">
        <f>IF(('Activity data'!BC6*EF!$H5)*kgtoGg=0,"NO",('Activity data'!BC6*EF!$H5)*kgtoGg)</f>
        <v>67.609425786365179</v>
      </c>
      <c r="BD5" s="27">
        <f>IF(('Activity data'!BD6*EF!$H5)*kgtoGg=0,"NO",('Activity data'!BD6*EF!$H5)*kgtoGg)</f>
        <v>68.604913095276601</v>
      </c>
      <c r="BE5" s="27">
        <f>IF(('Activity data'!BE6*EF!$H5)*kgtoGg=0,"NO",('Activity data'!BE6*EF!$H5)*kgtoGg)</f>
        <v>69.614562438930207</v>
      </c>
      <c r="BF5" s="27">
        <f>IF(('Activity data'!BF6*EF!$H5)*kgtoGg=0,"NO",('Activity data'!BF6*EF!$H5)*kgtoGg)</f>
        <v>70.638609162337076</v>
      </c>
      <c r="BG5" s="27">
        <f>IF(('Activity data'!BG6*EF!$H5)*kgtoGg=0,"NO",('Activity data'!BG6*EF!$H5)*kgtoGg)</f>
        <v>71.691999497331139</v>
      </c>
      <c r="BH5" s="27">
        <f>IF(('Activity data'!BH6*EF!$H5)*kgtoGg=0,"NO",('Activity data'!BH6*EF!$H5)*kgtoGg)</f>
        <v>72.700360010271993</v>
      </c>
      <c r="BI5" s="27">
        <f>IF(('Activity data'!BI6*EF!$H5)*kgtoGg=0,"NO",('Activity data'!BI6*EF!$H5)*kgtoGg)</f>
        <v>73.739230029173001</v>
      </c>
      <c r="BJ5" s="27">
        <f>IF(('Activity data'!BJ6*EF!$H5)*kgtoGg=0,"NO",('Activity data'!BJ6*EF!$H5)*kgtoGg)</f>
        <v>74.809495256287647</v>
      </c>
      <c r="BK5" s="27">
        <f>IF(('Activity data'!BK6*EF!$H5)*kgtoGg=0,"NO",('Activity data'!BK6*EF!$H5)*kgtoGg)</f>
        <v>75.916697256121566</v>
      </c>
      <c r="BL5" s="27">
        <f>IF(('Activity data'!BL6*EF!$H5)*kgtoGg=0,"NO",('Activity data'!BL6*EF!$H5)*kgtoGg)</f>
        <v>77.000186526554671</v>
      </c>
      <c r="BM5" s="27">
        <f>IF(('Activity data'!BM6*EF!$H5)*kgtoGg=0,"NO",('Activity data'!BM6*EF!$H5)*kgtoGg)</f>
        <v>77.194602281279742</v>
      </c>
      <c r="BN5" s="27">
        <f>IF(('Activity data'!BN6*EF!$H5)*kgtoGg=0,"NO",('Activity data'!BN6*EF!$H5)*kgtoGg)</f>
        <v>77.252845650689409</v>
      </c>
      <c r="BO5" s="27">
        <f>IF(('Activity data'!BO6*EF!$H5)*kgtoGg=0,"NO",('Activity data'!BO6*EF!$H5)*kgtoGg)</f>
        <v>77.350998834523267</v>
      </c>
      <c r="BP5" s="27">
        <f>IF(('Activity data'!BP6*EF!$H5)*kgtoGg=0,"NO",('Activity data'!BP6*EF!$H5)*kgtoGg)</f>
        <v>77.407793338815736</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26.715883242519524</v>
      </c>
      <c r="AO6" s="27">
        <f>IF(('Activity data'!AO7*EF!$H6)*kgtoGg=0,"NO",('Activity data'!AO7*EF!$H6)*kgtoGg)</f>
        <v>26.77517063639495</v>
      </c>
      <c r="AP6" s="27">
        <f>IF(('Activity data'!AP7*EF!$H6)*kgtoGg=0,"NO",('Activity data'!AP7*EF!$H6)*kgtoGg)</f>
        <v>26.856672464852075</v>
      </c>
      <c r="AQ6" s="27">
        <f>IF(('Activity data'!AQ7*EF!$H6)*kgtoGg=0,"NO",('Activity data'!AQ7*EF!$H6)*kgtoGg)</f>
        <v>26.970332090188752</v>
      </c>
      <c r="AR6" s="27">
        <f>IF(('Activity data'!AR7*EF!$H6)*kgtoGg=0,"NO",('Activity data'!AR7*EF!$H6)*kgtoGg)</f>
        <v>27.085175197763814</v>
      </c>
      <c r="AS6" s="27">
        <f>IF(('Activity data'!AS7*EF!$H6)*kgtoGg=0,"NO",('Activity data'!AS7*EF!$H6)*kgtoGg)</f>
        <v>27.225959088900844</v>
      </c>
      <c r="AT6" s="27">
        <f>IF(('Activity data'!AT7*EF!$H6)*kgtoGg=0,"NO",('Activity data'!AT7*EF!$H6)*kgtoGg)</f>
        <v>27.370616784909338</v>
      </c>
      <c r="AU6" s="27">
        <f>IF(('Activity data'!AU7*EF!$H6)*kgtoGg=0,"NO",('Activity data'!AU7*EF!$H6)*kgtoGg)</f>
        <v>27.535653080339301</v>
      </c>
      <c r="AV6" s="27">
        <f>IF(('Activity data'!AV7*EF!$H6)*kgtoGg=0,"NO",('Activity data'!AV7*EF!$H6)*kgtoGg)</f>
        <v>27.704779412001269</v>
      </c>
      <c r="AW6" s="27">
        <f>IF(('Activity data'!AW7*EF!$H6)*kgtoGg=0,"NO",('Activity data'!AW7*EF!$H6)*kgtoGg)</f>
        <v>28.062686587070438</v>
      </c>
      <c r="AX6" s="27">
        <f>IF(('Activity data'!AX7*EF!$H6)*kgtoGg=0,"NO",('Activity data'!AX7*EF!$H6)*kgtoGg)</f>
        <v>28.417295755501161</v>
      </c>
      <c r="AY6" s="27">
        <f>IF(('Activity data'!AY7*EF!$H6)*kgtoGg=0,"NO",('Activity data'!AY7*EF!$H6)*kgtoGg)</f>
        <v>28.796000732187089</v>
      </c>
      <c r="AZ6" s="27">
        <f>IF(('Activity data'!AZ7*EF!$H6)*kgtoGg=0,"NO",('Activity data'!AZ7*EF!$H6)*kgtoGg)</f>
        <v>29.232573567709242</v>
      </c>
      <c r="BA6" s="27">
        <f>IF(('Activity data'!BA7*EF!$H6)*kgtoGg=0,"NO",('Activity data'!BA7*EF!$H6)*kgtoGg)</f>
        <v>29.654652040610408</v>
      </c>
      <c r="BB6" s="27">
        <f>IF(('Activity data'!BB7*EF!$H6)*kgtoGg=0,"NO",('Activity data'!BB7*EF!$H6)*kgtoGg)</f>
        <v>30.092304093993366</v>
      </c>
      <c r="BC6" s="27">
        <f>IF(('Activity data'!BC7*EF!$H6)*kgtoGg=0,"NO",('Activity data'!BC7*EF!$H6)*kgtoGg)</f>
        <v>30.568826791742165</v>
      </c>
      <c r="BD6" s="27">
        <f>IF(('Activity data'!BD7*EF!$H6)*kgtoGg=0,"NO",('Activity data'!BD7*EF!$H6)*kgtoGg)</f>
        <v>31.018924966154231</v>
      </c>
      <c r="BE6" s="27">
        <f>IF(('Activity data'!BE7*EF!$H6)*kgtoGg=0,"NO",('Activity data'!BE7*EF!$H6)*kgtoGg)</f>
        <v>31.475426342220747</v>
      </c>
      <c r="BF6" s="27">
        <f>IF(('Activity data'!BF7*EF!$H6)*kgtoGg=0,"NO",('Activity data'!BF7*EF!$H6)*kgtoGg)</f>
        <v>31.938437328490483</v>
      </c>
      <c r="BG6" s="27">
        <f>IF(('Activity data'!BG7*EF!$H6)*kgtoGg=0,"NO",('Activity data'!BG7*EF!$H6)*kgtoGg)</f>
        <v>32.414715692342867</v>
      </c>
      <c r="BH6" s="27">
        <f>IF(('Activity data'!BH7*EF!$H6)*kgtoGg=0,"NO",('Activity data'!BH7*EF!$H6)*kgtoGg)</f>
        <v>32.870634338377833</v>
      </c>
      <c r="BI6" s="27">
        <f>IF(('Activity data'!BI7*EF!$H6)*kgtoGg=0,"NO",('Activity data'!BI7*EF!$H6)*kgtoGg)</f>
        <v>33.340347507770311</v>
      </c>
      <c r="BJ6" s="27">
        <f>IF(('Activity data'!BJ7*EF!$H6)*kgtoGg=0,"NO",('Activity data'!BJ7*EF!$H6)*kgtoGg)</f>
        <v>33.824255660640468</v>
      </c>
      <c r="BK6" s="27">
        <f>IF(('Activity data'!BK7*EF!$H6)*kgtoGg=0,"NO",('Activity data'!BK7*EF!$H6)*kgtoGg)</f>
        <v>34.324864351850792</v>
      </c>
      <c r="BL6" s="27">
        <f>IF(('Activity data'!BL7*EF!$H6)*kgtoGg=0,"NO",('Activity data'!BL7*EF!$H6)*kgtoGg)</f>
        <v>34.814751604306352</v>
      </c>
      <c r="BM6" s="27">
        <f>IF(('Activity data'!BM7*EF!$H6)*kgtoGg=0,"NO",('Activity data'!BM7*EF!$H6)*kgtoGg)</f>
        <v>34.902654459014151</v>
      </c>
      <c r="BN6" s="27">
        <f>IF(('Activity data'!BN7*EF!$H6)*kgtoGg=0,"NO",('Activity data'!BN7*EF!$H6)*kgtoGg)</f>
        <v>34.928988530788068</v>
      </c>
      <c r="BO6" s="27">
        <f>IF(('Activity data'!BO7*EF!$H6)*kgtoGg=0,"NO",('Activity data'!BO7*EF!$H6)*kgtoGg)</f>
        <v>34.97336736762594</v>
      </c>
      <c r="BP6" s="27">
        <f>IF(('Activity data'!BP7*EF!$H6)*kgtoGg=0,"NO",('Activity data'!BP7*EF!$H6)*kgtoGg)</f>
        <v>34.999046351646967</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376.56908709508394</v>
      </c>
      <c r="AO7" s="27">
        <f>IF(('Activity data'!AO8*EF!$H7)*kgtoGg=0,"NO",('Activity data'!AO8*EF!$H7)*kgtoGg)</f>
        <v>372.46238388910166</v>
      </c>
      <c r="AP7" s="27">
        <f>IF(('Activity data'!AP8*EF!$H7)*kgtoGg=0,"NO",('Activity data'!AP8*EF!$H7)*kgtoGg)</f>
        <v>369.19835438189159</v>
      </c>
      <c r="AQ7" s="27">
        <f>IF(('Activity data'!AQ8*EF!$H7)*kgtoGg=0,"NO",('Activity data'!AQ8*EF!$H7)*kgtoGg)</f>
        <v>367.15852565232717</v>
      </c>
      <c r="AR7" s="27">
        <f>IF(('Activity data'!AR8*EF!$H7)*kgtoGg=0,"NO",('Activity data'!AR8*EF!$H7)*kgtoGg)</f>
        <v>365.77233606789594</v>
      </c>
      <c r="AS7" s="27">
        <f>IF(('Activity data'!AS8*EF!$H7)*kgtoGg=0,"NO",('Activity data'!AS8*EF!$H7)*kgtoGg)</f>
        <v>365.28800496878733</v>
      </c>
      <c r="AT7" s="27">
        <f>IF(('Activity data'!AT8*EF!$H7)*kgtoGg=0,"NO",('Activity data'!AT8*EF!$H7)*kgtoGg)</f>
        <v>364.79448288934998</v>
      </c>
      <c r="AU7" s="27">
        <f>IF(('Activity data'!AU8*EF!$H7)*kgtoGg=0,"NO",('Activity data'!AU8*EF!$H7)*kgtoGg)</f>
        <v>364.93981116083995</v>
      </c>
      <c r="AV7" s="27">
        <f>IF(('Activity data'!AV8*EF!$H7)*kgtoGg=0,"NO",('Activity data'!AV8*EF!$H7)*kgtoGg)</f>
        <v>365.07081448758817</v>
      </c>
      <c r="AW7" s="27">
        <f>IF(('Activity data'!AW8*EF!$H7)*kgtoGg=0,"NO",('Activity data'!AW8*EF!$H7)*kgtoGg)</f>
        <v>369.62572847210271</v>
      </c>
      <c r="AX7" s="27">
        <f>IF(('Activity data'!AX8*EF!$H7)*kgtoGg=0,"NO",('Activity data'!AX8*EF!$H7)*kgtoGg)</f>
        <v>373.50484081903051</v>
      </c>
      <c r="AY7" s="27">
        <f>IF(('Activity data'!AY8*EF!$H7)*kgtoGg=0,"NO",('Activity data'!AY8*EF!$H7)*kgtoGg)</f>
        <v>377.71816225248864</v>
      </c>
      <c r="AZ7" s="27">
        <f>IF(('Activity data'!AZ8*EF!$H7)*kgtoGg=0,"NO",('Activity data'!AZ8*EF!$H7)*kgtoGg)</f>
        <v>383.40617142251222</v>
      </c>
      <c r="BA7" s="27">
        <f>IF(('Activity data'!BA8*EF!$H7)*kgtoGg=0,"NO",('Activity data'!BA8*EF!$H7)*kgtoGg)</f>
        <v>387.96202749973008</v>
      </c>
      <c r="BB7" s="27">
        <f>IF(('Activity data'!BB8*EF!$H7)*kgtoGg=0,"NO",('Activity data'!BB8*EF!$H7)*kgtoGg)</f>
        <v>392.90821206239889</v>
      </c>
      <c r="BC7" s="27">
        <f>IF(('Activity data'!BC8*EF!$H7)*kgtoGg=0,"NO",('Activity data'!BC8*EF!$H7)*kgtoGg)</f>
        <v>398.49996317910995</v>
      </c>
      <c r="BD7" s="27">
        <f>IF(('Activity data'!BD8*EF!$H7)*kgtoGg=0,"NO",('Activity data'!BD8*EF!$H7)*kgtoGg)</f>
        <v>402.58111869331231</v>
      </c>
      <c r="BE7" s="27">
        <f>IF(('Activity data'!BE8*EF!$H7)*kgtoGg=0,"NO",('Activity data'!BE8*EF!$H7)*kgtoGg)</f>
        <v>406.24940685277727</v>
      </c>
      <c r="BF7" s="27">
        <f>IF(('Activity data'!BF8*EF!$H7)*kgtoGg=0,"NO",('Activity data'!BF8*EF!$H7)*kgtoGg)</f>
        <v>409.5076035742585</v>
      </c>
      <c r="BG7" s="27">
        <f>IF(('Activity data'!BG8*EF!$H7)*kgtoGg=0,"NO",('Activity data'!BG8*EF!$H7)*kgtoGg)</f>
        <v>415.0428351905843</v>
      </c>
      <c r="BH7" s="27">
        <f>IF(('Activity data'!BH8*EF!$H7)*kgtoGg=0,"NO",('Activity data'!BH8*EF!$H7)*kgtoGg)</f>
        <v>419.47670021667324</v>
      </c>
      <c r="BI7" s="27">
        <f>IF(('Activity data'!BI8*EF!$H7)*kgtoGg=0,"NO",('Activity data'!BI8*EF!$H7)*kgtoGg)</f>
        <v>423.82877417403472</v>
      </c>
      <c r="BJ7" s="27">
        <f>IF(('Activity data'!BJ8*EF!$H7)*kgtoGg=0,"NO",('Activity data'!BJ8*EF!$H7)*kgtoGg)</f>
        <v>428.09588948492228</v>
      </c>
      <c r="BK7" s="27">
        <f>IF(('Activity data'!BK8*EF!$H7)*kgtoGg=0,"NO",('Activity data'!BK8*EF!$H7)*kgtoGg)</f>
        <v>432.33146139812055</v>
      </c>
      <c r="BL7" s="27">
        <f>IF(('Activity data'!BL8*EF!$H7)*kgtoGg=0,"NO",('Activity data'!BL8*EF!$H7)*kgtoGg)</f>
        <v>436.13377892906044</v>
      </c>
      <c r="BM7" s="27">
        <f>IF(('Activity data'!BM8*EF!$H7)*kgtoGg=0,"NO",('Activity data'!BM8*EF!$H7)*kgtoGg)</f>
        <v>428.95463145502129</v>
      </c>
      <c r="BN7" s="27">
        <f>IF(('Activity data'!BN8*EF!$H7)*kgtoGg=0,"NO",('Activity data'!BN8*EF!$H7)*kgtoGg)</f>
        <v>420.18276886789494</v>
      </c>
      <c r="BO7" s="27">
        <f>IF(('Activity data'!BO8*EF!$H7)*kgtoGg=0,"NO",('Activity data'!BO8*EF!$H7)*kgtoGg)</f>
        <v>411.91216693379607</v>
      </c>
      <c r="BP7" s="27">
        <f>IF(('Activity data'!BP8*EF!$H7)*kgtoGg=0,"NO",('Activity data'!BP8*EF!$H7)*kgtoGg)</f>
        <v>403.21599549203847</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265.17209211682933</v>
      </c>
      <c r="AO8" s="27">
        <f>IF(('Activity data'!AO9*EF!$H8)*kgtoGg=0,"NO",('Activity data'!AO9*EF!$H8)*kgtoGg)</f>
        <v>262.28023742627624</v>
      </c>
      <c r="AP8" s="27">
        <f>IF(('Activity data'!AP9*EF!$H8)*kgtoGg=0,"NO",('Activity data'!AP9*EF!$H8)*kgtoGg)</f>
        <v>259.98177596775662</v>
      </c>
      <c r="AQ8" s="27">
        <f>IF(('Activity data'!AQ9*EF!$H8)*kgtoGg=0,"NO",('Activity data'!AQ9*EF!$H8)*kgtoGg)</f>
        <v>258.54537114772415</v>
      </c>
      <c r="AR8" s="27">
        <f>IF(('Activity data'!AR9*EF!$H8)*kgtoGg=0,"NO",('Activity data'!AR9*EF!$H8)*kgtoGg)</f>
        <v>257.56924537221306</v>
      </c>
      <c r="AS8" s="27">
        <f>IF(('Activity data'!AS9*EF!$H8)*kgtoGg=0,"NO",('Activity data'!AS9*EF!$H8)*kgtoGg)</f>
        <v>257.22818952023488</v>
      </c>
      <c r="AT8" s="27">
        <f>IF(('Activity data'!AT9*EF!$H8)*kgtoGg=0,"NO",('Activity data'!AT9*EF!$H8)*kgtoGg)</f>
        <v>256.88066157172534</v>
      </c>
      <c r="AU8" s="27">
        <f>IF(('Activity data'!AU9*EF!$H8)*kgtoGg=0,"NO",('Activity data'!AU9*EF!$H8)*kgtoGg)</f>
        <v>256.98299870750037</v>
      </c>
      <c r="AV8" s="27">
        <f>IF(('Activity data'!AV9*EF!$H8)*kgtoGg=0,"NO",('Activity data'!AV9*EF!$H8)*kgtoGg)</f>
        <v>257.07524851615051</v>
      </c>
      <c r="AW8" s="27">
        <f>IF(('Activity data'!AW9*EF!$H8)*kgtoGg=0,"NO",('Activity data'!AW9*EF!$H8)*kgtoGg)</f>
        <v>260.28272388276486</v>
      </c>
      <c r="AX8" s="27">
        <f>IF(('Activity data'!AX9*EF!$H8)*kgtoGg=0,"NO",('Activity data'!AX9*EF!$H8)*kgtoGg)</f>
        <v>263.01431384020424</v>
      </c>
      <c r="AY8" s="27">
        <f>IF(('Activity data'!AY9*EF!$H8)*kgtoGg=0,"NO",('Activity data'!AY9*EF!$H8)*kgtoGg)</f>
        <v>265.98124686141824</v>
      </c>
      <c r="AZ8" s="27">
        <f>IF(('Activity data'!AZ9*EF!$H8)*kgtoGg=0,"NO",('Activity data'!AZ9*EF!$H8)*kgtoGg)</f>
        <v>269.98662420991513</v>
      </c>
      <c r="BA8" s="27">
        <f>IF(('Activity data'!BA9*EF!$H8)*kgtoGg=0,"NO",('Activity data'!BA9*EF!$H8)*kgtoGg)</f>
        <v>273.1947629785497</v>
      </c>
      <c r="BB8" s="27">
        <f>IF(('Activity data'!BB9*EF!$H8)*kgtoGg=0,"NO",('Activity data'!BB9*EF!$H8)*kgtoGg)</f>
        <v>276.67776292046386</v>
      </c>
      <c r="BC8" s="27">
        <f>IF(('Activity data'!BC9*EF!$H8)*kgtoGg=0,"NO",('Activity data'!BC9*EF!$H8)*kgtoGg)</f>
        <v>280.61535735672862</v>
      </c>
      <c r="BD8" s="27">
        <f>IF(('Activity data'!BD9*EF!$H8)*kgtoGg=0,"NO",('Activity data'!BD9*EF!$H8)*kgtoGg)</f>
        <v>283.48922189591178</v>
      </c>
      <c r="BE8" s="27">
        <f>IF(('Activity data'!BE9*EF!$H8)*kgtoGg=0,"NO",('Activity data'!BE9*EF!$H8)*kgtoGg)</f>
        <v>286.07235386045124</v>
      </c>
      <c r="BF8" s="27">
        <f>IF(('Activity data'!BF9*EF!$H8)*kgtoGg=0,"NO",('Activity data'!BF9*EF!$H8)*kgtoGg)</f>
        <v>288.36670799299111</v>
      </c>
      <c r="BG8" s="27">
        <f>IF(('Activity data'!BG9*EF!$H8)*kgtoGg=0,"NO",('Activity data'!BG9*EF!$H8)*kgtoGg)</f>
        <v>292.26450257664931</v>
      </c>
      <c r="BH8" s="27">
        <f>IF(('Activity data'!BH9*EF!$H8)*kgtoGg=0,"NO",('Activity data'!BH9*EF!$H8)*kgtoGg)</f>
        <v>295.38673779303809</v>
      </c>
      <c r="BI8" s="27">
        <f>IF(('Activity data'!BI9*EF!$H8)*kgtoGg=0,"NO",('Activity data'!BI9*EF!$H8)*kgtoGg)</f>
        <v>298.45137744581257</v>
      </c>
      <c r="BJ8" s="27">
        <f>IF(('Activity data'!BJ9*EF!$H8)*kgtoGg=0,"NO",('Activity data'!BJ9*EF!$H8)*kgtoGg)</f>
        <v>301.45619099283141</v>
      </c>
      <c r="BK8" s="27">
        <f>IF(('Activity data'!BK9*EF!$H8)*kgtoGg=0,"NO",('Activity data'!BK9*EF!$H8)*kgtoGg)</f>
        <v>304.43879233750965</v>
      </c>
      <c r="BL8" s="27">
        <f>IF(('Activity data'!BL9*EF!$H8)*kgtoGg=0,"NO",('Activity data'!BL9*EF!$H8)*kgtoGg)</f>
        <v>307.11630498824201</v>
      </c>
      <c r="BM8" s="27">
        <f>IF(('Activity data'!BM9*EF!$H8)*kgtoGg=0,"NO",('Activity data'!BM9*EF!$H8)*kgtoGg)</f>
        <v>302.06089916618765</v>
      </c>
      <c r="BN8" s="27">
        <f>IF(('Activity data'!BN9*EF!$H8)*kgtoGg=0,"NO",('Activity data'!BN9*EF!$H8)*kgtoGg)</f>
        <v>295.8839366015406</v>
      </c>
      <c r="BO8" s="27">
        <f>IF(('Activity data'!BO9*EF!$H8)*kgtoGg=0,"NO",('Activity data'!BO9*EF!$H8)*kgtoGg)</f>
        <v>290.05995132742089</v>
      </c>
      <c r="BP8" s="27">
        <f>IF(('Activity data'!BP9*EF!$H8)*kgtoGg=0,"NO",('Activity data'!BP9*EF!$H8)*kgtoGg)</f>
        <v>283.93628888766449</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37.582312554635628</v>
      </c>
      <c r="AO9" s="27">
        <f>IF(('Activity data'!AO10*EF!$H9)*kgtoGg=0,"NO",('Activity data'!AO10*EF!$H9)*kgtoGg)</f>
        <v>38.044515941848587</v>
      </c>
      <c r="AP9" s="27">
        <f>IF(('Activity data'!AP10*EF!$H9)*kgtoGg=0,"NO",('Activity data'!AP10*EF!$H9)*kgtoGg)</f>
        <v>38.58540103663951</v>
      </c>
      <c r="AQ9" s="27">
        <f>IF(('Activity data'!AQ10*EF!$H9)*kgtoGg=0,"NO",('Activity data'!AQ10*EF!$H9)*kgtoGg)</f>
        <v>39.252125189778084</v>
      </c>
      <c r="AR9" s="27">
        <f>IF(('Activity data'!AR10*EF!$H9)*kgtoGg=0,"NO",('Activity data'!AR10*EF!$H9)*kgtoGg)</f>
        <v>39.991558909186935</v>
      </c>
      <c r="AS9" s="27">
        <f>IF(('Activity data'!AS10*EF!$H9)*kgtoGg=0,"NO",('Activity data'!AS10*EF!$H9)*kgtoGg)</f>
        <v>40.836693799260921</v>
      </c>
      <c r="AT9" s="27">
        <f>IF(('Activity data'!AT10*EF!$H9)*kgtoGg=0,"NO",('Activity data'!AT10*EF!$H9)*kgtoGg)</f>
        <v>41.690616221228382</v>
      </c>
      <c r="AU9" s="27">
        <f>IF(('Activity data'!AU10*EF!$H9)*kgtoGg=0,"NO",('Activity data'!AU10*EF!$H9)*kgtoGg)</f>
        <v>42.629498174962116</v>
      </c>
      <c r="AV9" s="27">
        <f>IF(('Activity data'!AV10*EF!$H9)*kgtoGg=0,"NO",('Activity data'!AV10*EF!$H9)*kgtoGg)</f>
        <v>43.580814075566131</v>
      </c>
      <c r="AW9" s="27">
        <f>IF(('Activity data'!AW10*EF!$H9)*kgtoGg=0,"NO",('Activity data'!AW10*EF!$H9)*kgtoGg)</f>
        <v>45.587853046014203</v>
      </c>
      <c r="AX9" s="27">
        <f>IF(('Activity data'!AX10*EF!$H9)*kgtoGg=0,"NO",('Activity data'!AX10*EF!$H9)*kgtoGg)</f>
        <v>47.596895474697625</v>
      </c>
      <c r="AY9" s="27">
        <f>IF(('Activity data'!AY10*EF!$H9)*kgtoGg=0,"NO",('Activity data'!AY10*EF!$H9)*kgtoGg)</f>
        <v>49.737204574121748</v>
      </c>
      <c r="AZ9" s="27">
        <f>IF(('Activity data'!AZ10*EF!$H9)*kgtoGg=0,"NO",('Activity data'!AZ10*EF!$H9)*kgtoGg)</f>
        <v>52.173288387338303</v>
      </c>
      <c r="BA9" s="27">
        <f>IF(('Activity data'!BA10*EF!$H9)*kgtoGg=0,"NO",('Activity data'!BA10*EF!$H9)*kgtoGg)</f>
        <v>54.564124756839867</v>
      </c>
      <c r="BB9" s="27">
        <f>IF(('Activity data'!BB10*EF!$H9)*kgtoGg=0,"NO",('Activity data'!BB10*EF!$H9)*kgtoGg)</f>
        <v>57.121544323193469</v>
      </c>
      <c r="BC9" s="27">
        <f>IF(('Activity data'!BC10*EF!$H9)*kgtoGg=0,"NO",('Activity data'!BC10*EF!$H9)*kgtoGg)</f>
        <v>59.896129174497808</v>
      </c>
      <c r="BD9" s="27">
        <f>IF(('Activity data'!BD10*EF!$H9)*kgtoGg=0,"NO",('Activity data'!BD10*EF!$H9)*kgtoGg)</f>
        <v>62.569853355809485</v>
      </c>
      <c r="BE9" s="27">
        <f>IF(('Activity data'!BE10*EF!$H9)*kgtoGg=0,"NO",('Activity data'!BE10*EF!$H9)*kgtoGg)</f>
        <v>65.303181217361953</v>
      </c>
      <c r="BF9" s="27">
        <f>IF(('Activity data'!BF10*EF!$H9)*kgtoGg=0,"NO",('Activity data'!BF10*EF!$H9)*kgtoGg)</f>
        <v>68.097500432512263</v>
      </c>
      <c r="BG9" s="27">
        <f>IF(('Activity data'!BG10*EF!$H9)*kgtoGg=0,"NO",('Activity data'!BG10*EF!$H9)*kgtoGg)</f>
        <v>70.965318596941216</v>
      </c>
      <c r="BH9" s="27">
        <f>IF(('Activity data'!BH10*EF!$H9)*kgtoGg=0,"NO",('Activity data'!BH10*EF!$H9)*kgtoGg)</f>
        <v>73.754124007596189</v>
      </c>
      <c r="BI9" s="27">
        <f>IF(('Activity data'!BI10*EF!$H9)*kgtoGg=0,"NO",('Activity data'!BI10*EF!$H9)*kgtoGg)</f>
        <v>76.637390183613689</v>
      </c>
      <c r="BJ9" s="27">
        <f>IF(('Activity data'!BJ10*EF!$H9)*kgtoGg=0,"NO",('Activity data'!BJ10*EF!$H9)*kgtoGg)</f>
        <v>79.61870213749269</v>
      </c>
      <c r="BK9" s="27">
        <f>IF(('Activity data'!BK10*EF!$H9)*kgtoGg=0,"NO",('Activity data'!BK10*EF!$H9)*kgtoGg)</f>
        <v>82.712669612276756</v>
      </c>
      <c r="BL9" s="27">
        <f>IF(('Activity data'!BL10*EF!$H9)*kgtoGg=0,"NO",('Activity data'!BL10*EF!$H9)*kgtoGg)</f>
        <v>85.845782288894128</v>
      </c>
      <c r="BM9" s="27">
        <f>IF(('Activity data'!BM10*EF!$H9)*kgtoGg=0,"NO",('Activity data'!BM10*EF!$H9)*kgtoGg)</f>
        <v>86.880654122435288</v>
      </c>
      <c r="BN9" s="27">
        <f>IF(('Activity data'!BN10*EF!$H9)*kgtoGg=0,"NO",('Activity data'!BN10*EF!$H9)*kgtoGg)</f>
        <v>87.586373007998162</v>
      </c>
      <c r="BO9" s="27">
        <f>IF(('Activity data'!BO10*EF!$H9)*kgtoGg=0,"NO",('Activity data'!BO10*EF!$H9)*kgtoGg)</f>
        <v>88.383131077986945</v>
      </c>
      <c r="BP9" s="27">
        <f>IF(('Activity data'!BP10*EF!$H9)*kgtoGg=0,"NO",('Activity data'!BP10*EF!$H9)*kgtoGg)</f>
        <v>89.074780909545012</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135.69863198492428</v>
      </c>
      <c r="AO10" s="27">
        <f>IF(('Activity data'!AO11*EF!$H10)*kgtoGg=0,"NO",('Activity data'!AO11*EF!$H10)*kgtoGg)</f>
        <v>135.94576577072075</v>
      </c>
      <c r="AP10" s="27">
        <f>IF(('Activity data'!AP11*EF!$H10)*kgtoGg=0,"NO",('Activity data'!AP11*EF!$H10)*kgtoGg)</f>
        <v>136.2242466737209</v>
      </c>
      <c r="AQ10" s="27">
        <f>IF(('Activity data'!AQ11*EF!$H10)*kgtoGg=0,"NO",('Activity data'!AQ11*EF!$H10)*kgtoGg)</f>
        <v>136.53346429206556</v>
      </c>
      <c r="AR10" s="27">
        <f>IF(('Activity data'!AR11*EF!$H10)*kgtoGg=0,"NO",('Activity data'!AR11*EF!$H10)*kgtoGg)</f>
        <v>136.72040495872454</v>
      </c>
      <c r="AS10" s="27">
        <f>IF(('Activity data'!AS11*EF!$H10)*kgtoGg=0,"NO",('Activity data'!AS11*EF!$H10)*kgtoGg)</f>
        <v>136.9332551756487</v>
      </c>
      <c r="AT10" s="27">
        <f>IF(('Activity data'!AT11*EF!$H10)*kgtoGg=0,"NO",('Activity data'!AT11*EF!$H10)*kgtoGg)</f>
        <v>137.16876822231416</v>
      </c>
      <c r="AU10" s="27">
        <f>IF(('Activity data'!AU11*EF!$H10)*kgtoGg=0,"NO",('Activity data'!AU11*EF!$H10)*kgtoGg)</f>
        <v>137.42745391107232</v>
      </c>
      <c r="AV10" s="27">
        <f>IF(('Activity data'!AV11*EF!$H10)*kgtoGg=0,"NO",('Activity data'!AV11*EF!$H10)*kgtoGg)</f>
        <v>137.70683429171382</v>
      </c>
      <c r="AW10" s="27">
        <f>IF(('Activity data'!AW11*EF!$H10)*kgtoGg=0,"NO",('Activity data'!AW11*EF!$H10)*kgtoGg)</f>
        <v>137.9035030929266</v>
      </c>
      <c r="AX10" s="27">
        <f>IF(('Activity data'!AX11*EF!$H10)*kgtoGg=0,"NO",('Activity data'!AX11*EF!$H10)*kgtoGg)</f>
        <v>138.11741668331635</v>
      </c>
      <c r="AY10" s="27">
        <f>IF(('Activity data'!AY11*EF!$H10)*kgtoGg=0,"NO",('Activity data'!AY11*EF!$H10)*kgtoGg)</f>
        <v>138.35041118901219</v>
      </c>
      <c r="AZ10" s="27">
        <f>IF(('Activity data'!AZ11*EF!$H10)*kgtoGg=0,"NO",('Activity data'!AZ11*EF!$H10)*kgtoGg)</f>
        <v>138.60498686219583</v>
      </c>
      <c r="BA10" s="27">
        <f>IF(('Activity data'!BA11*EF!$H10)*kgtoGg=0,"NO",('Activity data'!BA11*EF!$H10)*kgtoGg)</f>
        <v>138.87370828760922</v>
      </c>
      <c r="BB10" s="27">
        <f>IF(('Activity data'!BB11*EF!$H10)*kgtoGg=0,"NO",('Activity data'!BB11*EF!$H10)*kgtoGg)</f>
        <v>139.04556264387452</v>
      </c>
      <c r="BC10" s="27">
        <f>IF(('Activity data'!BC11*EF!$H10)*kgtoGg=0,"NO",('Activity data'!BC11*EF!$H10)*kgtoGg)</f>
        <v>139.23460890977901</v>
      </c>
      <c r="BD10" s="27">
        <f>IF(('Activity data'!BD11*EF!$H10)*kgtoGg=0,"NO",('Activity data'!BD11*EF!$H10)*kgtoGg)</f>
        <v>139.43419003394197</v>
      </c>
      <c r="BE10" s="27">
        <f>IF(('Activity data'!BE11*EF!$H10)*kgtoGg=0,"NO",('Activity data'!BE11*EF!$H10)*kgtoGg)</f>
        <v>139.64692366243801</v>
      </c>
      <c r="BF10" s="27">
        <f>IF(('Activity data'!BF11*EF!$H10)*kgtoGg=0,"NO",('Activity data'!BF11*EF!$H10)*kgtoGg)</f>
        <v>139.87238335659342</v>
      </c>
      <c r="BG10" s="27">
        <f>IF(('Activity data'!BG11*EF!$H10)*kgtoGg=0,"NO",('Activity data'!BG11*EF!$H10)*kgtoGg)</f>
        <v>140.0053158430886</v>
      </c>
      <c r="BH10" s="27">
        <f>IF(('Activity data'!BH11*EF!$H10)*kgtoGg=0,"NO",('Activity data'!BH11*EF!$H10)*kgtoGg)</f>
        <v>140.14700550663002</v>
      </c>
      <c r="BI10" s="27">
        <f>IF(('Activity data'!BI11*EF!$H10)*kgtoGg=0,"NO",('Activity data'!BI11*EF!$H10)*kgtoGg)</f>
        <v>140.30029243321798</v>
      </c>
      <c r="BJ10" s="27">
        <f>IF(('Activity data'!BJ11*EF!$H10)*kgtoGg=0,"NO",('Activity data'!BJ11*EF!$H10)*kgtoGg)</f>
        <v>140.46486746073157</v>
      </c>
      <c r="BK10" s="27">
        <f>IF(('Activity data'!BK11*EF!$H10)*kgtoGg=0,"NO",('Activity data'!BK11*EF!$H10)*kgtoGg)</f>
        <v>140.64064251649052</v>
      </c>
      <c r="BL10" s="27">
        <f>IF(('Activity data'!BL11*EF!$H10)*kgtoGg=0,"NO",('Activity data'!BL11*EF!$H10)*kgtoGg)</f>
        <v>140.71820881698258</v>
      </c>
      <c r="BM10" s="27">
        <f>IF(('Activity data'!BM11*EF!$H10)*kgtoGg=0,"NO",('Activity data'!BM11*EF!$H10)*kgtoGg)</f>
        <v>140.76655833429544</v>
      </c>
      <c r="BN10" s="27">
        <f>IF(('Activity data'!BN11*EF!$H10)*kgtoGg=0,"NO",('Activity data'!BN11*EF!$H10)*kgtoGg)</f>
        <v>140.81740004245174</v>
      </c>
      <c r="BO10" s="27">
        <f>IF(('Activity data'!BO11*EF!$H10)*kgtoGg=0,"NO",('Activity data'!BO11*EF!$H10)*kgtoGg)</f>
        <v>140.87794712728416</v>
      </c>
      <c r="BP10" s="27">
        <f>IF(('Activity data'!BP11*EF!$H10)*kgtoGg=0,"NO",('Activity data'!BP11*EF!$H10)*kgtoGg)</f>
        <v>140.94449838903819</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14.706178596941838</v>
      </c>
      <c r="AO11" s="27">
        <f>IF(('Activity data'!AO12*EF!$H11)*kgtoGg=0,"NO",('Activity data'!AO12*EF!$H11)*kgtoGg)</f>
        <v>14.732961428412569</v>
      </c>
      <c r="AP11" s="27">
        <f>IF(('Activity data'!AP12*EF!$H11)*kgtoGg=0,"NO",('Activity data'!AP12*EF!$H11)*kgtoGg)</f>
        <v>14.763141466600519</v>
      </c>
      <c r="AQ11" s="27">
        <f>IF(('Activity data'!AQ12*EF!$H11)*kgtoGg=0,"NO",('Activity data'!AQ12*EF!$H11)*kgtoGg)</f>
        <v>14.796652559926818</v>
      </c>
      <c r="AR11" s="27">
        <f>IF(('Activity data'!AR12*EF!$H11)*kgtoGg=0,"NO",('Activity data'!AR12*EF!$H11)*kgtoGg)</f>
        <v>14.816912033369588</v>
      </c>
      <c r="AS11" s="27">
        <f>IF(('Activity data'!AS12*EF!$H11)*kgtoGg=0,"NO",('Activity data'!AS12*EF!$H11)*kgtoGg)</f>
        <v>14.839979423649774</v>
      </c>
      <c r="AT11" s="27">
        <f>IF(('Activity data'!AT12*EF!$H11)*kgtoGg=0,"NO",('Activity data'!AT12*EF!$H11)*kgtoGg)</f>
        <v>14.86550287127419</v>
      </c>
      <c r="AU11" s="27">
        <f>IF(('Activity data'!AU12*EF!$H11)*kgtoGg=0,"NO",('Activity data'!AU12*EF!$H11)*kgtoGg)</f>
        <v>14.893537626552881</v>
      </c>
      <c r="AV11" s="27">
        <f>IF(('Activity data'!AV12*EF!$H11)*kgtoGg=0,"NO",('Activity data'!AV12*EF!$H11)*kgtoGg)</f>
        <v>14.923815144565388</v>
      </c>
      <c r="AW11" s="27">
        <f>IF(('Activity data'!AW12*EF!$H11)*kgtoGg=0,"NO",('Activity data'!AW12*EF!$H11)*kgtoGg)</f>
        <v>14.945128893073939</v>
      </c>
      <c r="AX11" s="27">
        <f>IF(('Activity data'!AX12*EF!$H11)*kgtoGg=0,"NO",('Activity data'!AX12*EF!$H11)*kgtoGg)</f>
        <v>14.968311525194611</v>
      </c>
      <c r="AY11" s="27">
        <f>IF(('Activity data'!AY12*EF!$H11)*kgtoGg=0,"NO",('Activity data'!AY12*EF!$H11)*kgtoGg)</f>
        <v>14.993562028922975</v>
      </c>
      <c r="AZ11" s="27">
        <f>IF(('Activity data'!AZ12*EF!$H11)*kgtoGg=0,"NO",('Activity data'!AZ12*EF!$H11)*kgtoGg)</f>
        <v>15.021151366129347</v>
      </c>
      <c r="BA11" s="27">
        <f>IF(('Activity data'!BA12*EF!$H11)*kgtoGg=0,"NO",('Activity data'!BA12*EF!$H11)*kgtoGg)</f>
        <v>15.050273732487415</v>
      </c>
      <c r="BB11" s="27">
        <f>IF(('Activity data'!BB12*EF!$H11)*kgtoGg=0,"NO",('Activity data'!BB12*EF!$H11)*kgtoGg)</f>
        <v>15.068898244900929</v>
      </c>
      <c r="BC11" s="27">
        <f>IF(('Activity data'!BC12*EF!$H11)*kgtoGg=0,"NO",('Activity data'!BC12*EF!$H11)*kgtoGg)</f>
        <v>15.089385910169254</v>
      </c>
      <c r="BD11" s="27">
        <f>IF(('Activity data'!BD12*EF!$H11)*kgtoGg=0,"NO",('Activity data'!BD12*EF!$H11)*kgtoGg)</f>
        <v>15.111015278229832</v>
      </c>
      <c r="BE11" s="27">
        <f>IF(('Activity data'!BE12*EF!$H11)*kgtoGg=0,"NO",('Activity data'!BE12*EF!$H11)*kgtoGg)</f>
        <v>15.134070033377146</v>
      </c>
      <c r="BF11" s="27">
        <f>IF(('Activity data'!BF12*EF!$H11)*kgtoGg=0,"NO",('Activity data'!BF12*EF!$H11)*kgtoGg)</f>
        <v>15.158503960824772</v>
      </c>
      <c r="BG11" s="27">
        <f>IF(('Activity data'!BG12*EF!$H11)*kgtoGg=0,"NO",('Activity data'!BG12*EF!$H11)*kgtoGg)</f>
        <v>15.172910361678914</v>
      </c>
      <c r="BH11" s="27">
        <f>IF(('Activity data'!BH12*EF!$H11)*kgtoGg=0,"NO",('Activity data'!BH12*EF!$H11)*kgtoGg)</f>
        <v>15.188265811228414</v>
      </c>
      <c r="BI11" s="27">
        <f>IF(('Activity data'!BI12*EF!$H11)*kgtoGg=0,"NO",('Activity data'!BI12*EF!$H11)*kgtoGg)</f>
        <v>15.204878100431365</v>
      </c>
      <c r="BJ11" s="27">
        <f>IF(('Activity data'!BJ12*EF!$H11)*kgtoGg=0,"NO",('Activity data'!BJ12*EF!$H11)*kgtoGg)</f>
        <v>15.222713724208921</v>
      </c>
      <c r="BK11" s="27">
        <f>IF(('Activity data'!BK12*EF!$H11)*kgtoGg=0,"NO",('Activity data'!BK12*EF!$H11)*kgtoGg)</f>
        <v>15.241763137788604</v>
      </c>
      <c r="BL11" s="27">
        <f>IF(('Activity data'!BL12*EF!$H11)*kgtoGg=0,"NO",('Activity data'!BL12*EF!$H11)*kgtoGg)</f>
        <v>15.250169293778942</v>
      </c>
      <c r="BM11" s="27">
        <f>IF(('Activity data'!BM12*EF!$H11)*kgtoGg=0,"NO",('Activity data'!BM12*EF!$H11)*kgtoGg)</f>
        <v>15.255409115480001</v>
      </c>
      <c r="BN11" s="27">
        <f>IF(('Activity data'!BN12*EF!$H11)*kgtoGg=0,"NO",('Activity data'!BN12*EF!$H11)*kgtoGg)</f>
        <v>15.260919025413383</v>
      </c>
      <c r="BO11" s="27">
        <f>IF(('Activity data'!BO12*EF!$H11)*kgtoGg=0,"NO",('Activity data'!BO12*EF!$H11)*kgtoGg)</f>
        <v>15.267480744054501</v>
      </c>
      <c r="BP11" s="27">
        <f>IF(('Activity data'!BP12*EF!$H11)*kgtoGg=0,"NO",('Activity data'!BP12*EF!$H11)*kgtoGg)</f>
        <v>15.274693158261561</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15.836418666562725</v>
      </c>
      <c r="AO12" s="27">
        <f>IF(('Activity data'!AO13*EF!$H12)*kgtoGg=0,"NO",('Activity data'!AO13*EF!$H12)*kgtoGg)</f>
        <v>15.88688864853628</v>
      </c>
      <c r="AP12" s="27">
        <f>IF(('Activity data'!AP13*EF!$H12)*kgtoGg=0,"NO",('Activity data'!AP13*EF!$H12)*kgtoGg)</f>
        <v>15.941723672747123</v>
      </c>
      <c r="AQ12" s="27">
        <f>IF(('Activity data'!AQ13*EF!$H12)*kgtoGg=0,"NO",('Activity data'!AQ13*EF!$H12)*kgtoGg)</f>
        <v>16.000865979081482</v>
      </c>
      <c r="AR12" s="27">
        <f>IF(('Activity data'!AR13*EF!$H12)*kgtoGg=0,"NO",('Activity data'!AR13*EF!$H12)*kgtoGg)</f>
        <v>16.037695179784158</v>
      </c>
      <c r="AS12" s="27">
        <f>IF(('Activity data'!AS13*EF!$H12)*kgtoGg=0,"NO",('Activity data'!AS13*EF!$H12)*kgtoGg)</f>
        <v>16.078188827415136</v>
      </c>
      <c r="AT12" s="27">
        <f>IF(('Activity data'!AT13*EF!$H12)*kgtoGg=0,"NO",('Activity data'!AT13*EF!$H12)*kgtoGg)</f>
        <v>16.12181436837983</v>
      </c>
      <c r="AU12" s="27">
        <f>IF(('Activity data'!AU13*EF!$H12)*kgtoGg=0,"NO",('Activity data'!AU13*EF!$H12)*kgtoGg)</f>
        <v>16.168689512967049</v>
      </c>
      <c r="AV12" s="27">
        <f>IF(('Activity data'!AV13*EF!$H12)*kgtoGg=0,"NO",('Activity data'!AV13*EF!$H12)*kgtoGg)</f>
        <v>16.218410813440247</v>
      </c>
      <c r="AW12" s="27">
        <f>IF(('Activity data'!AW13*EF!$H12)*kgtoGg=0,"NO",('Activity data'!AW13*EF!$H12)*kgtoGg)</f>
        <v>16.253177021124422</v>
      </c>
      <c r="AX12" s="27">
        <f>IF(('Activity data'!AX13*EF!$H12)*kgtoGg=0,"NO",('Activity data'!AX13*EF!$H12)*kgtoGg)</f>
        <v>16.290312155009993</v>
      </c>
      <c r="AY12" s="27">
        <f>IF(('Activity data'!AY13*EF!$H12)*kgtoGg=0,"NO",('Activity data'!AY13*EF!$H12)*kgtoGg)</f>
        <v>16.330150142599646</v>
      </c>
      <c r="AZ12" s="27">
        <f>IF(('Activity data'!AZ13*EF!$H12)*kgtoGg=0,"NO",('Activity data'!AZ13*EF!$H12)*kgtoGg)</f>
        <v>16.37313367858096</v>
      </c>
      <c r="BA12" s="27">
        <f>IF(('Activity data'!BA13*EF!$H12)*kgtoGg=0,"NO",('Activity data'!BA13*EF!$H12)*kgtoGg)</f>
        <v>16.41800084580008</v>
      </c>
      <c r="BB12" s="27">
        <f>IF(('Activity data'!BB13*EF!$H12)*kgtoGg=0,"NO",('Activity data'!BB13*EF!$H12)*kgtoGg)</f>
        <v>16.445818179481908</v>
      </c>
      <c r="BC12" s="27">
        <f>IF(('Activity data'!BC13*EF!$H12)*kgtoGg=0,"NO",('Activity data'!BC13*EF!$H12)*kgtoGg)</f>
        <v>16.47613732990494</v>
      </c>
      <c r="BD12" s="27">
        <f>IF(('Activity data'!BD13*EF!$H12)*kgtoGg=0,"NO",('Activity data'!BD13*EF!$H12)*kgtoGg)</f>
        <v>16.507833118302425</v>
      </c>
      <c r="BE12" s="27">
        <f>IF(('Activity data'!BE13*EF!$H12)*kgtoGg=0,"NO",('Activity data'!BE13*EF!$H12)*kgtoGg)</f>
        <v>16.541361654231032</v>
      </c>
      <c r="BF12" s="27">
        <f>IF(('Activity data'!BF13*EF!$H12)*kgtoGg=0,"NO",('Activity data'!BF13*EF!$H12)*kgtoGg)</f>
        <v>16.576658742106037</v>
      </c>
      <c r="BG12" s="27">
        <f>IF(('Activity data'!BG13*EF!$H12)*kgtoGg=0,"NO",('Activity data'!BG13*EF!$H12)*kgtoGg)</f>
        <v>16.595928941495487</v>
      </c>
      <c r="BH12" s="27">
        <f>IF(('Activity data'!BH13*EF!$H12)*kgtoGg=0,"NO",('Activity data'!BH13*EF!$H12)*kgtoGg)</f>
        <v>16.616373205685701</v>
      </c>
      <c r="BI12" s="27">
        <f>IF(('Activity data'!BI13*EF!$H12)*kgtoGg=0,"NO",('Activity data'!BI13*EF!$H12)*kgtoGg)</f>
        <v>16.63847772333439</v>
      </c>
      <c r="BJ12" s="27">
        <f>IF(('Activity data'!BJ13*EF!$H12)*kgtoGg=0,"NO",('Activity data'!BJ13*EF!$H12)*kgtoGg)</f>
        <v>16.662194659426483</v>
      </c>
      <c r="BK12" s="27">
        <f>IF(('Activity data'!BK13*EF!$H12)*kgtoGg=0,"NO",('Activity data'!BK13*EF!$H12)*kgtoGg)</f>
        <v>16.687512973153691</v>
      </c>
      <c r="BL12" s="27">
        <f>IF(('Activity data'!BL13*EF!$H12)*kgtoGg=0,"NO",('Activity data'!BL13*EF!$H12)*kgtoGg)</f>
        <v>16.6960867048216</v>
      </c>
      <c r="BM12" s="27">
        <f>IF(('Activity data'!BM13*EF!$H12)*kgtoGg=0,"NO",('Activity data'!BM13*EF!$H12)*kgtoGg)</f>
        <v>16.699560298273521</v>
      </c>
      <c r="BN12" s="27">
        <f>IF(('Activity data'!BN13*EF!$H12)*kgtoGg=0,"NO",('Activity data'!BN13*EF!$H12)*kgtoGg)</f>
        <v>16.703268144959758</v>
      </c>
      <c r="BO12" s="27">
        <f>IF(('Activity data'!BO13*EF!$H12)*kgtoGg=0,"NO",('Activity data'!BO13*EF!$H12)*kgtoGg)</f>
        <v>16.708421153561527</v>
      </c>
      <c r="BP12" s="27">
        <f>IF(('Activity data'!BP13*EF!$H12)*kgtoGg=0,"NO",('Activity data'!BP13*EF!$H12)*kgtoGg)</f>
        <v>16.71440335539873</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23.43627516326238</v>
      </c>
      <c r="AO13" s="27">
        <f>IF(('Activity data'!AO14*EF!$H13)*kgtoGg=0,"NO",('Activity data'!AO14*EF!$H13)*kgtoGg)</f>
        <v>23.510965559489058</v>
      </c>
      <c r="AP13" s="27">
        <f>IF(('Activity data'!AP14*EF!$H13)*kgtoGg=0,"NO",('Activity data'!AP14*EF!$H13)*kgtoGg)</f>
        <v>23.592115770470972</v>
      </c>
      <c r="AQ13" s="27">
        <f>IF(('Activity data'!AQ14*EF!$H13)*kgtoGg=0,"NO",('Activity data'!AQ14*EF!$H13)*kgtoGg)</f>
        <v>23.679640317164633</v>
      </c>
      <c r="AR13" s="27">
        <f>IF(('Activity data'!AR14*EF!$H13)*kgtoGg=0,"NO",('Activity data'!AR14*EF!$H13)*kgtoGg)</f>
        <v>23.734143756350253</v>
      </c>
      <c r="AS13" s="27">
        <f>IF(('Activity data'!AS14*EF!$H13)*kgtoGg=0,"NO",('Activity data'!AS14*EF!$H13)*kgtoGg)</f>
        <v>23.794070201099252</v>
      </c>
      <c r="AT13" s="27">
        <f>IF(('Activity data'!AT14*EF!$H13)*kgtoGg=0,"NO",('Activity data'!AT14*EF!$H13)*kgtoGg)</f>
        <v>23.858631526719762</v>
      </c>
      <c r="AU13" s="27">
        <f>IF(('Activity data'!AU14*EF!$H13)*kgtoGg=0,"NO",('Activity data'!AU14*EF!$H13)*kgtoGg)</f>
        <v>23.928001932364783</v>
      </c>
      <c r="AV13" s="27">
        <f>IF(('Activity data'!AV14*EF!$H13)*kgtoGg=0,"NO",('Activity data'!AV14*EF!$H13)*kgtoGg)</f>
        <v>24.001584356768948</v>
      </c>
      <c r="AW13" s="27">
        <f>IF(('Activity data'!AW14*EF!$H13)*kgtoGg=0,"NO",('Activity data'!AW14*EF!$H13)*kgtoGg)</f>
        <v>24.053034777904244</v>
      </c>
      <c r="AX13" s="27">
        <f>IF(('Activity data'!AX14*EF!$H13)*kgtoGg=0,"NO",('Activity data'!AX14*EF!$H13)*kgtoGg)</f>
        <v>24.107990966818623</v>
      </c>
      <c r="AY13" s="27">
        <f>IF(('Activity data'!AY14*EF!$H13)*kgtoGg=0,"NO",('Activity data'!AY14*EF!$H13)*kgtoGg)</f>
        <v>24.166947101962553</v>
      </c>
      <c r="AZ13" s="27">
        <f>IF(('Activity data'!AZ14*EF!$H13)*kgtoGg=0,"NO",('Activity data'!AZ14*EF!$H13)*kgtoGg)</f>
        <v>24.230558326063051</v>
      </c>
      <c r="BA13" s="27">
        <f>IF(('Activity data'!BA14*EF!$H13)*kgtoGg=0,"NO",('Activity data'!BA14*EF!$H13)*kgtoGg)</f>
        <v>24.296957131176967</v>
      </c>
      <c r="BB13" s="27">
        <f>IF(('Activity data'!BB14*EF!$H13)*kgtoGg=0,"NO",('Activity data'!BB14*EF!$H13)*kgtoGg)</f>
        <v>24.338123931588228</v>
      </c>
      <c r="BC13" s="27">
        <f>IF(('Activity data'!BC14*EF!$H13)*kgtoGg=0,"NO",('Activity data'!BC14*EF!$H13)*kgtoGg)</f>
        <v>24.382993164145894</v>
      </c>
      <c r="BD13" s="27">
        <f>IF(('Activity data'!BD14*EF!$H13)*kgtoGg=0,"NO",('Activity data'!BD14*EF!$H13)*kgtoGg)</f>
        <v>24.429899679693399</v>
      </c>
      <c r="BE13" s="27">
        <f>IF(('Activity data'!BE14*EF!$H13)*kgtoGg=0,"NO",('Activity data'!BE14*EF!$H13)*kgtoGg)</f>
        <v>24.479518473587959</v>
      </c>
      <c r="BF13" s="27">
        <f>IF(('Activity data'!BF14*EF!$H13)*kgtoGg=0,"NO",('Activity data'!BF14*EF!$H13)*kgtoGg)</f>
        <v>24.531754542949216</v>
      </c>
      <c r="BG13" s="27">
        <f>IF(('Activity data'!BG14*EF!$H13)*kgtoGg=0,"NO",('Activity data'!BG14*EF!$H13)*kgtoGg)</f>
        <v>24.560272461353055</v>
      </c>
      <c r="BH13" s="27">
        <f>IF(('Activity data'!BH14*EF!$H13)*kgtoGg=0,"NO",('Activity data'!BH14*EF!$H13)*kgtoGg)</f>
        <v>24.590527875229174</v>
      </c>
      <c r="BI13" s="27">
        <f>IF(('Activity data'!BI14*EF!$H13)*kgtoGg=0,"NO",('Activity data'!BI14*EF!$H13)*kgtoGg)</f>
        <v>24.623240293918865</v>
      </c>
      <c r="BJ13" s="27">
        <f>IF(('Activity data'!BJ14*EF!$H13)*kgtoGg=0,"NO",('Activity data'!BJ14*EF!$H13)*kgtoGg)</f>
        <v>24.658338926506637</v>
      </c>
      <c r="BK13" s="27">
        <f>IF(('Activity data'!BK14*EF!$H13)*kgtoGg=0,"NO",('Activity data'!BK14*EF!$H13)*kgtoGg)</f>
        <v>24.695807433728753</v>
      </c>
      <c r="BL13" s="27">
        <f>IF(('Activity data'!BL14*EF!$H13)*kgtoGg=0,"NO",('Activity data'!BL14*EF!$H13)*kgtoGg)</f>
        <v>24.708495677123668</v>
      </c>
      <c r="BM13" s="27">
        <f>IF(('Activity data'!BM14*EF!$H13)*kgtoGg=0,"NO",('Activity data'!BM14*EF!$H13)*kgtoGg)</f>
        <v>24.713636239119321</v>
      </c>
      <c r="BN13" s="27">
        <f>IF(('Activity data'!BN14*EF!$H13)*kgtoGg=0,"NO",('Activity data'!BN14*EF!$H13)*kgtoGg)</f>
        <v>24.719123471872599</v>
      </c>
      <c r="BO13" s="27">
        <f>IF(('Activity data'!BO14*EF!$H13)*kgtoGg=0,"NO",('Activity data'!BO14*EF!$H13)*kgtoGg)</f>
        <v>24.726749396019503</v>
      </c>
      <c r="BP13" s="27">
        <f>IF(('Activity data'!BP14*EF!$H13)*kgtoGg=0,"NO",('Activity data'!BP14*EF!$H13)*kgtoGg)</f>
        <v>24.735602441098116</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5.3670416140303319</v>
      </c>
      <c r="AO14" s="27">
        <f>IF(('Activity data'!AO15*EF!$H14)*kgtoGg=0,"NO",('Activity data'!AO15*EF!$H14)*kgtoGg)</f>
        <v>5.3576298681658461</v>
      </c>
      <c r="AP14" s="27">
        <f>IF(('Activity data'!AP15*EF!$H14)*kgtoGg=0,"NO",('Activity data'!AP15*EF!$H14)*kgtoGg)</f>
        <v>5.3535558449918694</v>
      </c>
      <c r="AQ14" s="27">
        <f>IF(('Activity data'!AQ15*EF!$H14)*kgtoGg=0,"NO",('Activity data'!AQ15*EF!$H14)*kgtoGg)</f>
        <v>5.3579435754803217</v>
      </c>
      <c r="AR14" s="27">
        <f>IF(('Activity data'!AR15*EF!$H14)*kgtoGg=0,"NO",('Activity data'!AR15*EF!$H14)*kgtoGg)</f>
        <v>5.3719044351814391</v>
      </c>
      <c r="AS14" s="27">
        <f>IF(('Activity data'!AS15*EF!$H14)*kgtoGg=0,"NO",('Activity data'!AS15*EF!$H14)*kgtoGg)</f>
        <v>5.3923871539920745</v>
      </c>
      <c r="AT14" s="27">
        <f>IF(('Activity data'!AT15*EF!$H14)*kgtoGg=0,"NO",('Activity data'!AT15*EF!$H14)*kgtoGg)</f>
        <v>5.412504134465423</v>
      </c>
      <c r="AU14" s="27">
        <f>IF(('Activity data'!AU15*EF!$H14)*kgtoGg=0,"NO",('Activity data'!AU15*EF!$H14)*kgtoGg)</f>
        <v>5.4374045660235923</v>
      </c>
      <c r="AV14" s="27">
        <f>IF(('Activity data'!AV15*EF!$H14)*kgtoGg=0,"NO",('Activity data'!AV15*EF!$H14)*kgtoGg)</f>
        <v>5.4620542784680026</v>
      </c>
      <c r="AW14" s="27">
        <f>IF(('Activity data'!AW15*EF!$H14)*kgtoGg=0,"NO",('Activity data'!AW15*EF!$H14)*kgtoGg)</f>
        <v>5.5517072396840428</v>
      </c>
      <c r="AX14" s="27">
        <f>IF(('Activity data'!AX15*EF!$H14)*kgtoGg=0,"NO",('Activity data'!AX15*EF!$H14)*kgtoGg)</f>
        <v>5.6385317150449907</v>
      </c>
      <c r="AY14" s="27">
        <f>IF(('Activity data'!AY15*EF!$H14)*kgtoGg=0,"NO",('Activity data'!AY15*EF!$H14)*kgtoGg)</f>
        <v>5.7308781549814016</v>
      </c>
      <c r="AZ14" s="27">
        <f>IF(('Activity data'!AZ15*EF!$H14)*kgtoGg=0,"NO",('Activity data'!AZ15*EF!$H14)*kgtoGg)</f>
        <v>5.8388735079295362</v>
      </c>
      <c r="BA14" s="27">
        <f>IF(('Activity data'!BA15*EF!$H14)*kgtoGg=0,"NO",('Activity data'!BA15*EF!$H14)*kgtoGg)</f>
        <v>5.9405681058944593</v>
      </c>
      <c r="BB14" s="27">
        <f>IF(('Activity data'!BB15*EF!$H14)*kgtoGg=0,"NO",('Activity data'!BB15*EF!$H14)*kgtoGg)</f>
        <v>6.0538009650149478</v>
      </c>
      <c r="BC14" s="27">
        <f>IF(('Activity data'!BC15*EF!$H14)*kgtoGg=0,"NO",('Activity data'!BC15*EF!$H14)*kgtoGg)</f>
        <v>6.1769873137872864</v>
      </c>
      <c r="BD14" s="27">
        <f>IF(('Activity data'!BD15*EF!$H14)*kgtoGg=0,"NO",('Activity data'!BD15*EF!$H14)*kgtoGg)</f>
        <v>6.2906062341580098</v>
      </c>
      <c r="BE14" s="27">
        <f>IF(('Activity data'!BE15*EF!$H14)*kgtoGg=0,"NO",('Activity data'!BE15*EF!$H14)*kgtoGg)</f>
        <v>6.4044812802741458</v>
      </c>
      <c r="BF14" s="27">
        <f>IF(('Activity data'!BF15*EF!$H14)*kgtoGg=0,"NO",('Activity data'!BF15*EF!$H14)*kgtoGg)</f>
        <v>6.5186371674639778</v>
      </c>
      <c r="BG14" s="27">
        <f>IF(('Activity data'!BG15*EF!$H14)*kgtoGg=0,"NO",('Activity data'!BG15*EF!$H14)*kgtoGg)</f>
        <v>6.6437322760306987</v>
      </c>
      <c r="BH14" s="27">
        <f>IF(('Activity data'!BH15*EF!$H14)*kgtoGg=0,"NO",('Activity data'!BH15*EF!$H14)*kgtoGg)</f>
        <v>6.7614570573206318</v>
      </c>
      <c r="BI14" s="27">
        <f>IF(('Activity data'!BI15*EF!$H14)*kgtoGg=0,"NO",('Activity data'!BI15*EF!$H14)*kgtoGg)</f>
        <v>6.8818657820794353</v>
      </c>
      <c r="BJ14" s="27">
        <f>IF(('Activity data'!BJ15*EF!$H14)*kgtoGg=0,"NO",('Activity data'!BJ15*EF!$H14)*kgtoGg)</f>
        <v>7.0050487995947819</v>
      </c>
      <c r="BK14" s="27">
        <f>IF(('Activity data'!BK15*EF!$H14)*kgtoGg=0,"NO",('Activity data'!BK15*EF!$H14)*kgtoGg)</f>
        <v>7.1317062524287902</v>
      </c>
      <c r="BL14" s="27">
        <f>IF(('Activity data'!BL15*EF!$H14)*kgtoGg=0,"NO",('Activity data'!BL15*EF!$H14)*kgtoGg)</f>
        <v>7.2631842870087659</v>
      </c>
      <c r="BM14" s="27">
        <f>IF(('Activity data'!BM15*EF!$H14)*kgtoGg=0,"NO",('Activity data'!BM15*EF!$H14)*kgtoGg)</f>
        <v>7.2770448226057587</v>
      </c>
      <c r="BN14" s="27">
        <f>IF(('Activity data'!BN15*EF!$H14)*kgtoGg=0,"NO",('Activity data'!BN15*EF!$H14)*kgtoGg)</f>
        <v>7.2724625815111343</v>
      </c>
      <c r="BO14" s="27">
        <f>IF(('Activity data'!BO15*EF!$H14)*kgtoGg=0,"NO",('Activity data'!BO15*EF!$H14)*kgtoGg)</f>
        <v>7.2725482112248425</v>
      </c>
      <c r="BP14" s="27">
        <f>IF(('Activity data'!BP15*EF!$H14)*kgtoGg=0,"NO",('Activity data'!BP15*EF!$H14)*kgtoGg)</f>
        <v>7.2667047441079857</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1.5396663284052376</v>
      </c>
      <c r="AO16" s="27">
        <f>IF(('Activity data'!AO17*EF!$H16)*kgtoGg=0,"NO",('Activity data'!AO17*EF!$H16)*kgtoGg)</f>
        <v>1.51689353697647</v>
      </c>
      <c r="AP16" s="27">
        <f>IF(('Activity data'!AP17*EF!$H16)*kgtoGg=0,"NO",('Activity data'!AP17*EF!$H16)*kgtoGg)</f>
        <v>1.4979556416410036</v>
      </c>
      <c r="AQ16" s="27">
        <f>IF(('Activity data'!AQ17*EF!$H16)*kgtoGg=0,"NO",('Activity data'!AQ17*EF!$H16)*kgtoGg)</f>
        <v>1.4844138827224946</v>
      </c>
      <c r="AR16" s="27">
        <f>IF(('Activity data'!AR17*EF!$H16)*kgtoGg=0,"NO",('Activity data'!AR17*EF!$H16)*kgtoGg)</f>
        <v>1.4743763570843096</v>
      </c>
      <c r="AS16" s="27">
        <f>IF(('Activity data'!AS17*EF!$H16)*kgtoGg=0,"NO",('Activity data'!AS17*EF!$H16)*kgtoGg)</f>
        <v>1.4683108531694369</v>
      </c>
      <c r="AT16" s="27">
        <f>IF(('Activity data'!AT17*EF!$H16)*kgtoGg=0,"NO",('Activity data'!AT17*EF!$H16)*kgtoGg)</f>
        <v>1.4623928273992073</v>
      </c>
      <c r="AU16" s="27">
        <f>IF(('Activity data'!AU17*EF!$H16)*kgtoGg=0,"NO",('Activity data'!AU17*EF!$H16)*kgtoGg)</f>
        <v>1.4593112651239024</v>
      </c>
      <c r="AV16" s="27">
        <f>IF(('Activity data'!AV17*EF!$H16)*kgtoGg=0,"NO",('Activity data'!AV17*EF!$H16)*kgtoGg)</f>
        <v>1.4563311688613767</v>
      </c>
      <c r="AW16" s="27">
        <f>IF(('Activity data'!AW17*EF!$H16)*kgtoGg=0,"NO",('Activity data'!AW17*EF!$H16)*kgtoGg)</f>
        <v>1.4852993659939229</v>
      </c>
      <c r="AX16" s="27">
        <f>IF(('Activity data'!AX17*EF!$H16)*kgtoGg=0,"NO",('Activity data'!AX17*EF!$H16)*kgtoGg)</f>
        <v>1.512262925257895</v>
      </c>
      <c r="AY16" s="27">
        <f>IF(('Activity data'!AY17*EF!$H16)*kgtoGg=0,"NO",('Activity data'!AY17*EF!$H16)*kgtoGg)</f>
        <v>1.5414902996853208</v>
      </c>
      <c r="AZ16" s="27">
        <f>IF(('Activity data'!AZ17*EF!$H16)*kgtoGg=0,"NO",('Activity data'!AZ17*EF!$H16)*kgtoGg)</f>
        <v>1.5779487196155533</v>
      </c>
      <c r="BA16" s="27">
        <f>IF(('Activity data'!BA17*EF!$H16)*kgtoGg=0,"NO",('Activity data'!BA17*EF!$H16)*kgtoGg)</f>
        <v>1.610560772525768</v>
      </c>
      <c r="BB16" s="27">
        <f>IF(('Activity data'!BB17*EF!$H16)*kgtoGg=0,"NO",('Activity data'!BB17*EF!$H16)*kgtoGg)</f>
        <v>1.6462447396919304</v>
      </c>
      <c r="BC16" s="27">
        <f>IF(('Activity data'!BC17*EF!$H16)*kgtoGg=0,"NO",('Activity data'!BC17*EF!$H16)*kgtoGg)</f>
        <v>1.6858688293692288</v>
      </c>
      <c r="BD16" s="27">
        <f>IF(('Activity data'!BD17*EF!$H16)*kgtoGg=0,"NO",('Activity data'!BD17*EF!$H16)*kgtoGg)</f>
        <v>1.7199812284730804</v>
      </c>
      <c r="BE16" s="27">
        <f>IF(('Activity data'!BE17*EF!$H16)*kgtoGg=0,"NO",('Activity data'!BE17*EF!$H16)*kgtoGg)</f>
        <v>1.7533814663965785</v>
      </c>
      <c r="BF16" s="27">
        <f>IF(('Activity data'!BF17*EF!$H16)*kgtoGg=0,"NO",('Activity data'!BF17*EF!$H16)*kgtoGg)</f>
        <v>1.7860886957938682</v>
      </c>
      <c r="BG16" s="27">
        <f>IF(('Activity data'!BG17*EF!$H16)*kgtoGg=0,"NO",('Activity data'!BG17*EF!$H16)*kgtoGg)</f>
        <v>1.8210713028547756</v>
      </c>
      <c r="BH16" s="27">
        <f>IF(('Activity data'!BH17*EF!$H16)*kgtoGg=0,"NO",('Activity data'!BH17*EF!$H16)*kgtoGg)</f>
        <v>1.8517078328467715</v>
      </c>
      <c r="BI16" s="27">
        <f>IF(('Activity data'!BI17*EF!$H16)*kgtoGg=0,"NO",('Activity data'!BI17*EF!$H16)*kgtoGg)</f>
        <v>1.8826456224612003</v>
      </c>
      <c r="BJ16" s="27">
        <f>IF(('Activity data'!BJ17*EF!$H16)*kgtoGg=0,"NO",('Activity data'!BJ17*EF!$H16)*kgtoGg)</f>
        <v>1.9138919194152015</v>
      </c>
      <c r="BK16" s="27">
        <f>IF(('Activity data'!BK17*EF!$H16)*kgtoGg=0,"NO",('Activity data'!BK17*EF!$H16)*kgtoGg)</f>
        <v>1.9457193309630603</v>
      </c>
      <c r="BL16" s="27">
        <f>IF(('Activity data'!BL17*EF!$H16)*kgtoGg=0,"NO",('Activity data'!BL17*EF!$H16)*kgtoGg)</f>
        <v>1.9765500584418627</v>
      </c>
      <c r="BM16" s="27">
        <f>IF(('Activity data'!BM17*EF!$H16)*kgtoGg=0,"NO",('Activity data'!BM17*EF!$H16)*kgtoGg)</f>
        <v>1.9561765524892059</v>
      </c>
      <c r="BN16" s="27">
        <f>IF(('Activity data'!BN17*EF!$H16)*kgtoGg=0,"NO",('Activity data'!BN17*EF!$H16)*kgtoGg)</f>
        <v>1.9283007797519205</v>
      </c>
      <c r="BO16" s="27">
        <f>IF(('Activity data'!BO17*EF!$H16)*kgtoGg=0,"NO",('Activity data'!BO17*EF!$H16)*kgtoGg)</f>
        <v>1.90280445465309</v>
      </c>
      <c r="BP16" s="27">
        <f>IF(('Activity data'!BP17*EF!$H16)*kgtoGg=0,"NO",('Activity data'!BP17*EF!$H16)*kgtoGg)</f>
        <v>1.8752504962421104</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0.21333866791427153</v>
      </c>
      <c r="AO17" s="27">
        <f>IF(('Activity data'!AO18*EF!$H17)*kgtoGg=0,"NO",('Activity data'!AO18*EF!$H17)*kgtoGg)</f>
        <v>0.21018323293561936</v>
      </c>
      <c r="AP17" s="27">
        <f>IF(('Activity data'!AP18*EF!$H17)*kgtoGg=0,"NO",('Activity data'!AP18*EF!$H17)*kgtoGg)</f>
        <v>0.20755916739009747</v>
      </c>
      <c r="AQ17" s="27">
        <f>IF(('Activity data'!AQ18*EF!$H17)*kgtoGg=0,"NO",('Activity data'!AQ18*EF!$H17)*kgtoGg)</f>
        <v>0.20568279927345287</v>
      </c>
      <c r="AR17" s="27">
        <f>IF(('Activity data'!AR18*EF!$H17)*kgtoGg=0,"NO",('Activity data'!AR18*EF!$H17)*kgtoGg)</f>
        <v>0.20429198341335428</v>
      </c>
      <c r="AS17" s="27">
        <f>IF(('Activity data'!AS18*EF!$H17)*kgtoGg=0,"NO",('Activity data'!AS18*EF!$H17)*kgtoGg)</f>
        <v>0.20345153733646434</v>
      </c>
      <c r="AT17" s="27">
        <f>IF(('Activity data'!AT18*EF!$H17)*kgtoGg=0,"NO",('Activity data'!AT18*EF!$H17)*kgtoGg)</f>
        <v>0.20263152607089951</v>
      </c>
      <c r="AU17" s="27">
        <f>IF(('Activity data'!AU18*EF!$H17)*kgtoGg=0,"NO",('Activity data'!AU18*EF!$H17)*kgtoGg)</f>
        <v>0.20220453979551004</v>
      </c>
      <c r="AV17" s="27">
        <f>IF(('Activity data'!AV18*EF!$H17)*kgtoGg=0,"NO",('Activity data'!AV18*EF!$H17)*kgtoGg)</f>
        <v>0.20179161281569999</v>
      </c>
      <c r="AW17" s="27">
        <f>IF(('Activity data'!AW18*EF!$H17)*kgtoGg=0,"NO",('Activity data'!AW18*EF!$H17)*kgtoGg)</f>
        <v>0.20580549327416048</v>
      </c>
      <c r="AX17" s="27">
        <f>IF(('Activity data'!AX18*EF!$H17)*kgtoGg=0,"NO",('Activity data'!AX18*EF!$H17)*kgtoGg)</f>
        <v>0.20954160785267542</v>
      </c>
      <c r="AY17" s="27">
        <f>IF(('Activity data'!AY18*EF!$H17)*kgtoGg=0,"NO",('Activity data'!AY18*EF!$H17)*kgtoGg)</f>
        <v>0.2135914003381921</v>
      </c>
      <c r="AZ17" s="27">
        <f>IF(('Activity data'!AZ18*EF!$H17)*kgtoGg=0,"NO",('Activity data'!AZ18*EF!$H17)*kgtoGg)</f>
        <v>0.21864313823664394</v>
      </c>
      <c r="BA17" s="27">
        <f>IF(('Activity data'!BA18*EF!$H17)*kgtoGg=0,"NO",('Activity data'!BA18*EF!$H17)*kgtoGg)</f>
        <v>0.22316191727172319</v>
      </c>
      <c r="BB17" s="27">
        <f>IF(('Activity data'!BB18*EF!$H17)*kgtoGg=0,"NO",('Activity data'!BB18*EF!$H17)*kgtoGg)</f>
        <v>0.2281063457369549</v>
      </c>
      <c r="BC17" s="27">
        <f>IF(('Activity data'!BC18*EF!$H17)*kgtoGg=0,"NO",('Activity data'!BC18*EF!$H17)*kgtoGg)</f>
        <v>0.23359672397873038</v>
      </c>
      <c r="BD17" s="27">
        <f>IF(('Activity data'!BD18*EF!$H17)*kgtoGg=0,"NO",('Activity data'!BD18*EF!$H17)*kgtoGg)</f>
        <v>0.23832339341996808</v>
      </c>
      <c r="BE17" s="27">
        <f>IF(('Activity data'!BE18*EF!$H17)*kgtoGg=0,"NO",('Activity data'!BE18*EF!$H17)*kgtoGg)</f>
        <v>0.24295138465102878</v>
      </c>
      <c r="BF17" s="27">
        <f>IF(('Activity data'!BF18*EF!$H17)*kgtoGg=0,"NO",('Activity data'!BF18*EF!$H17)*kgtoGg)</f>
        <v>0.24748335149478745</v>
      </c>
      <c r="BG17" s="27">
        <f>IF(('Activity data'!BG18*EF!$H17)*kgtoGg=0,"NO",('Activity data'!BG18*EF!$H17)*kgtoGg)</f>
        <v>0.25233059836435606</v>
      </c>
      <c r="BH17" s="27">
        <f>IF(('Activity data'!BH18*EF!$H17)*kgtoGg=0,"NO",('Activity data'!BH18*EF!$H17)*kgtoGg)</f>
        <v>0.25657564573431302</v>
      </c>
      <c r="BI17" s="27">
        <f>IF(('Activity data'!BI18*EF!$H17)*kgtoGg=0,"NO",('Activity data'!BI18*EF!$H17)*kgtoGg)</f>
        <v>0.260862436127002</v>
      </c>
      <c r="BJ17" s="27">
        <f>IF(('Activity data'!BJ18*EF!$H17)*kgtoGg=0,"NO",('Activity data'!BJ18*EF!$H17)*kgtoGg)</f>
        <v>0.26519197379788484</v>
      </c>
      <c r="BK17" s="27">
        <f>IF(('Activity data'!BK18*EF!$H17)*kgtoGg=0,"NO",('Activity data'!BK18*EF!$H17)*kgtoGg)</f>
        <v>0.26960203165101232</v>
      </c>
      <c r="BL17" s="27">
        <f>IF(('Activity data'!BL18*EF!$H17)*kgtoGg=0,"NO",('Activity data'!BL18*EF!$H17)*kgtoGg)</f>
        <v>0.2738739873402482</v>
      </c>
      <c r="BM17" s="27">
        <f>IF(('Activity data'!BM18*EF!$H17)*kgtoGg=0,"NO",('Activity data'!BM18*EF!$H17)*kgtoGg)</f>
        <v>0.2710510012552142</v>
      </c>
      <c r="BN17" s="27">
        <f>IF(('Activity data'!BN18*EF!$H17)*kgtoGg=0,"NO",('Activity data'!BN18*EF!$H17)*kgtoGg)</f>
        <v>0.26718848889579078</v>
      </c>
      <c r="BO17" s="27">
        <f>IF(('Activity data'!BO18*EF!$H17)*kgtoGg=0,"NO",('Activity data'!BO18*EF!$H17)*kgtoGg)</f>
        <v>0.26365567666696987</v>
      </c>
      <c r="BP17" s="27">
        <f>IF(('Activity data'!BP18*EF!$H17)*kgtoGg=0,"NO",('Activity data'!BP18*EF!$H17)*kgtoGg)</f>
        <v>0.25983775542344156</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7.5172567361532208</v>
      </c>
      <c r="AO18" s="27">
        <f>IF(('Activity data'!AO5*EF!$H18)*kgtoGg=0,"NO",('Activity data'!AO5*EF!$H18)*kgtoGg)</f>
        <v>7.5339388932405713</v>
      </c>
      <c r="AP18" s="27">
        <f>IF(('Activity data'!AP5*EF!$H18)*kgtoGg=0,"NO",('Activity data'!AP5*EF!$H18)*kgtoGg)</f>
        <v>7.556871699295173</v>
      </c>
      <c r="AQ18" s="27">
        <f>IF(('Activity data'!AQ5*EF!$H18)*kgtoGg=0,"NO",('Activity data'!AQ5*EF!$H18)*kgtoGg)</f>
        <v>7.5888529958308224</v>
      </c>
      <c r="AR18" s="27">
        <f>IF(('Activity data'!AR5*EF!$H18)*kgtoGg=0,"NO",('Activity data'!AR5*EF!$H18)*kgtoGg)</f>
        <v>7.6211672980076424</v>
      </c>
      <c r="AS18" s="27">
        <f>IF(('Activity data'!AS5*EF!$H18)*kgtoGg=0,"NO",('Activity data'!AS5*EF!$H18)*kgtoGg)</f>
        <v>7.6607807610694723</v>
      </c>
      <c r="AT18" s="27">
        <f>IF(('Activity data'!AT5*EF!$H18)*kgtoGg=0,"NO",('Activity data'!AT5*EF!$H18)*kgtoGg)</f>
        <v>7.7014842268648902</v>
      </c>
      <c r="AU18" s="27">
        <f>IF(('Activity data'!AU5*EF!$H18)*kgtoGg=0,"NO",('Activity data'!AU5*EF!$H18)*kgtoGg)</f>
        <v>7.7479217783494736</v>
      </c>
      <c r="AV18" s="27">
        <f>IF(('Activity data'!AV5*EF!$H18)*kgtoGg=0,"NO",('Activity data'!AV5*EF!$H18)*kgtoGg)</f>
        <v>7.7955101752744698</v>
      </c>
      <c r="AW18" s="27">
        <f>IF(('Activity data'!AW5*EF!$H18)*kgtoGg=0,"NO",('Activity data'!AW5*EF!$H18)*kgtoGg)</f>
        <v>7.8962173126085711</v>
      </c>
      <c r="AX18" s="27">
        <f>IF(('Activity data'!AX5*EF!$H18)*kgtoGg=0,"NO",('Activity data'!AX5*EF!$H18)*kgtoGg)</f>
        <v>7.995996464055267</v>
      </c>
      <c r="AY18" s="27">
        <f>IF(('Activity data'!AY5*EF!$H18)*kgtoGg=0,"NO",('Activity data'!AY5*EF!$H18)*kgtoGg)</f>
        <v>8.1025556412744635</v>
      </c>
      <c r="AZ18" s="27">
        <f>IF(('Activity data'!AZ5*EF!$H18)*kgtoGg=0,"NO",('Activity data'!AZ5*EF!$H18)*kgtoGg)</f>
        <v>8.2253975499195544</v>
      </c>
      <c r="BA18" s="27">
        <f>IF(('Activity data'!BA5*EF!$H18)*kgtoGg=0,"NO",('Activity data'!BA5*EF!$H18)*kgtoGg)</f>
        <v>8.3441610665436929</v>
      </c>
      <c r="BB18" s="27">
        <f>IF(('Activity data'!BB5*EF!$H18)*kgtoGg=0,"NO",('Activity data'!BB5*EF!$H18)*kgtoGg)</f>
        <v>8.4673066431476602</v>
      </c>
      <c r="BC18" s="27">
        <f>IF(('Activity data'!BC5*EF!$H18)*kgtoGg=0,"NO",('Activity data'!BC5*EF!$H18)*kgtoGg)</f>
        <v>8.6013895565615393</v>
      </c>
      <c r="BD18" s="27">
        <f>IF(('Activity data'!BD5*EF!$H18)*kgtoGg=0,"NO",('Activity data'!BD5*EF!$H18)*kgtoGg)</f>
        <v>8.7280371954516642</v>
      </c>
      <c r="BE18" s="27">
        <f>IF(('Activity data'!BE5*EF!$H18)*kgtoGg=0,"NO",('Activity data'!BE5*EF!$H18)*kgtoGg)</f>
        <v>8.8564865532044212</v>
      </c>
      <c r="BF18" s="27">
        <f>IF(('Activity data'!BF5*EF!$H18)*kgtoGg=0,"NO",('Activity data'!BF5*EF!$H18)*kgtoGg)</f>
        <v>8.9867675708242913</v>
      </c>
      <c r="BG18" s="27">
        <f>IF(('Activity data'!BG5*EF!$H18)*kgtoGg=0,"NO",('Activity data'!BG5*EF!$H18)*kgtoGg)</f>
        <v>9.1207817341013318</v>
      </c>
      <c r="BH18" s="27">
        <f>IF(('Activity data'!BH5*EF!$H18)*kgtoGg=0,"NO",('Activity data'!BH5*EF!$H18)*kgtoGg)</f>
        <v>9.2490671245536156</v>
      </c>
      <c r="BI18" s="27">
        <f>IF(('Activity data'!BI5*EF!$H18)*kgtoGg=0,"NO",('Activity data'!BI5*EF!$H18)*kgtoGg)</f>
        <v>9.3812339877870841</v>
      </c>
      <c r="BJ18" s="27">
        <f>IF(('Activity data'!BJ5*EF!$H18)*kgtoGg=0,"NO",('Activity data'!BJ5*EF!$H18)*kgtoGg)</f>
        <v>9.5173950043936113</v>
      </c>
      <c r="BK18" s="27">
        <f>IF(('Activity data'!BK5*EF!$H18)*kgtoGg=0,"NO",('Activity data'!BK5*EF!$H18)*kgtoGg)</f>
        <v>9.6582551819148357</v>
      </c>
      <c r="BL18" s="27">
        <f>IF(('Activity data'!BL5*EF!$H18)*kgtoGg=0,"NO",('Activity data'!BL5*EF!$H18)*kgtoGg)</f>
        <v>9.796098584472313</v>
      </c>
      <c r="BM18" s="27">
        <f>IF(('Activity data'!BM5*EF!$H18)*kgtoGg=0,"NO",('Activity data'!BM5*EF!$H18)*kgtoGg)</f>
        <v>9.8208324972791949</v>
      </c>
      <c r="BN18" s="27">
        <f>IF(('Activity data'!BN5*EF!$H18)*kgtoGg=0,"NO",('Activity data'!BN5*EF!$H18)*kgtoGg)</f>
        <v>9.8282423207402356</v>
      </c>
      <c r="BO18" s="27">
        <f>IF(('Activity data'!BO5*EF!$H18)*kgtoGg=0,"NO",('Activity data'!BO5*EF!$H18)*kgtoGg)</f>
        <v>9.8407295406885229</v>
      </c>
      <c r="BP18" s="27">
        <f>IF(('Activity data'!BP5*EF!$H18)*kgtoGg=0,"NO",('Activity data'!BP5*EF!$H18)*kgtoGg)</f>
        <v>9.8479550369918751</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2.1417226712116899</v>
      </c>
      <c r="AO19" s="27">
        <f>IF(('Activity data'!AO6*EF!$H19)*kgtoGg=0,"NO",('Activity data'!AO6*EF!$H19)*kgtoGg)</f>
        <v>2.1464755425439761</v>
      </c>
      <c r="AP19" s="27">
        <f>IF(('Activity data'!AP6*EF!$H19)*kgtoGg=0,"NO",('Activity data'!AP6*EF!$H19)*kgtoGg)</f>
        <v>2.1530092705202235</v>
      </c>
      <c r="AQ19" s="27">
        <f>IF(('Activity data'!AQ6*EF!$H19)*kgtoGg=0,"NO",('Activity data'!AQ6*EF!$H19)*kgtoGg)</f>
        <v>2.1621209811148248</v>
      </c>
      <c r="AR19" s="27">
        <f>IF(('Activity data'!AR6*EF!$H19)*kgtoGg=0,"NO",('Activity data'!AR6*EF!$H19)*kgtoGg)</f>
        <v>2.1713275675073889</v>
      </c>
      <c r="AS19" s="27">
        <f>IF(('Activity data'!AS6*EF!$H19)*kgtoGg=0,"NO",('Activity data'!AS6*EF!$H19)*kgtoGg)</f>
        <v>2.1826137394318752</v>
      </c>
      <c r="AT19" s="27">
        <f>IF(('Activity data'!AT6*EF!$H19)*kgtoGg=0,"NO",('Activity data'!AT6*EF!$H19)*kgtoGg)</f>
        <v>2.1942104612880913</v>
      </c>
      <c r="AU19" s="27">
        <f>IF(('Activity data'!AU6*EF!$H19)*kgtoGg=0,"NO",('Activity data'!AU6*EF!$H19)*kgtoGg)</f>
        <v>2.2074408670465875</v>
      </c>
      <c r="AV19" s="27">
        <f>IF(('Activity data'!AV6*EF!$H19)*kgtoGg=0,"NO",('Activity data'!AV6*EF!$H19)*kgtoGg)</f>
        <v>2.2209991572790746</v>
      </c>
      <c r="AW19" s="27">
        <f>IF(('Activity data'!AW6*EF!$H19)*kgtoGg=0,"NO",('Activity data'!AW6*EF!$H19)*kgtoGg)</f>
        <v>2.249691373968171</v>
      </c>
      <c r="AX19" s="27">
        <f>IF(('Activity data'!AX6*EF!$H19)*kgtoGg=0,"NO",('Activity data'!AX6*EF!$H19)*kgtoGg)</f>
        <v>2.2781192005368567</v>
      </c>
      <c r="AY19" s="27">
        <f>IF(('Activity data'!AY6*EF!$H19)*kgtoGg=0,"NO",('Activity data'!AY6*EF!$H19)*kgtoGg)</f>
        <v>2.3084787071609183</v>
      </c>
      <c r="AZ19" s="27">
        <f>IF(('Activity data'!AZ6*EF!$H19)*kgtoGg=0,"NO",('Activity data'!AZ6*EF!$H19)*kgtoGg)</f>
        <v>2.3434772857587194</v>
      </c>
      <c r="BA19" s="27">
        <f>IF(('Activity data'!BA6*EF!$H19)*kgtoGg=0,"NO",('Activity data'!BA6*EF!$H19)*kgtoGg)</f>
        <v>2.377313899964463</v>
      </c>
      <c r="BB19" s="27">
        <f>IF(('Activity data'!BB6*EF!$H19)*kgtoGg=0,"NO",('Activity data'!BB6*EF!$H19)*kgtoGg)</f>
        <v>2.4123989958351029</v>
      </c>
      <c r="BC19" s="27">
        <f>IF(('Activity data'!BC6*EF!$H19)*kgtoGg=0,"NO",('Activity data'!BC6*EF!$H19)*kgtoGg)</f>
        <v>2.4506002207712587</v>
      </c>
      <c r="BD19" s="27">
        <f>IF(('Activity data'!BD6*EF!$H19)*kgtoGg=0,"NO",('Activity data'!BD6*EF!$H19)*kgtoGg)</f>
        <v>2.4866830803817197</v>
      </c>
      <c r="BE19" s="27">
        <f>IF(('Activity data'!BE6*EF!$H19)*kgtoGg=0,"NO",('Activity data'!BE6*EF!$H19)*kgtoGg)</f>
        <v>2.5232792631725229</v>
      </c>
      <c r="BF19" s="27">
        <f>IF(('Activity data'!BF6*EF!$H19)*kgtoGg=0,"NO",('Activity data'!BF6*EF!$H19)*kgtoGg)</f>
        <v>2.5603972995597966</v>
      </c>
      <c r="BG19" s="27">
        <f>IF(('Activity data'!BG6*EF!$H19)*kgtoGg=0,"NO",('Activity data'!BG6*EF!$H19)*kgtoGg)</f>
        <v>2.5985789370677335</v>
      </c>
      <c r="BH19" s="27">
        <f>IF(('Activity data'!BH6*EF!$H19)*kgtoGg=0,"NO",('Activity data'!BH6*EF!$H19)*kgtoGg)</f>
        <v>2.6351284043482002</v>
      </c>
      <c r="BI19" s="27">
        <f>IF(('Activity data'!BI6*EF!$H19)*kgtoGg=0,"NO",('Activity data'!BI6*EF!$H19)*kgtoGg)</f>
        <v>2.672783732256411</v>
      </c>
      <c r="BJ19" s="27">
        <f>IF(('Activity data'!BJ6*EF!$H19)*kgtoGg=0,"NO",('Activity data'!BJ6*EF!$H19)*kgtoGg)</f>
        <v>2.7115770243358108</v>
      </c>
      <c r="BK19" s="27">
        <f>IF(('Activity data'!BK6*EF!$H19)*kgtoGg=0,"NO",('Activity data'!BK6*EF!$H19)*kgtoGg)</f>
        <v>2.7517091425082829</v>
      </c>
      <c r="BL19" s="27">
        <f>IF(('Activity data'!BL6*EF!$H19)*kgtoGg=0,"NO",('Activity data'!BL6*EF!$H19)*kgtoGg)</f>
        <v>2.7909817589289081</v>
      </c>
      <c r="BM19" s="27">
        <f>IF(('Activity data'!BM6*EF!$H19)*kgtoGg=0,"NO",('Activity data'!BM6*EF!$H19)*kgtoGg)</f>
        <v>2.7980286356906796</v>
      </c>
      <c r="BN19" s="27">
        <f>IF(('Activity data'!BN6*EF!$H19)*kgtoGg=0,"NO",('Activity data'!BN6*EF!$H19)*kgtoGg)</f>
        <v>2.8001397498182397</v>
      </c>
      <c r="BO19" s="27">
        <f>IF(('Activity data'!BO6*EF!$H19)*kgtoGg=0,"NO",('Activity data'!BO6*EF!$H19)*kgtoGg)</f>
        <v>2.8036974521825924</v>
      </c>
      <c r="BP19" s="27">
        <f>IF(('Activity data'!BP6*EF!$H19)*kgtoGg=0,"NO",('Activity data'!BP6*EF!$H19)*kgtoGg)</f>
        <v>2.8057560501242085</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0.44234757316502876</v>
      </c>
      <c r="AO20" s="27">
        <f>IF(('Activity data'!AO7*EF!$H20)*kgtoGg=0,"NO",('Activity data'!AO7*EF!$H20)*kgtoGg)</f>
        <v>0.44332922271642128</v>
      </c>
      <c r="AP20" s="27">
        <f>IF(('Activity data'!AP7*EF!$H20)*kgtoGg=0,"NO",('Activity data'!AP7*EF!$H20)*kgtoGg)</f>
        <v>0.44467868721659326</v>
      </c>
      <c r="AQ20" s="27">
        <f>IF(('Activity data'!AQ7*EF!$H20)*kgtoGg=0,"NO",('Activity data'!AQ7*EF!$H20)*kgtoGg)</f>
        <v>0.44656060363979833</v>
      </c>
      <c r="AR20" s="27">
        <f>IF(('Activity data'!AR7*EF!$H20)*kgtoGg=0,"NO",('Activity data'!AR7*EF!$H20)*kgtoGg)</f>
        <v>0.44846211554076776</v>
      </c>
      <c r="AS20" s="27">
        <f>IF(('Activity data'!AS7*EF!$H20)*kgtoGg=0,"NO",('Activity data'!AS7*EF!$H20)*kgtoGg)</f>
        <v>0.45079314132119486</v>
      </c>
      <c r="AT20" s="27">
        <f>IF(('Activity data'!AT7*EF!$H20)*kgtoGg=0,"NO",('Activity data'!AT7*EF!$H20)*kgtoGg)</f>
        <v>0.45318830752955591</v>
      </c>
      <c r="AU20" s="27">
        <f>IF(('Activity data'!AU7*EF!$H20)*kgtoGg=0,"NO",('Activity data'!AU7*EF!$H20)*kgtoGg)</f>
        <v>0.45592089189163321</v>
      </c>
      <c r="AV20" s="27">
        <f>IF(('Activity data'!AV7*EF!$H20)*kgtoGg=0,"NO",('Activity data'!AV7*EF!$H20)*kgtoGg)</f>
        <v>0.45872119692702534</v>
      </c>
      <c r="AW20" s="27">
        <f>IF(('Activity data'!AW7*EF!$H20)*kgtoGg=0,"NO",('Activity data'!AW7*EF!$H20)*kgtoGg)</f>
        <v>0.46464723608781278</v>
      </c>
      <c r="AX20" s="27">
        <f>IF(('Activity data'!AX7*EF!$H20)*kgtoGg=0,"NO",('Activity data'!AX7*EF!$H20)*kgtoGg)</f>
        <v>0.47051866858560681</v>
      </c>
      <c r="AY20" s="27">
        <f>IF(('Activity data'!AY7*EF!$H20)*kgtoGg=0,"NO",('Activity data'!AY7*EF!$H20)*kgtoGg)</f>
        <v>0.47678906683004613</v>
      </c>
      <c r="AZ20" s="27">
        <f>IF(('Activity data'!AZ7*EF!$H20)*kgtoGg=0,"NO",('Activity data'!AZ7*EF!$H20)*kgtoGg)</f>
        <v>0.48401761070972765</v>
      </c>
      <c r="BA20" s="27">
        <f>IF(('Activity data'!BA7*EF!$H20)*kgtoGg=0,"NO",('Activity data'!BA7*EF!$H20)*kgtoGg)</f>
        <v>0.49100616454035234</v>
      </c>
      <c r="BB20" s="27">
        <f>IF(('Activity data'!BB7*EF!$H20)*kgtoGg=0,"NO",('Activity data'!BB7*EF!$H20)*kgtoGg)</f>
        <v>0.49825257754295632</v>
      </c>
      <c r="BC20" s="27">
        <f>IF(('Activity data'!BC7*EF!$H20)*kgtoGg=0,"NO",('Activity data'!BC7*EF!$H20)*kgtoGg)</f>
        <v>0.50614259027410013</v>
      </c>
      <c r="BD20" s="27">
        <f>IF(('Activity data'!BD7*EF!$H20)*kgtoGg=0,"NO",('Activity data'!BD7*EF!$H20)*kgtoGg)</f>
        <v>0.51359507961648176</v>
      </c>
      <c r="BE20" s="27">
        <f>IF(('Activity data'!BE7*EF!$H20)*kgtoGg=0,"NO",('Activity data'!BE7*EF!$H20)*kgtoGg)</f>
        <v>0.52115358981120119</v>
      </c>
      <c r="BF20" s="27">
        <f>IF(('Activity data'!BF7*EF!$H20)*kgtoGg=0,"NO",('Activity data'!BF7*EF!$H20)*kgtoGg)</f>
        <v>0.52881988271516178</v>
      </c>
      <c r="BG20" s="27">
        <f>IF(('Activity data'!BG7*EF!$H20)*kgtoGg=0,"NO",('Activity data'!BG7*EF!$H20)*kgtoGg)</f>
        <v>0.53670584989388503</v>
      </c>
      <c r="BH20" s="27">
        <f>IF(('Activity data'!BH7*EF!$H20)*kgtoGg=0,"NO",('Activity data'!BH7*EF!$H20)*kgtoGg)</f>
        <v>0.54425471155058214</v>
      </c>
      <c r="BI20" s="27">
        <f>IF(('Activity data'!BI7*EF!$H20)*kgtoGg=0,"NO",('Activity data'!BI7*EF!$H20)*kgtoGg)</f>
        <v>0.55203197568511508</v>
      </c>
      <c r="BJ20" s="27">
        <f>IF(('Activity data'!BJ7*EF!$H20)*kgtoGg=0,"NO",('Activity data'!BJ7*EF!$H20)*kgtoGg)</f>
        <v>0.56004427290597614</v>
      </c>
      <c r="BK20" s="27">
        <f>IF(('Activity data'!BK7*EF!$H20)*kgtoGg=0,"NO",('Activity data'!BK7*EF!$H20)*kgtoGg)</f>
        <v>0.56833308887556278</v>
      </c>
      <c r="BL20" s="27">
        <f>IF(('Activity data'!BL7*EF!$H20)*kgtoGg=0,"NO",('Activity data'!BL7*EF!$H20)*kgtoGg)</f>
        <v>0.57644438488928817</v>
      </c>
      <c r="BM20" s="27">
        <f>IF(('Activity data'!BM7*EF!$H20)*kgtoGg=0,"NO",('Activity data'!BM7*EF!$H20)*kgtoGg)</f>
        <v>0.57789983422260416</v>
      </c>
      <c r="BN20" s="27">
        <f>IF(('Activity data'!BN7*EF!$H20)*kgtoGg=0,"NO",('Activity data'!BN7*EF!$H20)*kgtoGg)</f>
        <v>0.57833585996186199</v>
      </c>
      <c r="BO20" s="27">
        <f>IF(('Activity data'!BO7*EF!$H20)*kgtoGg=0,"NO",('Activity data'!BO7*EF!$H20)*kgtoGg)</f>
        <v>0.57907066145043395</v>
      </c>
      <c r="BP20" s="27">
        <f>IF(('Activity data'!BP7*EF!$H20)*kgtoGg=0,"NO",('Activity data'!BP7*EF!$H20)*kgtoGg)</f>
        <v>0.57949584059049575</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7.7122253057553644E-2</v>
      </c>
      <c r="AO21" s="27">
        <f>IF(('Activity data'!AO8*EF!$H21)*kgtoGg=0,"NO",('Activity data'!AO8*EF!$H21)*kgtoGg)</f>
        <v>7.6281190382103445E-2</v>
      </c>
      <c r="AP21" s="27">
        <f>IF(('Activity data'!AP8*EF!$H21)*kgtoGg=0,"NO",('Activity data'!AP8*EF!$H21)*kgtoGg)</f>
        <v>7.5612709303148562E-2</v>
      </c>
      <c r="AQ21" s="27">
        <f>IF(('Activity data'!AQ8*EF!$H21)*kgtoGg=0,"NO",('Activity data'!AQ8*EF!$H21)*kgtoGg)</f>
        <v>7.5194947482365299E-2</v>
      </c>
      <c r="AR21" s="27">
        <f>IF(('Activity data'!AR8*EF!$H21)*kgtoGg=0,"NO",('Activity data'!AR8*EF!$H21)*kgtoGg)</f>
        <v>7.4911052527681307E-2</v>
      </c>
      <c r="AS21" s="27">
        <f>IF(('Activity data'!AS8*EF!$H21)*kgtoGg=0,"NO",('Activity data'!AS8*EF!$H21)*kgtoGg)</f>
        <v>7.4811860355861681E-2</v>
      </c>
      <c r="AT21" s="27">
        <f>IF(('Activity data'!AT8*EF!$H21)*kgtoGg=0,"NO",('Activity data'!AT8*EF!$H21)*kgtoGg)</f>
        <v>7.4710785849206165E-2</v>
      </c>
      <c r="AU21" s="27">
        <f>IF(('Activity data'!AU8*EF!$H21)*kgtoGg=0,"NO",('Activity data'!AU8*EF!$H21)*kgtoGg)</f>
        <v>7.4740549428093439E-2</v>
      </c>
      <c r="AV21" s="27">
        <f>IF(('Activity data'!AV8*EF!$H21)*kgtoGg=0,"NO",('Activity data'!AV8*EF!$H21)*kgtoGg)</f>
        <v>7.4767379223908054E-2</v>
      </c>
      <c r="AW21" s="27">
        <f>IF(('Activity data'!AW8*EF!$H21)*kgtoGg=0,"NO",('Activity data'!AW8*EF!$H21)*kgtoGg)</f>
        <v>7.5700236542810634E-2</v>
      </c>
      <c r="AX21" s="27">
        <f>IF(('Activity data'!AX8*EF!$H21)*kgtoGg=0,"NO",('Activity data'!AX8*EF!$H21)*kgtoGg)</f>
        <v>7.6494688063954513E-2</v>
      </c>
      <c r="AY21" s="27">
        <f>IF(('Activity data'!AY8*EF!$H21)*kgtoGg=0,"NO",('Activity data'!AY8*EF!$H21)*kgtoGg)</f>
        <v>7.7357586408347626E-2</v>
      </c>
      <c r="AZ21" s="27">
        <f>IF(('Activity data'!AZ8*EF!$H21)*kgtoGg=0,"NO",('Activity data'!AZ8*EF!$H21)*kgtoGg)</f>
        <v>7.8522504341437233E-2</v>
      </c>
      <c r="BA21" s="27">
        <f>IF(('Activity data'!BA8*EF!$H21)*kgtoGg=0,"NO",('Activity data'!BA8*EF!$H21)*kgtoGg)</f>
        <v>7.9455554603187137E-2</v>
      </c>
      <c r="BB21" s="27">
        <f>IF(('Activity data'!BB8*EF!$H21)*kgtoGg=0,"NO",('Activity data'!BB8*EF!$H21)*kgtoGg)</f>
        <v>8.0468545075809736E-2</v>
      </c>
      <c r="BC21" s="27">
        <f>IF(('Activity data'!BC8*EF!$H21)*kgtoGg=0,"NO",('Activity data'!BC8*EF!$H21)*kgtoGg)</f>
        <v>8.1613749128496504E-2</v>
      </c>
      <c r="BD21" s="27">
        <f>IF(('Activity data'!BD8*EF!$H21)*kgtoGg=0,"NO",('Activity data'!BD8*EF!$H21)*kgtoGg)</f>
        <v>8.2449579575338439E-2</v>
      </c>
      <c r="BE21" s="27">
        <f>IF(('Activity data'!BE8*EF!$H21)*kgtoGg=0,"NO",('Activity data'!BE8*EF!$H21)*kgtoGg)</f>
        <v>8.3200853796769295E-2</v>
      </c>
      <c r="BF21" s="27">
        <f>IF(('Activity data'!BF8*EF!$H21)*kgtoGg=0,"NO",('Activity data'!BF8*EF!$H21)*kgtoGg)</f>
        <v>8.386814030720427E-2</v>
      </c>
      <c r="BG21" s="27">
        <f>IF(('Activity data'!BG8*EF!$H21)*kgtoGg=0,"NO",('Activity data'!BG8*EF!$H21)*kgtoGg)</f>
        <v>8.5001769030527127E-2</v>
      </c>
      <c r="BH21" s="27">
        <f>IF(('Activity data'!BH8*EF!$H21)*kgtoGg=0,"NO",('Activity data'!BH8*EF!$H21)*kgtoGg)</f>
        <v>8.5909835232144793E-2</v>
      </c>
      <c r="BI21" s="27">
        <f>IF(('Activity data'!BI8*EF!$H21)*kgtoGg=0,"NO",('Activity data'!BI8*EF!$H21)*kgtoGg)</f>
        <v>8.6801150426533205E-2</v>
      </c>
      <c r="BJ21" s="27">
        <f>IF(('Activity data'!BJ8*EF!$H21)*kgtoGg=0,"NO",('Activity data'!BJ8*EF!$H21)*kgtoGg)</f>
        <v>8.7675065886165554E-2</v>
      </c>
      <c r="BK21" s="27">
        <f>IF(('Activity data'!BK8*EF!$H21)*kgtoGg=0,"NO",('Activity data'!BK8*EF!$H21)*kgtoGg)</f>
        <v>8.854252118222565E-2</v>
      </c>
      <c r="BL21" s="27">
        <f>IF(('Activity data'!BL8*EF!$H21)*kgtoGg=0,"NO",('Activity data'!BL8*EF!$H21)*kgtoGg)</f>
        <v>8.9321244940695696E-2</v>
      </c>
      <c r="BM21" s="27">
        <f>IF(('Activity data'!BM8*EF!$H21)*kgtoGg=0,"NO",('Activity data'!BM8*EF!$H21)*kgtoGg)</f>
        <v>8.7850938303203313E-2</v>
      </c>
      <c r="BN21" s="27">
        <f>IF(('Activity data'!BN8*EF!$H21)*kgtoGg=0,"NO",('Activity data'!BN8*EF!$H21)*kgtoGg)</f>
        <v>8.6054439786957274E-2</v>
      </c>
      <c r="BO21" s="27">
        <f>IF(('Activity data'!BO8*EF!$H21)*kgtoGg=0,"NO",('Activity data'!BO8*EF!$H21)*kgtoGg)</f>
        <v>8.4360600655815826E-2</v>
      </c>
      <c r="BP21" s="27">
        <f>IF(('Activity data'!BP8*EF!$H21)*kgtoGg=0,"NO",('Activity data'!BP8*EF!$H21)*kgtoGg)</f>
        <v>8.2579603867851237E-2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5.6651361109447025E-2</v>
      </c>
      <c r="AO22" s="27">
        <f>IF(('Activity data'!AO9*EF!$H22)*kgtoGg=0,"NO",('Activity data'!AO9*EF!$H22)*kgtoGg)</f>
        <v>5.6033545324072467E-2</v>
      </c>
      <c r="AP22" s="27">
        <f>IF(('Activity data'!AP9*EF!$H22)*kgtoGg=0,"NO",('Activity data'!AP9*EF!$H22)*kgtoGg)</f>
        <v>5.554250205838307E-2</v>
      </c>
      <c r="AQ22" s="27">
        <f>IF(('Activity data'!AQ9*EF!$H22)*kgtoGg=0,"NO",('Activity data'!AQ9*EF!$H22)*kgtoGg)</f>
        <v>5.5235628557821929E-2</v>
      </c>
      <c r="AR22" s="27">
        <f>IF(('Activity data'!AR9*EF!$H22)*kgtoGg=0,"NO",('Activity data'!AR9*EF!$H22)*kgtoGg)</f>
        <v>5.5027089064260314E-2</v>
      </c>
      <c r="AS22" s="27">
        <f>IF(('Activity data'!AS9*EF!$H22)*kgtoGg=0,"NO",('Activity data'!AS9*EF!$H22)*kgtoGg)</f>
        <v>5.4954225898024879E-2</v>
      </c>
      <c r="AT22" s="27">
        <f>IF(('Activity data'!AT9*EF!$H22)*kgtoGg=0,"NO",('Activity data'!AT9*EF!$H22)*kgtoGg)</f>
        <v>5.4879980033199993E-2</v>
      </c>
      <c r="AU22" s="27">
        <f>IF(('Activity data'!AU9*EF!$H22)*kgtoGg=0,"NO",('Activity data'!AU9*EF!$H22)*kgtoGg)</f>
        <v>5.4901843337092256E-2</v>
      </c>
      <c r="AV22" s="27">
        <f>IF(('Activity data'!AV9*EF!$H22)*kgtoGg=0,"NO",('Activity data'!AV9*EF!$H22)*kgtoGg)</f>
        <v>5.4921551584594455E-2</v>
      </c>
      <c r="AW22" s="27">
        <f>IF(('Activity data'!AW9*EF!$H22)*kgtoGg=0,"NO",('Activity data'!AW9*EF!$H22)*kgtoGg)</f>
        <v>5.560679656566761E-2</v>
      </c>
      <c r="AX22" s="27">
        <f>IF(('Activity data'!AX9*EF!$H22)*kgtoGg=0,"NO",('Activity data'!AX9*EF!$H22)*kgtoGg)</f>
        <v>5.6190373396270352E-2</v>
      </c>
      <c r="AY22" s="27">
        <f>IF(('Activity data'!AY9*EF!$H22)*kgtoGg=0,"NO",('Activity data'!AY9*EF!$H22)*kgtoGg)</f>
        <v>5.6824228914890633E-2</v>
      </c>
      <c r="AZ22" s="27">
        <f>IF(('Activity data'!AZ9*EF!$H22)*kgtoGg=0,"NO",('Activity data'!AZ9*EF!$H22)*kgtoGg)</f>
        <v>5.7679937661380166E-2</v>
      </c>
      <c r="BA22" s="27">
        <f>IF(('Activity data'!BA9*EF!$H22)*kgtoGg=0,"NO",('Activity data'!BA9*EF!$H22)*kgtoGg)</f>
        <v>5.8365324371649284E-2</v>
      </c>
      <c r="BB22" s="27">
        <f>IF(('Activity data'!BB9*EF!$H22)*kgtoGg=0,"NO",('Activity data'!BB9*EF!$H22)*kgtoGg)</f>
        <v>5.9109432418157533E-2</v>
      </c>
      <c r="BC22" s="27">
        <f>IF(('Activity data'!BC9*EF!$H22)*kgtoGg=0,"NO",('Activity data'!BC9*EF!$H22)*kgtoGg)</f>
        <v>5.9950660024466515E-2</v>
      </c>
      <c r="BD22" s="27">
        <f>IF(('Activity data'!BD9*EF!$H22)*kgtoGg=0,"NO",('Activity data'!BD9*EF!$H22)*kgtoGg)</f>
        <v>6.0564632394217895E-2</v>
      </c>
      <c r="BE22" s="27">
        <f>IF(('Activity data'!BE9*EF!$H22)*kgtoGg=0,"NO",('Activity data'!BE9*EF!$H22)*kgtoGg)</f>
        <v>6.1116492661821044E-2</v>
      </c>
      <c r="BF22" s="27">
        <f>IF(('Activity data'!BF9*EF!$H22)*kgtoGg=0,"NO",('Activity data'!BF9*EF!$H22)*kgtoGg)</f>
        <v>6.1606658438460173E-2</v>
      </c>
      <c r="BG22" s="27">
        <f>IF(('Activity data'!BG9*EF!$H22)*kgtoGg=0,"NO",('Activity data'!BG9*EF!$H22)*kgtoGg)</f>
        <v>6.2439383204956261E-2</v>
      </c>
      <c r="BH22" s="27">
        <f>IF(('Activity data'!BH9*EF!$H22)*kgtoGg=0,"NO",('Activity data'!BH9*EF!$H22)*kgtoGg)</f>
        <v>6.3106417481830102E-2</v>
      </c>
      <c r="BI22" s="27">
        <f>IF(('Activity data'!BI9*EF!$H22)*kgtoGg=0,"NO",('Activity data'!BI9*EF!$H22)*kgtoGg)</f>
        <v>6.3761147043503455E-2</v>
      </c>
      <c r="BJ22" s="27">
        <f>IF(('Activity data'!BJ9*EF!$H22)*kgtoGg=0,"NO",('Activity data'!BJ9*EF!$H22)*kgtoGg)</f>
        <v>6.440309535699236E-2</v>
      </c>
      <c r="BK22" s="27">
        <f>IF(('Activity data'!BK9*EF!$H22)*kgtoGg=0,"NO",('Activity data'!BK9*EF!$H22)*kgtoGg)</f>
        <v>6.5040298255962761E-2</v>
      </c>
      <c r="BL22" s="27">
        <f>IF(('Activity data'!BL9*EF!$H22)*kgtoGg=0,"NO",('Activity data'!BL9*EF!$H22)*kgtoGg)</f>
        <v>6.5612322011708996E-2</v>
      </c>
      <c r="BM22" s="27">
        <f>IF(('Activity data'!BM9*EF!$H22)*kgtoGg=0,"NO",('Activity data'!BM9*EF!$H22)*kgtoGg)</f>
        <v>6.4532285200543257E-2</v>
      </c>
      <c r="BN22" s="27">
        <f>IF(('Activity data'!BN9*EF!$H22)*kgtoGg=0,"NO",('Activity data'!BN9*EF!$H22)*kgtoGg)</f>
        <v>6.3212639026559075E-2</v>
      </c>
      <c r="BO22" s="27">
        <f>IF(('Activity data'!BO9*EF!$H22)*kgtoGg=0,"NO",('Activity data'!BO9*EF!$H22)*kgtoGg)</f>
        <v>6.1968402914732885E-2</v>
      </c>
      <c r="BP22" s="27">
        <f>IF(('Activity data'!BP9*EF!$H22)*kgtoGg=0,"NO",('Activity data'!BP9*EF!$H22)*kgtoGg)</f>
        <v>6.0660143778495615E-2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0.55512074571363323</v>
      </c>
      <c r="AO23" s="27">
        <f>IF(('Activity data'!AO10*EF!$H23)*kgtoGg=0,"NO",('Activity data'!AO10*EF!$H23)*kgtoGg)</f>
        <v>0.56194785856380769</v>
      </c>
      <c r="AP23" s="27">
        <f>IF(('Activity data'!AP10*EF!$H23)*kgtoGg=0,"NO",('Activity data'!AP10*EF!$H23)*kgtoGg)</f>
        <v>0.56993716301997244</v>
      </c>
      <c r="AQ23" s="27">
        <f>IF(('Activity data'!AQ10*EF!$H23)*kgtoGg=0,"NO",('Activity data'!AQ10*EF!$H23)*kgtoGg)</f>
        <v>0.57978521078280032</v>
      </c>
      <c r="AR23" s="27">
        <f>IF(('Activity data'!AR10*EF!$H23)*kgtoGg=0,"NO",('Activity data'!AR10*EF!$H23)*kgtoGg)</f>
        <v>0.5907072368589581</v>
      </c>
      <c r="AS23" s="27">
        <f>IF(('Activity data'!AS10*EF!$H23)*kgtoGg=0,"NO",('Activity data'!AS10*EF!$H23)*kgtoGg)</f>
        <v>0.60319055357142615</v>
      </c>
      <c r="AT23" s="27">
        <f>IF(('Activity data'!AT10*EF!$H23)*kgtoGg=0,"NO",('Activity data'!AT10*EF!$H23)*kgtoGg)</f>
        <v>0.61580366914208307</v>
      </c>
      <c r="AU23" s="27">
        <f>IF(('Activity data'!AU10*EF!$H23)*kgtoGg=0,"NO",('Activity data'!AU10*EF!$H23)*kgtoGg)</f>
        <v>0.62967170479146084</v>
      </c>
      <c r="AV23" s="27">
        <f>IF(('Activity data'!AV10*EF!$H23)*kgtoGg=0,"NO",('Activity data'!AV10*EF!$H23)*kgtoGg)</f>
        <v>0.6437233997579378</v>
      </c>
      <c r="AW23" s="27">
        <f>IF(('Activity data'!AW10*EF!$H23)*kgtoGg=0,"NO",('Activity data'!AW10*EF!$H23)*kgtoGg)</f>
        <v>0.67336896689358838</v>
      </c>
      <c r="AX23" s="27">
        <f>IF(('Activity data'!AX10*EF!$H23)*kgtoGg=0,"NO",('Activity data'!AX10*EF!$H23)*kgtoGg)</f>
        <v>0.70304412670605998</v>
      </c>
      <c r="AY23" s="27">
        <f>IF(('Activity data'!AY10*EF!$H23)*kgtoGg=0,"NO",('Activity data'!AY10*EF!$H23)*kgtoGg)</f>
        <v>0.73465819999127202</v>
      </c>
      <c r="AZ23" s="27">
        <f>IF(('Activity data'!AZ10*EF!$H23)*kgtoGg=0,"NO",('Activity data'!AZ10*EF!$H23)*kgtoGg)</f>
        <v>0.77064110181637224</v>
      </c>
      <c r="BA23" s="27">
        <f>IF(('Activity data'!BA10*EF!$H23)*kgtoGg=0,"NO",('Activity data'!BA10*EF!$H23)*kgtoGg)</f>
        <v>0.80595566279203201</v>
      </c>
      <c r="BB23" s="27">
        <f>IF(('Activity data'!BB10*EF!$H23)*kgtoGg=0,"NO",('Activity data'!BB10*EF!$H23)*kgtoGg)</f>
        <v>0.84373079051236521</v>
      </c>
      <c r="BC23" s="27">
        <f>IF(('Activity data'!BC10*EF!$H23)*kgtoGg=0,"NO",('Activity data'!BC10*EF!$H23)*kgtoGg)</f>
        <v>0.88471362278120702</v>
      </c>
      <c r="BD23" s="27">
        <f>IF(('Activity data'!BD10*EF!$H23)*kgtoGg=0,"NO",('Activity data'!BD10*EF!$H23)*kgtoGg)</f>
        <v>0.92420666247120975</v>
      </c>
      <c r="BE23" s="27">
        <f>IF(('Activity data'!BE10*EF!$H23)*kgtoGg=0,"NO",('Activity data'!BE10*EF!$H23)*kgtoGg)</f>
        <v>0.96458009607987927</v>
      </c>
      <c r="BF23" s="27">
        <f>IF(('Activity data'!BF10*EF!$H23)*kgtoGg=0,"NO",('Activity data'!BF10*EF!$H23)*kgtoGg)</f>
        <v>1.0058544206500113</v>
      </c>
      <c r="BG23" s="27">
        <f>IF(('Activity data'!BG10*EF!$H23)*kgtoGg=0,"NO",('Activity data'!BG10*EF!$H23)*kgtoGg)</f>
        <v>1.048214383350405</v>
      </c>
      <c r="BH23" s="27">
        <f>IF(('Activity data'!BH10*EF!$H23)*kgtoGg=0,"NO",('Activity data'!BH10*EF!$H23)*kgtoGg)</f>
        <v>1.0894072646283308</v>
      </c>
      <c r="BI23" s="27">
        <f>IF(('Activity data'!BI10*EF!$H23)*kgtoGg=0,"NO",('Activity data'!BI10*EF!$H23)*kgtoGg)</f>
        <v>1.1319954067868236</v>
      </c>
      <c r="BJ23" s="27">
        <f>IF(('Activity data'!BJ10*EF!$H23)*kgtoGg=0,"NO",('Activity data'!BJ10*EF!$H23)*kgtoGg)</f>
        <v>1.1760317633211992</v>
      </c>
      <c r="BK23" s="27">
        <f>IF(('Activity data'!BK10*EF!$H23)*kgtoGg=0,"NO",('Activity data'!BK10*EF!$H23)*kgtoGg)</f>
        <v>1.2217321317942409</v>
      </c>
      <c r="BL23" s="27">
        <f>IF(('Activity data'!BL10*EF!$H23)*kgtoGg=0,"NO",('Activity data'!BL10*EF!$H23)*kgtoGg)</f>
        <v>1.2680107061347687</v>
      </c>
      <c r="BM23" s="27">
        <f>IF(('Activity data'!BM10*EF!$H23)*kgtoGg=0,"NO",('Activity data'!BM10*EF!$H23)*kgtoGg)</f>
        <v>1.283296588905241</v>
      </c>
      <c r="BN23" s="27">
        <f>IF(('Activity data'!BN10*EF!$H23)*kgtoGg=0,"NO",('Activity data'!BN10*EF!$H23)*kgtoGg)</f>
        <v>1.2937206199823159</v>
      </c>
      <c r="BO23" s="27">
        <f>IF(('Activity data'!BO10*EF!$H23)*kgtoGg=0,"NO",('Activity data'!BO10*EF!$H23)*kgtoGg)</f>
        <v>1.30548937245923</v>
      </c>
      <c r="BP23" s="27">
        <f>IF(('Activity data'!BP10*EF!$H23)*kgtoGg=0,"NO",('Activity data'!BP10*EF!$H23)*kgtoGg)</f>
        <v>1.315705592382074</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3.6899897938569418E-2</v>
      </c>
      <c r="AO24" s="27">
        <f>IF(('Activity data'!AO11*EF!$H24)*kgtoGg=0,"NO",('Activity data'!AO11*EF!$H24)*kgtoGg)</f>
        <v>3.6967099879662492E-2</v>
      </c>
      <c r="AP24" s="27">
        <f>IF(('Activity data'!AP11*EF!$H24)*kgtoGg=0,"NO",('Activity data'!AP11*EF!$H24)*kgtoGg)</f>
        <v>3.7042825896559162E-2</v>
      </c>
      <c r="AQ24" s="27">
        <f>IF(('Activity data'!AQ11*EF!$H24)*kgtoGg=0,"NO",('Activity data'!AQ11*EF!$H24)*kgtoGg)</f>
        <v>3.7126910005520514E-2</v>
      </c>
      <c r="AR24" s="27">
        <f>IF(('Activity data'!AR11*EF!$H24)*kgtoGg=0,"NO",('Activity data'!AR11*EF!$H24)*kgtoGg)</f>
        <v>3.717774391165047E-2</v>
      </c>
      <c r="AS24" s="27">
        <f>IF(('Activity data'!AS11*EF!$H24)*kgtoGg=0,"NO",('Activity data'!AS11*EF!$H24)*kgtoGg)</f>
        <v>3.7235623281293442E-2</v>
      </c>
      <c r="AT24" s="27">
        <f>IF(('Activity data'!AT11*EF!$H24)*kgtoGg=0,"NO",('Activity data'!AT11*EF!$H24)*kgtoGg)</f>
        <v>3.7299665248836066E-2</v>
      </c>
      <c r="AU24" s="27">
        <f>IF(('Activity data'!AU11*EF!$H24)*kgtoGg=0,"NO",('Activity data'!AU11*EF!$H24)*kgtoGg)</f>
        <v>3.7370008445180194E-2</v>
      </c>
      <c r="AV24" s="27">
        <f>IF(('Activity data'!AV11*EF!$H24)*kgtoGg=0,"NO",('Activity data'!AV11*EF!$H24)*kgtoGg)</f>
        <v>3.7445979052848931E-2</v>
      </c>
      <c r="AW24" s="27">
        <f>IF(('Activity data'!AW11*EF!$H24)*kgtoGg=0,"NO",('Activity data'!AW11*EF!$H24)*kgtoGg)</f>
        <v>3.7499458285368076E-2</v>
      </c>
      <c r="AX24" s="27">
        <f>IF(('Activity data'!AX11*EF!$H24)*kgtoGg=0,"NO",('Activity data'!AX11*EF!$H24)*kgtoGg)</f>
        <v>3.7557626813212425E-2</v>
      </c>
      <c r="AY24" s="27">
        <f>IF(('Activity data'!AY11*EF!$H24)*kgtoGg=0,"NO",('Activity data'!AY11*EF!$H24)*kgtoGg)</f>
        <v>3.7620983925621479E-2</v>
      </c>
      <c r="AZ24" s="27">
        <f>IF(('Activity data'!AZ11*EF!$H24)*kgtoGg=0,"NO",('Activity data'!AZ11*EF!$H24)*kgtoGg)</f>
        <v>3.7690209504543777E-2</v>
      </c>
      <c r="BA24" s="27">
        <f>IF(('Activity data'!BA11*EF!$H24)*kgtoGg=0,"NO",('Activity data'!BA11*EF!$H24)*kgtoGg)</f>
        <v>3.7763281672086049E-2</v>
      </c>
      <c r="BB24" s="27">
        <f>IF(('Activity data'!BB11*EF!$H24)*kgtoGg=0,"NO",('Activity data'!BB11*EF!$H24)*kgtoGg)</f>
        <v>3.7810013227988493E-2</v>
      </c>
      <c r="BC24" s="27">
        <f>IF(('Activity data'!BC11*EF!$H24)*kgtoGg=0,"NO",('Activity data'!BC11*EF!$H24)*kgtoGg)</f>
        <v>3.786141969992933E-2</v>
      </c>
      <c r="BD24" s="27">
        <f>IF(('Activity data'!BD11*EF!$H24)*kgtoGg=0,"NO",('Activity data'!BD11*EF!$H24)*kgtoGg)</f>
        <v>3.7915690866884774E-2</v>
      </c>
      <c r="BE24" s="27">
        <f>IF(('Activity data'!BE11*EF!$H24)*kgtoGg=0,"NO",('Activity data'!BE11*EF!$H24)*kgtoGg)</f>
        <v>3.797353853317869E-2</v>
      </c>
      <c r="BF24" s="27">
        <f>IF(('Activity data'!BF11*EF!$H24)*kgtoGg=0,"NO",('Activity data'!BF11*EF!$H24)*kgtoGg)</f>
        <v>3.8034846739325681E-2</v>
      </c>
      <c r="BG24" s="27">
        <f>IF(('Activity data'!BG11*EF!$H24)*kgtoGg=0,"NO",('Activity data'!BG11*EF!$H24)*kgtoGg)</f>
        <v>3.8070994452184988E-2</v>
      </c>
      <c r="BH24" s="27">
        <f>IF(('Activity data'!BH11*EF!$H24)*kgtoGg=0,"NO",('Activity data'!BH11*EF!$H24)*kgtoGg)</f>
        <v>3.8109523463473835E-2</v>
      </c>
      <c r="BI24" s="27">
        <f>IF(('Activity data'!BI11*EF!$H24)*kgtoGg=0,"NO",('Activity data'!BI11*EF!$H24)*kgtoGg)</f>
        <v>3.8151206064570654E-2</v>
      </c>
      <c r="BJ24" s="27">
        <f>IF(('Activity data'!BJ11*EF!$H24)*kgtoGg=0,"NO",('Activity data'!BJ11*EF!$H24)*kgtoGg)</f>
        <v>3.8195958186457664E-2</v>
      </c>
      <c r="BK24" s="27">
        <f>IF(('Activity data'!BK11*EF!$H24)*kgtoGg=0,"NO",('Activity data'!BK11*EF!$H24)*kgtoGg)</f>
        <v>3.8243755879940472E-2</v>
      </c>
      <c r="BL24" s="27">
        <f>IF(('Activity data'!BL11*EF!$H24)*kgtoGg=0,"NO",('Activity data'!BL11*EF!$H24)*kgtoGg)</f>
        <v>3.8264848123316569E-2</v>
      </c>
      <c r="BM24" s="27">
        <f>IF(('Activity data'!BM11*EF!$H24)*kgtoGg=0,"NO",('Activity data'!BM11*EF!$H24)*kgtoGg)</f>
        <v>3.827799558271338E-2</v>
      </c>
      <c r="BN24" s="27">
        <f>IF(('Activity data'!BN11*EF!$H24)*kgtoGg=0,"NO",('Activity data'!BN11*EF!$H24)*kgtoGg)</f>
        <v>3.829182073197647E-2</v>
      </c>
      <c r="BO24" s="27">
        <f>IF(('Activity data'!BO11*EF!$H24)*kgtoGg=0,"NO",('Activity data'!BO11*EF!$H24)*kgtoGg)</f>
        <v>3.8308285019184929E-2</v>
      </c>
      <c r="BP24" s="27">
        <f>IF(('Activity data'!BP11*EF!$H24)*kgtoGg=0,"NO",('Activity data'!BP11*EF!$H24)*kgtoGg)</f>
        <v>3.8326381994301668E-2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4.2141442289652404E-3</v>
      </c>
      <c r="AO25" s="27">
        <f>IF(('Activity data'!AO12*EF!$H25)*kgtoGg=0,"NO",('Activity data'!AO12*EF!$H25)*kgtoGg)</f>
        <v>4.221819010957974E-3</v>
      </c>
      <c r="AP25" s="27">
        <f>IF(('Activity data'!AP12*EF!$H25)*kgtoGg=0,"NO",('Activity data'!AP12*EF!$H25)*kgtoGg)</f>
        <v>4.2304672830377208E-3</v>
      </c>
      <c r="AQ25" s="27">
        <f>IF(('Activity data'!AQ12*EF!$H25)*kgtoGg=0,"NO",('Activity data'!AQ12*EF!$H25)*kgtoGg)</f>
        <v>4.2400700890703295E-3</v>
      </c>
      <c r="AR25" s="27">
        <f>IF(('Activity data'!AR12*EF!$H25)*kgtoGg=0,"NO",('Activity data'!AR12*EF!$H25)*kgtoGg)</f>
        <v>4.2458755634515863E-3</v>
      </c>
      <c r="AS25" s="27">
        <f>IF(('Activity data'!AS12*EF!$H25)*kgtoGg=0,"NO",('Activity data'!AS12*EF!$H25)*kgtoGg)</f>
        <v>4.2524856633484251E-3</v>
      </c>
      <c r="AT25" s="27">
        <f>IF(('Activity data'!AT12*EF!$H25)*kgtoGg=0,"NO",('Activity data'!AT12*EF!$H25)*kgtoGg)</f>
        <v>4.2597995612995952E-3</v>
      </c>
      <c r="AU25" s="27">
        <f>IF(('Activity data'!AU12*EF!$H25)*kgtoGg=0,"NO",('Activity data'!AU12*EF!$H25)*kgtoGg)</f>
        <v>4.2678330896148793E-3</v>
      </c>
      <c r="AV25" s="27">
        <f>IF(('Activity data'!AV12*EF!$H25)*kgtoGg=0,"NO",('Activity data'!AV12*EF!$H25)*kgtoGg)</f>
        <v>4.2765092951266449E-3</v>
      </c>
      <c r="AW25" s="27">
        <f>IF(('Activity data'!AW12*EF!$H25)*kgtoGg=0,"NO",('Activity data'!AW12*EF!$H25)*kgtoGg)</f>
        <v>4.2826168783905664E-3</v>
      </c>
      <c r="AX25" s="27">
        <f>IF(('Activity data'!AX12*EF!$H25)*kgtoGg=0,"NO",('Activity data'!AX12*EF!$H25)*kgtoGg)</f>
        <v>4.2892600015322834E-3</v>
      </c>
      <c r="AY25" s="27">
        <f>IF(('Activity data'!AY12*EF!$H25)*kgtoGg=0,"NO",('Activity data'!AY12*EF!$H25)*kgtoGg)</f>
        <v>4.2964956857628189E-3</v>
      </c>
      <c r="AZ25" s="27">
        <f>IF(('Activity data'!AZ12*EF!$H25)*kgtoGg=0,"NO",('Activity data'!AZ12*EF!$H25)*kgtoGg)</f>
        <v>4.3044015768413752E-3</v>
      </c>
      <c r="BA25" s="27">
        <f>IF(('Activity data'!BA12*EF!$H25)*kgtoGg=0,"NO",('Activity data'!BA12*EF!$H25)*kgtoGg)</f>
        <v>4.3127467666752043E-3</v>
      </c>
      <c r="BB25" s="27">
        <f>IF(('Activity data'!BB12*EF!$H25)*kgtoGg=0,"NO",('Activity data'!BB12*EF!$H25)*kgtoGg)</f>
        <v>4.3180837331065116E-3</v>
      </c>
      <c r="BC25" s="27">
        <f>IF(('Activity data'!BC12*EF!$H25)*kgtoGg=0,"NO",('Activity data'!BC12*EF!$H25)*kgtoGg)</f>
        <v>4.3239545972325218E-3</v>
      </c>
      <c r="BD25" s="27">
        <f>IF(('Activity data'!BD12*EF!$H25)*kgtoGg=0,"NO",('Activity data'!BD12*EF!$H25)*kgtoGg)</f>
        <v>4.330152623183846E-3</v>
      </c>
      <c r="BE25" s="27">
        <f>IF(('Activity data'!BE12*EF!$H25)*kgtoGg=0,"NO",('Activity data'!BE12*EF!$H25)*kgtoGg)</f>
        <v>4.336759102407107E-3</v>
      </c>
      <c r="BF25" s="27">
        <f>IF(('Activity data'!BF12*EF!$H25)*kgtoGg=0,"NO",('Activity data'!BF12*EF!$H25)*kgtoGg)</f>
        <v>4.3437607917763479E-3</v>
      </c>
      <c r="BG25" s="27">
        <f>IF(('Activity data'!BG12*EF!$H25)*kgtoGg=0,"NO",('Activity data'!BG12*EF!$H25)*kgtoGg)</f>
        <v>4.3478890328839505E-3</v>
      </c>
      <c r="BH25" s="27">
        <f>IF(('Activity data'!BH12*EF!$H25)*kgtoGg=0,"NO",('Activity data'!BH12*EF!$H25)*kgtoGg)</f>
        <v>4.3522892296227319E-3</v>
      </c>
      <c r="BI25" s="27">
        <f>IF(('Activity data'!BI12*EF!$H25)*kgtoGg=0,"NO",('Activity data'!BI12*EF!$H25)*kgtoGg)</f>
        <v>4.3570495813492561E-3</v>
      </c>
      <c r="BJ25" s="27">
        <f>IF(('Activity data'!BJ12*EF!$H25)*kgtoGg=0,"NO",('Activity data'!BJ12*EF!$H25)*kgtoGg)</f>
        <v>4.3621604869809741E-3</v>
      </c>
      <c r="BK25" s="27">
        <f>IF(('Activity data'!BK12*EF!$H25)*kgtoGg=0,"NO",('Activity data'!BK12*EF!$H25)*kgtoGg)</f>
        <v>4.3676192114057337E-3</v>
      </c>
      <c r="BL25" s="27">
        <f>IF(('Activity data'!BL12*EF!$H25)*kgtoGg=0,"NO",('Activity data'!BL12*EF!$H25)*kgtoGg)</f>
        <v>4.3700280461360444E-3</v>
      </c>
      <c r="BM25" s="27">
        <f>IF(('Activity data'!BM12*EF!$H25)*kgtoGg=0,"NO",('Activity data'!BM12*EF!$H25)*kgtoGg)</f>
        <v>4.3715295486668861E-3</v>
      </c>
      <c r="BN25" s="27">
        <f>IF(('Activity data'!BN12*EF!$H25)*kgtoGg=0,"NO",('Activity data'!BN12*EF!$H25)*kgtoGg)</f>
        <v>4.3731084466106874E-3</v>
      </c>
      <c r="BO25" s="27">
        <f>IF(('Activity data'!BO12*EF!$H25)*kgtoGg=0,"NO",('Activity data'!BO12*EF!$H25)*kgtoGg)</f>
        <v>4.3749887466873723E-3</v>
      </c>
      <c r="BP25" s="27">
        <f>IF(('Activity data'!BP12*EF!$H25)*kgtoGg=0,"NO",('Activity data'!BP12*EF!$H25)*kgtoGg)</f>
        <v>4.3770555075054339E-3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1.6534088481282124E-2</v>
      </c>
      <c r="AO26" s="27">
        <f>IF(('Activity data'!AO13*EF!$H26)*kgtoGg=0,"NO",('Activity data'!AO13*EF!$H26)*kgtoGg)</f>
        <v>1.658678190680777E-2</v>
      </c>
      <c r="AP26" s="27">
        <f>IF(('Activity data'!AP13*EF!$H26)*kgtoGg=0,"NO",('Activity data'!AP13*EF!$H26)*kgtoGg)</f>
        <v>1.6644032675511532E-2</v>
      </c>
      <c r="AQ26" s="27">
        <f>IF(('Activity data'!AQ13*EF!$H26)*kgtoGg=0,"NO",('Activity data'!AQ13*EF!$H26)*kgtoGg)</f>
        <v>1.670578048267099E-2</v>
      </c>
      <c r="AR26" s="27">
        <f>IF(('Activity data'!AR13*EF!$H26)*kgtoGg=0,"NO",('Activity data'!AR13*EF!$H26)*kgtoGg)</f>
        <v>1.6744232185416045E-2</v>
      </c>
      <c r="AS26" s="27">
        <f>IF(('Activity data'!AS13*EF!$H26)*kgtoGg=0,"NO",('Activity data'!AS13*EF!$H26)*kgtoGg)</f>
        <v>1.6786509771463589E-2</v>
      </c>
      <c r="AT26" s="27">
        <f>IF(('Activity data'!AT13*EF!$H26)*kgtoGg=0,"NO",('Activity data'!AT13*EF!$H26)*kgtoGg)</f>
        <v>1.6832057225691796E-2</v>
      </c>
      <c r="AU26" s="27">
        <f>IF(('Activity data'!AU13*EF!$H26)*kgtoGg=0,"NO",('Activity data'!AU13*EF!$H26)*kgtoGg)</f>
        <v>1.6880997444089434E-2</v>
      </c>
      <c r="AV26" s="27">
        <f>IF(('Activity data'!AV13*EF!$H26)*kgtoGg=0,"NO",('Activity data'!AV13*EF!$H26)*kgtoGg)</f>
        <v>1.693290920512187E-2</v>
      </c>
      <c r="AW26" s="27">
        <f>IF(('Activity data'!AW13*EF!$H26)*kgtoGg=0,"NO",('Activity data'!AW13*EF!$H26)*kgtoGg)</f>
        <v>1.6969207030161221E-2</v>
      </c>
      <c r="AX26" s="27">
        <f>IF(('Activity data'!AX13*EF!$H26)*kgtoGg=0,"NO",('Activity data'!AX13*EF!$H26)*kgtoGg)</f>
        <v>1.7007978143905811E-2</v>
      </c>
      <c r="AY26" s="27">
        <f>IF(('Activity data'!AY13*EF!$H26)*kgtoGg=0,"NO",('Activity data'!AY13*EF!$H26)*kgtoGg)</f>
        <v>1.7049571184958357E-2</v>
      </c>
      <c r="AZ26" s="27">
        <f>IF(('Activity data'!AZ13*EF!$H26)*kgtoGg=0,"NO",('Activity data'!AZ13*EF!$H26)*kgtoGg)</f>
        <v>1.7094448350819972E-2</v>
      </c>
      <c r="BA26" s="27">
        <f>IF(('Activity data'!BA13*EF!$H26)*kgtoGg=0,"NO",('Activity data'!BA13*EF!$H26)*kgtoGg)</f>
        <v>1.7141292130864242E-2</v>
      </c>
      <c r="BB26" s="27">
        <f>IF(('Activity data'!BB13*EF!$H26)*kgtoGg=0,"NO",('Activity data'!BB13*EF!$H26)*kgtoGg)</f>
        <v>1.7170334950840947E-2</v>
      </c>
      <c r="BC26" s="27">
        <f>IF(('Activity data'!BC13*EF!$H26)*kgtoGg=0,"NO",('Activity data'!BC13*EF!$H26)*kgtoGg)</f>
        <v>1.7201989804525142E-2</v>
      </c>
      <c r="BD26" s="27">
        <f>IF(('Activity data'!BD13*EF!$H26)*kgtoGg=0,"NO",('Activity data'!BD13*EF!$H26)*kgtoGg)</f>
        <v>1.7235081943655976E-2</v>
      </c>
      <c r="BE26" s="27">
        <f>IF(('Activity data'!BE13*EF!$H26)*kgtoGg=0,"NO",('Activity data'!BE13*EF!$H26)*kgtoGg)</f>
        <v>1.7270087571592672E-2</v>
      </c>
      <c r="BF26" s="27">
        <f>IF(('Activity data'!BF13*EF!$H26)*kgtoGg=0,"NO",('Activity data'!BF13*EF!$H26)*kgtoGg)</f>
        <v>1.7306939664628651E-2</v>
      </c>
      <c r="BG26" s="27">
        <f>IF(('Activity data'!BG13*EF!$H26)*kgtoGg=0,"NO",('Activity data'!BG13*EF!$H26)*kgtoGg)</f>
        <v>1.7327058808259899E-2</v>
      </c>
      <c r="BH26" s="27">
        <f>IF(('Activity data'!BH13*EF!$H26)*kgtoGg=0,"NO",('Activity data'!BH13*EF!$H26)*kgtoGg)</f>
        <v>1.7348403739849097E-2</v>
      </c>
      <c r="BI26" s="27">
        <f>IF(('Activity data'!BI13*EF!$H26)*kgtoGg=0,"NO",('Activity data'!BI13*EF!$H26)*kgtoGg)</f>
        <v>1.737148206698446E-2</v>
      </c>
      <c r="BJ26" s="27">
        <f>IF(('Activity data'!BJ13*EF!$H26)*kgtoGg=0,"NO",('Activity data'!BJ13*EF!$H26)*kgtoGg)</f>
        <v>1.7396243847290226E-2</v>
      </c>
      <c r="BK26" s="27">
        <f>IF(('Activity data'!BK13*EF!$H26)*kgtoGg=0,"NO",('Activity data'!BK13*EF!$H26)*kgtoGg)</f>
        <v>1.7422677553557815E-2</v>
      </c>
      <c r="BL26" s="27">
        <f>IF(('Activity data'!BL13*EF!$H26)*kgtoGg=0,"NO",('Activity data'!BL13*EF!$H26)*kgtoGg)</f>
        <v>1.7431628999020125E-2</v>
      </c>
      <c r="BM26" s="27">
        <f>IF(('Activity data'!BM13*EF!$H26)*kgtoGg=0,"NO",('Activity data'!BM13*EF!$H26)*kgtoGg)</f>
        <v>1.7435255620839828E-2</v>
      </c>
      <c r="BN26" s="27">
        <f>IF(('Activity data'!BN13*EF!$H26)*kgtoGg=0,"NO",('Activity data'!BN13*EF!$H26)*kgtoGg)</f>
        <v>1.7439126815866682E-2</v>
      </c>
      <c r="BO26" s="27">
        <f>IF(('Activity data'!BO13*EF!$H26)*kgtoGg=0,"NO",('Activity data'!BO13*EF!$H26)*kgtoGg)</f>
        <v>1.7444506839087867E-2</v>
      </c>
      <c r="BP26" s="27">
        <f>IF(('Activity data'!BP13*EF!$H26)*kgtoGg=0,"NO",('Activity data'!BP13*EF!$H26)*kgtoGg)</f>
        <v>1.7450752585463469E-2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2.784592848494985E-2</v>
      </c>
      <c r="AO27" s="27">
        <f>IF(('Activity data'!AO14*EF!$H27)*kgtoGg=0,"NO",('Activity data'!AO14*EF!$H27)*kgtoGg)</f>
        <v>2.7934672255764625E-2</v>
      </c>
      <c r="AP27" s="27">
        <f>IF(('Activity data'!AP14*EF!$H27)*kgtoGg=0,"NO",('Activity data'!AP14*EF!$H27)*kgtoGg)</f>
        <v>2.803109128804682E-2</v>
      </c>
      <c r="AQ27" s="27">
        <f>IF(('Activity data'!AQ14*EF!$H27)*kgtoGg=0,"NO",('Activity data'!AQ14*EF!$H27)*kgtoGg)</f>
        <v>2.8135084019439982E-2</v>
      </c>
      <c r="AR27" s="27">
        <f>IF(('Activity data'!AR14*EF!$H27)*kgtoGg=0,"NO",('Activity data'!AR14*EF!$H27)*kgtoGg)</f>
        <v>2.8199842555477552E-2</v>
      </c>
      <c r="AS27" s="27">
        <f>IF(('Activity data'!AS14*EF!$H27)*kgtoGg=0,"NO",('Activity data'!AS14*EF!$H27)*kgtoGg)</f>
        <v>2.8271044462914351E-2</v>
      </c>
      <c r="AT27" s="27">
        <f>IF(('Activity data'!AT14*EF!$H27)*kgtoGg=0,"NO",('Activity data'!AT14*EF!$H27)*kgtoGg)</f>
        <v>2.8347753327424542E-2</v>
      </c>
      <c r="AU27" s="27">
        <f>IF(('Activity data'!AU14*EF!$H27)*kgtoGg=0,"NO",('Activity data'!AU14*EF!$H27)*kgtoGg)</f>
        <v>2.8430176124609959E-2</v>
      </c>
      <c r="AV27" s="27">
        <f>IF(('Activity data'!AV14*EF!$H27)*kgtoGg=0,"NO",('Activity data'!AV14*EF!$H27)*kgtoGg)</f>
        <v>2.8517603453118184E-2</v>
      </c>
      <c r="AW27" s="27">
        <f>IF(('Activity data'!AW14*EF!$H27)*kgtoGg=0,"NO",('Activity data'!AW14*EF!$H27)*kgtoGg)</f>
        <v>2.8578734530368025E-2</v>
      </c>
      <c r="AX27" s="27">
        <f>IF(('Activity data'!AX14*EF!$H27)*kgtoGg=0,"NO",('Activity data'!AX14*EF!$H27)*kgtoGg)</f>
        <v>2.8644031003278277E-2</v>
      </c>
      <c r="AY27" s="27">
        <f>IF(('Activity data'!AY14*EF!$H27)*kgtoGg=0,"NO",('Activity data'!AY14*EF!$H27)*kgtoGg)</f>
        <v>2.8714080032466179E-2</v>
      </c>
      <c r="AZ27" s="27">
        <f>IF(('Activity data'!AZ14*EF!$H27)*kgtoGg=0,"NO",('Activity data'!AZ14*EF!$H27)*kgtoGg)</f>
        <v>2.8789660029065602E-2</v>
      </c>
      <c r="BA27" s="27">
        <f>IF(('Activity data'!BA14*EF!$H27)*kgtoGg=0,"NO",('Activity data'!BA14*EF!$H27)*kgtoGg)</f>
        <v>2.88685521040992E-2</v>
      </c>
      <c r="BB27" s="27">
        <f>IF(('Activity data'!BB14*EF!$H27)*kgtoGg=0,"NO",('Activity data'!BB14*EF!$H27)*kgtoGg)</f>
        <v>2.8917464645542783E-2</v>
      </c>
      <c r="BC27" s="27">
        <f>IF(('Activity data'!BC14*EF!$H27)*kgtoGg=0,"NO",('Activity data'!BC14*EF!$H27)*kgtoGg)</f>
        <v>2.8970776250406248E-2</v>
      </c>
      <c r="BD27" s="27">
        <f>IF(('Activity data'!BD14*EF!$H27)*kgtoGg=0,"NO",('Activity data'!BD14*EF!$H27)*kgtoGg)</f>
        <v>2.9026508463324687E-2</v>
      </c>
      <c r="BE27" s="27">
        <f>IF(('Activity data'!BE14*EF!$H27)*kgtoGg=0,"NO",('Activity data'!BE14*EF!$H27)*kgtoGg)</f>
        <v>2.9085463283434636E-2</v>
      </c>
      <c r="BF27" s="27">
        <f>IF(('Activity data'!BF14*EF!$H27)*kgtoGg=0,"NO",('Activity data'!BF14*EF!$H27)*kgtoGg)</f>
        <v>2.9147527832584858E-2</v>
      </c>
      <c r="BG27" s="27">
        <f>IF(('Activity data'!BG14*EF!$H27)*kgtoGg=0,"NO",('Activity data'!BG14*EF!$H27)*kgtoGg)</f>
        <v>2.918141154110428E-2</v>
      </c>
      <c r="BH27" s="27">
        <f>IF(('Activity data'!BH14*EF!$H27)*kgtoGg=0,"NO",('Activity data'!BH14*EF!$H27)*kgtoGg)</f>
        <v>2.9217359663628359E-2</v>
      </c>
      <c r="BI27" s="27">
        <f>IF(('Activity data'!BI14*EF!$H27)*kgtoGg=0,"NO",('Activity data'!BI14*EF!$H27)*kgtoGg)</f>
        <v>2.9256227088808224E-2</v>
      </c>
      <c r="BJ27" s="27">
        <f>IF(('Activity data'!BJ14*EF!$H27)*kgtoGg=0,"NO",('Activity data'!BJ14*EF!$H27)*kgtoGg)</f>
        <v>2.9297929706060759E-2</v>
      </c>
      <c r="BK27" s="27">
        <f>IF(('Activity data'!BK14*EF!$H27)*kgtoGg=0,"NO",('Activity data'!BK14*EF!$H27)*kgtoGg)</f>
        <v>2.9342448101807382E-2</v>
      </c>
      <c r="BL27" s="27">
        <f>IF(('Activity data'!BL14*EF!$H27)*kgtoGg=0,"NO",('Activity data'!BL14*EF!$H27)*kgtoGg)</f>
        <v>2.9357523702162523E-2</v>
      </c>
      <c r="BM27" s="27">
        <f>IF(('Activity data'!BM14*EF!$H27)*kgtoGg=0,"NO",('Activity data'!BM14*EF!$H27)*kgtoGg)</f>
        <v>2.9363631486812862E-2</v>
      </c>
      <c r="BN27" s="27">
        <f>IF(('Activity data'!BN14*EF!$H27)*kgtoGg=0,"NO",('Activity data'!BN14*EF!$H27)*kgtoGg)</f>
        <v>2.9370151170071558E-2</v>
      </c>
      <c r="BO27" s="27">
        <f>IF(('Activity data'!BO14*EF!$H27)*kgtoGg=0,"NO",('Activity data'!BO14*EF!$H27)*kgtoGg)</f>
        <v>2.9379211950291414E-2</v>
      </c>
      <c r="BP27" s="27">
        <f>IF(('Activity data'!BP14*EF!$H27)*kgtoGg=0,"NO",('Activity data'!BP14*EF!$H27)*kgtoGg)</f>
        <v>2.9389730740432583E-2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3.9954643126670249E-3</v>
      </c>
      <c r="AO28" s="27">
        <f>IF(('Activity data'!AO15*EF!$H28)*kgtoGg=0,"NO",('Activity data'!AO15*EF!$H28)*kgtoGg)</f>
        <v>3.988457790745685E-3</v>
      </c>
      <c r="AP28" s="27">
        <f>IF(('Activity data'!AP15*EF!$H28)*kgtoGg=0,"NO",('Activity data'!AP15*EF!$H28)*kgtoGg)</f>
        <v>3.9854249068272804E-3</v>
      </c>
      <c r="AQ28" s="27">
        <f>IF(('Activity data'!AQ15*EF!$H28)*kgtoGg=0,"NO",('Activity data'!AQ15*EF!$H28)*kgtoGg)</f>
        <v>3.9886913284131282E-3</v>
      </c>
      <c r="AR28" s="27">
        <f>IF(('Activity data'!AR15*EF!$H28)*kgtoGg=0,"NO",('Activity data'!AR15*EF!$H28)*kgtoGg)</f>
        <v>3.9990844128572935E-3</v>
      </c>
      <c r="AS28" s="27">
        <f>IF(('Activity data'!AS15*EF!$H28)*kgtoGg=0,"NO",('Activity data'!AS15*EF!$H28)*kgtoGg)</f>
        <v>4.0143326590829894E-3</v>
      </c>
      <c r="AT28" s="27">
        <f>IF(('Activity data'!AT15*EF!$H28)*kgtoGg=0,"NO",('Activity data'!AT15*EF!$H28)*kgtoGg)</f>
        <v>4.0293086334353707E-3</v>
      </c>
      <c r="AU28" s="27">
        <f>IF(('Activity data'!AU15*EF!$H28)*kgtoGg=0,"NO",('Activity data'!AU15*EF!$H28)*kgtoGg)</f>
        <v>4.0478456213731192E-3</v>
      </c>
      <c r="AV28" s="27">
        <f>IF(('Activity data'!AV15*EF!$H28)*kgtoGg=0,"NO",('Activity data'!AV15*EF!$H28)*kgtoGg)</f>
        <v>4.0661959628595125E-3</v>
      </c>
      <c r="AW28" s="27">
        <f>IF(('Activity data'!AW15*EF!$H28)*kgtoGg=0,"NO",('Activity data'!AW15*EF!$H28)*kgtoGg)</f>
        <v>4.1329376117647879E-3</v>
      </c>
      <c r="AX28" s="27">
        <f>IF(('Activity data'!AX15*EF!$H28)*kgtoGg=0,"NO",('Activity data'!AX15*EF!$H28)*kgtoGg)</f>
        <v>4.1975736100890492E-3</v>
      </c>
      <c r="AY28" s="27">
        <f>IF(('Activity data'!AY15*EF!$H28)*kgtoGg=0,"NO",('Activity data'!AY15*EF!$H28)*kgtoGg)</f>
        <v>4.2663204042639328E-3</v>
      </c>
      <c r="AZ28" s="27">
        <f>IF(('Activity data'!AZ15*EF!$H28)*kgtoGg=0,"NO",('Activity data'!AZ15*EF!$H28)*kgtoGg)</f>
        <v>4.3467169447919882E-3</v>
      </c>
      <c r="BA28" s="27">
        <f>IF(('Activity data'!BA15*EF!$H28)*kgtoGg=0,"NO",('Activity data'!BA15*EF!$H28)*kgtoGg)</f>
        <v>4.4224229232769866E-3</v>
      </c>
      <c r="BB28" s="27">
        <f>IF(('Activity data'!BB15*EF!$H28)*kgtoGg=0,"NO",('Activity data'!BB15*EF!$H28)*kgtoGg)</f>
        <v>4.5067184961777957E-3</v>
      </c>
      <c r="BC28" s="27">
        <f>IF(('Activity data'!BC15*EF!$H28)*kgtoGg=0,"NO",('Activity data'!BC15*EF!$H28)*kgtoGg)</f>
        <v>4.5984238891527583E-3</v>
      </c>
      <c r="BD28" s="27">
        <f>IF(('Activity data'!BD15*EF!$H28)*kgtoGg=0,"NO",('Activity data'!BD15*EF!$H28)*kgtoGg)</f>
        <v>4.6830068632065184E-3</v>
      </c>
      <c r="BE28" s="27">
        <f>IF(('Activity data'!BE15*EF!$H28)*kgtoGg=0,"NO",('Activity data'!BE15*EF!$H28)*kgtoGg)</f>
        <v>4.7677805086485314E-3</v>
      </c>
      <c r="BF28" s="27">
        <f>IF(('Activity data'!BF15*EF!$H28)*kgtoGg=0,"NO",('Activity data'!BF15*EF!$H28)*kgtoGg)</f>
        <v>4.8527632246676278E-3</v>
      </c>
      <c r="BG28" s="27">
        <f>IF(('Activity data'!BG15*EF!$H28)*kgtoGg=0,"NO",('Activity data'!BG15*EF!$H28)*kgtoGg)</f>
        <v>4.9458895832672975E-3</v>
      </c>
      <c r="BH28" s="27">
        <f>IF(('Activity data'!BH15*EF!$H28)*kgtoGg=0,"NO",('Activity data'!BH15*EF!$H28)*kgtoGg)</f>
        <v>5.0335291426720254E-3</v>
      </c>
      <c r="BI28" s="27">
        <f>IF(('Activity data'!BI15*EF!$H28)*kgtoGg=0,"NO",('Activity data'!BI15*EF!$H28)*kgtoGg)</f>
        <v>5.1231667488813581E-3</v>
      </c>
      <c r="BJ28" s="27">
        <f>IF(('Activity data'!BJ15*EF!$H28)*kgtoGg=0,"NO",('Activity data'!BJ15*EF!$H28)*kgtoGg)</f>
        <v>5.2148696619205596E-3</v>
      </c>
      <c r="BK28" s="27">
        <f>IF(('Activity data'!BK15*EF!$H28)*kgtoGg=0,"NO",('Activity data'!BK15*EF!$H28)*kgtoGg)</f>
        <v>5.3091590990303221E-3</v>
      </c>
      <c r="BL28" s="27">
        <f>IF(('Activity data'!BL15*EF!$H28)*kgtoGg=0,"NO",('Activity data'!BL15*EF!$H28)*kgtoGg)</f>
        <v>5.4070371914398587E-3</v>
      </c>
      <c r="BM28" s="27">
        <f>IF(('Activity data'!BM15*EF!$H28)*kgtoGg=0,"NO",('Activity data'!BM15*EF!$H28)*kgtoGg)</f>
        <v>5.4173555901620655E-3</v>
      </c>
      <c r="BN28" s="27">
        <f>IF(('Activity data'!BN15*EF!$H28)*kgtoGg=0,"NO",('Activity data'!BN15*EF!$H28)*kgtoGg)</f>
        <v>5.413944366236067E-3</v>
      </c>
      <c r="BO28" s="27">
        <f>IF(('Activity data'!BO15*EF!$H28)*kgtoGg=0,"NO",('Activity data'!BO15*EF!$H28)*kgtoGg)</f>
        <v>5.4140081128007164E-3</v>
      </c>
      <c r="BP28" s="27">
        <f>IF(('Activity data'!BP15*EF!$H28)*kgtoGg=0,"NO",('Activity data'!BP15*EF!$H28)*kgtoGg)</f>
        <v>5.4096579761692782E-3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19.478288042061042</v>
      </c>
      <c r="AO30" s="27">
        <f>IF(('Activity data'!AO17*EF!$H30)*kgtoGg=0,"NO",('Activity data'!AO17*EF!$H30)*kgtoGg)</f>
        <v>19.190189911454546</v>
      </c>
      <c r="AP30" s="27">
        <f>IF(('Activity data'!AP17*EF!$H30)*kgtoGg=0,"NO",('Activity data'!AP17*EF!$H30)*kgtoGg)</f>
        <v>18.950606974912247</v>
      </c>
      <c r="AQ30" s="27">
        <f>IF(('Activity data'!AQ17*EF!$H30)*kgtoGg=0,"NO",('Activity data'!AQ17*EF!$H30)*kgtoGg)</f>
        <v>18.779290452660266</v>
      </c>
      <c r="AR30" s="27">
        <f>IF(('Activity data'!AR17*EF!$H30)*kgtoGg=0,"NO",('Activity data'!AR17*EF!$H30)*kgtoGg)</f>
        <v>18.652305915814122</v>
      </c>
      <c r="AS30" s="27">
        <f>IF(('Activity data'!AS17*EF!$H30)*kgtoGg=0,"NO",('Activity data'!AS17*EF!$H30)*kgtoGg)</f>
        <v>18.575571346645155</v>
      </c>
      <c r="AT30" s="27">
        <f>IF(('Activity data'!AT17*EF!$H30)*kgtoGg=0,"NO",('Activity data'!AT17*EF!$H30)*kgtoGg)</f>
        <v>18.500702520545495</v>
      </c>
      <c r="AU30" s="27">
        <f>IF(('Activity data'!AU17*EF!$H30)*kgtoGg=0,"NO",('Activity data'!AU17*EF!$H30)*kgtoGg)</f>
        <v>18.461717737602228</v>
      </c>
      <c r="AV30" s="27">
        <f>IF(('Activity data'!AV17*EF!$H30)*kgtoGg=0,"NO",('Activity data'!AV17*EF!$H30)*kgtoGg)</f>
        <v>18.424016599164872</v>
      </c>
      <c r="AW30" s="27">
        <f>IF(('Activity data'!AW17*EF!$H30)*kgtoGg=0,"NO",('Activity data'!AW17*EF!$H30)*kgtoGg)</f>
        <v>18.790492683883425</v>
      </c>
      <c r="AX30" s="27">
        <f>IF(('Activity data'!AX17*EF!$H30)*kgtoGg=0,"NO",('Activity data'!AX17*EF!$H30)*kgtoGg)</f>
        <v>19.131608134870021</v>
      </c>
      <c r="AY30" s="27">
        <f>IF(('Activity data'!AY17*EF!$H30)*kgtoGg=0,"NO",('Activity data'!AY17*EF!$H30)*kgtoGg)</f>
        <v>19.501363066381863</v>
      </c>
      <c r="AZ30" s="27">
        <f>IF(('Activity data'!AZ17*EF!$H30)*kgtoGg=0,"NO",('Activity data'!AZ17*EF!$H30)*kgtoGg)</f>
        <v>19.962597810467649</v>
      </c>
      <c r="BA30" s="27">
        <f>IF(('Activity data'!BA17*EF!$H30)*kgtoGg=0,"NO",('Activity data'!BA17*EF!$H30)*kgtoGg)</f>
        <v>20.375172242023904</v>
      </c>
      <c r="BB30" s="27">
        <f>IF(('Activity data'!BB17*EF!$H30)*kgtoGg=0,"NO",('Activity data'!BB17*EF!$H30)*kgtoGg)</f>
        <v>20.826609399622782</v>
      </c>
      <c r="BC30" s="27">
        <f>IF(('Activity data'!BC17*EF!$H30)*kgtoGg=0,"NO",('Activity data'!BC17*EF!$H30)*kgtoGg)</f>
        <v>21.327892968601198</v>
      </c>
      <c r="BD30" s="27">
        <f>IF(('Activity data'!BD17*EF!$H30)*kgtoGg=0,"NO",('Activity data'!BD17*EF!$H30)*kgtoGg)</f>
        <v>21.759448249958034</v>
      </c>
      <c r="BE30" s="27">
        <f>IF(('Activity data'!BE17*EF!$H30)*kgtoGg=0,"NO",('Activity data'!BE17*EF!$H30)*kgtoGg)</f>
        <v>22.18199399441237</v>
      </c>
      <c r="BF30" s="27">
        <f>IF(('Activity data'!BF17*EF!$H30)*kgtoGg=0,"NO",('Activity data'!BF17*EF!$H30)*kgtoGg)</f>
        <v>22.59577250181017</v>
      </c>
      <c r="BG30" s="27">
        <f>IF(('Activity data'!BG17*EF!$H30)*kgtoGg=0,"NO",('Activity data'!BG17*EF!$H30)*kgtoGg)</f>
        <v>23.038336766692407</v>
      </c>
      <c r="BH30" s="27">
        <f>IF(('Activity data'!BH17*EF!$H30)*kgtoGg=0,"NO",('Activity data'!BH17*EF!$H30)*kgtoGg)</f>
        <v>23.425918897173524</v>
      </c>
      <c r="BI30" s="27">
        <f>IF(('Activity data'!BI17*EF!$H30)*kgtoGg=0,"NO",('Activity data'!BI17*EF!$H30)*kgtoGg)</f>
        <v>23.817312257135292</v>
      </c>
      <c r="BJ30" s="27">
        <f>IF(('Activity data'!BJ17*EF!$H30)*kgtoGg=0,"NO",('Activity data'!BJ17*EF!$H30)*kgtoGg)</f>
        <v>24.212608537302831</v>
      </c>
      <c r="BK30" s="27">
        <f>IF(('Activity data'!BK17*EF!$H30)*kgtoGg=0,"NO",('Activity data'!BK17*EF!$H30)*kgtoGg)</f>
        <v>24.615256486618279</v>
      </c>
      <c r="BL30" s="27">
        <f>IF(('Activity data'!BL17*EF!$H30)*kgtoGg=0,"NO",('Activity data'!BL17*EF!$H30)*kgtoGg)</f>
        <v>25.005295405635504</v>
      </c>
      <c r="BM30" s="27">
        <f>IF(('Activity data'!BM17*EF!$H30)*kgtoGg=0,"NO",('Activity data'!BM17*EF!$H30)*kgtoGg)</f>
        <v>24.747550587780371</v>
      </c>
      <c r="BN30" s="27">
        <f>IF(('Activity data'!BN17*EF!$H30)*kgtoGg=0,"NO",('Activity data'!BN17*EF!$H30)*kgtoGg)</f>
        <v>24.394894742319181</v>
      </c>
      <c r="BO30" s="27">
        <f>IF(('Activity data'!BO17*EF!$H30)*kgtoGg=0,"NO",('Activity data'!BO17*EF!$H30)*kgtoGg)</f>
        <v>24.072341241520441</v>
      </c>
      <c r="BP30" s="27">
        <f>IF(('Activity data'!BP17*EF!$H30)*kgtoGg=0,"NO",('Activity data'!BP17*EF!$H30)*kgtoGg)</f>
        <v>23.723756662689041</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6.5208072536393505E-2</v>
      </c>
      <c r="AO31" s="27">
        <f>IF(('Activity data'!AO18*EF!$H31)*kgtoGg=0,"NO",('Activity data'!AO18*EF!$H31)*kgtoGg)</f>
        <v>6.4243597436855954E-2</v>
      </c>
      <c r="AP31" s="27">
        <f>IF(('Activity data'!AP18*EF!$H31)*kgtoGg=0,"NO",('Activity data'!AP18*EF!$H31)*kgtoGg)</f>
        <v>6.3441538166000289E-2</v>
      </c>
      <c r="AQ31" s="27">
        <f>IF(('Activity data'!AQ18*EF!$H31)*kgtoGg=0,"NO",('Activity data'!AQ18*EF!$H31)*kgtoGg)</f>
        <v>6.2868016499950011E-2</v>
      </c>
      <c r="AR31" s="27">
        <f>IF(('Activity data'!AR18*EF!$H31)*kgtoGg=0,"NO",('Activity data'!AR18*EF!$H31)*kgtoGg)</f>
        <v>6.2442906404453782E-2</v>
      </c>
      <c r="AS31" s="27">
        <f>IF(('Activity data'!AS18*EF!$H31)*kgtoGg=0,"NO",('Activity data'!AS18*EF!$H31)*kgtoGg)</f>
        <v>6.2186019693382777E-2</v>
      </c>
      <c r="AT31" s="27">
        <f>IF(('Activity data'!AT18*EF!$H31)*kgtoGg=0,"NO",('Activity data'!AT18*EF!$H31)*kgtoGg)</f>
        <v>6.193537898858989E-2</v>
      </c>
      <c r="AU31" s="27">
        <f>IF(('Activity data'!AU18*EF!$H31)*kgtoGg=0,"NO",('Activity data'!AU18*EF!$H31)*kgtoGg)</f>
        <v>6.1804868414534773E-2</v>
      </c>
      <c r="AV31" s="27">
        <f>IF(('Activity data'!AV18*EF!$H31)*kgtoGg=0,"NO",('Activity data'!AV18*EF!$H31)*kgtoGg)</f>
        <v>6.1678655137237554E-2</v>
      </c>
      <c r="AW31" s="27">
        <f>IF(('Activity data'!AW18*EF!$H31)*kgtoGg=0,"NO",('Activity data'!AW18*EF!$H31)*kgtoGg)</f>
        <v>6.2905518558888249E-2</v>
      </c>
      <c r="AX31" s="27">
        <f>IF(('Activity data'!AX18*EF!$H31)*kgtoGg=0,"NO",('Activity data'!AX18*EF!$H31)*kgtoGg)</f>
        <v>6.4047481395826819E-2</v>
      </c>
      <c r="AY31" s="27">
        <f>IF(('Activity data'!AY18*EF!$H31)*kgtoGg=0,"NO",('Activity data'!AY18*EF!$H31)*kgtoGg)</f>
        <v>6.5285321515176548E-2</v>
      </c>
      <c r="AZ31" s="27">
        <f>IF(('Activity data'!AZ18*EF!$H31)*kgtoGg=0,"NO",('Activity data'!AZ18*EF!$H31)*kgtoGg)</f>
        <v>6.6829411456946819E-2</v>
      </c>
      <c r="BA31" s="27">
        <f>IF(('Activity data'!BA18*EF!$H31)*kgtoGg=0,"NO",('Activity data'!BA18*EF!$H31)*kgtoGg)</f>
        <v>6.8210599752421636E-2</v>
      </c>
      <c r="BB31" s="27">
        <f>IF(('Activity data'!BB18*EF!$H31)*kgtoGg=0,"NO",('Activity data'!BB18*EF!$H31)*kgtoGg)</f>
        <v>6.97218900082575E-2</v>
      </c>
      <c r="BC31" s="27">
        <f>IF(('Activity data'!BC18*EF!$H31)*kgtoGg=0,"NO",('Activity data'!BC18*EF!$H31)*kgtoGg)</f>
        <v>7.1400052650511345E-2</v>
      </c>
      <c r="BD31" s="27">
        <f>IF(('Activity data'!BD18*EF!$H31)*kgtoGg=0,"NO",('Activity data'!BD18*EF!$H31)*kgtoGg)</f>
        <v>7.2844783729003118E-2</v>
      </c>
      <c r="BE31" s="27">
        <f>IF(('Activity data'!BE18*EF!$H31)*kgtoGg=0,"NO",('Activity data'!BE18*EF!$H31)*kgtoGg)</f>
        <v>7.425935329973872E-2</v>
      </c>
      <c r="BF31" s="27">
        <f>IF(('Activity data'!BF18*EF!$H31)*kgtoGg=0,"NO",('Activity data'!BF18*EF!$H31)*kgtoGg)</f>
        <v>7.5644572517471448E-2</v>
      </c>
      <c r="BG31" s="27">
        <f>IF(('Activity data'!BG18*EF!$H31)*kgtoGg=0,"NO",('Activity data'!BG18*EF!$H31)*kgtoGg)</f>
        <v>7.7126158713554993E-2</v>
      </c>
      <c r="BH31" s="27">
        <f>IF(('Activity data'!BH18*EF!$H31)*kgtoGg=0,"NO",('Activity data'!BH18*EF!$H31)*kgtoGg)</f>
        <v>7.8423679503043631E-2</v>
      </c>
      <c r="BI31" s="27">
        <f>IF(('Activity data'!BI18*EF!$H31)*kgtoGg=0,"NO",('Activity data'!BI18*EF!$H31)*kgtoGg)</f>
        <v>7.97339592643624E-2</v>
      </c>
      <c r="BJ31" s="27">
        <f>IF(('Activity data'!BJ18*EF!$H31)*kgtoGg=0,"NO",('Activity data'!BJ18*EF!$H31)*kgtoGg)</f>
        <v>8.1057304953412193E-2</v>
      </c>
      <c r="BK31" s="27">
        <f>IF(('Activity data'!BK18*EF!$H31)*kgtoGg=0,"NO",('Activity data'!BK18*EF!$H31)*kgtoGg)</f>
        <v>8.240526205461611E-2</v>
      </c>
      <c r="BL31" s="27">
        <f>IF(('Activity data'!BL18*EF!$H31)*kgtoGg=0,"NO",('Activity data'!BL18*EF!$H31)*kgtoGg)</f>
        <v>8.3711007511730773E-2</v>
      </c>
      <c r="BM31" s="27">
        <f>IF(('Activity data'!BM18*EF!$H31)*kgtoGg=0,"NO",('Activity data'!BM18*EF!$H31)*kgtoGg)</f>
        <v>8.2848147144213638E-2</v>
      </c>
      <c r="BN31" s="27">
        <f>IF(('Activity data'!BN18*EF!$H31)*kgtoGg=0,"NO",('Activity data'!BN18*EF!$H31)*kgtoGg)</f>
        <v>8.1667550168670444E-2</v>
      </c>
      <c r="BO31" s="27">
        <f>IF(('Activity data'!BO18*EF!$H31)*kgtoGg=0,"NO",('Activity data'!BO18*EF!$H31)*kgtoGg)</f>
        <v>8.0587727751447041E-2</v>
      </c>
      <c r="BP31" s="27">
        <f>IF(('Activity data'!BP18*EF!$H31)*kgtoGg=0,"NO",('Activity data'!BP18*EF!$H31)*kgtoGg)</f>
        <v>7.9420760282210401E-2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0.62362181084971624</v>
      </c>
      <c r="AO32" s="27">
        <f>IF(('Activity data'!AO19*EF!$H32)*kgtoGg=0,"NO",('Activity data'!AO19*EF!$H32)*kgtoGg)</f>
        <v>0.62975834362790895</v>
      </c>
      <c r="AP32" s="27">
        <f>IF(('Activity data'!AP19*EF!$H32)*kgtoGg=0,"NO",('Activity data'!AP19*EF!$H32)*kgtoGg)</f>
        <v>0.63661806601458326</v>
      </c>
      <c r="AQ32" s="27">
        <f>IF(('Activity data'!AQ19*EF!$H32)*kgtoGg=0,"NO",('Activity data'!AQ19*EF!$H32)*kgtoGg)</f>
        <v>0.64461911652082593</v>
      </c>
      <c r="AR32" s="27">
        <f>IF(('Activity data'!AR19*EF!$H32)*kgtoGg=0,"NO",('Activity data'!AR19*EF!$H32)*kgtoGg)</f>
        <v>0.65284863075994159</v>
      </c>
      <c r="AS32" s="27">
        <f>IF(('Activity data'!AS19*EF!$H32)*kgtoGg=0,"NO",('Activity data'!AS19*EF!$H32)*kgtoGg)</f>
        <v>0.66201640033414832</v>
      </c>
      <c r="AT32" s="27">
        <f>IF(('Activity data'!AT19*EF!$H32)*kgtoGg=0,"NO",('Activity data'!AT19*EF!$H32)*kgtoGg)</f>
        <v>0.67125261512288303</v>
      </c>
      <c r="AU32" s="27">
        <f>IF(('Activity data'!AU19*EF!$H32)*kgtoGg=0,"NO",('Activity data'!AU19*EF!$H32)*kgtoGg)</f>
        <v>0.68123362927515707</v>
      </c>
      <c r="AV32" s="27">
        <f>IF(('Activity data'!AV19*EF!$H32)*kgtoGg=0,"NO",('Activity data'!AV19*EF!$H32)*kgtoGg)</f>
        <v>0.69131170026293443</v>
      </c>
      <c r="AW32" s="27">
        <f>IF(('Activity data'!AW19*EF!$H32)*kgtoGg=0,"NO",('Activity data'!AW19*EF!$H32)*kgtoGg)</f>
        <v>0.70929427511021537</v>
      </c>
      <c r="AX32" s="27">
        <f>IF(('Activity data'!AX19*EF!$H32)*kgtoGg=0,"NO",('Activity data'!AX19*EF!$H32)*kgtoGg)</f>
        <v>0.72715122981574809</v>
      </c>
      <c r="AY32" s="27">
        <f>IF(('Activity data'!AY19*EF!$H32)*kgtoGg=0,"NO",('Activity data'!AY19*EF!$H32)*kgtoGg)</f>
        <v>0.74601215527494713</v>
      </c>
      <c r="AZ32" s="27">
        <f>IF(('Activity data'!AZ19*EF!$H32)*kgtoGg=0,"NO",('Activity data'!AZ19*EF!$H32)*kgtoGg)</f>
        <v>0.76728919666539808</v>
      </c>
      <c r="BA32" s="27">
        <f>IF(('Activity data'!BA19*EF!$H32)*kgtoGg=0,"NO",('Activity data'!BA19*EF!$H32)*kgtoGg)</f>
        <v>0.78800247115205035</v>
      </c>
      <c r="BB32" s="27">
        <f>IF(('Activity data'!BB19*EF!$H32)*kgtoGg=0,"NO",('Activity data'!BB19*EF!$H32)*kgtoGg)</f>
        <v>0.80963804495852154</v>
      </c>
      <c r="BC32" s="27">
        <f>IF(('Activity data'!BC19*EF!$H32)*kgtoGg=0,"NO",('Activity data'!BC19*EF!$H32)*kgtoGg)</f>
        <v>0.83294592225134301</v>
      </c>
      <c r="BD32" s="27">
        <f>IF(('Activity data'!BD19*EF!$H32)*kgtoGg=0,"NO",('Activity data'!BD19*EF!$H32)*kgtoGg)</f>
        <v>0.85519779243031502</v>
      </c>
      <c r="BE32" s="27">
        <f>IF(('Activity data'!BE19*EF!$H32)*kgtoGg=0,"NO",('Activity data'!BE19*EF!$H32)*kgtoGg)</f>
        <v>0.87776706050370401</v>
      </c>
      <c r="BF32" s="27">
        <f>IF(('Activity data'!BF19*EF!$H32)*kgtoGg=0,"NO",('Activity data'!BF19*EF!$H32)*kgtoGg)</f>
        <v>0.90066099726983295</v>
      </c>
      <c r="BG32" s="27">
        <f>IF(('Activity data'!BG19*EF!$H32)*kgtoGg=0,"NO",('Activity data'!BG19*EF!$H32)*kgtoGg)</f>
        <v>0.9243952674903968</v>
      </c>
      <c r="BH32" s="27">
        <f>IF(('Activity data'!BH19*EF!$H32)*kgtoGg=0,"NO",('Activity data'!BH19*EF!$H32)*kgtoGg)</f>
        <v>0.9473181386080739</v>
      </c>
      <c r="BI32" s="27">
        <f>IF(('Activity data'!BI19*EF!$H32)*kgtoGg=0,"NO",('Activity data'!BI19*EF!$H32)*kgtoGg)</f>
        <v>0.97088253498355026</v>
      </c>
      <c r="BJ32" s="27">
        <f>IF(('Activity data'!BJ19*EF!$H32)*kgtoGg=0,"NO",('Activity data'!BJ19*EF!$H32)*kgtoGg)</f>
        <v>0.99511129245345753</v>
      </c>
      <c r="BK32" s="27">
        <f>IF(('Activity data'!BK19*EF!$H32)*kgtoGg=0,"NO",('Activity data'!BK19*EF!$H32)*kgtoGg)</f>
        <v>1.0201179940064276</v>
      </c>
      <c r="BL32" s="27">
        <f>IF(('Activity data'!BL19*EF!$H32)*kgtoGg=0,"NO",('Activity data'!BL19*EF!$H32)*kgtoGg)</f>
        <v>1.0449555893838414</v>
      </c>
      <c r="BM32" s="27">
        <f>IF(('Activity data'!BM19*EF!$H32)*kgtoGg=0,"NO",('Activity data'!BM19*EF!$H32)*kgtoGg)</f>
        <v>1.0524228088534864</v>
      </c>
      <c r="BN32" s="27">
        <f>IF(('Activity data'!BN19*EF!$H32)*kgtoGg=0,"NO",('Activity data'!BN19*EF!$H32)*kgtoGg)</f>
        <v>1.0571651301297169</v>
      </c>
      <c r="BO32" s="27">
        <f>IF(('Activity data'!BO19*EF!$H32)*kgtoGg=0,"NO",('Activity data'!BO19*EF!$H32)*kgtoGg)</f>
        <v>1.0626334738337255</v>
      </c>
      <c r="BP32" s="27">
        <f>IF(('Activity data'!BP19*EF!$H32)*kgtoGg=0,"NO",('Activity data'!BP19*EF!$H32)*kgtoGg)</f>
        <v>1.0672288289702998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2.0450810277937865</v>
      </c>
      <c r="AO33" s="27">
        <f>IF(('Activity data'!AO20*EF!$H33)*kgtoGg=0,"NO",('Activity data'!AO20*EF!$H33)*kgtoGg)</f>
        <v>2.0366087031538358</v>
      </c>
      <c r="AP33" s="27">
        <f>IF(('Activity data'!AP20*EF!$H33)*kgtoGg=0,"NO",('Activity data'!AP20*EF!$H33)*kgtoGg)</f>
        <v>2.0347846257629154</v>
      </c>
      <c r="AQ33" s="27">
        <f>IF(('Activity data'!AQ20*EF!$H33)*kgtoGg=0,"NO",('Activity data'!AQ20*EF!$H33)*kgtoGg)</f>
        <v>2.0432263950688512</v>
      </c>
      <c r="AR33" s="27">
        <f>IF(('Activity data'!AR20*EF!$H33)*kgtoGg=0,"NO",('Activity data'!AR20*EF!$H33)*kgtoGg)</f>
        <v>2.0602648964303465</v>
      </c>
      <c r="AS33" s="27">
        <f>IF(('Activity data'!AS20*EF!$H33)*kgtoGg=0,"NO",('Activity data'!AS20*EF!$H33)*kgtoGg)</f>
        <v>2.0853696293451214</v>
      </c>
      <c r="AT33" s="27">
        <f>IF(('Activity data'!AT20*EF!$H33)*kgtoGg=0,"NO",('Activity data'!AT20*EF!$H33)*kgtoGg)</f>
        <v>2.1105802102028739</v>
      </c>
      <c r="AU33" s="27">
        <f>IF(('Activity data'!AU20*EF!$H33)*kgtoGg=0,"NO",('Activity data'!AU20*EF!$H33)*kgtoGg)</f>
        <v>2.141870391301282</v>
      </c>
      <c r="AV33" s="27">
        <f>IF(('Activity data'!AV20*EF!$H33)*kgtoGg=0,"NO",('Activity data'!AV20*EF!$H33)*kgtoGg)</f>
        <v>2.1734050389400235</v>
      </c>
      <c r="AW33" s="27">
        <f>IF(('Activity data'!AW20*EF!$H33)*kgtoGg=0,"NO",('Activity data'!AW20*EF!$H33)*kgtoGg)</f>
        <v>2.278734569022379</v>
      </c>
      <c r="AX33" s="27">
        <f>IF(('Activity data'!AX20*EF!$H33)*kgtoGg=0,"NO",('Activity data'!AX20*EF!$H33)*kgtoGg)</f>
        <v>2.3814111511747402</v>
      </c>
      <c r="AY33" s="27">
        <f>IF(('Activity data'!AY20*EF!$H33)*kgtoGg=0,"NO",('Activity data'!AY20*EF!$H33)*kgtoGg)</f>
        <v>2.4912209704628796</v>
      </c>
      <c r="AZ33" s="27">
        <f>IF(('Activity data'!AZ20*EF!$H33)*kgtoGg=0,"NO",('Activity data'!AZ20*EF!$H33)*kgtoGg)</f>
        <v>2.6200935712676121</v>
      </c>
      <c r="BA33" s="27">
        <f>IF(('Activity data'!BA20*EF!$H33)*kgtoGg=0,"NO",('Activity data'!BA20*EF!$H33)*kgtoGg)</f>
        <v>2.7423857606788906</v>
      </c>
      <c r="BB33" s="27">
        <f>IF(('Activity data'!BB20*EF!$H33)*kgtoGg=0,"NO",('Activity data'!BB20*EF!$H33)*kgtoGg)</f>
        <v>2.8758749556868275</v>
      </c>
      <c r="BC33" s="27">
        <f>IF(('Activity data'!BC20*EF!$H33)*kgtoGg=0,"NO",('Activity data'!BC20*EF!$H33)*kgtoGg)</f>
        <v>3.0216516881492481</v>
      </c>
      <c r="BD33" s="27">
        <f>IF(('Activity data'!BD20*EF!$H33)*kgtoGg=0,"NO",('Activity data'!BD20*EF!$H33)*kgtoGg)</f>
        <v>3.1568029474835764</v>
      </c>
      <c r="BE33" s="27">
        <f>IF(('Activity data'!BE20*EF!$H33)*kgtoGg=0,"NO",('Activity data'!BE20*EF!$H33)*kgtoGg)</f>
        <v>3.2929037714527905</v>
      </c>
      <c r="BF33" s="27">
        <f>IF(('Activity data'!BF20*EF!$H33)*kgtoGg=0,"NO",('Activity data'!BF20*EF!$H33)*kgtoGg)</f>
        <v>3.4300142687824615</v>
      </c>
      <c r="BG33" s="27">
        <f>IF(('Activity data'!BG20*EF!$H33)*kgtoGg=0,"NO",('Activity data'!BG20*EF!$H33)*kgtoGg)</f>
        <v>3.5770425412834923</v>
      </c>
      <c r="BH33" s="27">
        <f>IF(('Activity data'!BH20*EF!$H33)*kgtoGg=0,"NO",('Activity data'!BH20*EF!$H33)*kgtoGg)</f>
        <v>3.7158096985773255</v>
      </c>
      <c r="BI33" s="27">
        <f>IF(('Activity data'!BI20*EF!$H33)*kgtoGg=0,"NO",('Activity data'!BI20*EF!$H33)*kgtoGg)</f>
        <v>3.8582077894310229</v>
      </c>
      <c r="BJ33" s="27">
        <f>IF(('Activity data'!BJ20*EF!$H33)*kgtoGg=0,"NO",('Activity data'!BJ20*EF!$H33)*kgtoGg)</f>
        <v>4.0043731678411723</v>
      </c>
      <c r="BK33" s="27">
        <f>IF(('Activity data'!BK20*EF!$H33)*kgtoGg=0,"NO",('Activity data'!BK20*EF!$H33)*kgtoGg)</f>
        <v>4.1551640539128618</v>
      </c>
      <c r="BL33" s="27">
        <f>IF(('Activity data'!BL20*EF!$H33)*kgtoGg=0,"NO",('Activity data'!BL20*EF!$H33)*kgtoGg)</f>
        <v>4.3076906724160979</v>
      </c>
      <c r="BM33" s="27">
        <f>IF(('Activity data'!BM20*EF!$H33)*kgtoGg=0,"NO",('Activity data'!BM20*EF!$H33)*kgtoGg)</f>
        <v>4.3215096779005089</v>
      </c>
      <c r="BN33" s="27">
        <f>IF(('Activity data'!BN20*EF!$H33)*kgtoGg=0,"NO",('Activity data'!BN20*EF!$H33)*kgtoGg)</f>
        <v>4.3138846808381643</v>
      </c>
      <c r="BO33" s="27">
        <f>IF(('Activity data'!BO20*EF!$H33)*kgtoGg=0,"NO",('Activity data'!BO20*EF!$H33)*kgtoGg)</f>
        <v>4.3121081110987083</v>
      </c>
      <c r="BP33" s="27">
        <f>IF(('Activity data'!BP20*EF!$H33)*kgtoGg=0,"NO",('Activity data'!BP20*EF!$H33)*kgtoGg)</f>
        <v>4.303653731262937</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2.5984242118738201E-2</v>
      </c>
      <c r="AO34" s="27">
        <f>IF(('Activity data'!AO21*EF!$H34)*kgtoGg=0,"NO",('Activity data'!AO21*EF!$H34)*kgtoGg)</f>
        <v>2.6239930984496233E-2</v>
      </c>
      <c r="AP34" s="27">
        <f>IF(('Activity data'!AP21*EF!$H34)*kgtoGg=0,"NO",('Activity data'!AP21*EF!$H34)*kgtoGg)</f>
        <v>2.6525752750607659E-2</v>
      </c>
      <c r="AQ34" s="27">
        <f>IF(('Activity data'!AQ21*EF!$H34)*kgtoGg=0,"NO",('Activity data'!AQ21*EF!$H34)*kgtoGg)</f>
        <v>2.6859129855034445E-2</v>
      </c>
      <c r="AR34" s="27">
        <f>IF(('Activity data'!AR21*EF!$H34)*kgtoGg=0,"NO",('Activity data'!AR21*EF!$H34)*kgtoGg)</f>
        <v>2.7202026281664259E-2</v>
      </c>
      <c r="AS34" s="27">
        <f>IF(('Activity data'!AS21*EF!$H34)*kgtoGg=0,"NO",('Activity data'!AS21*EF!$H34)*kgtoGg)</f>
        <v>2.7584016680589539E-2</v>
      </c>
      <c r="AT34" s="27">
        <f>IF(('Activity data'!AT21*EF!$H34)*kgtoGg=0,"NO",('Activity data'!AT21*EF!$H34)*kgtoGg)</f>
        <v>2.796885896345349E-2</v>
      </c>
      <c r="AU34" s="27">
        <f>IF(('Activity data'!AU21*EF!$H34)*kgtoGg=0,"NO",('Activity data'!AU21*EF!$H34)*kgtoGg)</f>
        <v>2.8384734553131574E-2</v>
      </c>
      <c r="AV34" s="27">
        <f>IF(('Activity data'!AV21*EF!$H34)*kgtoGg=0,"NO",('Activity data'!AV21*EF!$H34)*kgtoGg)</f>
        <v>2.8804654177622294E-2</v>
      </c>
      <c r="AW34" s="27">
        <f>IF(('Activity data'!AW21*EF!$H34)*kgtoGg=0,"NO",('Activity data'!AW21*EF!$H34)*kgtoGg)</f>
        <v>2.9553928129592334E-2</v>
      </c>
      <c r="AX34" s="27">
        <f>IF(('Activity data'!AX21*EF!$H34)*kgtoGg=0,"NO",('Activity data'!AX21*EF!$H34)*kgtoGg)</f>
        <v>3.0297967908989535E-2</v>
      </c>
      <c r="AY34" s="27">
        <f>IF(('Activity data'!AY21*EF!$H34)*kgtoGg=0,"NO",('Activity data'!AY21*EF!$H34)*kgtoGg)</f>
        <v>3.1083839803122827E-2</v>
      </c>
      <c r="AZ34" s="27">
        <f>IF(('Activity data'!AZ21*EF!$H34)*kgtoGg=0,"NO",('Activity data'!AZ21*EF!$H34)*kgtoGg)</f>
        <v>3.1970383194391612E-2</v>
      </c>
      <c r="BA34" s="27">
        <f>IF(('Activity data'!BA21*EF!$H34)*kgtoGg=0,"NO",('Activity data'!BA21*EF!$H34)*kgtoGg)</f>
        <v>3.2833436298002124E-2</v>
      </c>
      <c r="BB34" s="27">
        <f>IF(('Activity data'!BB21*EF!$H34)*kgtoGg=0,"NO",('Activity data'!BB21*EF!$H34)*kgtoGg)</f>
        <v>3.373491853993843E-2</v>
      </c>
      <c r="BC34" s="27">
        <f>IF(('Activity data'!BC21*EF!$H34)*kgtoGg=0,"NO",('Activity data'!BC21*EF!$H34)*kgtoGg)</f>
        <v>3.4706080093805991E-2</v>
      </c>
      <c r="BD34" s="27">
        <f>IF(('Activity data'!BD21*EF!$H34)*kgtoGg=0,"NO",('Activity data'!BD21*EF!$H34)*kgtoGg)</f>
        <v>3.563324135126316E-2</v>
      </c>
      <c r="BE34" s="27">
        <f>IF(('Activity data'!BE21*EF!$H34)*kgtoGg=0,"NO",('Activity data'!BE21*EF!$H34)*kgtoGg)</f>
        <v>3.6573627520987695E-2</v>
      </c>
      <c r="BF34" s="27">
        <f>IF(('Activity data'!BF21*EF!$H34)*kgtoGg=0,"NO",('Activity data'!BF21*EF!$H34)*kgtoGg)</f>
        <v>3.7527541552909743E-2</v>
      </c>
      <c r="BG34" s="27">
        <f>IF(('Activity data'!BG21*EF!$H34)*kgtoGg=0,"NO",('Activity data'!BG21*EF!$H34)*kgtoGg)</f>
        <v>3.8516469478766573E-2</v>
      </c>
      <c r="BH34" s="27">
        <f>IF(('Activity data'!BH21*EF!$H34)*kgtoGg=0,"NO",('Activity data'!BH21*EF!$H34)*kgtoGg)</f>
        <v>3.9471589108669776E-2</v>
      </c>
      <c r="BI34" s="27">
        <f>IF(('Activity data'!BI21*EF!$H34)*kgtoGg=0,"NO",('Activity data'!BI21*EF!$H34)*kgtoGg)</f>
        <v>4.0453438957647962E-2</v>
      </c>
      <c r="BJ34" s="27">
        <f>IF(('Activity data'!BJ21*EF!$H34)*kgtoGg=0,"NO",('Activity data'!BJ21*EF!$H34)*kgtoGg)</f>
        <v>4.1462970518894096E-2</v>
      </c>
      <c r="BK34" s="27">
        <f>IF(('Activity data'!BK21*EF!$H34)*kgtoGg=0,"NO",('Activity data'!BK21*EF!$H34)*kgtoGg)</f>
        <v>4.2504916416934525E-2</v>
      </c>
      <c r="BL34" s="27">
        <f>IF(('Activity data'!BL21*EF!$H34)*kgtoGg=0,"NO",('Activity data'!BL21*EF!$H34)*kgtoGg)</f>
        <v>4.3539816224326754E-2</v>
      </c>
      <c r="BM34" s="27">
        <f>IF(('Activity data'!BM21*EF!$H34)*kgtoGg=0,"NO",('Activity data'!BM21*EF!$H34)*kgtoGg)</f>
        <v>4.3850950368895303E-2</v>
      </c>
      <c r="BN34" s="27">
        <f>IF(('Activity data'!BN21*EF!$H34)*kgtoGg=0,"NO",('Activity data'!BN21*EF!$H34)*kgtoGg)</f>
        <v>4.4048547088738253E-2</v>
      </c>
      <c r="BO34" s="27">
        <f>IF(('Activity data'!BO21*EF!$H34)*kgtoGg=0,"NO",('Activity data'!BO21*EF!$H34)*kgtoGg)</f>
        <v>4.4276394743071941E-2</v>
      </c>
      <c r="BP34" s="27">
        <f>IF(('Activity data'!BP21*EF!$H34)*kgtoGg=0,"NO",('Activity data'!BP21*EF!$H34)*kgtoGg)</f>
        <v>4.4467867873762529E-2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8.5211709491407842E-2</v>
      </c>
      <c r="AO35" s="27">
        <f>IF(('Activity data'!AO22*EF!$H35)*kgtoGg=0,"NO",('Activity data'!AO22*EF!$H35)*kgtoGg)</f>
        <v>8.4858695964743228E-2</v>
      </c>
      <c r="AP35" s="27">
        <f>IF(('Activity data'!AP22*EF!$H35)*kgtoGg=0,"NO",('Activity data'!AP22*EF!$H35)*kgtoGg)</f>
        <v>8.478269274012154E-2</v>
      </c>
      <c r="AQ35" s="27">
        <f>IF(('Activity data'!AQ22*EF!$H35)*kgtoGg=0,"NO",('Activity data'!AQ22*EF!$H35)*kgtoGg)</f>
        <v>8.5134433127868864E-2</v>
      </c>
      <c r="AR35" s="27">
        <f>IF(('Activity data'!AR22*EF!$H35)*kgtoGg=0,"NO",('Activity data'!AR22*EF!$H35)*kgtoGg)</f>
        <v>8.5844370684597854E-2</v>
      </c>
      <c r="AS35" s="27">
        <f>IF(('Activity data'!AS22*EF!$H35)*kgtoGg=0,"NO",('Activity data'!AS22*EF!$H35)*kgtoGg)</f>
        <v>8.6890401222713479E-2</v>
      </c>
      <c r="AT35" s="27">
        <f>IF(('Activity data'!AT22*EF!$H35)*kgtoGg=0,"NO",('Activity data'!AT22*EF!$H35)*kgtoGg)</f>
        <v>8.7940842091786486E-2</v>
      </c>
      <c r="AU35" s="27">
        <f>IF(('Activity data'!AU22*EF!$H35)*kgtoGg=0,"NO",('Activity data'!AU22*EF!$H35)*kgtoGg)</f>
        <v>8.9244599637553504E-2</v>
      </c>
      <c r="AV35" s="27">
        <f>IF(('Activity data'!AV22*EF!$H35)*kgtoGg=0,"NO",('Activity data'!AV22*EF!$H35)*kgtoGg)</f>
        <v>9.0558543289167709E-2</v>
      </c>
      <c r="AW35" s="27">
        <f>IF(('Activity data'!AW22*EF!$H35)*kgtoGg=0,"NO",('Activity data'!AW22*EF!$H35)*kgtoGg)</f>
        <v>9.4947273709265909E-2</v>
      </c>
      <c r="AX35" s="27">
        <f>IF(('Activity data'!AX22*EF!$H35)*kgtoGg=0,"NO",('Activity data'!AX22*EF!$H35)*kgtoGg)</f>
        <v>9.9225464632280935E-2</v>
      </c>
      <c r="AY35" s="27">
        <f>IF(('Activity data'!AY22*EF!$H35)*kgtoGg=0,"NO",('Activity data'!AY22*EF!$H35)*kgtoGg)</f>
        <v>0.10380087376928673</v>
      </c>
      <c r="AZ35" s="27">
        <f>IF(('Activity data'!AZ22*EF!$H35)*kgtoGg=0,"NO",('Activity data'!AZ22*EF!$H35)*kgtoGg)</f>
        <v>0.10917056546948394</v>
      </c>
      <c r="BA35" s="27">
        <f>IF(('Activity data'!BA22*EF!$H35)*kgtoGg=0,"NO",('Activity data'!BA22*EF!$H35)*kgtoGg)</f>
        <v>0.11426607336162055</v>
      </c>
      <c r="BB35" s="27">
        <f>IF(('Activity data'!BB22*EF!$H35)*kgtoGg=0,"NO",('Activity data'!BB22*EF!$H35)*kgtoGg)</f>
        <v>0.11982812315361793</v>
      </c>
      <c r="BC35" s="27">
        <f>IF(('Activity data'!BC22*EF!$H35)*kgtoGg=0,"NO",('Activity data'!BC22*EF!$H35)*kgtoGg)</f>
        <v>0.12590215367288546</v>
      </c>
      <c r="BD35" s="27">
        <f>IF(('Activity data'!BD22*EF!$H35)*kgtoGg=0,"NO",('Activity data'!BD22*EF!$H35)*kgtoGg)</f>
        <v>0.13153345614514914</v>
      </c>
      <c r="BE35" s="27">
        <f>IF(('Activity data'!BE22*EF!$H35)*kgtoGg=0,"NO",('Activity data'!BE22*EF!$H35)*kgtoGg)</f>
        <v>0.13720432381053307</v>
      </c>
      <c r="BF35" s="27">
        <f>IF(('Activity data'!BF22*EF!$H35)*kgtoGg=0,"NO",('Activity data'!BF22*EF!$H35)*kgtoGg)</f>
        <v>0.14291726119926934</v>
      </c>
      <c r="BG35" s="27">
        <f>IF(('Activity data'!BG22*EF!$H35)*kgtoGg=0,"NO",('Activity data'!BG22*EF!$H35)*kgtoGg)</f>
        <v>0.14904343922014565</v>
      </c>
      <c r="BH35" s="27">
        <f>IF(('Activity data'!BH22*EF!$H35)*kgtoGg=0,"NO",('Activity data'!BH22*EF!$H35)*kgtoGg)</f>
        <v>0.15482540410738871</v>
      </c>
      <c r="BI35" s="27">
        <f>IF(('Activity data'!BI22*EF!$H35)*kgtoGg=0,"NO",('Activity data'!BI22*EF!$H35)*kgtoGg)</f>
        <v>0.16075865789295943</v>
      </c>
      <c r="BJ35" s="27">
        <f>IF(('Activity data'!BJ22*EF!$H35)*kgtoGg=0,"NO",('Activity data'!BJ22*EF!$H35)*kgtoGg)</f>
        <v>0.16684888199338235</v>
      </c>
      <c r="BK35" s="27">
        <f>IF(('Activity data'!BK22*EF!$H35)*kgtoGg=0,"NO",('Activity data'!BK22*EF!$H35)*kgtoGg)</f>
        <v>0.17313183557970274</v>
      </c>
      <c r="BL35" s="27">
        <f>IF(('Activity data'!BL22*EF!$H35)*kgtoGg=0,"NO",('Activity data'!BL22*EF!$H35)*kgtoGg)</f>
        <v>0.17948711135067091</v>
      </c>
      <c r="BM35" s="27">
        <f>IF(('Activity data'!BM22*EF!$H35)*kgtoGg=0,"NO",('Activity data'!BM22*EF!$H35)*kgtoGg)</f>
        <v>0.18006290324585467</v>
      </c>
      <c r="BN35" s="27">
        <f>IF(('Activity data'!BN22*EF!$H35)*kgtoGg=0,"NO",('Activity data'!BN22*EF!$H35)*kgtoGg)</f>
        <v>0.1797451950349237</v>
      </c>
      <c r="BO35" s="27">
        <f>IF(('Activity data'!BO22*EF!$H35)*kgtoGg=0,"NO",('Activity data'!BO22*EF!$H35)*kgtoGg)</f>
        <v>0.1796711712957797</v>
      </c>
      <c r="BP35" s="27">
        <f>IF(('Activity data'!BP22*EF!$H35)*kgtoGg=0,"NO",('Activity data'!BP22*EF!$H35)*kgtoGg)</f>
        <v>0.17931890546928922</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6.0816462045917556E-2</v>
      </c>
      <c r="AO36" s="27">
        <f>IF(('Activity data'!AO5*EF!$H36*EF!N54)*NtoN2O*kgtoGg=0,"NO",('Activity data'!AO5*EF!$H36*EF!N54)*NtoN2O*kgtoGg)</f>
        <v>6.0951424813447848E-2</v>
      </c>
      <c r="AP36" s="27">
        <f>IF(('Activity data'!AP5*EF!$H36*EF!O54)*NtoN2O*kgtoGg=0,"NO",('Activity data'!AP5*EF!$H36*EF!O54)*NtoN2O*kgtoGg)</f>
        <v>6.1136956873609968E-2</v>
      </c>
      <c r="AQ36" s="27">
        <f>IF(('Activity data'!AQ5*EF!$H36*EF!P54)*NtoN2O*kgtoGg=0,"NO",('Activity data'!AQ5*EF!$H36*EF!P54)*NtoN2O*kgtoGg)</f>
        <v>6.1395693454680218E-2</v>
      </c>
      <c r="AR36" s="27">
        <f>IF(('Activity data'!AR5*EF!$H36*EF!Q54)*NtoN2O*kgtoGg=0,"NO",('Activity data'!AR5*EF!$H36*EF!Q54)*NtoN2O*kgtoGg)</f>
        <v>6.1657124133564084E-2</v>
      </c>
      <c r="AS36" s="27">
        <f>IF(('Activity data'!AS5*EF!$H36*EF!R54)*NtoN2O*kgtoGg=0,"NO",('Activity data'!AS5*EF!$H36*EF!R54)*NtoN2O*kgtoGg)</f>
        <v>6.1977606825238112E-2</v>
      </c>
      <c r="AT36" s="27">
        <f>IF(('Activity data'!AT5*EF!$H36*EF!S54)*NtoN2O*kgtoGg=0,"NO",('Activity data'!AT5*EF!$H36*EF!S54)*NtoN2O*kgtoGg)</f>
        <v>6.2306907908009301E-2</v>
      </c>
      <c r="AU36" s="27">
        <f>IF(('Activity data'!AU5*EF!$H36*EF!T54)*NtoN2O*kgtoGg=0,"NO",('Activity data'!AU5*EF!$H36*EF!T54)*NtoN2O*kgtoGg)</f>
        <v>6.2682599159019151E-2</v>
      </c>
      <c r="AV36" s="27">
        <f>IF(('Activity data'!AV5*EF!$H36*EF!U54)*NtoN2O*kgtoGg=0,"NO",('Activity data'!AV5*EF!$H36*EF!U54)*NtoN2O*kgtoGg)</f>
        <v>6.3067601033638634E-2</v>
      </c>
      <c r="AW36" s="27">
        <f>IF(('Activity data'!AW5*EF!$H36*EF!V54)*NtoN2O*kgtoGg=0,"NO",('Activity data'!AW5*EF!$H36*EF!V54)*NtoN2O*kgtoGg)</f>
        <v>6.3882346626399467E-2</v>
      </c>
      <c r="AX36" s="27">
        <f>IF(('Activity data'!AX5*EF!$H36*EF!W54)*NtoN2O*kgtoGg=0,"NO",('Activity data'!AX5*EF!$H36*EF!W54)*NtoN2O*kgtoGg)</f>
        <v>6.4689584584329982E-2</v>
      </c>
      <c r="AY36" s="27">
        <f>IF(('Activity data'!AY5*EF!$H36*EF!X54)*NtoN2O*kgtoGg=0,"NO",('Activity data'!AY5*EF!$H36*EF!X54)*NtoN2O*kgtoGg)</f>
        <v>6.5551674623882339E-2</v>
      </c>
      <c r="AZ36" s="27">
        <f>IF(('Activity data'!AZ5*EF!$H36*EF!Y54)*NtoN2O*kgtoGg=0,"NO",('Activity data'!AZ5*EF!$H36*EF!Y54)*NtoN2O*kgtoGg)</f>
        <v>6.6545495978796609E-2</v>
      </c>
      <c r="BA36" s="27">
        <f>IF(('Activity data'!BA5*EF!$H36*EF!Z54)*NtoN2O*kgtoGg=0,"NO",('Activity data'!BA5*EF!$H36*EF!Z54)*NtoN2O*kgtoGg)</f>
        <v>6.7506322135827357E-2</v>
      </c>
      <c r="BB36" s="27">
        <f>IF(('Activity data'!BB5*EF!$H36*EF!AA54)*NtoN2O*kgtoGg=0,"NO",('Activity data'!BB5*EF!$H36*EF!AA54)*NtoN2O*kgtoGg)</f>
        <v>6.8502600239465777E-2</v>
      </c>
      <c r="BC36" s="27">
        <f>IF(('Activity data'!BC5*EF!$H36*EF!AB54)*NtoN2O*kgtoGg=0,"NO",('Activity data'!BC5*EF!$H36*EF!AB54)*NtoN2O*kgtoGg)</f>
        <v>6.9587364096927701E-2</v>
      </c>
      <c r="BD36" s="27">
        <f>IF(('Activity data'!BD5*EF!$H36*EF!AC54)*NtoN2O*kgtoGg=0,"NO",('Activity data'!BD5*EF!$H36*EF!AC54)*NtoN2O*kgtoGg)</f>
        <v>7.0611974748672937E-2</v>
      </c>
      <c r="BE36" s="27">
        <f>IF(('Activity data'!BE5*EF!$H36*EF!AD54)*NtoN2O*kgtoGg=0,"NO",('Activity data'!BE5*EF!$H36*EF!AD54)*NtoN2O*kgtoGg)</f>
        <v>7.1651161750631132E-2</v>
      </c>
      <c r="BF36" s="27">
        <f>IF(('Activity data'!BF5*EF!$H36*EF!AE54)*NtoN2O*kgtoGg=0,"NO",('Activity data'!BF5*EF!$H36*EF!AE54)*NtoN2O*kgtoGg)</f>
        <v>7.2705167332917112E-2</v>
      </c>
      <c r="BG36" s="27">
        <f>IF(('Activity data'!BG5*EF!$H36*EF!AF54)*NtoN2O*kgtoGg=0,"NO",('Activity data'!BG5*EF!$H36*EF!AF54)*NtoN2O*kgtoGg)</f>
        <v>7.378937498480638E-2</v>
      </c>
      <c r="BH36" s="27">
        <f>IF(('Activity data'!BH5*EF!$H36*EF!AG54)*NtoN2O*kgtoGg=0,"NO",('Activity data'!BH5*EF!$H36*EF!AG54)*NtoN2O*kgtoGg)</f>
        <v>7.4827235450841162E-2</v>
      </c>
      <c r="BI36" s="27">
        <f>IF(('Activity data'!BI5*EF!$H36*EF!AH54)*NtoN2O*kgtoGg=0,"NO",('Activity data'!BI5*EF!$H36*EF!AH54)*NtoN2O*kgtoGg)</f>
        <v>7.5896497989515546E-2</v>
      </c>
      <c r="BJ36" s="27">
        <f>IF(('Activity data'!BJ5*EF!$H36*EF!AI54)*NtoN2O*kgtoGg=0,"NO",('Activity data'!BJ5*EF!$H36*EF!AI54)*NtoN2O*kgtoGg)</f>
        <v>7.6998074214624207E-2</v>
      </c>
      <c r="BK36" s="27">
        <f>IF(('Activity data'!BK5*EF!$H36*EF!AJ54)*NtoN2O*kgtoGg=0,"NO",('Activity data'!BK5*EF!$H36*EF!AJ54)*NtoN2O*kgtoGg)</f>
        <v>7.8137667811155359E-2</v>
      </c>
      <c r="BL36" s="27">
        <f>IF(('Activity data'!BL5*EF!$H36*EF!AK54)*NtoN2O*kgtoGg=0,"NO",('Activity data'!BL5*EF!$H36*EF!AK54)*NtoN2O*kgtoGg)</f>
        <v>7.9252854953773391E-2</v>
      </c>
      <c r="BM36" s="27">
        <f>IF(('Activity data'!BM5*EF!$H36*EF!AL54)*NtoN2O*kgtoGg=0,"NO",('Activity data'!BM5*EF!$H36*EF!AL54)*NtoN2O*kgtoGg)</f>
        <v>7.9452958412024641E-2</v>
      </c>
      <c r="BN36" s="27">
        <f>IF(('Activity data'!BN5*EF!$H36*EF!AM54)*NtoN2O*kgtoGg=0,"NO",('Activity data'!BN5*EF!$H36*EF!AM54)*NtoN2O*kgtoGg)</f>
        <v>7.9512905712363344E-2</v>
      </c>
      <c r="BO36" s="27">
        <f>IF(('Activity data'!BO5*EF!$H36*EF!AN54)*NtoN2O*kgtoGg=0,"NO",('Activity data'!BO5*EF!$H36*EF!AN54)*NtoN2O*kgtoGg)</f>
        <v>7.9613930403244507E-2</v>
      </c>
      <c r="BP36" s="27">
        <f>IF(('Activity data'!BP5*EF!$H36*EF!AO54)*NtoN2O*kgtoGg=0,"NO",('Activity data'!BP5*EF!$H36*EF!AO54)*NtoN2O*kgtoGg)</f>
        <v>7.9672386451390659E-2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0.26629291502798441</v>
      </c>
      <c r="AO37" s="27">
        <f>IF(('Activity data'!AO6*EF!$H37*EF!N55)*NtoN2O*kgtoGg=0,"NO",('Activity data'!AO6*EF!$H37*EF!N55)*NtoN2O*kgtoGg)</f>
        <v>0.26688386733886943</v>
      </c>
      <c r="AP37" s="27">
        <f>IF(('Activity data'!AP6*EF!$H37*EF!O55)*NtoN2O*kgtoGg=0,"NO",('Activity data'!AP6*EF!$H37*EF!O55)*NtoN2O*kgtoGg)</f>
        <v>0.26769624397949698</v>
      </c>
      <c r="AQ37" s="27">
        <f>IF(('Activity data'!AQ6*EF!$H37*EF!P55)*NtoN2O*kgtoGg=0,"NO",('Activity data'!AQ6*EF!$H37*EF!P55)*NtoN2O*kgtoGg)</f>
        <v>0.26882915628777215</v>
      </c>
      <c r="AR37" s="27">
        <f>IF(('Activity data'!AR6*EF!$H37*EF!Q55)*NtoN2O*kgtoGg=0,"NO",('Activity data'!AR6*EF!$H37*EF!Q55)*NtoN2O*kgtoGg)</f>
        <v>0.26997386505930787</v>
      </c>
      <c r="AS37" s="27">
        <f>IF(('Activity data'!AS6*EF!$H37*EF!R55)*NtoN2O*kgtoGg=0,"NO",('Activity data'!AS6*EF!$H37*EF!R55)*NtoN2O*kgtoGg)</f>
        <v>0.27137714087166043</v>
      </c>
      <c r="AT37" s="27">
        <f>IF(('Activity data'!AT6*EF!$H37*EF!S55)*NtoN2O*kgtoGg=0,"NO",('Activity data'!AT6*EF!$H37*EF!S55)*NtoN2O*kgtoGg)</f>
        <v>0.27281902917464657</v>
      </c>
      <c r="AU37" s="27">
        <f>IF(('Activity data'!AU6*EF!$H37*EF!T55)*NtoN2O*kgtoGg=0,"NO",('Activity data'!AU6*EF!$H37*EF!T55)*NtoN2O*kgtoGg)</f>
        <v>0.27446404295901289</v>
      </c>
      <c r="AV37" s="27">
        <f>IF(('Activity data'!AV6*EF!$H37*EF!U55)*NtoN2O*kgtoGg=0,"NO",('Activity data'!AV6*EF!$H37*EF!U55)*NtoN2O*kgtoGg)</f>
        <v>0.27614982453910969</v>
      </c>
      <c r="AW37" s="27">
        <f>IF(('Activity data'!AW6*EF!$H37*EF!V55)*NtoN2O*kgtoGg=0,"NO",('Activity data'!AW6*EF!$H37*EF!V55)*NtoN2O*kgtoGg)</f>
        <v>0.27971729577311</v>
      </c>
      <c r="AX37" s="27">
        <f>IF(('Activity data'!AX6*EF!$H37*EF!W55)*NtoN2O*kgtoGg=0,"NO",('Activity data'!AX6*EF!$H37*EF!W55)*NtoN2O*kgtoGg)</f>
        <v>0.28325189383598742</v>
      </c>
      <c r="AY37" s="27">
        <f>IF(('Activity data'!AY6*EF!$H37*EF!X55)*NtoN2O*kgtoGg=0,"NO",('Activity data'!AY6*EF!$H37*EF!X55)*NtoN2O*kgtoGg)</f>
        <v>0.28702666898610468</v>
      </c>
      <c r="AZ37" s="27">
        <f>IF(('Activity data'!AZ6*EF!$H37*EF!Y55)*NtoN2O*kgtoGg=0,"NO",('Activity data'!AZ6*EF!$H37*EF!Y55)*NtoN2O*kgtoGg)</f>
        <v>0.29137824710680116</v>
      </c>
      <c r="BA37" s="27">
        <f>IF(('Activity data'!BA6*EF!$H37*EF!Z55)*NtoN2O*kgtoGg=0,"NO",('Activity data'!BA6*EF!$H37*EF!Z55)*NtoN2O*kgtoGg)</f>
        <v>0.2955853513937568</v>
      </c>
      <c r="BB37" s="27">
        <f>IF(('Activity data'!BB6*EF!$H37*EF!AA55)*NtoN2O*kgtoGg=0,"NO",('Activity data'!BB6*EF!$H37*EF!AA55)*NtoN2O*kgtoGg)</f>
        <v>0.29994768671336342</v>
      </c>
      <c r="BC37" s="27">
        <f>IF(('Activity data'!BC6*EF!$H37*EF!AB55)*NtoN2O*kgtoGg=0,"NO",('Activity data'!BC6*EF!$H37*EF!AB55)*NtoN2O*kgtoGg)</f>
        <v>0.30469746859811764</v>
      </c>
      <c r="BD37" s="27">
        <f>IF(('Activity data'!BD6*EF!$H37*EF!AC55)*NtoN2O*kgtoGg=0,"NO",('Activity data'!BD6*EF!$H37*EF!AC55)*NtoN2O*kgtoGg)</f>
        <v>0.30918386172332046</v>
      </c>
      <c r="BE37" s="27">
        <f>IF(('Activity data'!BE6*EF!$H37*EF!AD55)*NtoN2O*kgtoGg=0,"NO",('Activity data'!BE6*EF!$H37*EF!AD55)*NtoN2O*kgtoGg)</f>
        <v>0.31373407932397118</v>
      </c>
      <c r="BF37" s="27">
        <f>IF(('Activity data'!BF6*EF!$H37*EF!AE55)*NtoN2O*kgtoGg=0,"NO",('Activity data'!BF6*EF!$H37*EF!AE55)*NtoN2O*kgtoGg)</f>
        <v>0.31834918203663459</v>
      </c>
      <c r="BG37" s="27">
        <f>IF(('Activity data'!BG6*EF!$H37*EF!AF55)*NtoN2O*kgtoGg=0,"NO",('Activity data'!BG6*EF!$H37*EF!AF55)*NtoN2O*kgtoGg)</f>
        <v>0.32309652850179488</v>
      </c>
      <c r="BH37" s="27">
        <f>IF(('Activity data'!BH6*EF!$H37*EF!AG55)*NtoN2O*kgtoGg=0,"NO",('Activity data'!BH6*EF!$H37*EF!AG55)*NtoN2O*kgtoGg)</f>
        <v>0.32764093768962349</v>
      </c>
      <c r="BI37" s="27">
        <f>IF(('Activity data'!BI6*EF!$H37*EF!AH55)*NtoN2O*kgtoGg=0,"NO",('Activity data'!BI6*EF!$H37*EF!AH55)*NtoN2O*kgtoGg)</f>
        <v>0.33232284500180553</v>
      </c>
      <c r="BJ37" s="27">
        <f>IF(('Activity data'!BJ6*EF!$H37*EF!AI55)*NtoN2O*kgtoGg=0,"NO",('Activity data'!BJ6*EF!$H37*EF!AI55)*NtoN2O*kgtoGg)</f>
        <v>0.33714624205979671</v>
      </c>
      <c r="BK37" s="27">
        <f>IF(('Activity data'!BK6*EF!$H37*EF!AJ55)*NtoN2O*kgtoGg=0,"NO",('Activity data'!BK6*EF!$H37*EF!AJ55)*NtoN2O*kgtoGg)</f>
        <v>0.34213610320197207</v>
      </c>
      <c r="BL37" s="27">
        <f>IF(('Activity data'!BL6*EF!$H37*EF!AK55)*NtoN2O*kgtoGg=0,"NO",('Activity data'!BL6*EF!$H37*EF!AK55)*NtoN2O*kgtoGg)</f>
        <v>0.34701909746075132</v>
      </c>
      <c r="BM37" s="27">
        <f>IF(('Activity data'!BM6*EF!$H37*EF!AL55)*NtoN2O*kgtoGg=0,"NO",('Activity data'!BM6*EF!$H37*EF!AL55)*NtoN2O*kgtoGg)</f>
        <v>0.3478952768932983</v>
      </c>
      <c r="BN37" s="27">
        <f>IF(('Activity data'!BN6*EF!$H37*EF!AM55)*NtoN2O*kgtoGg=0,"NO",('Activity data'!BN6*EF!$H37*EF!AM55)*NtoN2O*kgtoGg)</f>
        <v>0.34815776406894489</v>
      </c>
      <c r="BO37" s="27">
        <f>IF(('Activity data'!BO6*EF!$H37*EF!AN55)*NtoN2O*kgtoGg=0,"NO",('Activity data'!BO6*EF!$H37*EF!AN55)*NtoN2O*kgtoGg)</f>
        <v>0.34860011402682689</v>
      </c>
      <c r="BP37" s="27">
        <f>IF(('Activity data'!BP6*EF!$H37*EF!AO55)*NtoN2O*kgtoGg=0,"NO",('Activity data'!BP6*EF!$H37*EF!AO55)*NtoN2O*kgtoGg)</f>
        <v>0.34885607155770249</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1.1848462244660362E-2</v>
      </c>
      <c r="AO38" s="27">
        <f>IF(('Activity data'!AO7*EF!$H38*EF!N56)*NtoN2O*kgtoGg=0,"NO",('Activity data'!AO7*EF!$H38*EF!N56)*NtoN2O*kgtoGg)</f>
        <v>1.1874756132889346E-2</v>
      </c>
      <c r="AP38" s="27">
        <f>IF(('Activity data'!AP7*EF!$H38*EF!O56)*NtoN2O*kgtoGg=0,"NO",('Activity data'!AP7*EF!$H38*EF!O56)*NtoN2O*kgtoGg)</f>
        <v>1.1910902096269216E-2</v>
      </c>
      <c r="AQ38" s="27">
        <f>IF(('Activity data'!AQ7*EF!$H38*EF!P56)*NtoN2O*kgtoGg=0,"NO",('Activity data'!AQ7*EF!$H38*EF!P56)*NtoN2O*kgtoGg)</f>
        <v>1.1961310004078922E-2</v>
      </c>
      <c r="AR38" s="27">
        <f>IF(('Activity data'!AR7*EF!$H38*EF!Q56)*NtoN2O*kgtoGg=0,"NO",('Activity data'!AR7*EF!$H38*EF!Q56)*NtoN2O*kgtoGg)</f>
        <v>1.2012242784844973E-2</v>
      </c>
      <c r="AS38" s="27">
        <f>IF(('Activity data'!AS7*EF!$H38*EF!R56)*NtoN2O*kgtoGg=0,"NO",('Activity data'!AS7*EF!$H38*EF!R56)*NtoN2O*kgtoGg)</f>
        <v>1.207468027207499E-2</v>
      </c>
      <c r="AT38" s="27">
        <f>IF(('Activity data'!AT7*EF!$H38*EF!S56)*NtoN2O*kgtoGg=0,"NO",('Activity data'!AT7*EF!$H38*EF!S56)*NtoN2O*kgtoGg)</f>
        <v>1.2138835787129359E-2</v>
      </c>
      <c r="AU38" s="27">
        <f>IF(('Activity data'!AU7*EF!$H38*EF!T56)*NtoN2O*kgtoGg=0,"NO",('Activity data'!AU7*EF!$H38*EF!T56)*NtoN2O*kgtoGg)</f>
        <v>1.2212029186638171E-2</v>
      </c>
      <c r="AV38" s="27">
        <f>IF(('Activity data'!AV7*EF!$H38*EF!U56)*NtoN2O*kgtoGg=0,"NO",('Activity data'!AV7*EF!$H38*EF!U56)*NtoN2O*kgtoGg)</f>
        <v>1.2287036512320952E-2</v>
      </c>
      <c r="AW38" s="27">
        <f>IF(('Activity data'!AW7*EF!$H38*EF!V56)*NtoN2O*kgtoGg=0,"NO",('Activity data'!AW7*EF!$H38*EF!V56)*NtoN2O*kgtoGg)</f>
        <v>1.2445767916123122E-2</v>
      </c>
      <c r="AX38" s="27">
        <f>IF(('Activity data'!AX7*EF!$H38*EF!W56)*NtoN2O*kgtoGg=0,"NO",('Activity data'!AX7*EF!$H38*EF!W56)*NtoN2O*kgtoGg)</f>
        <v>1.260303665792818E-2</v>
      </c>
      <c r="AY38" s="27">
        <f>IF(('Activity data'!AY7*EF!$H38*EF!X56)*NtoN2O*kgtoGg=0,"NO",('Activity data'!AY7*EF!$H38*EF!X56)*NtoN2O*kgtoGg)</f>
        <v>1.2770991861856712E-2</v>
      </c>
      <c r="AZ38" s="27">
        <f>IF(('Activity data'!AZ7*EF!$H38*EF!Y56)*NtoN2O*kgtoGg=0,"NO",('Activity data'!AZ7*EF!$H38*EF!Y56)*NtoN2O*kgtoGg)</f>
        <v>1.2964611391923229E-2</v>
      </c>
      <c r="BA38" s="27">
        <f>IF(('Activity data'!BA7*EF!$H38*EF!Z56)*NtoN2O*kgtoGg=0,"NO",('Activity data'!BA7*EF!$H38*EF!Z56)*NtoN2O*kgtoGg)</f>
        <v>1.3151802689514099E-2</v>
      </c>
      <c r="BB38" s="27">
        <f>IF(('Activity data'!BB7*EF!$H38*EF!AA56)*NtoN2O*kgtoGg=0,"NO",('Activity data'!BB7*EF!$H38*EF!AA56)*NtoN2O*kgtoGg)</f>
        <v>1.3345900851410278E-2</v>
      </c>
      <c r="BC38" s="27">
        <f>IF(('Activity data'!BC7*EF!$H38*EF!AB56)*NtoN2O*kgtoGg=0,"NO",('Activity data'!BC7*EF!$H38*EF!AB56)*NtoN2O*kgtoGg)</f>
        <v>1.3557238097562575E-2</v>
      </c>
      <c r="BD38" s="27">
        <f>IF(('Activity data'!BD7*EF!$H38*EF!AC56)*NtoN2O*kgtoGg=0,"NO",('Activity data'!BD7*EF!$H38*EF!AC56)*NtoN2O*kgtoGg)</f>
        <v>1.3756856099239729E-2</v>
      </c>
      <c r="BE38" s="27">
        <f>IF(('Activity data'!BE7*EF!$H38*EF!AD56)*NtoN2O*kgtoGg=0,"NO",('Activity data'!BE7*EF!$H38*EF!AD56)*NtoN2O*kgtoGg)</f>
        <v>1.3959313913187322E-2</v>
      </c>
      <c r="BF38" s="27">
        <f>IF(('Activity data'!BF7*EF!$H38*EF!AE56)*NtoN2O*kgtoGg=0,"NO",('Activity data'!BF7*EF!$H38*EF!AE56)*NtoN2O*kgtoGg)</f>
        <v>1.4164658731469383E-2</v>
      </c>
      <c r="BG38" s="27">
        <f>IF(('Activity data'!BG7*EF!$H38*EF!AF56)*NtoN2O*kgtoGg=0,"NO",('Activity data'!BG7*EF!$H38*EF!AF56)*NtoN2O*kgtoGg)</f>
        <v>1.4375887615831038E-2</v>
      </c>
      <c r="BH38" s="27">
        <f>IF(('Activity data'!BH7*EF!$H38*EF!AG56)*NtoN2O*kgtoGg=0,"NO",('Activity data'!BH7*EF!$H38*EF!AG56)*NtoN2O*kgtoGg)</f>
        <v>1.4578086989707043E-2</v>
      </c>
      <c r="BI38" s="27">
        <f>IF(('Activity data'!BI7*EF!$H38*EF!AH56)*NtoN2O*kgtoGg=0,"NO",('Activity data'!BI7*EF!$H38*EF!AH56)*NtoN2O*kgtoGg)</f>
        <v>1.4786404218182909E-2</v>
      </c>
      <c r="BJ38" s="27">
        <f>IF(('Activity data'!BJ7*EF!$H38*EF!AI56)*NtoN2O*kgtoGg=0,"NO",('Activity data'!BJ7*EF!$H38*EF!AI56)*NtoN2O*kgtoGg)</f>
        <v>1.5001016904842665E-2</v>
      </c>
      <c r="BK38" s="27">
        <f>IF(('Activity data'!BK7*EF!$H38*EF!AJ56)*NtoN2O*kgtoGg=0,"NO",('Activity data'!BK7*EF!$H38*EF!AJ56)*NtoN2O*kgtoGg)</f>
        <v>1.5223036260269183E-2</v>
      </c>
      <c r="BL38" s="27">
        <f>IF(('Activity data'!BL7*EF!$H38*EF!AK56)*NtoN2O*kgtoGg=0,"NO",('Activity data'!BL7*EF!$H38*EF!AK56)*NtoN2O*kgtoGg)</f>
        <v>1.5440300670439317E-2</v>
      </c>
      <c r="BM38" s="27">
        <f>IF(('Activity data'!BM7*EF!$H38*EF!AL56)*NtoN2O*kgtoGg=0,"NO",('Activity data'!BM7*EF!$H38*EF!AL56)*NtoN2O*kgtoGg)</f>
        <v>1.5479285481300656E-2</v>
      </c>
      <c r="BN38" s="27">
        <f>IF(('Activity data'!BN7*EF!$H38*EF!AM56)*NtoN2O*kgtoGg=0,"NO",('Activity data'!BN7*EF!$H38*EF!AM56)*NtoN2O*kgtoGg)</f>
        <v>1.5490964610615939E-2</v>
      </c>
      <c r="BO38" s="27">
        <f>IF(('Activity data'!BO7*EF!$H38*EF!AN56)*NtoN2O*kgtoGg=0,"NO",('Activity data'!BO7*EF!$H38*EF!AN56)*NtoN2O*kgtoGg)</f>
        <v>1.551064657164123E-2</v>
      </c>
      <c r="BP38" s="27">
        <f>IF(('Activity data'!BP7*EF!$H38*EF!AO56)*NtoN2O*kgtoGg=0,"NO",('Activity data'!BP7*EF!$H38*EF!AO56)*NtoN2O*kgtoGg)</f>
        <v>1.5522035170322112E-2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0.42698363915907306</v>
      </c>
      <c r="AO39" s="27">
        <f>IF(('Activity data'!AO8*EF!$H39*EF!$H57)*NtoN2O*kgtoGg=0,"NO",('Activity data'!AO8*EF!$H39*EF!N57)*NtoN2O*kgtoGg)</f>
        <v>0.42232713616950668</v>
      </c>
      <c r="AP39" s="27">
        <f>IF(('Activity data'!AP8*EF!$H39*EF!$H57)*NtoN2O*kgtoGg=0,"NO",('Activity data'!AP8*EF!$H39*EF!O57)*NtoN2O*kgtoGg)</f>
        <v>0.41862612287587098</v>
      </c>
      <c r="AQ39" s="27">
        <f>IF(('Activity data'!AQ8*EF!$H39*EF!$H57)*NtoN2O*kgtoGg=0,"NO",('Activity data'!AQ8*EF!$H39*EF!P57)*NtoN2O*kgtoGg)</f>
        <v>0.41631320467823163</v>
      </c>
      <c r="AR39" s="27">
        <f>IF(('Activity data'!AR8*EF!$H39*EF!$H57)*NtoN2O*kgtoGg=0,"NO",('Activity data'!AR8*EF!$H39*EF!Q57)*NtoN2O*kgtoGg)</f>
        <v>0.41474143393653135</v>
      </c>
      <c r="AS39" s="27">
        <f>IF(('Activity data'!AS8*EF!$H39*EF!$H57)*NtoN2O*kgtoGg=0,"NO",('Activity data'!AS8*EF!$H39*EF!R57)*NtoN2O*kgtoGg)</f>
        <v>0.41419226125522973</v>
      </c>
      <c r="AT39" s="27">
        <f>IF(('Activity data'!AT8*EF!$H39*EF!$H57)*NtoN2O*kgtoGg=0,"NO",('Activity data'!AT8*EF!$H39*EF!S57)*NtoN2O*kgtoGg)</f>
        <v>0.41363266711777924</v>
      </c>
      <c r="AU39" s="27">
        <f>IF(('Activity data'!AU8*EF!$H39*EF!$H57)*NtoN2O*kgtoGg=0,"NO",('Activity data'!AU8*EF!$H39*EF!T57)*NtoN2O*kgtoGg)</f>
        <v>0.41379745173860982</v>
      </c>
      <c r="AV39" s="27">
        <f>IF(('Activity data'!AV8*EF!$H39*EF!$H57)*NtoN2O*kgtoGg=0,"NO",('Activity data'!AV8*EF!$H39*EF!U57)*NtoN2O*kgtoGg)</f>
        <v>0.41394599361077566</v>
      </c>
      <c r="AW39" s="27">
        <f>IF(('Activity data'!AW8*EF!$H39*EF!$H57)*NtoN2O*kgtoGg=0,"NO",('Activity data'!AW8*EF!$H39*EF!V57)*NtoN2O*kgtoGg)</f>
        <v>0.41911071322216925</v>
      </c>
      <c r="AX39" s="27">
        <f>IF(('Activity data'!AX8*EF!$H39*EF!$H57)*NtoN2O*kgtoGg=0,"NO",('Activity data'!AX8*EF!$H39*EF!W57)*NtoN2O*kgtoGg)</f>
        <v>0.42350915580112658</v>
      </c>
      <c r="AY39" s="27">
        <f>IF(('Activity data'!AY8*EF!$H39*EF!$H57)*NtoN2O*kgtoGg=0,"NO",('Activity data'!AY8*EF!$H39*EF!X57)*NtoN2O*kgtoGg)</f>
        <v>0.42828655091999529</v>
      </c>
      <c r="AZ39" s="27">
        <f>IF(('Activity data'!AZ8*EF!$H39*EF!$H57)*NtoN2O*kgtoGg=0,"NO",('Activity data'!AZ8*EF!$H39*EF!Y57)*NtoN2O*kgtoGg)</f>
        <v>0.43473606294373074</v>
      </c>
      <c r="BA39" s="27">
        <f>IF(('Activity data'!BA8*EF!$H39*EF!$H57)*NtoN2O*kgtoGg=0,"NO",('Activity data'!BA8*EF!$H39*EF!Z57)*NtoN2O*kgtoGg)</f>
        <v>0.43990185077390459</v>
      </c>
      <c r="BB39" s="27">
        <f>IF(('Activity data'!BB8*EF!$H39*EF!$H57)*NtoN2O*kgtoGg=0,"NO",('Activity data'!BB8*EF!$H39*EF!AA57)*NtoN2O*kgtoGg)</f>
        <v>0.44551022373094312</v>
      </c>
      <c r="BC39" s="27">
        <f>IF(('Activity data'!BC8*EF!$H39*EF!$H57)*NtoN2O*kgtoGg=0,"NO",('Activity data'!BC8*EF!$H39*EF!AB57)*NtoN2O*kgtoGg)</f>
        <v>0.45185059080542433</v>
      </c>
      <c r="BD39" s="27">
        <f>IF(('Activity data'!BD8*EF!$H39*EF!$H57)*NtoN2O*kgtoGg=0,"NO",('Activity data'!BD8*EF!$H39*EF!AC57)*NtoN2O*kgtoGg)</f>
        <v>0.45647812581333175</v>
      </c>
      <c r="BE39" s="27">
        <f>IF(('Activity data'!BE8*EF!$H39*EF!$H57)*NtoN2O*kgtoGg=0,"NO",('Activity data'!BE8*EF!$H39*EF!AD57)*NtoN2O*kgtoGg)</f>
        <v>0.46063751935223107</v>
      </c>
      <c r="BF39" s="27">
        <f>IF(('Activity data'!BF8*EF!$H39*EF!$H57)*NtoN2O*kgtoGg=0,"NO",('Activity data'!BF8*EF!$H39*EF!AE57)*NtoN2O*kgtoGg)</f>
        <v>0.46433191897479725</v>
      </c>
      <c r="BG39" s="27">
        <f>IF(('Activity data'!BG8*EF!$H39*EF!$H57)*NtoN2O*kgtoGg=0,"NO",('Activity data'!BG8*EF!$H39*EF!AF57)*NtoN2O*kgtoGg)</f>
        <v>0.47060819979582602</v>
      </c>
      <c r="BH39" s="27">
        <f>IF(('Activity data'!BH8*EF!$H39*EF!$H57)*NtoN2O*kgtoGg=0,"NO",('Activity data'!BH8*EF!$H39*EF!AG57)*NtoN2O*kgtoGg)</f>
        <v>0.47563566458053241</v>
      </c>
      <c r="BI39" s="27">
        <f>IF(('Activity data'!BI8*EF!$H39*EF!$H57)*NtoN2O*kgtoGg=0,"NO",('Activity data'!BI8*EF!$H39*EF!AH57)*NtoN2O*kgtoGg)</f>
        <v>0.48057038822059167</v>
      </c>
      <c r="BJ39" s="27">
        <f>IF(('Activity data'!BJ8*EF!$H39*EF!$H57)*NtoN2O*kgtoGg=0,"NO",('Activity data'!BJ8*EF!$H39*EF!AI57)*NtoN2O*kgtoGg)</f>
        <v>0.48540877906730001</v>
      </c>
      <c r="BK39" s="27">
        <f>IF(('Activity data'!BK8*EF!$H39*EF!$H57)*NtoN2O*kgtoGg=0,"NO",('Activity data'!BK8*EF!$H39*EF!AJ57)*NtoN2O*kgtoGg)</f>
        <v>0.4902114035295696</v>
      </c>
      <c r="BL39" s="27">
        <f>IF(('Activity data'!BL8*EF!$H39*EF!$H57)*NtoN2O*kgtoGg=0,"NO",('Activity data'!BL8*EF!$H39*EF!AK57)*NtoN2O*kgtoGg)</f>
        <v>0.49452277010807233</v>
      </c>
      <c r="BM39" s="27">
        <f>IF(('Activity data'!BM8*EF!$H39*EF!$H57)*NtoN2O*kgtoGg=0,"NO",('Activity data'!BM8*EF!$H39*EF!AL57)*NtoN2O*kgtoGg)</f>
        <v>0.48638248823264885</v>
      </c>
      <c r="BN39" s="27">
        <f>IF(('Activity data'!BN8*EF!$H39*EF!$H57)*NtoN2O*kgtoGg=0,"NO",('Activity data'!BN8*EF!$H39*EF!AM57)*NtoN2O*kgtoGg)</f>
        <v>0.47643626073280942</v>
      </c>
      <c r="BO39" s="27">
        <f>IF(('Activity data'!BO8*EF!$H39*EF!$H57)*NtoN2O*kgtoGg=0,"NO",('Activity data'!BO8*EF!$H39*EF!AN57)*NtoN2O*kgtoGg)</f>
        <v>0.46705840197361215</v>
      </c>
      <c r="BP39" s="27">
        <f>IF(('Activity data'!BP8*EF!$H39*EF!$H57)*NtoN2O*kgtoGg=0,"NO",('Activity data'!BP8*EF!$H39*EF!AO57)*NtoN2O*kgtoGg)</f>
        <v>0.45719799904570174</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0.65400839582675063</v>
      </c>
      <c r="AO40" s="27">
        <f>IF(('Activity data'!AO9*EF!$H40*EF!N58)*NtoN2O*kgtoGg=0,"NO",('Activity data'!AO9*EF!$H40*EF!N58)*NtoN2O*kgtoGg)</f>
        <v>0.64687605685384164</v>
      </c>
      <c r="AP40" s="27">
        <f>IF(('Activity data'!AP9*EF!$H40*EF!O58)*NtoN2O*kgtoGg=0,"NO",('Activity data'!AP9*EF!$H40*EF!O58)*NtoN2O*kgtoGg)</f>
        <v>0.64120723597847695</v>
      </c>
      <c r="AQ40" s="27">
        <f>IF(('Activity data'!AQ9*EF!$H40*EF!P58)*NtoN2O*kgtoGg=0,"NO",('Activity data'!AQ9*EF!$H40*EF!P58)*NtoN2O*kgtoGg)</f>
        <v>0.63766455241548192</v>
      </c>
      <c r="AR40" s="27">
        <f>IF(('Activity data'!AR9*EF!$H40*EF!Q58)*NtoN2O*kgtoGg=0,"NO",('Activity data'!AR9*EF!$H40*EF!Q58)*NtoN2O*kgtoGg)</f>
        <v>0.63525708016804106</v>
      </c>
      <c r="AS40" s="27">
        <f>IF(('Activity data'!AS9*EF!$H40*EF!R58)*NtoN2O*kgtoGg=0,"NO",('Activity data'!AS9*EF!$H40*EF!R58)*NtoN2O*kgtoGg)</f>
        <v>0.6344159155158372</v>
      </c>
      <c r="AT40" s="27">
        <f>IF(('Activity data'!AT9*EF!$H40*EF!S58)*NtoN2O*kgtoGg=0,"NO",('Activity data'!AT9*EF!$H40*EF!S58)*NtoN2O*kgtoGg)</f>
        <v>0.63355878837890778</v>
      </c>
      <c r="AU40" s="27">
        <f>IF(('Activity data'!AU9*EF!$H40*EF!T58)*NtoN2O*kgtoGg=0,"NO",('Activity data'!AU9*EF!$H40*EF!T58)*NtoN2O*kgtoGg)</f>
        <v>0.63381118803932246</v>
      </c>
      <c r="AV40" s="27">
        <f>IF(('Activity data'!AV9*EF!$H40*EF!U58)*NtoN2O*kgtoGg=0,"NO",('Activity data'!AV9*EF!$H40*EF!U58)*NtoN2O*kgtoGg)</f>
        <v>0.63403870877458901</v>
      </c>
      <c r="AW40" s="27">
        <f>IF(('Activity data'!AW9*EF!$H40*EF!V58)*NtoN2O*kgtoGg=0,"NO",('Activity data'!AW9*EF!$H40*EF!V58)*NtoN2O*kgtoGg)</f>
        <v>0.64194948023785836</v>
      </c>
      <c r="AX40" s="27">
        <f>IF(('Activity data'!AX9*EF!$H40*EF!W58)*NtoN2O*kgtoGg=0,"NO",('Activity data'!AX9*EF!$H40*EF!W58)*NtoN2O*kgtoGg)</f>
        <v>0.64868654955710747</v>
      </c>
      <c r="AY40" s="27">
        <f>IF(('Activity data'!AY9*EF!$H40*EF!X58)*NtoN2O*kgtoGg=0,"NO",('Activity data'!AY9*EF!$H40*EF!X58)*NtoN2O*kgtoGg)</f>
        <v>0.65600405831242059</v>
      </c>
      <c r="AZ40" s="27">
        <f>IF(('Activity data'!AZ9*EF!$H40*EF!Y58)*NtoN2O*kgtoGg=0,"NO",('Activity data'!AZ9*EF!$H40*EF!Y58)*NtoN2O*kgtoGg)</f>
        <v>0.66588273895886363</v>
      </c>
      <c r="BA40" s="27">
        <f>IF(('Activity data'!BA9*EF!$H40*EF!Z58)*NtoN2O*kgtoGg=0,"NO",('Activity data'!BA9*EF!$H40*EF!Z58)*NtoN2O*kgtoGg)</f>
        <v>0.67379514660672368</v>
      </c>
      <c r="BB40" s="27">
        <f>IF(('Activity data'!BB9*EF!$H40*EF!AA58)*NtoN2O*kgtoGg=0,"NO",('Activity data'!BB9*EF!$H40*EF!AA58)*NtoN2O*kgtoGg)</f>
        <v>0.68238545935981809</v>
      </c>
      <c r="BC40" s="27">
        <f>IF(('Activity data'!BC9*EF!$H40*EF!AB58)*NtoN2O*kgtoGg=0,"NO",('Activity data'!BC9*EF!$H40*EF!AB58)*NtoN2O*kgtoGg)</f>
        <v>0.69209696331229009</v>
      </c>
      <c r="BD40" s="27">
        <f>IF(('Activity data'!BD9*EF!$H40*EF!AC58)*NtoN2O*kgtoGg=0,"NO",('Activity data'!BD9*EF!$H40*EF!AC58)*NtoN2O*kgtoGg)</f>
        <v>0.69918493219351963</v>
      </c>
      <c r="BE40" s="27">
        <f>IF(('Activity data'!BE9*EF!$H40*EF!AD58)*NtoN2O*kgtoGg=0,"NO",('Activity data'!BE9*EF!$H40*EF!AD58)*NtoN2O*kgtoGg)</f>
        <v>0.7055558514665512</v>
      </c>
      <c r="BF40" s="27">
        <f>IF(('Activity data'!BF9*EF!$H40*EF!AE58)*NtoN2O*kgtoGg=0,"NO",('Activity data'!BF9*EF!$H40*EF!AE58)*NtoN2O*kgtoGg)</f>
        <v>0.71121454221979907</v>
      </c>
      <c r="BG40" s="27">
        <f>IF(('Activity data'!BG9*EF!$H40*EF!AF58)*NtoN2O*kgtoGg=0,"NO",('Activity data'!BG9*EF!$H40*EF!AF58)*NtoN2O*kgtoGg)</f>
        <v>0.72082788562472022</v>
      </c>
      <c r="BH40" s="27">
        <f>IF(('Activity data'!BH9*EF!$H40*EF!AG58)*NtoN2O*kgtoGg=0,"NO",('Activity data'!BH9*EF!$H40*EF!AG58)*NtoN2O*kgtoGg)</f>
        <v>0.72852842465566992</v>
      </c>
      <c r="BI40" s="27">
        <f>IF(('Activity data'!BI9*EF!$H40*EF!AH58)*NtoN2O*kgtoGg=0,"NO",('Activity data'!BI9*EF!$H40*EF!AH58)*NtoN2O*kgtoGg)</f>
        <v>0.73608691260626102</v>
      </c>
      <c r="BJ40" s="27">
        <f>IF(('Activity data'!BJ9*EF!$H40*EF!AI58)*NtoN2O*kgtoGg=0,"NO",('Activity data'!BJ9*EF!$H40*EF!AI58)*NtoN2O*kgtoGg)</f>
        <v>0.7434978481687351</v>
      </c>
      <c r="BK40" s="27">
        <f>IF(('Activity data'!BK9*EF!$H40*EF!AJ58)*NtoN2O*kgtoGg=0,"NO",('Activity data'!BK9*EF!$H40*EF!AJ58)*NtoN2O*kgtoGg)</f>
        <v>0.75085400056490925</v>
      </c>
      <c r="BL40" s="27">
        <f>IF(('Activity data'!BL9*EF!$H40*EF!AK58)*NtoN2O*kgtoGg=0,"NO",('Activity data'!BL9*EF!$H40*EF!AK58)*NtoN2O*kgtoGg)</f>
        <v>0.75745769607272995</v>
      </c>
      <c r="BM40" s="27">
        <f>IF(('Activity data'!BM9*EF!$H40*EF!AL58)*NtoN2O*kgtoGg=0,"NO",('Activity data'!BM9*EF!$H40*EF!AL58)*NtoN2O*kgtoGg)</f>
        <v>0.74498927292328954</v>
      </c>
      <c r="BN40" s="27">
        <f>IF(('Activity data'!BN9*EF!$H40*EF!AM58)*NtoN2O*kgtoGg=0,"NO",('Activity data'!BN9*EF!$H40*EF!AM58)*NtoN2O*kgtoGg)</f>
        <v>0.72975469319908981</v>
      </c>
      <c r="BO40" s="27">
        <f>IF(('Activity data'!BO9*EF!$H40*EF!AN58)*NtoN2O*kgtoGg=0,"NO",('Activity data'!BO9*EF!$H40*EF!AN58)*NtoN2O*kgtoGg)</f>
        <v>0.7153906806212974</v>
      </c>
      <c r="BP40" s="27">
        <f>IF(('Activity data'!BP9*EF!$H40*EF!AO58)*NtoN2O*kgtoGg=0,"NO",('Activity data'!BP9*EF!$H40*EF!AO58)*NtoN2O*kgtoGg)</f>
        <v>0.70028755790261721</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1.153985484741868</v>
      </c>
      <c r="AO41" s="27">
        <f>IF(('Activity data'!AO10*EF!$H41*EF!N59)*NtoN2O*kgtoGg=0,"NO",('Activity data'!AO10*EF!$H41*EF!N59)*NtoN2O*kgtoGg)</f>
        <v>1.1681776928202523</v>
      </c>
      <c r="AP41" s="27">
        <f>IF(('Activity data'!AP10*EF!$H41*EF!O59)*NtoN2O*kgtoGg=0,"NO",('Activity data'!AP10*EF!$H41*EF!O59)*NtoN2O*kgtoGg)</f>
        <v>1.1847858658110593</v>
      </c>
      <c r="AQ41" s="27">
        <f>IF(('Activity data'!AQ10*EF!$H41*EF!P59)*NtoN2O*kgtoGg=0,"NO",('Activity data'!AQ10*EF!$H41*EF!P59)*NtoN2O*kgtoGg)</f>
        <v>1.2052579959901222</v>
      </c>
      <c r="AR41" s="27">
        <f>IF(('Activity data'!AR10*EF!$H41*EF!Q59)*NtoN2O*kgtoGg=0,"NO",('Activity data'!AR10*EF!$H41*EF!Q59)*NtoN2O*kgtoGg)</f>
        <v>1.2279627132127788</v>
      </c>
      <c r="AS41" s="27">
        <f>IF(('Activity data'!AS10*EF!$H41*EF!R59)*NtoN2O*kgtoGg=0,"NO",('Activity data'!AS10*EF!$H41*EF!R59)*NtoN2O*kgtoGg)</f>
        <v>1.2539130427561374</v>
      </c>
      <c r="AT41" s="27">
        <f>IF(('Activity data'!AT10*EF!$H41*EF!S59)*NtoN2O*kgtoGg=0,"NO",('Activity data'!AT10*EF!$H41*EF!S59)*NtoN2O*kgtoGg)</f>
        <v>1.2801331982777941</v>
      </c>
      <c r="AU41" s="27">
        <f>IF(('Activity data'!AU10*EF!$H41*EF!T59)*NtoN2O*kgtoGg=0,"NO",('Activity data'!AU10*EF!$H41*EF!T59)*NtoN2O*kgtoGg)</f>
        <v>1.3089620827409241</v>
      </c>
      <c r="AV41" s="27">
        <f>IF(('Activity data'!AV10*EF!$H41*EF!U59)*NtoN2O*kgtoGg=0,"NO",('Activity data'!AV10*EF!$H41*EF!U59)*NtoN2O*kgtoGg)</f>
        <v>1.3381727583507665</v>
      </c>
      <c r="AW41" s="27">
        <f>IF(('Activity data'!AW10*EF!$H41*EF!V59)*NtoN2O*kgtoGg=0,"NO",('Activity data'!AW10*EF!$H41*EF!V59)*NtoN2O*kgtoGg)</f>
        <v>1.3997999888688804</v>
      </c>
      <c r="AX41" s="27">
        <f>IF(('Activity data'!AX10*EF!$H41*EF!W59)*NtoN2O*kgtoGg=0,"NO",('Activity data'!AX10*EF!$H41*EF!W59)*NtoN2O*kgtoGg)</f>
        <v>1.4614887366690807</v>
      </c>
      <c r="AY41" s="27">
        <f>IF(('Activity data'!AY10*EF!$H41*EF!X59)*NtoN2O*kgtoGg=0,"NO",('Activity data'!AY10*EF!$H41*EF!X59)*NtoN2O*kgtoGg)</f>
        <v>1.5272080994678909</v>
      </c>
      <c r="AZ41" s="27">
        <f>IF(('Activity data'!AZ10*EF!$H41*EF!Y59)*NtoN2O*kgtoGg=0,"NO",('Activity data'!AZ10*EF!$H41*EF!Y59)*NtoN2O*kgtoGg)</f>
        <v>1.6020093868016521</v>
      </c>
      <c r="BA41" s="27">
        <f>IF(('Activity data'!BA10*EF!$H41*EF!Z59)*NtoN2O*kgtoGg=0,"NO",('Activity data'!BA10*EF!$H41*EF!Z59)*NtoN2O*kgtoGg)</f>
        <v>1.6754213266014404</v>
      </c>
      <c r="BB41" s="27">
        <f>IF(('Activity data'!BB10*EF!$H41*EF!AA59)*NtoN2O*kgtoGg=0,"NO",('Activity data'!BB10*EF!$H41*EF!AA59)*NtoN2O*kgtoGg)</f>
        <v>1.7539482946712348</v>
      </c>
      <c r="BC41" s="27">
        <f>IF(('Activity data'!BC10*EF!$H41*EF!AB59)*NtoN2O*kgtoGg=0,"NO",('Activity data'!BC10*EF!$H41*EF!AB59)*NtoN2O*kgtoGg)</f>
        <v>1.8391434417217309</v>
      </c>
      <c r="BD41" s="27">
        <f>IF(('Activity data'!BD10*EF!$H41*EF!AC59)*NtoN2O*kgtoGg=0,"NO",('Activity data'!BD10*EF!$H41*EF!AC59)*NtoN2O*kgtoGg)</f>
        <v>1.921241606675032</v>
      </c>
      <c r="BE41" s="27">
        <f>IF(('Activity data'!BE10*EF!$H41*EF!AD59)*NtoN2O*kgtoGg=0,"NO",('Activity data'!BE10*EF!$H41*EF!AD59)*NtoN2O*kgtoGg)</f>
        <v>2.0051699352654189</v>
      </c>
      <c r="BF41" s="27">
        <f>IF(('Activity data'!BF10*EF!$H41*EF!AE59)*NtoN2O*kgtoGg=0,"NO",('Activity data'!BF10*EF!$H41*EF!AE59)*NtoN2O*kgtoGg)</f>
        <v>2.0909710367631238</v>
      </c>
      <c r="BG41" s="27">
        <f>IF(('Activity data'!BG10*EF!$H41*EF!AF59)*NtoN2O*kgtoGg=0,"NO",('Activity data'!BG10*EF!$H41*EF!AF59)*NtoN2O*kgtoGg)</f>
        <v>2.1790289637419105</v>
      </c>
      <c r="BH41" s="27">
        <f>IF(('Activity data'!BH10*EF!$H41*EF!AG59)*NtoN2O*kgtoGg=0,"NO",('Activity data'!BH10*EF!$H41*EF!AG59)*NtoN2O*kgtoGg)</f>
        <v>2.2646607608535678</v>
      </c>
      <c r="BI41" s="27">
        <f>IF(('Activity data'!BI10*EF!$H41*EF!AH59)*NtoN2O*kgtoGg=0,"NO",('Activity data'!BI10*EF!$H41*EF!AH59)*NtoN2O*kgtoGg)</f>
        <v>2.353193027486558</v>
      </c>
      <c r="BJ41" s="27">
        <f>IF(('Activity data'!BJ10*EF!$H41*EF!AI59)*NtoN2O*kgtoGg=0,"NO",('Activity data'!BJ10*EF!$H41*EF!AI59)*NtoN2O*kgtoGg)</f>
        <v>2.4447358434125941</v>
      </c>
      <c r="BK41" s="27">
        <f>IF(('Activity data'!BK10*EF!$H41*EF!AJ59)*NtoN2O*kgtoGg=0,"NO",('Activity data'!BK10*EF!$H41*EF!AJ59)*NtoN2O*kgtoGg)</f>
        <v>2.5397378087912235</v>
      </c>
      <c r="BL41" s="27">
        <f>IF(('Activity data'!BL10*EF!$H41*EF!AK59)*NtoN2O*kgtoGg=0,"NO",('Activity data'!BL10*EF!$H41*EF!AK59)*NtoN2O*kgtoGg)</f>
        <v>2.6359417490256347</v>
      </c>
      <c r="BM41" s="27">
        <f>IF(('Activity data'!BM10*EF!$H41*EF!AL59)*NtoN2O*kgtoGg=0,"NO",('Activity data'!BM10*EF!$H41*EF!AL59)*NtoN2O*kgtoGg)</f>
        <v>2.667718055306378</v>
      </c>
      <c r="BN41" s="27">
        <f>IF(('Activity data'!BN10*EF!$H41*EF!AM59)*NtoN2O*kgtoGg=0,"NO",('Activity data'!BN10*EF!$H41*EF!AM59)*NtoN2O*kgtoGg)</f>
        <v>2.6893875400956349</v>
      </c>
      <c r="BO41" s="27">
        <f>IF(('Activity data'!BO10*EF!$H41*EF!AN59)*NtoN2O*kgtoGg=0,"NO",('Activity data'!BO10*EF!$H41*EF!AN59)*NtoN2O*kgtoGg)</f>
        <v>2.7138524328901203</v>
      </c>
      <c r="BP41" s="27">
        <f>IF(('Activity data'!BP10*EF!$H41*EF!AO59)*NtoN2O*kgtoGg=0,"NO",('Activity data'!BP10*EF!$H41*EF!AO59)*NtoN2O*kgtoGg)</f>
        <v>2.7350899196728151</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0.11993554121760756</v>
      </c>
      <c r="AO42" s="27">
        <f>IF(('Activity data'!AO11*EF!$H42*EF!N60)*NtoN2O*kgtoGg=0,"NO",('Activity data'!AO11*EF!$H42*EF!N60)*NtoN2O*kgtoGg)</f>
        <v>0.12015396732787187</v>
      </c>
      <c r="AP42" s="27">
        <f>IF(('Activity data'!AP11*EF!$H42*EF!O60)*NtoN2O*kgtoGg=0,"NO",('Activity data'!AP11*EF!$H42*EF!O60)*NtoN2O*kgtoGg)</f>
        <v>0.12040009919620051</v>
      </c>
      <c r="AQ42" s="27">
        <f>IF(('Activity data'!AQ11*EF!$H42*EF!P60)*NtoN2O*kgtoGg=0,"NO",('Activity data'!AQ11*EF!$H42*EF!P60)*NtoN2O*kgtoGg)</f>
        <v>0.12067339732653325</v>
      </c>
      <c r="AR42" s="27">
        <f>IF(('Activity data'!AR11*EF!$H42*EF!Q60)*NtoN2O*kgtoGg=0,"NO",('Activity data'!AR11*EF!$H42*EF!Q60)*NtoN2O*kgtoGg)</f>
        <v>0.12083862250016517</v>
      </c>
      <c r="AS42" s="27">
        <f>IF(('Activity data'!AS11*EF!$H42*EF!R60)*NtoN2O*kgtoGg=0,"NO",('Activity data'!AS11*EF!$H42*EF!R60)*NtoN2O*kgtoGg)</f>
        <v>0.12102674750622945</v>
      </c>
      <c r="AT42" s="27">
        <f>IF(('Activity data'!AT11*EF!$H42*EF!S60)*NtoN2O*kgtoGg=0,"NO",('Activity data'!AT11*EF!$H42*EF!S60)*NtoN2O*kgtoGg)</f>
        <v>0.12123490277133757</v>
      </c>
      <c r="AU42" s="27">
        <f>IF(('Activity data'!AU11*EF!$H42*EF!T60)*NtoN2O*kgtoGg=0,"NO",('Activity data'!AU11*EF!$H42*EF!T60)*NtoN2O*kgtoGg)</f>
        <v>0.12146353888676951</v>
      </c>
      <c r="AV42" s="27">
        <f>IF(('Activity data'!AV11*EF!$H42*EF!U60)*NtoN2O*kgtoGg=0,"NO",('Activity data'!AV11*EF!$H42*EF!U60)*NtoN2O*kgtoGg)</f>
        <v>0.12171046574717839</v>
      </c>
      <c r="AW42" s="27">
        <f>IF(('Activity data'!AW11*EF!$H42*EF!V60)*NtoN2O*kgtoGg=0,"NO",('Activity data'!AW11*EF!$H42*EF!V60)*NtoN2O*kgtoGg)</f>
        <v>0.1218842890110466</v>
      </c>
      <c r="AX42" s="27">
        <f>IF(('Activity data'!AX11*EF!$H42*EF!W60)*NtoN2O*kgtoGg=0,"NO",('Activity data'!AX11*EF!$H42*EF!W60)*NtoN2O*kgtoGg)</f>
        <v>0.12207335386646867</v>
      </c>
      <c r="AY42" s="27">
        <f>IF(('Activity data'!AY11*EF!$H42*EF!X60)*NtoN2O*kgtoGg=0,"NO",('Activity data'!AY11*EF!$H42*EF!X60)*NtoN2O*kgtoGg)</f>
        <v>0.12227928315059336</v>
      </c>
      <c r="AZ42" s="27">
        <f>IF(('Activity data'!AZ11*EF!$H42*EF!Y60)*NtoN2O*kgtoGg=0,"NO",('Activity data'!AZ11*EF!$H42*EF!Y60)*NtoN2O*kgtoGg)</f>
        <v>0.12250428668008742</v>
      </c>
      <c r="BA42" s="27">
        <f>IF(('Activity data'!BA11*EF!$H42*EF!Z60)*NtoN2O*kgtoGg=0,"NO",('Activity data'!BA11*EF!$H42*EF!Z60)*NtoN2O*kgtoGg)</f>
        <v>0.12274179275603146</v>
      </c>
      <c r="BB42" s="27">
        <f>IF(('Activity data'!BB11*EF!$H42*EF!AA60)*NtoN2O*kgtoGg=0,"NO",('Activity data'!BB11*EF!$H42*EF!AA60)*NtoN2O*kgtoGg)</f>
        <v>0.12289368408262624</v>
      </c>
      <c r="BC42" s="27">
        <f>IF(('Activity data'!BC11*EF!$H42*EF!AB60)*NtoN2O*kgtoGg=0,"NO",('Activity data'!BC11*EF!$H42*EF!AB60)*NtoN2O*kgtoGg)</f>
        <v>0.1230607702638557</v>
      </c>
      <c r="BD42" s="27">
        <f>IF(('Activity data'!BD11*EF!$H42*EF!AC60)*NtoN2O*kgtoGg=0,"NO",('Activity data'!BD11*EF!$H42*EF!AC60)*NtoN2O*kgtoGg)</f>
        <v>0.12323716754799312</v>
      </c>
      <c r="BE42" s="27">
        <f>IF(('Activity data'!BE11*EF!$H42*EF!AD60)*NtoN2O*kgtoGg=0,"NO",('Activity data'!BE11*EF!$H42*EF!AD60)*NtoN2O*kgtoGg)</f>
        <v>0.12342518950883125</v>
      </c>
      <c r="BF42" s="27">
        <f>IF(('Activity data'!BF11*EF!$H42*EF!AE60)*NtoN2O*kgtoGg=0,"NO",('Activity data'!BF11*EF!$H42*EF!AE60)*NtoN2O*kgtoGg)</f>
        <v>0.12362445924387389</v>
      </c>
      <c r="BG42" s="27">
        <f>IF(('Activity data'!BG11*EF!$H42*EF!AF60)*NtoN2O*kgtoGg=0,"NO",('Activity data'!BG11*EF!$H42*EF!AF60)*NtoN2O*kgtoGg)</f>
        <v>0.12374194996194518</v>
      </c>
      <c r="BH42" s="27">
        <f>IF(('Activity data'!BH11*EF!$H42*EF!AG60)*NtoN2O*kgtoGg=0,"NO",('Activity data'!BH11*EF!$H42*EF!AG60)*NtoN2O*kgtoGg)</f>
        <v>0.12386718060158546</v>
      </c>
      <c r="BI42" s="27">
        <f>IF(('Activity data'!BI11*EF!$H42*EF!AH60)*NtoN2O*kgtoGg=0,"NO",('Activity data'!BI11*EF!$H42*EF!AH60)*NtoN2O*kgtoGg)</f>
        <v>0.12400266133733781</v>
      </c>
      <c r="BJ42" s="27">
        <f>IF(('Activity data'!BJ11*EF!$H42*EF!AI60)*NtoN2O*kgtoGg=0,"NO",('Activity data'!BJ11*EF!$H42*EF!AI60)*NtoN2O*kgtoGg)</f>
        <v>0.12414811892012274</v>
      </c>
      <c r="BK42" s="27">
        <f>IF(('Activity data'!BK11*EF!$H42*EF!AJ60)*NtoN2O*kgtoGg=0,"NO",('Activity data'!BK11*EF!$H42*EF!AJ60)*NtoN2O*kgtoGg)</f>
        <v>0.1243034755080016</v>
      </c>
      <c r="BL42" s="27">
        <f>IF(('Activity data'!BL11*EF!$H42*EF!AK60)*NtoN2O*kgtoGg=0,"NO",('Activity data'!BL11*EF!$H42*EF!AK60)*NtoN2O*kgtoGg)</f>
        <v>0.12437203151401055</v>
      </c>
      <c r="BM42" s="27">
        <f>IF(('Activity data'!BM11*EF!$H42*EF!AL60)*NtoN2O*kgtoGg=0,"NO",('Activity data'!BM11*EF!$H42*EF!AL60)*NtoN2O*kgtoGg)</f>
        <v>0.12441476463107816</v>
      </c>
      <c r="BN42" s="27">
        <f>IF(('Activity data'!BN11*EF!$H42*EF!AM60)*NtoN2O*kgtoGg=0,"NO",('Activity data'!BN11*EF!$H42*EF!AM60)*NtoN2O*kgtoGg)</f>
        <v>0.12445970043989918</v>
      </c>
      <c r="BO42" s="27">
        <f>IF(('Activity data'!BO11*EF!$H42*EF!AN60)*NtoN2O*kgtoGg=0,"NO",('Activity data'!BO11*EF!$H42*EF!AN60)*NtoN2O*kgtoGg)</f>
        <v>0.12451321422469058</v>
      </c>
      <c r="BP42" s="27">
        <f>IF(('Activity data'!BP11*EF!$H42*EF!AO60)*NtoN2O*kgtoGg=0,"NO",('Activity data'!BP11*EF!$H42*EF!AO60)*NtoN2O*kgtoGg)</f>
        <v>0.12457203472627142</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6.4134504431053646E-2</v>
      </c>
      <c r="AO43" s="27">
        <f>IF(('Activity data'!AO12*EF!$H43*EF!N61)*NtoN2O*kgtoGg=0,"NO",('Activity data'!AO12*EF!$H43*EF!N61)*NtoN2O*kgtoGg)</f>
        <v>6.4251305924542451E-2</v>
      </c>
      <c r="AP43" s="27">
        <f>IF(('Activity data'!AP12*EF!$H43*EF!O61)*NtoN2O*kgtoGg=0,"NO",('Activity data'!AP12*EF!$H43*EF!O61)*NtoN2O*kgtoGg)</f>
        <v>6.4382922835090298E-2</v>
      </c>
      <c r="AQ43" s="27">
        <f>IF(('Activity data'!AQ12*EF!$H43*EF!P61)*NtoN2O*kgtoGg=0,"NO",('Activity data'!AQ12*EF!$H43*EF!P61)*NtoN2O*kgtoGg)</f>
        <v>6.452906667179524E-2</v>
      </c>
      <c r="AR43" s="27">
        <f>IF(('Activity data'!AR12*EF!$H43*EF!Q61)*NtoN2O*kgtoGg=0,"NO",('Activity data'!AR12*EF!$H43*EF!Q61)*NtoN2O*kgtoGg)</f>
        <v>6.461741941963664E-2</v>
      </c>
      <c r="AS43" s="27">
        <f>IF(('Activity data'!AS12*EF!$H43*EF!R61)*NtoN2O*kgtoGg=0,"NO",('Activity data'!AS12*EF!$H43*EF!R61)*NtoN2O*kgtoGg)</f>
        <v>6.4718017656927529E-2</v>
      </c>
      <c r="AT43" s="27">
        <f>IF(('Activity data'!AT12*EF!$H43*EF!S61)*NtoN2O*kgtoGg=0,"NO",('Activity data'!AT12*EF!$H43*EF!S61)*NtoN2O*kgtoGg)</f>
        <v>6.4829326903852097E-2</v>
      </c>
      <c r="AU43" s="27">
        <f>IF(('Activity data'!AU12*EF!$H43*EF!T61)*NtoN2O*kgtoGg=0,"NO",('Activity data'!AU12*EF!$H43*EF!T61)*NtoN2O*kgtoGg)</f>
        <v>6.4951588110241806E-2</v>
      </c>
      <c r="AV43" s="27">
        <f>IF(('Activity data'!AV12*EF!$H43*EF!U61)*NtoN2O*kgtoGg=0,"NO",('Activity data'!AV12*EF!$H43*EF!U61)*NtoN2O*kgtoGg)</f>
        <v>6.5083630136002199E-2</v>
      </c>
      <c r="AW43" s="27">
        <f>IF(('Activity data'!AW12*EF!$H43*EF!V61)*NtoN2O*kgtoGg=0,"NO",('Activity data'!AW12*EF!$H43*EF!V61)*NtoN2O*kgtoGg)</f>
        <v>6.5176580639027398E-2</v>
      </c>
      <c r="AX43" s="27">
        <f>IF(('Activity data'!AX12*EF!$H43*EF!W61)*NtoN2O*kgtoGg=0,"NO",('Activity data'!AX12*EF!$H43*EF!W61)*NtoN2O*kgtoGg)</f>
        <v>6.5277681452720504E-2</v>
      </c>
      <c r="AY43" s="27">
        <f>IF(('Activity data'!AY12*EF!$H43*EF!X61)*NtoN2O*kgtoGg=0,"NO",('Activity data'!AY12*EF!$H43*EF!X61)*NtoN2O*kgtoGg)</f>
        <v>6.5387800375360933E-2</v>
      </c>
      <c r="AZ43" s="27">
        <f>IF(('Activity data'!AZ12*EF!$H43*EF!Y61)*NtoN2O*kgtoGg=0,"NO",('Activity data'!AZ12*EF!$H43*EF!Y61)*NtoN2O*kgtoGg)</f>
        <v>6.5508119087502772E-2</v>
      </c>
      <c r="BA43" s="27">
        <f>IF(('Activity data'!BA12*EF!$H43*EF!Z61)*NtoN2O*kgtoGg=0,"NO",('Activity data'!BA12*EF!$H43*EF!Z61)*NtoN2O*kgtoGg)</f>
        <v>6.5635123429380049E-2</v>
      </c>
      <c r="BB43" s="27">
        <f>IF(('Activity data'!BB12*EF!$H43*EF!AA61)*NtoN2O*kgtoGg=0,"NO",('Activity data'!BB12*EF!$H43*EF!AA61)*NtoN2O*kgtoGg)</f>
        <v>6.5716346016610083E-2</v>
      </c>
      <c r="BC43" s="27">
        <f>IF(('Activity data'!BC12*EF!$H43*EF!AB61)*NtoN2O*kgtoGg=0,"NO",('Activity data'!BC12*EF!$H43*EF!AB61)*NtoN2O*kgtoGg)</f>
        <v>6.5805693922340425E-2</v>
      </c>
      <c r="BD43" s="27">
        <f>IF(('Activity data'!BD12*EF!$H43*EF!AC61)*NtoN2O*kgtoGg=0,"NO",('Activity data'!BD12*EF!$H43*EF!AC61)*NtoN2O*kgtoGg)</f>
        <v>6.590002086067985E-2</v>
      </c>
      <c r="BE43" s="27">
        <f>IF(('Activity data'!BE12*EF!$H43*EF!AD61)*NtoN2O*kgtoGg=0,"NO",('Activity data'!BE12*EF!$H43*EF!AD61)*NtoN2O*kgtoGg)</f>
        <v>6.6000563995417774E-2</v>
      </c>
      <c r="BF43" s="27">
        <f>IF(('Activity data'!BF12*EF!$H43*EF!AE61)*NtoN2O*kgtoGg=0,"NO",('Activity data'!BF12*EF!$H43*EF!AE61)*NtoN2O*kgtoGg)</f>
        <v>6.6107121781169384E-2</v>
      </c>
      <c r="BG43" s="27">
        <f>IF(('Activity data'!BG12*EF!$H43*EF!AF61)*NtoN2O*kgtoGg=0,"NO",('Activity data'!BG12*EF!$H43*EF!AF61)*NtoN2O*kgtoGg)</f>
        <v>6.6169948937342224E-2</v>
      </c>
      <c r="BH43" s="27">
        <f>IF(('Activity data'!BH12*EF!$H43*EF!AG61)*NtoN2O*kgtoGg=0,"NO",('Activity data'!BH12*EF!$H43*EF!AG61)*NtoN2O*kgtoGg)</f>
        <v>6.6236914950346962E-2</v>
      </c>
      <c r="BI43" s="27">
        <f>IF(('Activity data'!BI12*EF!$H43*EF!AH61)*NtoN2O*kgtoGg=0,"NO",('Activity data'!BI12*EF!$H43*EF!AH61)*NtoN2O*kgtoGg)</f>
        <v>6.6309362114542192E-2</v>
      </c>
      <c r="BJ43" s="27">
        <f>IF(('Activity data'!BJ12*EF!$H43*EF!AI61)*NtoN2O*kgtoGg=0,"NO",('Activity data'!BJ12*EF!$H43*EF!AI61)*NtoN2O*kgtoGg)</f>
        <v>6.6387144312320595E-2</v>
      </c>
      <c r="BK43" s="27">
        <f>IF(('Activity data'!BK12*EF!$H43*EF!AJ61)*NtoN2O*kgtoGg=0,"NO",('Activity data'!BK12*EF!$H43*EF!AJ61)*NtoN2O*kgtoGg)</f>
        <v>6.6470219918371612E-2</v>
      </c>
      <c r="BL43" s="27">
        <f>IF(('Activity data'!BL12*EF!$H43*EF!AK61)*NtoN2O*kgtoGg=0,"NO",('Activity data'!BL12*EF!$H43*EF!AK61)*NtoN2O*kgtoGg)</f>
        <v>6.6506879655981649E-2</v>
      </c>
      <c r="BM43" s="27">
        <f>IF(('Activity data'!BM12*EF!$H43*EF!AL61)*NtoN2O*kgtoGg=0,"NO",('Activity data'!BM12*EF!$H43*EF!AL61)*NtoN2O*kgtoGg)</f>
        <v>6.6529730824685301E-2</v>
      </c>
      <c r="BN43" s="27">
        <f>IF(('Activity data'!BN12*EF!$H43*EF!AM61)*NtoN2O*kgtoGg=0,"NO",('Activity data'!BN12*EF!$H43*EF!AM61)*NtoN2O*kgtoGg)</f>
        <v>6.6553759863956619E-2</v>
      </c>
      <c r="BO43" s="27">
        <f>IF(('Activity data'!BO12*EF!$H43*EF!AN61)*NtoN2O*kgtoGg=0,"NO",('Activity data'!BO12*EF!$H43*EF!AN61)*NtoN2O*kgtoGg)</f>
        <v>6.6582375902480173E-2</v>
      </c>
      <c r="BP43" s="27">
        <f>IF(('Activity data'!BP12*EF!$H43*EF!AO61)*NtoN2O*kgtoGg=0,"NO",('Activity data'!BP12*EF!$H43*EF!AO61)*NtoN2O*kgtoGg)</f>
        <v>6.6613829662399648E-2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1.5169089233145598E-2</v>
      </c>
      <c r="AO44" s="27">
        <f>IF(('Activity data'!AO13*EF!$H44*EF!N62)*NtoN2O*kgtoGg=0,"NO",('Activity data'!AO13*EF!$H44*EF!N62)*NtoN2O*kgtoGg)</f>
        <v>1.5217432465051218E-2</v>
      </c>
      <c r="AP44" s="27">
        <f>IF(('Activity data'!AP13*EF!$H44*EF!O62)*NtoN2O*kgtoGg=0,"NO",('Activity data'!AP13*EF!$H44*EF!O62)*NtoN2O*kgtoGg)</f>
        <v>1.5269956801068697E-2</v>
      </c>
      <c r="AQ44" s="27">
        <f>IF(('Activity data'!AQ13*EF!$H44*EF!P62)*NtoN2O*kgtoGg=0,"NO",('Activity data'!AQ13*EF!$H44*EF!P62)*NtoN2O*kgtoGg)</f>
        <v>1.5326606915032537E-2</v>
      </c>
      <c r="AR44" s="27">
        <f>IF(('Activity data'!AR13*EF!$H44*EF!Q62)*NtoN2O*kgtoGg=0,"NO",('Activity data'!AR13*EF!$H44*EF!Q62)*NtoN2O*kgtoGg)</f>
        <v>1.5361884173332353E-2</v>
      </c>
      <c r="AS44" s="27">
        <f>IF(('Activity data'!AS13*EF!$H44*EF!R62)*NtoN2O*kgtoGg=0,"NO",('Activity data'!AS13*EF!$H44*EF!R62)*NtoN2O*kgtoGg)</f>
        <v>1.5400671462758263E-2</v>
      </c>
      <c r="AT44" s="27">
        <f>IF(('Activity data'!AT13*EF!$H44*EF!S62)*NtoN2O*kgtoGg=0,"NO",('Activity data'!AT13*EF!$H44*EF!S62)*NtoN2O*kgtoGg)</f>
        <v>1.5442458670944098E-2</v>
      </c>
      <c r="AU44" s="27">
        <f>IF(('Activity data'!AU13*EF!$H44*EF!T62)*NtoN2O*kgtoGg=0,"NO",('Activity data'!AU13*EF!$H44*EF!T62)*NtoN2O*kgtoGg)</f>
        <v>1.5487358547995303E-2</v>
      </c>
      <c r="AV44" s="27">
        <f>IF(('Activity data'!AV13*EF!$H44*EF!U62)*NtoN2O*kgtoGg=0,"NO",('Activity data'!AV13*EF!$H44*EF!U62)*NtoN2O*kgtoGg)</f>
        <v>1.5534984647023522E-2</v>
      </c>
      <c r="AW44" s="27">
        <f>IF(('Activity data'!AW13*EF!$H44*EF!V62)*NtoN2O*kgtoGg=0,"NO",('Activity data'!AW13*EF!$H44*EF!V62)*NtoN2O*kgtoGg)</f>
        <v>1.55682858445836E-2</v>
      </c>
      <c r="AX44" s="27">
        <f>IF(('Activity data'!AX13*EF!$H44*EF!W62)*NtoN2O*kgtoGg=0,"NO",('Activity data'!AX13*EF!$H44*EF!W62)*NtoN2O*kgtoGg)</f>
        <v>1.5603856144375206E-2</v>
      </c>
      <c r="AY44" s="27">
        <f>IF(('Activity data'!AY13*EF!$H44*EF!X62)*NtoN2O*kgtoGg=0,"NO",('Activity data'!AY13*EF!$H44*EF!X62)*NtoN2O*kgtoGg)</f>
        <v>1.5642015402559783E-2</v>
      </c>
      <c r="AZ44" s="27">
        <f>IF(('Activity data'!AZ13*EF!$H44*EF!Y62)*NtoN2O*kgtoGg=0,"NO",('Activity data'!AZ13*EF!$H44*EF!Y62)*NtoN2O*kgtoGg)</f>
        <v>1.5683187659152956E-2</v>
      </c>
      <c r="BA44" s="27">
        <f>IF(('Activity data'!BA13*EF!$H44*EF!Z62)*NtoN2O*kgtoGg=0,"NO",('Activity data'!BA13*EF!$H44*EF!Z62)*NtoN2O*kgtoGg)</f>
        <v>1.5726164172815249E-2</v>
      </c>
      <c r="BB44" s="27">
        <f>IF(('Activity data'!BB13*EF!$H44*EF!AA62)*NtoN2O*kgtoGg=0,"NO",('Activity data'!BB13*EF!$H44*EF!AA62)*NtoN2O*kgtoGg)</f>
        <v>1.5752809314354653E-2</v>
      </c>
      <c r="BC44" s="27">
        <f>IF(('Activity data'!BC13*EF!$H44*EF!AB62)*NtoN2O*kgtoGg=0,"NO",('Activity data'!BC13*EF!$H44*EF!AB62)*NtoN2O*kgtoGg)</f>
        <v>1.5781850848802792E-2</v>
      </c>
      <c r="BD44" s="27">
        <f>IF(('Activity data'!BD13*EF!$H44*EF!AC62)*NtoN2O*kgtoGg=0,"NO",('Activity data'!BD13*EF!$H44*EF!AC62)*NtoN2O*kgtoGg)</f>
        <v>1.5812211011200589E-2</v>
      </c>
      <c r="BE44" s="27">
        <f>IF(('Activity data'!BE13*EF!$H44*EF!AD62)*NtoN2O*kgtoGg=0,"NO",('Activity data'!BE13*EF!$H44*EF!AD62)*NtoN2O*kgtoGg)</f>
        <v>1.5844326691144793E-2</v>
      </c>
      <c r="BF44" s="27">
        <f>IF(('Activity data'!BF13*EF!$H44*EF!AE62)*NtoN2O*kgtoGg=0,"NO",('Activity data'!BF13*EF!$H44*EF!AE62)*NtoN2O*kgtoGg)</f>
        <v>1.5878136398182703E-2</v>
      </c>
      <c r="BG44" s="27">
        <f>IF(('Activity data'!BG13*EF!$H44*EF!AF62)*NtoN2O*kgtoGg=0,"NO",('Activity data'!BG13*EF!$H44*EF!AF62)*NtoN2O*kgtoGg)</f>
        <v>1.5896594572359181E-2</v>
      </c>
      <c r="BH44" s="27">
        <f>IF(('Activity data'!BH13*EF!$H44*EF!AG62)*NtoN2O*kgtoGg=0,"NO",('Activity data'!BH13*EF!$H44*EF!AG62)*NtoN2O*kgtoGg)</f>
        <v>1.5916177337524529E-2</v>
      </c>
      <c r="BI44" s="27">
        <f>IF(('Activity data'!BI13*EF!$H44*EF!AH62)*NtoN2O*kgtoGg=0,"NO",('Activity data'!BI13*EF!$H44*EF!AH62)*NtoN2O*kgtoGg)</f>
        <v>1.5937350394875968E-2</v>
      </c>
      <c r="BJ44" s="27">
        <f>IF(('Activity data'!BJ13*EF!$H44*EF!AI62)*NtoN2O*kgtoGg=0,"NO",('Activity data'!BJ13*EF!$H44*EF!AI62)*NtoN2O*kgtoGg)</f>
        <v>1.5960067925113876E-2</v>
      </c>
      <c r="BK44" s="27">
        <f>IF(('Activity data'!BK13*EF!$H44*EF!AJ62)*NtoN2O*kgtoGg=0,"NO",('Activity data'!BK13*EF!$H44*EF!AJ62)*NtoN2O*kgtoGg)</f>
        <v>1.5984319352677589E-2</v>
      </c>
      <c r="BL44" s="27">
        <f>IF(('Activity data'!BL13*EF!$H44*EF!AK62)*NtoN2O*kgtoGg=0,"NO",('Activity data'!BL13*EF!$H44*EF!AK62)*NtoN2O*kgtoGg)</f>
        <v>1.5992531796631609E-2</v>
      </c>
      <c r="BM44" s="27">
        <f>IF(('Activity data'!BM13*EF!$H44*EF!AL62)*NtoN2O*kgtoGg=0,"NO",('Activity data'!BM13*EF!$H44*EF!AL62)*NtoN2O*kgtoGg)</f>
        <v>1.5995859016638941E-2</v>
      </c>
      <c r="BN44" s="27">
        <f>IF(('Activity data'!BN13*EF!$H44*EF!AM62)*NtoN2O*kgtoGg=0,"NO",('Activity data'!BN13*EF!$H44*EF!AM62)*NtoN2O*kgtoGg)</f>
        <v>1.5999410618704444E-2</v>
      </c>
      <c r="BO44" s="27">
        <f>IF(('Activity data'!BO13*EF!$H44*EF!AN62)*NtoN2O*kgtoGg=0,"NO",('Activity data'!BO13*EF!$H44*EF!AN62)*NtoN2O*kgtoGg)</f>
        <v>1.6004346485136448E-2</v>
      </c>
      <c r="BP44" s="27">
        <f>IF(('Activity data'!BP13*EF!$H44*EF!AO62)*NtoN2O*kgtoGg=0,"NO",('Activity data'!BP13*EF!$H44*EF!AO62)*NtoN2O*kgtoGg)</f>
        <v>1.6010076603504106E-2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0.12025881876429237</v>
      </c>
      <c r="AO45" s="27">
        <f>IF(('Activity data'!AO14*EF!$H45*EF!N63)*NtoN2O*kgtoGg=0,"NO",('Activity data'!AO14*EF!$H45*EF!N63)*NtoN2O*kgtoGg)</f>
        <v>0.12064207842311976</v>
      </c>
      <c r="AP45" s="27">
        <f>IF(('Activity data'!AP14*EF!$H45*EF!O63)*NtoN2O*kgtoGg=0,"NO",('Activity data'!AP14*EF!$H45*EF!O63)*NtoN2O*kgtoGg)</f>
        <v>0.12105848540107061</v>
      </c>
      <c r="AQ45" s="27">
        <f>IF(('Activity data'!AQ14*EF!$H45*EF!P63)*NtoN2O*kgtoGg=0,"NO",('Activity data'!AQ14*EF!$H45*EF!P63)*NtoN2O*kgtoGg)</f>
        <v>0.12150760107858062</v>
      </c>
      <c r="AR45" s="27">
        <f>IF(('Activity data'!AR14*EF!$H45*EF!Q63)*NtoN2O*kgtoGg=0,"NO",('Activity data'!AR14*EF!$H45*EF!Q63)*NtoN2O*kgtoGg)</f>
        <v>0.12178727518077449</v>
      </c>
      <c r="AS45" s="27">
        <f>IF(('Activity data'!AS14*EF!$H45*EF!R63)*NtoN2O*kgtoGg=0,"NO",('Activity data'!AS14*EF!$H45*EF!R63)*NtoN2O*kgtoGg)</f>
        <v>0.12209477641158249</v>
      </c>
      <c r="AT45" s="27">
        <f>IF(('Activity data'!AT14*EF!$H45*EF!S63)*NtoN2O*kgtoGg=0,"NO",('Activity data'!AT14*EF!$H45*EF!S63)*NtoN2O*kgtoGg)</f>
        <v>0.12242606065802923</v>
      </c>
      <c r="AU45" s="27">
        <f>IF(('Activity data'!AU14*EF!$H45*EF!T63)*NtoN2O*kgtoGg=0,"NO",('Activity data'!AU14*EF!$H45*EF!T63)*NtoN2O*kgtoGg)</f>
        <v>0.12278202179016112</v>
      </c>
      <c r="AV45" s="27">
        <f>IF(('Activity data'!AV14*EF!$H45*EF!U63)*NtoN2O*kgtoGg=0,"NO",('Activity data'!AV14*EF!$H45*EF!U63)*NtoN2O*kgtoGg)</f>
        <v>0.12315959610088306</v>
      </c>
      <c r="AW45" s="27">
        <f>IF(('Activity data'!AW14*EF!$H45*EF!V63)*NtoN2O*kgtoGg=0,"NO",('Activity data'!AW14*EF!$H45*EF!V63)*NtoN2O*kgtoGg)</f>
        <v>0.12342360421768289</v>
      </c>
      <c r="AX45" s="27">
        <f>IF(('Activity data'!AX14*EF!$H45*EF!W63)*NtoN2O*kgtoGg=0,"NO",('Activity data'!AX14*EF!$H45*EF!W63)*NtoN2O*kgtoGg)</f>
        <v>0.12370560151958311</v>
      </c>
      <c r="AY45" s="27">
        <f>IF(('Activity data'!AY14*EF!$H45*EF!X63)*NtoN2O*kgtoGg=0,"NO",('Activity data'!AY14*EF!$H45*EF!X63)*NtoN2O*kgtoGg)</f>
        <v>0.12400812378994931</v>
      </c>
      <c r="AZ45" s="27">
        <f>IF(('Activity data'!AZ14*EF!$H45*EF!Y63)*NtoN2O*kgtoGg=0,"NO",('Activity data'!AZ14*EF!$H45*EF!Y63)*NtoN2O*kgtoGg)</f>
        <v>0.12433453276992529</v>
      </c>
      <c r="BA45" s="27">
        <f>IF(('Activity data'!BA14*EF!$H45*EF!Z63)*NtoN2O*kgtoGg=0,"NO",('Activity data'!BA14*EF!$H45*EF!Z63)*NtoN2O*kgtoGg)</f>
        <v>0.12467524569528282</v>
      </c>
      <c r="BB45" s="27">
        <f>IF(('Activity data'!BB14*EF!$H45*EF!AA63)*NtoN2O*kgtoGg=0,"NO",('Activity data'!BB14*EF!$H45*EF!AA63)*NtoN2O*kgtoGg)</f>
        <v>0.12488648535496748</v>
      </c>
      <c r="BC45" s="27">
        <f>IF(('Activity data'!BC14*EF!$H45*EF!AB63)*NtoN2O*kgtoGg=0,"NO",('Activity data'!BC14*EF!$H45*EF!AB63)*NtoN2O*kgtoGg)</f>
        <v>0.12511672334580246</v>
      </c>
      <c r="BD45" s="27">
        <f>IF(('Activity data'!BD14*EF!$H45*EF!AC63)*NtoN2O*kgtoGg=0,"NO",('Activity data'!BD14*EF!$H45*EF!AC63)*NtoN2O*kgtoGg)</f>
        <v>0.1253574152694463</v>
      </c>
      <c r="BE45" s="27">
        <f>IF(('Activity data'!BE14*EF!$H45*EF!AD63)*NtoN2O*kgtoGg=0,"NO",('Activity data'!BE14*EF!$H45*EF!AD63)*NtoN2O*kgtoGg)</f>
        <v>0.1256120247370644</v>
      </c>
      <c r="BF45" s="27">
        <f>IF(('Activity data'!BF14*EF!$H45*EF!AE63)*NtoN2O*kgtoGg=0,"NO",('Activity data'!BF14*EF!$H45*EF!AE63)*NtoN2O*kgtoGg)</f>
        <v>0.12588006425932263</v>
      </c>
      <c r="BG45" s="27">
        <f>IF(('Activity data'!BG14*EF!$H45*EF!AF63)*NtoN2O*kgtoGg=0,"NO",('Activity data'!BG14*EF!$H45*EF!AF63)*NtoN2O*kgtoGg)</f>
        <v>0.12602639857042675</v>
      </c>
      <c r="BH45" s="27">
        <f>IF(('Activity data'!BH14*EF!$H45*EF!AG63)*NtoN2O*kgtoGg=0,"NO",('Activity data'!BH14*EF!$H45*EF!AG63)*NtoN2O*kgtoGg)</f>
        <v>0.12618164851132482</v>
      </c>
      <c r="BI45" s="27">
        <f>IF(('Activity data'!BI14*EF!$H45*EF!AH63)*NtoN2O*kgtoGg=0,"NO",('Activity data'!BI14*EF!$H45*EF!AH63)*NtoN2O*kgtoGg)</f>
        <v>0.12634950610828249</v>
      </c>
      <c r="BJ45" s="27">
        <f>IF(('Activity data'!BJ14*EF!$H45*EF!AI63)*NtoN2O*kgtoGg=0,"NO",('Activity data'!BJ14*EF!$H45*EF!AI63)*NtoN2O*kgtoGg)</f>
        <v>0.12652960811108985</v>
      </c>
      <c r="BK45" s="27">
        <f>IF(('Activity data'!BK14*EF!$H45*EF!AJ63)*NtoN2O*kgtoGg=0,"NO",('Activity data'!BK14*EF!$H45*EF!AJ63)*NtoN2O*kgtoGg)</f>
        <v>0.1267218706779015</v>
      </c>
      <c r="BL45" s="27">
        <f>IF(('Activity data'!BL14*EF!$H45*EF!AK63)*NtoN2O*kgtoGg=0,"NO",('Activity data'!BL14*EF!$H45*EF!AK63)*NtoN2O*kgtoGg)</f>
        <v>0.12678697800200639</v>
      </c>
      <c r="BM45" s="27">
        <f>IF(('Activity data'!BM14*EF!$H45*EF!AL63)*NtoN2O*kgtoGg=0,"NO",('Activity data'!BM14*EF!$H45*EF!AL63)*NtoN2O*kgtoGg)</f>
        <v>0.12681335582480782</v>
      </c>
      <c r="BN45" s="27">
        <f>IF(('Activity data'!BN14*EF!$H45*EF!AM63)*NtoN2O*kgtoGg=0,"NO",('Activity data'!BN14*EF!$H45*EF!AM63)*NtoN2O*kgtoGg)</f>
        <v>0.12684151252311404</v>
      </c>
      <c r="BO45" s="27">
        <f>IF(('Activity data'!BO14*EF!$H45*EF!AN63)*NtoN2O*kgtoGg=0,"NO",('Activity data'!BO14*EF!$H45*EF!AN63)*NtoN2O*kgtoGg)</f>
        <v>0.12688064351229661</v>
      </c>
      <c r="BP45" s="27">
        <f>IF(('Activity data'!BP14*EF!$H45*EF!AO63)*NtoN2O*kgtoGg=0,"NO",('Activity data'!BP14*EF!$H45*EF!AO63)*NtoN2O*kgtoGg)</f>
        <v>0.1269260712407306</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8.1553518665542224E-2</v>
      </c>
      <c r="AO48" s="27">
        <f>IF(('Activity data'!AO17*EF!$H48*EF!N66)*NtoN2O*kgtoGg=0,"NO",('Activity data'!AO17*EF!$H48*EF!N66)*NtoN2O*kgtoGg)</f>
        <v>8.0347282459301256E-2</v>
      </c>
      <c r="AP48" s="27">
        <f>IF(('Activity data'!AP17*EF!$H48*EF!O66)*NtoN2O*kgtoGg=0,"NO",('Activity data'!AP17*EF!$H48*EF!O66)*NtoN2O*kgtoGg)</f>
        <v>7.9344174206406756E-2</v>
      </c>
      <c r="AQ48" s="27">
        <f>IF(('Activity data'!AQ17*EF!$H48*EF!P66)*NtoN2O*kgtoGg=0,"NO",('Activity data'!AQ17*EF!$H48*EF!P66)*NtoN2O*kgtoGg)</f>
        <v>7.8626890163526628E-2</v>
      </c>
      <c r="AR48" s="27">
        <f>IF(('Activity data'!AR17*EF!$H48*EF!Q66)*NtoN2O*kgtoGg=0,"NO",('Activity data'!AR17*EF!$H48*EF!Q66)*NtoN2O*kgtoGg)</f>
        <v>7.809521942462215E-2</v>
      </c>
      <c r="AS48" s="27">
        <f>IF(('Activity data'!AS17*EF!$H48*EF!R66)*NtoN2O*kgtoGg=0,"NO",('Activity data'!AS17*EF!$H48*EF!R66)*NtoN2O*kgtoGg)</f>
        <v>7.777393995152368E-2</v>
      </c>
      <c r="AT48" s="27">
        <f>IF(('Activity data'!AT17*EF!$H48*EF!S66)*NtoN2O*kgtoGg=0,"NO",('Activity data'!AT17*EF!$H48*EF!S66)*NtoN2O*kgtoGg)</f>
        <v>7.7460472146057349E-2</v>
      </c>
      <c r="AU48" s="27">
        <f>IF(('Activity data'!AU17*EF!$H48*EF!T66)*NtoN2O*kgtoGg=0,"NO",('Activity data'!AU17*EF!$H48*EF!T66)*NtoN2O*kgtoGg)</f>
        <v>7.7297247009609521E-2</v>
      </c>
      <c r="AV48" s="27">
        <f>IF(('Activity data'!AV17*EF!$H48*EF!U66)*NtoN2O*kgtoGg=0,"NO",('Activity data'!AV17*EF!$H48*EF!U66)*NtoN2O*kgtoGg)</f>
        <v>7.7139396356070353E-2</v>
      </c>
      <c r="AW48" s="27">
        <f>IF(('Activity data'!AW17*EF!$H48*EF!V66)*NtoN2O*kgtoGg=0,"NO",('Activity data'!AW17*EF!$H48*EF!V66)*NtoN2O*kgtoGg)</f>
        <v>7.8673792713236393E-2</v>
      </c>
      <c r="AX48" s="27">
        <f>IF(('Activity data'!AX17*EF!$H48*EF!W66)*NtoN2O*kgtoGg=0,"NO",('Activity data'!AX17*EF!$H48*EF!W66)*NtoN2O*kgtoGg)</f>
        <v>8.0102006796479649E-2</v>
      </c>
      <c r="AY48" s="27">
        <f>IF(('Activity data'!AY17*EF!$H48*EF!X66)*NtoN2O*kgtoGg=0,"NO",('Activity data'!AY17*EF!$H48*EF!X66)*NtoN2O*kgtoGg)</f>
        <v>8.1650131336152315E-2</v>
      </c>
      <c r="AZ48" s="27">
        <f>IF(('Activity data'!AZ17*EF!$H48*EF!Y66)*NtoN2O*kgtoGg=0,"NO",('Activity data'!AZ17*EF!$H48*EF!Y66)*NtoN2O*kgtoGg)</f>
        <v>8.3581272113502497E-2</v>
      </c>
      <c r="BA48" s="27">
        <f>IF(('Activity data'!BA17*EF!$H48*EF!Z66)*NtoN2O*kgtoGg=0,"NO",('Activity data'!BA17*EF!$H48*EF!Z66)*NtoN2O*kgtoGg)</f>
        <v>8.530867734193899E-2</v>
      </c>
      <c r="BB48" s="27">
        <f>IF(('Activity data'!BB17*EF!$H48*EF!AA66)*NtoN2O*kgtoGg=0,"NO",('Activity data'!BB17*EF!$H48*EF!AA66)*NtoN2O*kgtoGg)</f>
        <v>8.7198796667572701E-2</v>
      </c>
      <c r="BC48" s="27">
        <f>IF(('Activity data'!BC17*EF!$H48*EF!AB66)*NtoN2O*kgtoGg=0,"NO",('Activity data'!BC17*EF!$H48*EF!AB66)*NtoN2O*kgtoGg)</f>
        <v>8.9297617611750771E-2</v>
      </c>
      <c r="BD48" s="27">
        <f>IF(('Activity data'!BD17*EF!$H48*EF!AC66)*NtoN2O*kgtoGg=0,"NO",('Activity data'!BD17*EF!$H48*EF!AC66)*NtoN2O*kgtoGg)</f>
        <v>9.1104493637885545E-2</v>
      </c>
      <c r="BE48" s="27">
        <f>IF(('Activity data'!BE17*EF!$H48*EF!AD66)*NtoN2O*kgtoGg=0,"NO",('Activity data'!BE17*EF!$H48*EF!AD66)*NtoN2O*kgtoGg)</f>
        <v>9.2873647692029826E-2</v>
      </c>
      <c r="BF48" s="27">
        <f>IF(('Activity data'!BF17*EF!$H48*EF!AE66)*NtoN2O*kgtoGg=0,"NO",('Activity data'!BF17*EF!$H48*EF!AE66)*NtoN2O*kgtoGg)</f>
        <v>9.4606094257847037E-2</v>
      </c>
      <c r="BG48" s="27">
        <f>IF(('Activity data'!BG17*EF!$H48*EF!AF66)*NtoN2O*kgtoGg=0,"NO",('Activity data'!BG17*EF!$H48*EF!AF66)*NtoN2O*kgtoGg)</f>
        <v>9.6459063726151303E-2</v>
      </c>
      <c r="BH48" s="27">
        <f>IF(('Activity data'!BH17*EF!$H48*EF!AG66)*NtoN2O*kgtoGg=0,"NO",('Activity data'!BH17*EF!$H48*EF!AG66)*NtoN2O*kgtoGg)</f>
        <v>9.8081828850291944E-2</v>
      </c>
      <c r="BI48" s="27">
        <f>IF(('Activity data'!BI17*EF!$H48*EF!AH66)*NtoN2O*kgtoGg=0,"NO",('Activity data'!BI17*EF!$H48*EF!AH66)*NtoN2O*kgtoGg)</f>
        <v>9.9720551186581713E-2</v>
      </c>
      <c r="BJ48" s="27">
        <f>IF(('Activity data'!BJ17*EF!$H48*EF!AI66)*NtoN2O*kgtoGg=0,"NO",('Activity data'!BJ17*EF!$H48*EF!AI66)*NtoN2O*kgtoGg)</f>
        <v>0.10137561463432668</v>
      </c>
      <c r="BK48" s="27">
        <f>IF(('Activity data'!BK17*EF!$H48*EF!AJ66)*NtoN2O*kgtoGg=0,"NO",('Activity data'!BK17*EF!$H48*EF!AJ66)*NtoN2O*kgtoGg)</f>
        <v>0.10306145873824542</v>
      </c>
      <c r="BL48" s="27">
        <f>IF(('Activity data'!BL17*EF!$H48*EF!AK66)*NtoN2O*kgtoGg=0,"NO",('Activity data'!BL17*EF!$H48*EF!AK66)*NtoN2O*kgtoGg)</f>
        <v>0.10469451017447387</v>
      </c>
      <c r="BM48" s="27">
        <f>IF(('Activity data'!BM17*EF!$H48*EF!AL66)*NtoN2O*kgtoGg=0,"NO",('Activity data'!BM17*EF!$H48*EF!AL66)*NtoN2O*kgtoGg)</f>
        <v>0.10361536005776417</v>
      </c>
      <c r="BN48" s="27">
        <f>IF(('Activity data'!BN17*EF!$H48*EF!AM66)*NtoN2O*kgtoGg=0,"NO",('Activity data'!BN17*EF!$H48*EF!AM66)*NtoN2O*kgtoGg)</f>
        <v>0.1021388275712732</v>
      </c>
      <c r="BO48" s="27">
        <f>IF(('Activity data'!BO17*EF!$H48*EF!AN66)*NtoN2O*kgtoGg=0,"NO",('Activity data'!BO17*EF!$H48*EF!AN66)*NtoN2O*kgtoGg)</f>
        <v>0.10078833039763954</v>
      </c>
      <c r="BP48" s="27">
        <f>IF(('Activity data'!BP17*EF!$H48*EF!AO66)*NtoN2O*kgtoGg=0,"NO",('Activity data'!BP17*EF!$H48*EF!AO66)*NtoN2O*kgtoGg)</f>
        <v>9.9328843871161435E-2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3.1905387698694387E-2</v>
      </c>
      <c r="AO49" s="27">
        <f>IF(('Activity data'!AO18*EF!$H49*EF!N67)*NtoN2O*kgtoGg=0,"NO",('Activity data'!AO18*EF!$H49*EF!N67)*NtoN2O*kgtoGg)</f>
        <v>3.1433483672405185E-2</v>
      </c>
      <c r="AP49" s="27">
        <f>IF(('Activity data'!AP18*EF!$H49*EF!O67)*NtoN2O*kgtoGg=0,"NO",('Activity data'!AP18*EF!$H49*EF!O67)*NtoN2O*kgtoGg)</f>
        <v>3.1041047414153568E-2</v>
      </c>
      <c r="AQ49" s="27">
        <f>IF(('Activity data'!AQ18*EF!$H49*EF!P67)*NtoN2O*kgtoGg=0,"NO",('Activity data'!AQ18*EF!$H49*EF!P67)*NtoN2O*kgtoGg)</f>
        <v>3.0760431373881528E-2</v>
      </c>
      <c r="AR49" s="27">
        <f>IF(('Activity data'!AR18*EF!$H49*EF!Q67)*NtoN2O*kgtoGg=0,"NO",('Activity data'!AR18*EF!$H49*EF!Q67)*NtoN2O*kgtoGg)</f>
        <v>3.0552431016197801E-2</v>
      </c>
      <c r="AS49" s="27">
        <f>IF(('Activity data'!AS18*EF!$H49*EF!R67)*NtoN2O*kgtoGg=0,"NO",('Activity data'!AS18*EF!$H49*EF!R67)*NtoN2O*kgtoGg)</f>
        <v>3.0426739981444573E-2</v>
      </c>
      <c r="AT49" s="27">
        <f>IF(('Activity data'!AT18*EF!$H49*EF!S67)*NtoN2O*kgtoGg=0,"NO",('Activity data'!AT18*EF!$H49*EF!S67)*NtoN2O*kgtoGg)</f>
        <v>3.030410502923021E-2</v>
      </c>
      <c r="AU49" s="27">
        <f>IF(('Activity data'!AU18*EF!$H49*EF!T67)*NtoN2O*kgtoGg=0,"NO",('Activity data'!AU18*EF!$H49*EF!T67)*NtoN2O*kgtoGg)</f>
        <v>3.0240248051067217E-2</v>
      </c>
      <c r="AV49" s="27">
        <f>IF(('Activity data'!AV18*EF!$H49*EF!U67)*NtoN2O*kgtoGg=0,"NO",('Activity data'!AV18*EF!$H49*EF!U67)*NtoN2O*kgtoGg)</f>
        <v>3.0178493679434107E-2</v>
      </c>
      <c r="AW49" s="27">
        <f>IF(('Activity data'!AW18*EF!$H49*EF!V67)*NtoN2O*kgtoGg=0,"NO",('Activity data'!AW18*EF!$H49*EF!V67)*NtoN2O*kgtoGg)</f>
        <v>3.0778780600953914E-2</v>
      </c>
      <c r="AX49" s="27">
        <f>IF(('Activity data'!AX18*EF!$H49*EF!W67)*NtoN2O*kgtoGg=0,"NO",('Activity data'!AX18*EF!$H49*EF!W67)*NtoN2O*kgtoGg)</f>
        <v>3.1337526867065243E-2</v>
      </c>
      <c r="AY49" s="27">
        <f>IF(('Activity data'!AY18*EF!$H49*EF!X67)*NtoN2O*kgtoGg=0,"NO",('Activity data'!AY18*EF!$H49*EF!X67)*NtoN2O*kgtoGg)</f>
        <v>3.1943184531533234E-2</v>
      </c>
      <c r="AZ49" s="27">
        <f>IF(('Activity data'!AZ18*EF!$H49*EF!Y67)*NtoN2O*kgtoGg=0,"NO",('Activity data'!AZ18*EF!$H49*EF!Y67)*NtoN2O*kgtoGg)</f>
        <v>3.2698685903028914E-2</v>
      </c>
      <c r="BA49" s="27">
        <f>IF(('Activity data'!BA18*EF!$H49*EF!Z67)*NtoN2O*kgtoGg=0,"NO",('Activity data'!BA18*EF!$H49*EF!Z67)*NtoN2O*kgtoGg)</f>
        <v>3.3374481802799269E-2</v>
      </c>
      <c r="BB49" s="27">
        <f>IF(('Activity data'!BB18*EF!$H49*EF!AA67)*NtoN2O*kgtoGg=0,"NO",('Activity data'!BB18*EF!$H49*EF!AA67)*NtoN2O*kgtoGg)</f>
        <v>3.411393475183086E-2</v>
      </c>
      <c r="BC49" s="27">
        <f>IF(('Activity data'!BC18*EF!$H49*EF!AB67)*NtoN2O*kgtoGg=0,"NO",('Activity data'!BC18*EF!$H49*EF!AB67)*NtoN2O*kgtoGg)</f>
        <v>3.493503599957426E-2</v>
      </c>
      <c r="BD49" s="27">
        <f>IF(('Activity data'!BD18*EF!$H49*EF!AC67)*NtoN2O*kgtoGg=0,"NO",('Activity data'!BD18*EF!$H49*EF!AC67)*NtoN2O*kgtoGg)</f>
        <v>3.5641922484432501E-2</v>
      </c>
      <c r="BE49" s="27">
        <f>IF(('Activity data'!BE18*EF!$H49*EF!AD67)*NtoN2O*kgtoGg=0,"NO",('Activity data'!BE18*EF!$H49*EF!AD67)*NtoN2O*kgtoGg)</f>
        <v>3.6334051370099325E-2</v>
      </c>
      <c r="BF49" s="27">
        <f>IF(('Activity data'!BF18*EF!$H49*EF!AE67)*NtoN2O*kgtoGg=0,"NO",('Activity data'!BF18*EF!$H49*EF!AE67)*NtoN2O*kgtoGg)</f>
        <v>3.7011819543123894E-2</v>
      </c>
      <c r="BG49" s="27">
        <f>IF(('Activity data'!BG18*EF!$H49*EF!AF67)*NtoN2O*kgtoGg=0,"NO",('Activity data'!BG18*EF!$H49*EF!AF67)*NtoN2O*kgtoGg)</f>
        <v>3.773673871580295E-2</v>
      </c>
      <c r="BH49" s="27">
        <f>IF(('Activity data'!BH18*EF!$H49*EF!AG67)*NtoN2O*kgtoGg=0,"NO",('Activity data'!BH18*EF!$H49*EF!AG67)*NtoN2O*kgtoGg)</f>
        <v>3.837159728814684E-2</v>
      </c>
      <c r="BI49" s="27">
        <f>IF(('Activity data'!BI18*EF!$H49*EF!AH67)*NtoN2O*kgtoGg=0,"NO",('Activity data'!BI18*EF!$H49*EF!AH67)*NtoN2O*kgtoGg)</f>
        <v>3.9012698644965753E-2</v>
      </c>
      <c r="BJ49" s="27">
        <f>IF(('Activity data'!BJ18*EF!$H49*EF!AI67)*NtoN2O*kgtoGg=0,"NO",('Activity data'!BJ18*EF!$H49*EF!AI67)*NtoN2O*kgtoGg)</f>
        <v>3.9660192975440933E-2</v>
      </c>
      <c r="BK49" s="27">
        <f>IF(('Activity data'!BK18*EF!$H49*EF!AJ67)*NtoN2O*kgtoGg=0,"NO",('Activity data'!BK18*EF!$H49*EF!AJ67)*NtoN2O*kgtoGg)</f>
        <v>4.0319729321820701E-2</v>
      </c>
      <c r="BL49" s="27">
        <f>IF(('Activity data'!BL18*EF!$H49*EF!AK67)*NtoN2O*kgtoGg=0,"NO",('Activity data'!BL18*EF!$H49*EF!AK67)*NtoN2O*kgtoGg)</f>
        <v>4.0958612107718124E-2</v>
      </c>
      <c r="BM49" s="27">
        <f>IF(('Activity data'!BM18*EF!$H49*EF!AL67)*NtoN2O*kgtoGg=0,"NO",('Activity data'!BM18*EF!$H49*EF!AL67)*NtoN2O*kgtoGg)</f>
        <v>4.0536426732738551E-2</v>
      </c>
      <c r="BN49" s="27">
        <f>IF(('Activity data'!BN18*EF!$H49*EF!AM67)*NtoN2O*kgtoGg=0,"NO",('Activity data'!BN18*EF!$H49*EF!AM67)*NtoN2O*kgtoGg)</f>
        <v>3.9958777328984299E-2</v>
      </c>
      <c r="BO49" s="27">
        <f>IF(('Activity data'!BO18*EF!$H49*EF!AN67)*NtoN2O*kgtoGg=0,"NO",('Activity data'!BO18*EF!$H49*EF!AN67)*NtoN2O*kgtoGg)</f>
        <v>3.943043549142998E-2</v>
      </c>
      <c r="BP49" s="27">
        <f>IF(('Activity data'!BP18*EF!$H49*EF!AO67)*NtoN2O*kgtoGg=0,"NO",('Activity data'!BP18*EF!$H49*EF!AO67)*NtoN2O*kgtoGg)</f>
        <v>3.8859454812358696E-2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0.36780418290966244</v>
      </c>
      <c r="AO50" s="27">
        <f>IF(('Activity data'!AO19*EF!$H50*EF!N68)*NtoN2O*kgtoGg=0,"NO",('Activity data'!AO19*EF!$H50*EF!N68)*NtoN2O*kgtoGg)</f>
        <v>0.3714234316035242</v>
      </c>
      <c r="AP50" s="27">
        <f>IF(('Activity data'!AP19*EF!$H50*EF!O68)*NtoN2O*kgtoGg=0,"NO",('Activity data'!AP19*EF!$H50*EF!O68)*NtoN2O*kgtoGg)</f>
        <v>0.37546920829626063</v>
      </c>
      <c r="AQ50" s="27">
        <f>IF(('Activity data'!AQ19*EF!$H50*EF!P68)*NtoN2O*kgtoGg=0,"NO",('Activity data'!AQ19*EF!$H50*EF!P68)*NtoN2O*kgtoGg)</f>
        <v>0.38018812574377231</v>
      </c>
      <c r="AR50" s="27">
        <f>IF(('Activity data'!AR19*EF!$H50*EF!Q68)*NtoN2O*kgtoGg=0,"NO",('Activity data'!AR19*EF!$H50*EF!Q68)*NtoN2O*kgtoGg)</f>
        <v>0.38504178818437407</v>
      </c>
      <c r="AS50" s="27">
        <f>IF(('Activity data'!AS19*EF!$H50*EF!R68)*NtoN2O*kgtoGg=0,"NO",('Activity data'!AS19*EF!$H50*EF!R68)*NtoN2O*kgtoGg)</f>
        <v>0.39044882164388489</v>
      </c>
      <c r="AT50" s="27">
        <f>IF(('Activity data'!AT19*EF!$H50*EF!S68)*NtoN2O*kgtoGg=0,"NO",('Activity data'!AT19*EF!$H50*EF!S68)*NtoN2O*kgtoGg)</f>
        <v>0.39589622321715578</v>
      </c>
      <c r="AU50" s="27">
        <f>IF(('Activity data'!AU19*EF!$H50*EF!T68)*NtoN2O*kgtoGg=0,"NO",('Activity data'!AU19*EF!$H50*EF!T68)*NtoN2O*kgtoGg)</f>
        <v>0.40178289794696498</v>
      </c>
      <c r="AV50" s="27">
        <f>IF(('Activity data'!AV19*EF!$H50*EF!U68)*NtoN2O*kgtoGg=0,"NO",('Activity data'!AV19*EF!$H50*EF!U68)*NtoN2O*kgtoGg)</f>
        <v>0.40772681555933066</v>
      </c>
      <c r="AW50" s="27">
        <f>IF(('Activity data'!AW19*EF!$H50*EF!V68)*NtoN2O*kgtoGg=0,"NO",('Activity data'!AW19*EF!$H50*EF!V68)*NtoN2O*kgtoGg)</f>
        <v>0.4183327086394717</v>
      </c>
      <c r="AX50" s="27">
        <f>IF(('Activity data'!AX19*EF!$H50*EF!W68)*NtoN2O*kgtoGg=0,"NO",('Activity data'!AX19*EF!$H50*EF!W68)*NtoN2O*kgtoGg)</f>
        <v>0.42886451256367109</v>
      </c>
      <c r="AY50" s="27">
        <f>IF(('Activity data'!AY19*EF!$H50*EF!X68)*NtoN2O*kgtoGg=0,"NO",('Activity data'!AY19*EF!$H50*EF!X68)*NtoN2O*kgtoGg)</f>
        <v>0.43998844562173473</v>
      </c>
      <c r="AZ50" s="27">
        <f>IF(('Activity data'!AZ19*EF!$H50*EF!Y68)*NtoN2O*kgtoGg=0,"NO",('Activity data'!AZ19*EF!$H50*EF!Y68)*NtoN2O*kgtoGg)</f>
        <v>0.45253737301201774</v>
      </c>
      <c r="BA50" s="27">
        <f>IF(('Activity data'!BA19*EF!$H50*EF!Z68)*NtoN2O*kgtoGg=0,"NO",('Activity data'!BA19*EF!$H50*EF!Z68)*NtoN2O*kgtoGg)</f>
        <v>0.46475379787946464</v>
      </c>
      <c r="BB50" s="27">
        <f>IF(('Activity data'!BB19*EF!$H50*EF!AA68)*NtoN2O*kgtoGg=0,"NO",('Activity data'!BB19*EF!$H50*EF!AA68)*NtoN2O*kgtoGg)</f>
        <v>0.47751418311170685</v>
      </c>
      <c r="BC50" s="27">
        <f>IF(('Activity data'!BC19*EF!$H50*EF!AB68)*NtoN2O*kgtoGg=0,"NO",('Activity data'!BC19*EF!$H50*EF!AB68)*NtoN2O*kgtoGg)</f>
        <v>0.49126087159164322</v>
      </c>
      <c r="BD50" s="27">
        <f>IF(('Activity data'!BD19*EF!$H50*EF!AC68)*NtoN2O*kgtoGg=0,"NO",('Activity data'!BD19*EF!$H50*EF!AC68)*NtoN2O*kgtoGg)</f>
        <v>0.50438474055677307</v>
      </c>
      <c r="BE50" s="27">
        <f>IF(('Activity data'!BE19*EF!$H50*EF!AD68)*NtoN2O*kgtoGg=0,"NO",('Activity data'!BE19*EF!$H50*EF!AD68)*NtoN2O*kgtoGg)</f>
        <v>0.51769580674814197</v>
      </c>
      <c r="BF50" s="27">
        <f>IF(('Activity data'!BF19*EF!$H50*EF!AE68)*NtoN2O*kgtoGg=0,"NO",('Activity data'!BF19*EF!$H50*EF!AE68)*NtoN2O*kgtoGg)</f>
        <v>0.53119835838978235</v>
      </c>
      <c r="BG50" s="27">
        <f>IF(('Activity data'!BG19*EF!$H50*EF!AF68)*NtoN2O*kgtoGg=0,"NO",('Activity data'!BG19*EF!$H50*EF!AF68)*NtoN2O*kgtoGg)</f>
        <v>0.54519652797518725</v>
      </c>
      <c r="BH50" s="27">
        <f>IF(('Activity data'!BH19*EF!$H50*EF!AG68)*NtoN2O*kgtoGg=0,"NO",('Activity data'!BH19*EF!$H50*EF!AG68)*NtoN2O*kgtoGg)</f>
        <v>0.55871614472799591</v>
      </c>
      <c r="BI50" s="27">
        <f>IF(('Activity data'!BI19*EF!$H50*EF!AH68)*NtoN2O*kgtoGg=0,"NO",('Activity data'!BI19*EF!$H50*EF!AH68)*NtoN2O*kgtoGg)</f>
        <v>0.57261412488817054</v>
      </c>
      <c r="BJ50" s="27">
        <f>IF(('Activity data'!BJ19*EF!$H50*EF!AI68)*NtoN2O*kgtoGg=0,"NO",('Activity data'!BJ19*EF!$H50*EF!AI68)*NtoN2O*kgtoGg)</f>
        <v>0.5869039367406349</v>
      </c>
      <c r="BK50" s="27">
        <f>IF(('Activity data'!BK19*EF!$H50*EF!AJ68)*NtoN2O*kgtoGg=0,"NO",('Activity data'!BK19*EF!$H50*EF!AJ68)*NtoN2O*kgtoGg)</f>
        <v>0.60165257008208883</v>
      </c>
      <c r="BL50" s="27">
        <f>IF(('Activity data'!BL19*EF!$H50*EF!AK68)*NtoN2O*kgtoGg=0,"NO",('Activity data'!BL19*EF!$H50*EF!AK68)*NtoN2O*kgtoGg)</f>
        <v>0.61630146676000175</v>
      </c>
      <c r="BM50" s="27">
        <f>IF(('Activity data'!BM19*EF!$H50*EF!AL68)*NtoN2O*kgtoGg=0,"NO",('Activity data'!BM19*EF!$H50*EF!AL68)*NtoN2O*kgtoGg)</f>
        <v>0.62070553747699242</v>
      </c>
      <c r="BN50" s="27">
        <f>IF(('Activity data'!BN19*EF!$H50*EF!AM68)*NtoN2O*kgtoGg=0,"NO",('Activity data'!BN19*EF!$H50*EF!AM68)*NtoN2O*kgtoGg)</f>
        <v>0.62350249802544178</v>
      </c>
      <c r="BO50" s="27">
        <f>IF(('Activity data'!BO19*EF!$H50*EF!AN68)*NtoN2O*kgtoGg=0,"NO",('Activity data'!BO19*EF!$H50*EF!AN68)*NtoN2O*kgtoGg)</f>
        <v>0.62672765733342273</v>
      </c>
      <c r="BP50" s="27">
        <f>IF(('Activity data'!BP19*EF!$H50*EF!AO68)*NtoN2O*kgtoGg=0,"NO",('Activity data'!BP19*EF!$H50*EF!AO68)*NtoN2O*kgtoGg)</f>
        <v>0.62943793912886614</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1.5747123914012153</v>
      </c>
      <c r="AO51" s="27">
        <f>IF(('Activity data'!AO20*EF!$H51*EF!N69)*NtoN2O*kgtoGg=0,"NO",('Activity data'!AO20*EF!$H51*EF!N69)*NtoN2O*kgtoGg)</f>
        <v>1.5681887014284537</v>
      </c>
      <c r="AP51" s="27">
        <f>IF(('Activity data'!AP20*EF!$H51*EF!O69)*NtoN2O*kgtoGg=0,"NO",('Activity data'!AP20*EF!$H51*EF!O69)*NtoN2O*kgtoGg)</f>
        <v>1.5667841618374447</v>
      </c>
      <c r="AQ51" s="27">
        <f>IF(('Activity data'!AQ20*EF!$H51*EF!P69)*NtoN2O*kgtoGg=0,"NO",('Activity data'!AQ20*EF!$H51*EF!P69)*NtoN2O*kgtoGg)</f>
        <v>1.573284324203015</v>
      </c>
      <c r="AR51" s="27">
        <f>IF(('Activity data'!AR20*EF!$H51*EF!Q69)*NtoN2O*kgtoGg=0,"NO",('Activity data'!AR20*EF!$H51*EF!Q69)*NtoN2O*kgtoGg)</f>
        <v>1.5864039702513664</v>
      </c>
      <c r="AS51" s="27">
        <f>IF(('Activity data'!AS20*EF!$H51*EF!R69)*NtoN2O*kgtoGg=0,"NO",('Activity data'!AS20*EF!$H51*EF!R69)*NtoN2O*kgtoGg)</f>
        <v>1.6057346145957432</v>
      </c>
      <c r="AT51" s="27">
        <f>IF(('Activity data'!AT20*EF!$H51*EF!S69)*NtoN2O*kgtoGg=0,"NO",('Activity data'!AT20*EF!$H51*EF!S69)*NtoN2O*kgtoGg)</f>
        <v>1.6251467618562128</v>
      </c>
      <c r="AU51" s="27">
        <f>IF(('Activity data'!AU20*EF!$H51*EF!T69)*NtoN2O*kgtoGg=0,"NO",('Activity data'!AU20*EF!$H51*EF!T69)*NtoN2O*kgtoGg)</f>
        <v>1.6492402013019869</v>
      </c>
      <c r="AV51" s="27">
        <f>IF(('Activity data'!AV20*EF!$H51*EF!U69)*NtoN2O*kgtoGg=0,"NO",('Activity data'!AV20*EF!$H51*EF!U69)*NtoN2O*kgtoGg)</f>
        <v>1.6735218799838179</v>
      </c>
      <c r="AW51" s="27">
        <f>IF(('Activity data'!AW20*EF!$H51*EF!V69)*NtoN2O*kgtoGg=0,"NO",('Activity data'!AW20*EF!$H51*EF!V69)*NtoN2O*kgtoGg)</f>
        <v>1.7546256181472317</v>
      </c>
      <c r="AX51" s="27">
        <f>IF(('Activity data'!AX20*EF!$H51*EF!W69)*NtoN2O*kgtoGg=0,"NO",('Activity data'!AX20*EF!$H51*EF!W69)*NtoN2O*kgtoGg)</f>
        <v>1.8336865864045497</v>
      </c>
      <c r="AY51" s="27">
        <f>IF(('Activity data'!AY20*EF!$H51*EF!X69)*NtoN2O*kgtoGg=0,"NO",('Activity data'!AY20*EF!$H51*EF!X69)*NtoN2O*kgtoGg)</f>
        <v>1.918240147256417</v>
      </c>
      <c r="AZ51" s="27">
        <f>IF(('Activity data'!AZ20*EF!$H51*EF!Y69)*NtoN2O*kgtoGg=0,"NO",('Activity data'!AZ20*EF!$H51*EF!Y69)*NtoN2O*kgtoGg)</f>
        <v>2.0174720498760612</v>
      </c>
      <c r="BA51" s="27">
        <f>IF(('Activity data'!BA20*EF!$H51*EF!Z69)*NtoN2O*kgtoGg=0,"NO",('Activity data'!BA20*EF!$H51*EF!Z69)*NtoN2O*kgtoGg)</f>
        <v>2.1116370357227456</v>
      </c>
      <c r="BB51" s="27">
        <f>IF(('Activity data'!BB20*EF!$H51*EF!AA69)*NtoN2O*kgtoGg=0,"NO",('Activity data'!BB20*EF!$H51*EF!AA69)*NtoN2O*kgtoGg)</f>
        <v>2.2144237158788571</v>
      </c>
      <c r="BC51" s="27">
        <f>IF(('Activity data'!BC20*EF!$H51*EF!AB69)*NtoN2O*kgtoGg=0,"NO",('Activity data'!BC20*EF!$H51*EF!AB69)*NtoN2O*kgtoGg)</f>
        <v>2.3266717998749207</v>
      </c>
      <c r="BD51" s="27">
        <f>IF(('Activity data'!BD20*EF!$H51*EF!AC69)*NtoN2O*kgtoGg=0,"NO",('Activity data'!BD20*EF!$H51*EF!AC69)*NtoN2O*kgtoGg)</f>
        <v>2.4307382695623536</v>
      </c>
      <c r="BE51" s="27">
        <f>IF(('Activity data'!BE20*EF!$H51*EF!AD69)*NtoN2O*kgtoGg=0,"NO",('Activity data'!BE20*EF!$H51*EF!AD69)*NtoN2O*kgtoGg)</f>
        <v>2.5355359040186483</v>
      </c>
      <c r="BF51" s="27">
        <f>IF(('Activity data'!BF20*EF!$H51*EF!AE69)*NtoN2O*kgtoGg=0,"NO",('Activity data'!BF20*EF!$H51*EF!AE69)*NtoN2O*kgtoGg)</f>
        <v>2.6411109869624947</v>
      </c>
      <c r="BG51" s="27">
        <f>IF(('Activity data'!BG20*EF!$H51*EF!AF69)*NtoN2O*kgtoGg=0,"NO",('Activity data'!BG20*EF!$H51*EF!AF69)*NtoN2O*kgtoGg)</f>
        <v>2.7543227567882886</v>
      </c>
      <c r="BH51" s="27">
        <f>IF(('Activity data'!BH20*EF!$H51*EF!AG69)*NtoN2O*kgtoGg=0,"NO",('Activity data'!BH20*EF!$H51*EF!AG69)*NtoN2O*kgtoGg)</f>
        <v>2.8611734679045404</v>
      </c>
      <c r="BI51" s="27">
        <f>IF(('Activity data'!BI20*EF!$H51*EF!AH69)*NtoN2O*kgtoGg=0,"NO",('Activity data'!BI20*EF!$H51*EF!AH69)*NtoN2O*kgtoGg)</f>
        <v>2.970819997861887</v>
      </c>
      <c r="BJ51" s="27">
        <f>IF(('Activity data'!BJ20*EF!$H51*EF!AI69)*NtoN2O*kgtoGg=0,"NO",('Activity data'!BJ20*EF!$H51*EF!AI69)*NtoN2O*kgtoGg)</f>
        <v>3.0833673392377019</v>
      </c>
      <c r="BK51" s="27">
        <f>IF(('Activity data'!BK20*EF!$H51*EF!AJ69)*NtoN2O*kgtoGg=0,"NO",('Activity data'!BK20*EF!$H51*EF!AJ69)*NtoN2O*kgtoGg)</f>
        <v>3.1994763215129036</v>
      </c>
      <c r="BL51" s="27">
        <f>IF(('Activity data'!BL20*EF!$H51*EF!AK69)*NtoN2O*kgtoGg=0,"NO",('Activity data'!BL20*EF!$H51*EF!AK69)*NtoN2O*kgtoGg)</f>
        <v>3.3169218177603947</v>
      </c>
      <c r="BM51" s="27">
        <f>IF(('Activity data'!BM20*EF!$H51*EF!AL69)*NtoN2O*kgtoGg=0,"NO",('Activity data'!BM20*EF!$H51*EF!AL69)*NtoN2O*kgtoGg)</f>
        <v>3.3275624519833906</v>
      </c>
      <c r="BN51" s="27">
        <f>IF(('Activity data'!BN20*EF!$H51*EF!AM69)*NtoN2O*kgtoGg=0,"NO",('Activity data'!BN20*EF!$H51*EF!AM69)*NtoN2O*kgtoGg)</f>
        <v>3.3216912042453854</v>
      </c>
      <c r="BO51" s="27">
        <f>IF(('Activity data'!BO20*EF!$H51*EF!AN69)*NtoN2O*kgtoGg=0,"NO",('Activity data'!BO20*EF!$H51*EF!AN69)*NtoN2O*kgtoGg)</f>
        <v>3.3203232455460054</v>
      </c>
      <c r="BP51" s="27">
        <f>IF(('Activity data'!BP20*EF!$H51*EF!AO69)*NtoN2O*kgtoGg=0,"NO",('Activity data'!BP20*EF!$H51*EF!AO69)*NtoN2O*kgtoGg)</f>
        <v>3.3138133730724602</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1.5325174287902615E-2</v>
      </c>
      <c r="AO52" s="27">
        <f>IF(('Activity data'!AO21*EF!$H52*EF!N70)*NtoN2O*kgtoGg=0,"NO",('Activity data'!AO21*EF!$H52*EF!N70)*NtoN2O*kgtoGg)</f>
        <v>1.5475976316813522E-2</v>
      </c>
      <c r="AP52" s="27">
        <f>IF(('Activity data'!AP21*EF!$H52*EF!O70)*NtoN2O*kgtoGg=0,"NO",('Activity data'!AP21*EF!$H52*EF!O70)*NtoN2O*kgtoGg)</f>
        <v>1.5644550345677539E-2</v>
      </c>
      <c r="AQ52" s="27">
        <f>IF(('Activity data'!AQ21*EF!$H52*EF!P70)*NtoN2O*kgtoGg=0,"NO",('Activity data'!AQ21*EF!$H52*EF!P70)*NtoN2O*kgtoGg)</f>
        <v>1.584117190599053E-2</v>
      </c>
      <c r="AR52" s="27">
        <f>IF(('Activity data'!AR21*EF!$H52*EF!Q70)*NtoN2O*kgtoGg=0,"NO",('Activity data'!AR21*EF!$H52*EF!Q70)*NtoN2O*kgtoGg)</f>
        <v>1.60434078410156E-2</v>
      </c>
      <c r="AS52" s="27">
        <f>IF(('Activity data'!AS21*EF!$H52*EF!R70)*NtoN2O*kgtoGg=0,"NO",('Activity data'!AS21*EF!$H52*EF!R70)*NtoN2O*kgtoGg)</f>
        <v>1.6268700901828553E-2</v>
      </c>
      <c r="AT52" s="27">
        <f>IF(('Activity data'!AT21*EF!$H52*EF!S70)*NtoN2O*kgtoGg=0,"NO",('Activity data'!AT21*EF!$H52*EF!S70)*NtoN2O*kgtoGg)</f>
        <v>1.6495675967381506E-2</v>
      </c>
      <c r="AU52" s="27">
        <f>IF(('Activity data'!AU21*EF!$H52*EF!T70)*NtoN2O*kgtoGg=0,"NO",('Activity data'!AU21*EF!$H52*EF!T70)*NtoN2O*kgtoGg)</f>
        <v>1.6740954081123558E-2</v>
      </c>
      <c r="AV52" s="27">
        <f>IF(('Activity data'!AV21*EF!$H52*EF!U70)*NtoN2O*kgtoGg=0,"NO",('Activity data'!AV21*EF!$H52*EF!U70)*NtoN2O*kgtoGg)</f>
        <v>1.6988617314972129E-2</v>
      </c>
      <c r="AW52" s="27">
        <f>IF(('Activity data'!AW21*EF!$H52*EF!V70)*NtoN2O*kgtoGg=0,"NO",('Activity data'!AW21*EF!$H52*EF!V70)*NtoN2O*kgtoGg)</f>
        <v>1.7430529526644669E-2</v>
      </c>
      <c r="AX52" s="27">
        <f>IF(('Activity data'!AX21*EF!$H52*EF!W70)*NtoN2O*kgtoGg=0,"NO",('Activity data'!AX21*EF!$H52*EF!W70)*NtoN2O*kgtoGg)</f>
        <v>1.786935469015298E-2</v>
      </c>
      <c r="AY52" s="27">
        <f>IF(('Activity data'!AY21*EF!$H52*EF!X70)*NtoN2O*kgtoGg=0,"NO",('Activity data'!AY21*EF!$H52*EF!X70)*NtoN2O*kgtoGg)</f>
        <v>1.8332851900905632E-2</v>
      </c>
      <c r="AZ52" s="27">
        <f>IF(('Activity data'!AZ21*EF!$H52*EF!Y70)*NtoN2O*kgtoGg=0,"NO",('Activity data'!AZ21*EF!$H52*EF!Y70)*NtoN2O*kgtoGg)</f>
        <v>1.8855723875500757E-2</v>
      </c>
      <c r="BA52" s="27">
        <f>IF(('Activity data'!BA21*EF!$H52*EF!Z70)*NtoN2O*kgtoGg=0,"NO",('Activity data'!BA21*EF!$H52*EF!Z70)*NtoN2O*kgtoGg)</f>
        <v>1.9364741578311039E-2</v>
      </c>
      <c r="BB52" s="27">
        <f>IF(('Activity data'!BB21*EF!$H52*EF!AA70)*NtoN2O*kgtoGg=0,"NO",('Activity data'!BB21*EF!$H52*EF!AA70)*NtoN2O*kgtoGg)</f>
        <v>1.9896424296321137E-2</v>
      </c>
      <c r="BC52" s="27">
        <f>IF(('Activity data'!BC21*EF!$H52*EF!AB70)*NtoN2O*kgtoGg=0,"NO",('Activity data'!BC21*EF!$H52*EF!AB70)*NtoN2O*kgtoGg)</f>
        <v>2.046920298298515E-2</v>
      </c>
      <c r="BD52" s="27">
        <f>IF(('Activity data'!BD21*EF!$H52*EF!AC70)*NtoN2O*kgtoGg=0,"NO",('Activity data'!BD21*EF!$H52*EF!AC70)*NtoN2O*kgtoGg)</f>
        <v>2.1016030856532232E-2</v>
      </c>
      <c r="BE52" s="27">
        <f>IF(('Activity data'!BE21*EF!$H52*EF!AD70)*NtoN2O*kgtoGg=0,"NO",('Activity data'!BE21*EF!$H52*EF!AD70)*NtoN2O*kgtoGg)</f>
        <v>2.1570658614505935E-2</v>
      </c>
      <c r="BF52" s="27">
        <f>IF(('Activity data'!BF21*EF!$H52*EF!AE70)*NtoN2O*kgtoGg=0,"NO",('Activity data'!BF21*EF!$H52*EF!AE70)*NtoN2O*kgtoGg)</f>
        <v>2.2133264932907619E-2</v>
      </c>
      <c r="BG52" s="27">
        <f>IF(('Activity data'!BG21*EF!$H52*EF!AF70)*NtoN2O*kgtoGg=0,"NO",('Activity data'!BG21*EF!$H52*EF!AF70)*NtoN2O*kgtoGg)</f>
        <v>2.2716521998966156E-2</v>
      </c>
      <c r="BH52" s="27">
        <f>IF(('Activity data'!BH21*EF!$H52*EF!AG70)*NtoN2O*kgtoGg=0,"NO",('Activity data'!BH21*EF!$H52*EF!AG70)*NtoN2O*kgtoGg)</f>
        <v>2.3279839363666517E-2</v>
      </c>
      <c r="BI52" s="27">
        <f>IF(('Activity data'!BI21*EF!$H52*EF!AH70)*NtoN2O*kgtoGg=0,"NO",('Activity data'!BI21*EF!$H52*EF!AH70)*NtoN2O*kgtoGg)</f>
        <v>2.3858921870340458E-2</v>
      </c>
      <c r="BJ52" s="27">
        <f>IF(('Activity data'!BJ21*EF!$H52*EF!AI70)*NtoN2O*kgtoGg=0,"NO",('Activity data'!BJ21*EF!$H52*EF!AI70)*NtoN2O*kgtoGg)</f>
        <v>2.4454330697526477E-2</v>
      </c>
      <c r="BK52" s="27">
        <f>IF(('Activity data'!BK21*EF!$H52*EF!AJ70)*NtoN2O*kgtoGg=0,"NO",('Activity data'!BK21*EF!$H52*EF!AJ70)*NtoN2O*kgtoGg)</f>
        <v>2.5068857086753722E-2</v>
      </c>
      <c r="BL52" s="27">
        <f>IF(('Activity data'!BL21*EF!$H52*EF!AK70)*NtoN2O*kgtoGg=0,"NO",('Activity data'!BL21*EF!$H52*EF!AK70)*NtoN2O*kgtoGg)</f>
        <v>2.5679227781666765E-2</v>
      </c>
      <c r="BM52" s="27">
        <f>IF(('Activity data'!BM21*EF!$H52*EF!AL70)*NtoN2O*kgtoGg=0,"NO",('Activity data'!BM21*EF!$H52*EF!AL70)*NtoN2O*kgtoGg)</f>
        <v>2.5862730728208039E-2</v>
      </c>
      <c r="BN52" s="27">
        <f>IF(('Activity data'!BN21*EF!$H52*EF!AM70)*NtoN2O*kgtoGg=0,"NO",('Activity data'!BN21*EF!$H52*EF!AM70)*NtoN2O*kgtoGg)</f>
        <v>2.5979270751060095E-2</v>
      </c>
      <c r="BO52" s="27">
        <f>IF(('Activity data'!BO21*EF!$H52*EF!AN70)*NtoN2O*kgtoGg=0,"NO",('Activity data'!BO21*EF!$H52*EF!AN70)*NtoN2O*kgtoGg)</f>
        <v>2.6113652388892645E-2</v>
      </c>
      <c r="BP52" s="27">
        <f>IF(('Activity data'!BP21*EF!$H52*EF!AO70)*NtoN2O*kgtoGg=0,"NO",('Activity data'!BP21*EF!$H52*EF!AO70)*NtoN2O*kgtoGg)</f>
        <v>2.6226580797036117E-2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6.5613016308384037E-2</v>
      </c>
      <c r="AO53" s="27">
        <f>IF(('Activity data'!AO22*EF!$H53*EF!N71)*NtoN2O*kgtoGg=0,"NO",('Activity data'!AO22*EF!$H53*EF!N71)*NtoN2O*kgtoGg)</f>
        <v>6.5341195892852283E-2</v>
      </c>
      <c r="AP53" s="27">
        <f>IF(('Activity data'!AP22*EF!$H53*EF!O71)*NtoN2O*kgtoGg=0,"NO",('Activity data'!AP22*EF!$H53*EF!O71)*NtoN2O*kgtoGg)</f>
        <v>6.5282673409893577E-2</v>
      </c>
      <c r="AQ53" s="27">
        <f>IF(('Activity data'!AQ22*EF!$H53*EF!P71)*NtoN2O*kgtoGg=0,"NO",('Activity data'!AQ22*EF!$H53*EF!P71)*NtoN2O*kgtoGg)</f>
        <v>6.5553513508459005E-2</v>
      </c>
      <c r="AR53" s="27">
        <f>IF(('Activity data'!AR22*EF!$H53*EF!Q71)*NtoN2O*kgtoGg=0,"NO",('Activity data'!AR22*EF!$H53*EF!Q71)*NtoN2O*kgtoGg)</f>
        <v>6.6100165427140339E-2</v>
      </c>
      <c r="AS53" s="27">
        <f>IF(('Activity data'!AS22*EF!$H53*EF!R71)*NtoN2O*kgtoGg=0,"NO",('Activity data'!AS22*EF!$H53*EF!R71)*NtoN2O*kgtoGg)</f>
        <v>6.6905608941489364E-2</v>
      </c>
      <c r="AT53" s="27">
        <f>IF(('Activity data'!AT22*EF!$H53*EF!S71)*NtoN2O*kgtoGg=0,"NO",('Activity data'!AT22*EF!$H53*EF!S71)*NtoN2O*kgtoGg)</f>
        <v>6.7714448410675587E-2</v>
      </c>
      <c r="AU53" s="27">
        <f>IF(('Activity data'!AU22*EF!$H53*EF!T71)*NtoN2O*kgtoGg=0,"NO",('Activity data'!AU22*EF!$H53*EF!T71)*NtoN2O*kgtoGg)</f>
        <v>6.8718341720916176E-2</v>
      </c>
      <c r="AV53" s="27">
        <f>IF(('Activity data'!AV22*EF!$H53*EF!U71)*NtoN2O*kgtoGg=0,"NO",('Activity data'!AV22*EF!$H53*EF!U71)*NtoN2O*kgtoGg)</f>
        <v>6.9730078332659137E-2</v>
      </c>
      <c r="AW53" s="27">
        <f>IF(('Activity data'!AW22*EF!$H53*EF!V71)*NtoN2O*kgtoGg=0,"NO",('Activity data'!AW22*EF!$H53*EF!V71)*NtoN2O*kgtoGg)</f>
        <v>7.3109400756134729E-2</v>
      </c>
      <c r="AX53" s="27">
        <f>IF(('Activity data'!AX22*EF!$H53*EF!W71)*NtoN2O*kgtoGg=0,"NO",('Activity data'!AX22*EF!$H53*EF!W71)*NtoN2O*kgtoGg)</f>
        <v>7.6403607766856313E-2</v>
      </c>
      <c r="AY53" s="27">
        <f>IF(('Activity data'!AY22*EF!$H53*EF!X71)*NtoN2O*kgtoGg=0,"NO",('Activity data'!AY22*EF!$H53*EF!X71)*NtoN2O*kgtoGg)</f>
        <v>7.9926672802350787E-2</v>
      </c>
      <c r="AZ53" s="27">
        <f>IF(('Activity data'!AZ22*EF!$H53*EF!Y71)*NtoN2O*kgtoGg=0,"NO",('Activity data'!AZ22*EF!$H53*EF!Y71)*NtoN2O*kgtoGg)</f>
        <v>8.4061335411502625E-2</v>
      </c>
      <c r="BA53" s="27">
        <f>IF(('Activity data'!BA22*EF!$H53*EF!Z71)*NtoN2O*kgtoGg=0,"NO",('Activity data'!BA22*EF!$H53*EF!Z71)*NtoN2O*kgtoGg)</f>
        <v>8.7984876488447827E-2</v>
      </c>
      <c r="BB53" s="27">
        <f>IF(('Activity data'!BB22*EF!$H53*EF!AA71)*NtoN2O*kgtoGg=0,"NO",('Activity data'!BB22*EF!$H53*EF!AA71)*NtoN2O*kgtoGg)</f>
        <v>9.2267654828285792E-2</v>
      </c>
      <c r="BC53" s="27">
        <f>IF(('Activity data'!BC22*EF!$H53*EF!AB71)*NtoN2O*kgtoGg=0,"NO",('Activity data'!BC22*EF!$H53*EF!AB71)*NtoN2O*kgtoGg)</f>
        <v>9.6944658328121783E-2</v>
      </c>
      <c r="BD53" s="27">
        <f>IF(('Activity data'!BD22*EF!$H53*EF!AC71)*NtoN2O*kgtoGg=0,"NO",('Activity data'!BD22*EF!$H53*EF!AC71)*NtoN2O*kgtoGg)</f>
        <v>0.10128076123176481</v>
      </c>
      <c r="BE53" s="27">
        <f>IF(('Activity data'!BE22*EF!$H53*EF!AD71)*NtoN2O*kgtoGg=0,"NO",('Activity data'!BE22*EF!$H53*EF!AD71)*NtoN2O*kgtoGg)</f>
        <v>0.10564732933411043</v>
      </c>
      <c r="BF53" s="27">
        <f>IF(('Activity data'!BF22*EF!$H53*EF!AE71)*NtoN2O*kgtoGg=0,"NO",('Activity data'!BF22*EF!$H53*EF!AE71)*NtoN2O*kgtoGg)</f>
        <v>0.1100462911234374</v>
      </c>
      <c r="BG53" s="27">
        <f>IF(('Activity data'!BG22*EF!$H53*EF!AF71)*NtoN2O*kgtoGg=0,"NO",('Activity data'!BG22*EF!$H53*EF!AF71)*NtoN2O*kgtoGg)</f>
        <v>0.11476344819951216</v>
      </c>
      <c r="BH53" s="27">
        <f>IF(('Activity data'!BH22*EF!$H53*EF!AG71)*NtoN2O*kgtoGg=0,"NO",('Activity data'!BH22*EF!$H53*EF!AG71)*NtoN2O*kgtoGg)</f>
        <v>0.11921556116268929</v>
      </c>
      <c r="BI53" s="27">
        <f>IF(('Activity data'!BI22*EF!$H53*EF!AH71)*NtoN2O*kgtoGg=0,"NO",('Activity data'!BI22*EF!$H53*EF!AH71)*NtoN2O*kgtoGg)</f>
        <v>0.12378416657757875</v>
      </c>
      <c r="BJ53" s="27">
        <f>IF(('Activity data'!BJ22*EF!$H53*EF!AI71)*NtoN2O*kgtoGg=0,"NO",('Activity data'!BJ22*EF!$H53*EF!AI71)*NtoN2O*kgtoGg)</f>
        <v>0.12847363913490437</v>
      </c>
      <c r="BK53" s="27">
        <f>IF(('Activity data'!BK22*EF!$H53*EF!AJ71)*NtoN2O*kgtoGg=0,"NO",('Activity data'!BK22*EF!$H53*EF!AJ71)*NtoN2O*kgtoGg)</f>
        <v>0.1333115133963711</v>
      </c>
      <c r="BL53" s="27">
        <f>IF(('Activity data'!BL22*EF!$H53*EF!AK71)*NtoN2O*kgtoGg=0,"NO",('Activity data'!BL22*EF!$H53*EF!AK71)*NtoN2O*kgtoGg)</f>
        <v>0.13820507574001659</v>
      </c>
      <c r="BM53" s="27">
        <f>IF(('Activity data'!BM22*EF!$H53*EF!AL71)*NtoN2O*kgtoGg=0,"NO",('Activity data'!BM22*EF!$H53*EF!AL71)*NtoN2O*kgtoGg)</f>
        <v>0.13864843549930808</v>
      </c>
      <c r="BN53" s="27">
        <f>IF(('Activity data'!BN22*EF!$H53*EF!AM71)*NtoN2O*kgtoGg=0,"NO",('Activity data'!BN22*EF!$H53*EF!AM71)*NtoN2O*kgtoGg)</f>
        <v>0.13840380017689122</v>
      </c>
      <c r="BO53" s="27">
        <f>IF(('Activity data'!BO22*EF!$H53*EF!AN71)*NtoN2O*kgtoGg=0,"NO",('Activity data'!BO22*EF!$H53*EF!AN71)*NtoN2O*kgtoGg)</f>
        <v>0.13834680189775034</v>
      </c>
      <c r="BP53" s="27">
        <f>IF(('Activity data'!BP22*EF!$H53*EF!AO71)*NtoN2O*kgtoGg=0,"NO",('Activity data'!BP22*EF!$H53*EF!AO71)*NtoN2O*kgtoGg)</f>
        <v>0.13807555721135267</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900.89463728394617</v>
      </c>
      <c r="AP86" s="22">
        <f>'Activity data'!AP45*EF!$H$149*CtoCO2*ttoGg</f>
        <v>902.0862988078818</v>
      </c>
      <c r="AQ86" s="22">
        <f>'Activity data'!AQ45*EF!$H$149*CtoCO2*ttoGg</f>
        <v>903.50559048971365</v>
      </c>
      <c r="AR86" s="22">
        <f>'Activity data'!AR45*EF!$H$149*CtoCO2*ttoGg</f>
        <v>905.28773669686666</v>
      </c>
      <c r="AS86" s="22">
        <f>'Activity data'!AS45*EF!$H$149*CtoCO2*ttoGg</f>
        <v>907.25079763283122</v>
      </c>
      <c r="AT86" s="22">
        <f>'Activity data'!AT45*EF!$H$149*CtoCO2*ttoGg</f>
        <v>909.49510240583072</v>
      </c>
      <c r="AU86" s="22">
        <f>'Activity data'!AU45*EF!$H$149*CtoCO2*ttoGg</f>
        <v>911.72854975122743</v>
      </c>
      <c r="AV86" s="22">
        <f>'Activity data'!AV45*EF!$H$149*CtoCO2*ttoGg</f>
        <v>914.16808552490011</v>
      </c>
      <c r="AW86" s="22">
        <f>'Activity data'!AW45*EF!$H$149*CtoCO2*ttoGg</f>
        <v>916.60068317724756</v>
      </c>
      <c r="AX86" s="22">
        <f>'Activity data'!AX45*EF!$H$149*CtoCO2*ttoGg</f>
        <v>921.55299391222923</v>
      </c>
      <c r="AY86" s="22">
        <f>'Activity data'!AY45*EF!$H$149*CtoCO2*ttoGg</f>
        <v>926.33911197459474</v>
      </c>
      <c r="AZ86" s="22">
        <f>'Activity data'!AZ45*EF!$H$149*CtoCO2*ttoGg</f>
        <v>931.29990963118428</v>
      </c>
      <c r="BA86" s="22">
        <f>'Activity data'!BA45*EF!$H$149*CtoCO2*ttoGg</f>
        <v>936.82275452217573</v>
      </c>
      <c r="BB86" s="22">
        <f>'Activity data'!BB45*EF!$H$149*CtoCO2*ttoGg</f>
        <v>942.03145508965679</v>
      </c>
      <c r="BC86" s="22">
        <f>'Activity data'!BC45*EF!$H$149*CtoCO2*ttoGg</f>
        <v>947.43396260786426</v>
      </c>
      <c r="BD86" s="22">
        <f>'Activity data'!BD45*EF!$H$149*CtoCO2*ttoGg</f>
        <v>953.12620814680133</v>
      </c>
      <c r="BE86" s="22">
        <f>'Activity data'!BE45*EF!$H$149*CtoCO2*ttoGg</f>
        <v>958.38355902519515</v>
      </c>
      <c r="BF86" s="22">
        <f>'Activity data'!BF45*EF!$H$149*CtoCO2*ttoGg</f>
        <v>963.57804692536229</v>
      </c>
      <c r="BG86" s="22">
        <f>'Activity data'!BG45*EF!$H$149*CtoCO2*ttoGg</f>
        <v>968.71268956206814</v>
      </c>
      <c r="BH86" s="22">
        <f>'Activity data'!BH45*EF!$H$149*CtoCO2*ttoGg</f>
        <v>973.98079123781167</v>
      </c>
      <c r="BI86" s="22">
        <f>'Activity data'!BI45*EF!$H$149*CtoCO2*ttoGg</f>
        <v>978.92124526943837</v>
      </c>
      <c r="BJ86" s="22">
        <f>'Activity data'!BJ45*EF!$H$149*CtoCO2*ttoGg</f>
        <v>983.88082868074298</v>
      </c>
      <c r="BK86" s="22">
        <f>'Activity data'!BK45*EF!$H$149*CtoCO2*ttoGg</f>
        <v>988.86000764740345</v>
      </c>
      <c r="BL86" s="22">
        <f>'Activity data'!BL45*EF!$H$149*CtoCO2*ttoGg</f>
        <v>993.87836204372127</v>
      </c>
      <c r="BM86" s="22">
        <f>'Activity data'!BM45*EF!$H$149*CtoCO2*ttoGg</f>
        <v>998.7970744967547</v>
      </c>
      <c r="BN86" s="22">
        <f>'Activity data'!BN45*EF!$H$149*CtoCO2*ttoGg</f>
        <v>1000.043734761007</v>
      </c>
      <c r="BO86" s="22">
        <f>'Activity data'!BO45*EF!$H$149*CtoCO2*ttoGg</f>
        <v>1000.7218648170596</v>
      </c>
      <c r="BP86" s="22">
        <f>'Activity data'!BP45*EF!$H$149*CtoCO2*ttoGg</f>
        <v>1001.544786884989</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469.73199080289561</v>
      </c>
      <c r="AP87" s="22">
        <f>'Activity data'!AP46*EF!$H$150*CtoCO2*ttoGg</f>
        <v>469.70196589747712</v>
      </c>
      <c r="AQ87" s="22">
        <f>'Activity data'!AQ46*EF!$H$150*CtoCO2*ttoGg</f>
        <v>469.6662056604867</v>
      </c>
      <c r="AR87" s="22">
        <f>'Activity data'!AR46*EF!$H$150*CtoCO2*ttoGg</f>
        <v>469.62130300126933</v>
      </c>
      <c r="AS87" s="22">
        <f>'Activity data'!AS46*EF!$H$150*CtoCO2*ttoGg</f>
        <v>469.57184204465608</v>
      </c>
      <c r="AT87" s="22">
        <f>'Activity data'!AT46*EF!$H$150*CtoCO2*ttoGg</f>
        <v>469.51529491513469</v>
      </c>
      <c r="AU87" s="22">
        <f>'Activity data'!AU46*EF!$H$150*CtoCO2*ttoGg</f>
        <v>469.45902134755198</v>
      </c>
      <c r="AV87" s="22">
        <f>'Activity data'!AV46*EF!$H$150*CtoCO2*ttoGg</f>
        <v>469.3975552102317</v>
      </c>
      <c r="AW87" s="22">
        <f>'Activity data'!AW46*EF!$H$150*CtoCO2*ttoGg</f>
        <v>469.33626388466149</v>
      </c>
      <c r="AX87" s="22">
        <f>'Activity data'!AX46*EF!$H$150*CtoCO2*ttoGg</f>
        <v>469.21148628763888</v>
      </c>
      <c r="AY87" s="22">
        <f>'Activity data'!AY46*EF!$H$150*CtoCO2*ttoGg</f>
        <v>469.09089605353478</v>
      </c>
      <c r="AZ87" s="22">
        <f>'Activity data'!AZ46*EF!$H$150*CtoCO2*ttoGg</f>
        <v>468.96590462144786</v>
      </c>
      <c r="BA87" s="22">
        <f>'Activity data'!BA46*EF!$H$150*CtoCO2*ttoGg</f>
        <v>468.82675194078945</v>
      </c>
      <c r="BB87" s="22">
        <f>'Activity data'!BB46*EF!$H$150*CtoCO2*ttoGg</f>
        <v>468.69551438822037</v>
      </c>
      <c r="BC87" s="22">
        <f>'Activity data'!BC46*EF!$H$150*CtoCO2*ttoGg</f>
        <v>468.55939370797785</v>
      </c>
      <c r="BD87" s="22">
        <f>'Activity data'!BD46*EF!$H$150*CtoCO2*ttoGg</f>
        <v>468.41597283678857</v>
      </c>
      <c r="BE87" s="22">
        <f>'Activity data'!BE46*EF!$H$150*CtoCO2*ttoGg</f>
        <v>468.28350949908304</v>
      </c>
      <c r="BF87" s="22">
        <f>'Activity data'!BF46*EF!$H$150*CtoCO2*ttoGg</f>
        <v>468.15263004651416</v>
      </c>
      <c r="BG87" s="22">
        <f>'Activity data'!BG46*EF!$H$150*CtoCO2*ttoGg</f>
        <v>468.02325844524279</v>
      </c>
      <c r="BH87" s="22">
        <f>'Activity data'!BH46*EF!$H$150*CtoCO2*ttoGg</f>
        <v>467.89052423223671</v>
      </c>
      <c r="BI87" s="22">
        <f>'Activity data'!BI46*EF!$H$150*CtoCO2*ttoGg</f>
        <v>467.7660453747385</v>
      </c>
      <c r="BJ87" s="22">
        <f>'Activity data'!BJ46*EF!$H$150*CtoCO2*ttoGg</f>
        <v>467.64108453657371</v>
      </c>
      <c r="BK87" s="22">
        <f>'Activity data'!BK46*EF!$H$150*CtoCO2*ttoGg</f>
        <v>467.51562997205764</v>
      </c>
      <c r="BL87" s="22">
        <f>'Activity data'!BL46*EF!$H$150*CtoCO2*ttoGg</f>
        <v>467.38918834993632</v>
      </c>
      <c r="BM87" s="22">
        <f>'Activity data'!BM46*EF!$H$150*CtoCO2*ttoGg</f>
        <v>467.26525728963367</v>
      </c>
      <c r="BN87" s="22">
        <f>'Activity data'!BN46*EF!$H$150*CtoCO2*ttoGg</f>
        <v>467.23384664510803</v>
      </c>
      <c r="BO87" s="22">
        <f>'Activity data'!BO46*EF!$H$150*CtoCO2*ttoGg</f>
        <v>467.21676059308277</v>
      </c>
      <c r="BP87" s="22">
        <f>'Activity data'!BP46*EF!$H$150*CtoCO2*ttoGg</f>
        <v>467.19602638562526</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6.6007517124244455</v>
      </c>
      <c r="AP88" s="22">
        <f>'Activity data'!AP47*ttokg*SNEF*NtoN2O*kgtoGg</f>
        <v>6.6002784832559032</v>
      </c>
      <c r="AQ88" s="22">
        <f>'Activity data'!AQ47*ttokg*SNEF*NtoN2O*kgtoGg</f>
        <v>6.5997148582591896</v>
      </c>
      <c r="AR88" s="22">
        <f>'Activity data'!AR47*ttokg*SNEF*NtoN2O*kgtoGg</f>
        <v>6.599007137525664</v>
      </c>
      <c r="AS88" s="22">
        <f>'Activity data'!AS47*ttokg*SNEF*NtoN2O*kgtoGg</f>
        <v>6.5982275724596908</v>
      </c>
      <c r="AT88" s="22">
        <f>'Activity data'!AT47*ttokg*SNEF*NtoN2O*kgtoGg</f>
        <v>6.5973363206567672</v>
      </c>
      <c r="AU88" s="22">
        <f>'Activity data'!AU47*ttokg*SNEF*NtoN2O*kgtoGg</f>
        <v>6.5964493805240059</v>
      </c>
      <c r="AV88" s="22">
        <f>'Activity data'!AV47*ttokg*SNEF*NtoN2O*kgtoGg</f>
        <v>6.5954805991522667</v>
      </c>
      <c r="AW88" s="22">
        <f>'Activity data'!AW47*ttokg*SNEF*NtoN2O*kgtoGg</f>
        <v>6.5945145730271486</v>
      </c>
      <c r="AX88" s="22">
        <f>'Activity data'!AX47*ttokg*SNEF*NtoN2O*kgtoGg</f>
        <v>6.5925479257498747</v>
      </c>
      <c r="AY88" s="22">
        <f>'Activity data'!AY47*ttokg*SNEF*NtoN2O*kgtoGg</f>
        <v>6.5906472764247885</v>
      </c>
      <c r="AZ88" s="22">
        <f>'Activity data'!AZ47*ttokg*SNEF*NtoN2O*kgtoGg</f>
        <v>6.5886772588458173</v>
      </c>
      <c r="BA88" s="22">
        <f>'Activity data'!BA47*ttokg*SNEF*NtoN2O*kgtoGg</f>
        <v>6.5864840426990678</v>
      </c>
      <c r="BB88" s="22">
        <f>'Activity data'!BB47*ttokg*SNEF*NtoN2O*kgtoGg</f>
        <v>6.5844155786350456</v>
      </c>
      <c r="BC88" s="22">
        <f>'Activity data'!BC47*ttokg*SNEF*NtoN2O*kgtoGg</f>
        <v>6.5822701505167984</v>
      </c>
      <c r="BD88" s="22">
        <f>'Activity data'!BD47*ttokg*SNEF*NtoN2O*kgtoGg</f>
        <v>6.5800096624760016</v>
      </c>
      <c r="BE88" s="22">
        <f>'Activity data'!BE47*ttokg*SNEF*NtoN2O*kgtoGg</f>
        <v>6.5779218785415985</v>
      </c>
      <c r="BF88" s="22">
        <f>'Activity data'!BF47*ttokg*SNEF*NtoN2O*kgtoGg</f>
        <v>6.5758590585708045</v>
      </c>
      <c r="BG88" s="22">
        <f>'Activity data'!BG47*ttokg*SNEF*NtoN2O*kgtoGg</f>
        <v>6.5738200041774837</v>
      </c>
      <c r="BH88" s="22">
        <f>'Activity data'!BH47*ttokg*SNEF*NtoN2O*kgtoGg</f>
        <v>6.5717279509176141</v>
      </c>
      <c r="BI88" s="22">
        <f>'Activity data'!BI47*ttokg*SNEF*NtoN2O*kgtoGg</f>
        <v>6.5697660121399908</v>
      </c>
      <c r="BJ88" s="22">
        <f>'Activity data'!BJ47*ttokg*SNEF*NtoN2O*kgtoGg</f>
        <v>6.5677964767585859</v>
      </c>
      <c r="BK88" s="22">
        <f>'Activity data'!BK47*ttokg*SNEF*NtoN2O*kgtoGg</f>
        <v>6.5658191596470648</v>
      </c>
      <c r="BL88" s="22">
        <f>'Activity data'!BL47*ttokg*SNEF*NtoN2O*kgtoGg</f>
        <v>6.5638262853025298</v>
      </c>
      <c r="BM88" s="22">
        <f>'Activity data'!BM47*ttokg*SNEF*NtoN2O*kgtoGg</f>
        <v>6.5618729804775473</v>
      </c>
      <c r="BN88" s="22">
        <f>'Activity data'!BN47*ttokg*SNEF*NtoN2O*kgtoGg</f>
        <v>6.561377910368746</v>
      </c>
      <c r="BO88" s="22">
        <f>'Activity data'!BO47*ttokg*SNEF*NtoN2O*kgtoGg</f>
        <v>6.5611086133274776</v>
      </c>
      <c r="BP88" s="22">
        <f>'Activity data'!BP47*ttokg*SNEF*NtoN2O*kgtoGg</f>
        <v>6.5607818169023533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4.3564961302001354E-2</v>
      </c>
      <c r="AP89" s="22">
        <f>'Activity data'!AP48*ttokg*ONEF*NtoN2O*kgtoGg</f>
        <v>4.3561837989488969E-2</v>
      </c>
      <c r="AQ89" s="22">
        <f>'Activity data'!AQ48*ttokg*ONEF*NtoN2O*kgtoGg</f>
        <v>4.3558118064510654E-2</v>
      </c>
      <c r="AR89" s="22">
        <f>'Activity data'!AR48*ttokg*ONEF*NtoN2O*kgtoGg</f>
        <v>4.3553447107669403E-2</v>
      </c>
      <c r="AS89" s="22">
        <f>'Activity data'!AS48*ttokg*ONEF*NtoN2O*kgtoGg</f>
        <v>4.3548301978233964E-2</v>
      </c>
      <c r="AT89" s="22">
        <f>'Activity data'!AT48*ttokg*ONEF*NtoN2O*kgtoGg</f>
        <v>4.3542419716334671E-2</v>
      </c>
      <c r="AU89" s="22">
        <f>'Activity data'!AU48*ttokg*ONEF*NtoN2O*kgtoGg</f>
        <v>4.3536565911458443E-2</v>
      </c>
      <c r="AV89" s="22">
        <f>'Activity data'!AV48*ttokg*ONEF*NtoN2O*kgtoGg</f>
        <v>4.3530171954404978E-2</v>
      </c>
      <c r="AW89" s="22">
        <f>'Activity data'!AW48*ttokg*ONEF*NtoN2O*kgtoGg</f>
        <v>4.3523796181979192E-2</v>
      </c>
      <c r="AX89" s="22">
        <f>'Activity data'!AX48*ttokg*ONEF*NtoN2O*kgtoGg</f>
        <v>4.3510816309949178E-2</v>
      </c>
      <c r="AY89" s="22">
        <f>'Activity data'!AY48*ttokg*ONEF*NtoN2O*kgtoGg</f>
        <v>4.3498272024403609E-2</v>
      </c>
      <c r="AZ89" s="22">
        <f>'Activity data'!AZ48*ttokg*ONEF*NtoN2O*kgtoGg</f>
        <v>4.3485269908382404E-2</v>
      </c>
      <c r="BA89" s="22">
        <f>'Activity data'!BA48*ttokg*ONEF*NtoN2O*kgtoGg</f>
        <v>4.3470794681813855E-2</v>
      </c>
      <c r="BB89" s="22">
        <f>'Activity data'!BB48*ttokg*ONEF*NtoN2O*kgtoGg</f>
        <v>4.3457142818991309E-2</v>
      </c>
      <c r="BC89" s="22">
        <f>'Activity data'!BC48*ttokg*ONEF*NtoN2O*kgtoGg</f>
        <v>4.3442982993410872E-2</v>
      </c>
      <c r="BD89" s="22">
        <f>'Activity data'!BD48*ttokg*ONEF*NtoN2O*kgtoGg</f>
        <v>4.3428063772341617E-2</v>
      </c>
      <c r="BE89" s="22">
        <f>'Activity data'!BE48*ttokg*ONEF*NtoN2O*kgtoGg</f>
        <v>4.341428439837456E-2</v>
      </c>
      <c r="BF89" s="22">
        <f>'Activity data'!BF48*ttokg*ONEF*NtoN2O*kgtoGg</f>
        <v>4.3400669786567307E-2</v>
      </c>
      <c r="BG89" s="22">
        <f>'Activity data'!BG48*ttokg*ONEF*NtoN2O*kgtoGg</f>
        <v>4.3387212027571391E-2</v>
      </c>
      <c r="BH89" s="22">
        <f>'Activity data'!BH48*ttokg*ONEF*NtoN2O*kgtoGg</f>
        <v>4.3373404476056268E-2</v>
      </c>
      <c r="BI89" s="22">
        <f>'Activity data'!BI48*ttokg*ONEF*NtoN2O*kgtoGg</f>
        <v>4.3360455680123942E-2</v>
      </c>
      <c r="BJ89" s="22">
        <f>'Activity data'!BJ48*ttokg*ONEF*NtoN2O*kgtoGg</f>
        <v>4.3347456746606679E-2</v>
      </c>
      <c r="BK89" s="22">
        <f>'Activity data'!BK48*ttokg*ONEF*NtoN2O*kgtoGg</f>
        <v>4.3334406453670642E-2</v>
      </c>
      <c r="BL89" s="22">
        <f>'Activity data'!BL48*ttokg*ONEF*NtoN2O*kgtoGg</f>
        <v>4.3321253482996702E-2</v>
      </c>
      <c r="BM89" s="22">
        <f>'Activity data'!BM48*ttokg*ONEF*NtoN2O*kgtoGg</f>
        <v>4.3308361671151811E-2</v>
      </c>
      <c r="BN89" s="22">
        <f>'Activity data'!BN48*ttokg*ONEF*NtoN2O*kgtoGg</f>
        <v>4.3305094208433745E-2</v>
      </c>
      <c r="BO89" s="22">
        <f>'Activity data'!BO48*ttokg*ONEF*NtoN2O*kgtoGg</f>
        <v>4.3303316847961369E-2</v>
      </c>
      <c r="BP89" s="22">
        <f>'Activity data'!BP48*ttokg*ONEF*NtoN2O*kgtoGg</f>
        <v>4.3301159991555531E-2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2.9920831317593892</v>
      </c>
      <c r="AP90" s="22">
        <f>'Activity data'!AP85*CREF*NtoN2O*kgtoGg</f>
        <v>2.9956160654028894</v>
      </c>
      <c r="AQ90" s="22">
        <f>'Activity data'!AQ85*CREF*NtoN2O*kgtoGg</f>
        <v>2.999823856987974</v>
      </c>
      <c r="AR90" s="22">
        <f>'Activity data'!AR85*CREF*NtoN2O*kgtoGg</f>
        <v>3.0051074078675009</v>
      </c>
      <c r="AS90" s="22">
        <f>'Activity data'!AS85*CREF*NtoN2O*kgtoGg</f>
        <v>3.0109273188788133</v>
      </c>
      <c r="AT90" s="22">
        <f>'Activity data'!AT85*CREF*NtoN2O*kgtoGg</f>
        <v>3.0175810369686715</v>
      </c>
      <c r="AU90" s="22">
        <f>'Activity data'!AU85*CREF*NtoN2O*kgtoGg</f>
        <v>3.024202565908769</v>
      </c>
      <c r="AV90" s="22">
        <f>'Activity data'!AV85*CREF*NtoN2O*kgtoGg</f>
        <v>3.0314350877584868</v>
      </c>
      <c r="AW90" s="22">
        <f>'Activity data'!AW85*CREF*NtoN2O*kgtoGg</f>
        <v>3.0386470400741876</v>
      </c>
      <c r="AX90" s="22">
        <f>'Activity data'!AX85*CREF*NtoN2O*kgtoGg</f>
        <v>3.0533292168981085</v>
      </c>
      <c r="AY90" s="22">
        <f>'Activity data'!AY85*CREF*NtoN2O*kgtoGg</f>
        <v>3.0675186802521446</v>
      </c>
      <c r="AZ90" s="22">
        <f>'Activity data'!AZ85*CREF*NtoN2O*kgtoGg</f>
        <v>3.0822260183574164</v>
      </c>
      <c r="BA90" s="22">
        <f>'Activity data'!BA85*CREF*NtoN2O*kgtoGg</f>
        <v>3.0985996648428551</v>
      </c>
      <c r="BB90" s="22">
        <f>'Activity data'!BB85*CREF*NtoN2O*kgtoGg</f>
        <v>3.1140419637709953</v>
      </c>
      <c r="BC90" s="22">
        <f>'Activity data'!BC85*CREF*NtoN2O*kgtoGg</f>
        <v>3.1300588445605206</v>
      </c>
      <c r="BD90" s="22">
        <f>'Activity data'!BD85*CREF*NtoN2O*kgtoGg</f>
        <v>3.1469347152399401</v>
      </c>
      <c r="BE90" s="22">
        <f>'Activity data'!BE85*CREF*NtoN2O*kgtoGg</f>
        <v>3.162521248345938</v>
      </c>
      <c r="BF90" s="22">
        <f>'Activity data'!BF85*CREF*NtoN2O*kgtoGg</f>
        <v>3.177921410803688</v>
      </c>
      <c r="BG90" s="22">
        <f>'Activity data'!BG85*CREF*NtoN2O*kgtoGg</f>
        <v>3.1931441492694401</v>
      </c>
      <c r="BH90" s="22">
        <f>'Activity data'!BH85*CREF*NtoN2O*kgtoGg</f>
        <v>3.2087625553971719</v>
      </c>
      <c r="BI90" s="22">
        <f>'Activity data'!BI85*CREF*NtoN2O*kgtoGg</f>
        <v>3.2234095805061624</v>
      </c>
      <c r="BJ90" s="22">
        <f>'Activity data'!BJ85*CREF*NtoN2O*kgtoGg</f>
        <v>3.2381133187234368</v>
      </c>
      <c r="BK90" s="22">
        <f>'Activity data'!BK85*CREF*NtoN2O*kgtoGg</f>
        <v>3.2528751521257839</v>
      </c>
      <c r="BL90" s="22">
        <f>'Activity data'!BL85*CREF*NtoN2O*kgtoGg</f>
        <v>3.2677531294084665</v>
      </c>
      <c r="BM90" s="22">
        <f>'Activity data'!BM85*CREF*NtoN2O*kgtoGg</f>
        <v>3.2823356969907755</v>
      </c>
      <c r="BN90" s="22">
        <f>'Activity data'!BN85*CREF*NtoN2O*kgtoGg</f>
        <v>3.2860316860792262</v>
      </c>
      <c r="BO90" s="22">
        <f>'Activity data'!BO85*CREF*NtoN2O*kgtoGg</f>
        <v>3.2880421466349921</v>
      </c>
      <c r="BP90" s="22">
        <f>'Activity data'!BP85*CREF*NtoN2O*kgtoGg</f>
        <v>3.2904818738573378</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0.32597623656611813</v>
      </c>
      <c r="AO91" s="22">
        <f>'Activity data'!AO50*ManureNEF*NtoN2O*kgtoGg</f>
        <v>0.32669963700008048</v>
      </c>
      <c r="AP91" s="22">
        <f>'Activity data'!AP50*ManureNEF*NtoN2O*kgtoGg</f>
        <v>0.32769408884254947</v>
      </c>
      <c r="AQ91" s="22">
        <f>'Activity data'!AQ50*ManureNEF*NtoN2O*kgtoGg</f>
        <v>0.32908091691708596</v>
      </c>
      <c r="AR91" s="22">
        <f>'Activity data'!AR50*ManureNEF*NtoN2O*kgtoGg</f>
        <v>0.33048218535590351</v>
      </c>
      <c r="AS91" s="22">
        <f>'Activity data'!AS50*ManureNEF*NtoN2O*kgtoGg</f>
        <v>0.33219997258327627</v>
      </c>
      <c r="AT91" s="22">
        <f>'Activity data'!AT50*ManureNEF*NtoN2O*kgtoGg</f>
        <v>0.33396502638692988</v>
      </c>
      <c r="AU91" s="22">
        <f>'Activity data'!AU50*ManureNEF*NtoN2O*kgtoGg</f>
        <v>0.3359787314923427</v>
      </c>
      <c r="AV91" s="22">
        <f>'Activity data'!AV50*ManureNEF*NtoN2O*kgtoGg</f>
        <v>0.3380423415403031</v>
      </c>
      <c r="AW91" s="22">
        <f>'Activity data'!AW50*ManureNEF*NtoN2O*kgtoGg</f>
        <v>0.34240937791750115</v>
      </c>
      <c r="AX91" s="22">
        <f>'Activity data'!AX50*ManureNEF*NtoN2O*kgtoGg</f>
        <v>0.34673617337200874</v>
      </c>
      <c r="AY91" s="22">
        <f>'Activity data'!AY50*ManureNEF*NtoN2O*kgtoGg</f>
        <v>0.35135697598400939</v>
      </c>
      <c r="AZ91" s="22">
        <f>'Activity data'!AZ50*ManureNEF*NtoN2O*kgtoGg</f>
        <v>0.35668385844634987</v>
      </c>
      <c r="BA91" s="22">
        <f>'Activity data'!BA50*ManureNEF*NtoN2O*kgtoGg</f>
        <v>0.36183388664803473</v>
      </c>
      <c r="BB91" s="22">
        <f>'Activity data'!BB50*ManureNEF*NtoN2O*kgtoGg</f>
        <v>0.36717393728353659</v>
      </c>
      <c r="BC91" s="22">
        <f>'Activity data'!BC50*ManureNEF*NtoN2O*kgtoGg</f>
        <v>0.37298827155953246</v>
      </c>
      <c r="BD91" s="22">
        <f>'Activity data'!BD50*ManureNEF*NtoN2O*kgtoGg</f>
        <v>0.37848018465288702</v>
      </c>
      <c r="BE91" s="22">
        <f>'Activity data'!BE50*ManureNEF*NtoN2O*kgtoGg</f>
        <v>0.38405022698338281</v>
      </c>
      <c r="BF91" s="22">
        <f>'Activity data'!BF50*ManureNEF*NtoN2O*kgtoGg</f>
        <v>0.38969969690443573</v>
      </c>
      <c r="BG91" s="22">
        <f>'Activity data'!BG50*ManureNEF*NtoN2O*kgtoGg</f>
        <v>0.39551104991856234</v>
      </c>
      <c r="BH91" s="22">
        <f>'Activity data'!BH50*ManureNEF*NtoN2O*kgtoGg</f>
        <v>0.40107398201650862</v>
      </c>
      <c r="BI91" s="22">
        <f>'Activity data'!BI50*ManureNEF*NtoN2O*kgtoGg</f>
        <v>0.40680522922380336</v>
      </c>
      <c r="BJ91" s="22">
        <f>'Activity data'!BJ50*ManureNEF*NtoN2O*kgtoGg</f>
        <v>0.41270967779038581</v>
      </c>
      <c r="BK91" s="22">
        <f>'Activity data'!BK50*ManureNEF*NtoN2O*kgtoGg</f>
        <v>0.41881789946779274</v>
      </c>
      <c r="BL91" s="22">
        <f>'Activity data'!BL50*ManureNEF*NtoN2O*kgtoGg</f>
        <v>0.42479530255222547</v>
      </c>
      <c r="BM91" s="22">
        <f>'Activity data'!BM50*ManureNEF*NtoN2O*kgtoGg</f>
        <v>0.4258678570884521</v>
      </c>
      <c r="BN91" s="22">
        <f>'Activity data'!BN50*ManureNEF*NtoN2O*kgtoGg</f>
        <v>0.42618917461826755</v>
      </c>
      <c r="BO91" s="22">
        <f>'Activity data'!BO50*ManureNEF*NtoN2O*kgtoGg</f>
        <v>0.42673066696139056</v>
      </c>
      <c r="BP91" s="22">
        <f>'Activity data'!BP50*ManureNEF*NtoN2O*kgtoGg</f>
        <v>0.42704399137945392</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0.95314498551395777</v>
      </c>
      <c r="AO92" s="22">
        <f>'Activity data'!AO51*ManureNEF*NtoN2O*kgtoGg</f>
        <v>0.95526018723360828</v>
      </c>
      <c r="AP92" s="22">
        <f>'Activity data'!AP51*ManureNEF*NtoN2O*kgtoGg</f>
        <v>0.95816793534730293</v>
      </c>
      <c r="AQ92" s="22">
        <f>'Activity data'!AQ51*ManureNEF*NtoN2O*kgtoGg</f>
        <v>0.96222298009209484</v>
      </c>
      <c r="AR92" s="22">
        <f>'Activity data'!AR51*ManureNEF*NtoN2O*kgtoGg</f>
        <v>0.96632024803986749</v>
      </c>
      <c r="AS92" s="22">
        <f>'Activity data'!AS51*ManureNEF*NtoN2O*kgtoGg</f>
        <v>0.97134300767166737</v>
      </c>
      <c r="AT92" s="22">
        <f>'Activity data'!AT51*ManureNEF*NtoN2O*kgtoGg</f>
        <v>0.97650397339063155</v>
      </c>
      <c r="AU92" s="22">
        <f>'Activity data'!AU51*ManureNEF*NtoN2O*kgtoGg</f>
        <v>0.98239198824639784</v>
      </c>
      <c r="AV92" s="22">
        <f>'Activity data'!AV51*ManureNEF*NtoN2O*kgtoGg</f>
        <v>0.98842592369515803</v>
      </c>
      <c r="AW92" s="22">
        <f>'Activity data'!AW51*ManureNEF*NtoN2O*kgtoGg</f>
        <v>1.0011950103878902</v>
      </c>
      <c r="AX92" s="22">
        <f>'Activity data'!AX51*ManureNEF*NtoN2O*kgtoGg</f>
        <v>1.0138464337991548</v>
      </c>
      <c r="AY92" s="22">
        <f>'Activity data'!AY51*ManureNEF*NtoN2O*kgtoGg</f>
        <v>1.027357525543368</v>
      </c>
      <c r="AZ92" s="22">
        <f>'Activity data'!AZ51*ManureNEF*NtoN2O*kgtoGg</f>
        <v>1.0429331741271022</v>
      </c>
      <c r="BA92" s="22">
        <f>'Activity data'!BA51*ManureNEF*NtoN2O*kgtoGg</f>
        <v>1.0579917060231707</v>
      </c>
      <c r="BB92" s="22">
        <f>'Activity data'!BB51*ManureNEF*NtoN2O*kgtoGg</f>
        <v>1.0736058579602454</v>
      </c>
      <c r="BC92" s="22">
        <f>'Activity data'!BC51*ManureNEF*NtoN2O*kgtoGg</f>
        <v>1.0906068013960208</v>
      </c>
      <c r="BD92" s="22">
        <f>'Activity data'!BD51*ManureNEF*NtoN2O*kgtoGg</f>
        <v>1.1066649947200229</v>
      </c>
      <c r="BE92" s="22">
        <f>'Activity data'!BE51*ManureNEF*NtoN2O*kgtoGg</f>
        <v>1.1229516356492486</v>
      </c>
      <c r="BF92" s="22">
        <f>'Activity data'!BF51*ManureNEF*NtoN2O*kgtoGg</f>
        <v>1.1394705205311262</v>
      </c>
      <c r="BG92" s="22">
        <f>'Activity data'!BG51*ManureNEF*NtoN2O*kgtoGg</f>
        <v>1.1564627468443551</v>
      </c>
      <c r="BH92" s="22">
        <f>'Activity data'!BH51*ManureNEF*NtoN2O*kgtoGg</f>
        <v>1.1727285976614799</v>
      </c>
      <c r="BI92" s="22">
        <f>'Activity data'!BI51*ManureNEF*NtoN2O*kgtoGg</f>
        <v>1.1894865969374968</v>
      </c>
      <c r="BJ92" s="22">
        <f>'Activity data'!BJ51*ManureNEF*NtoN2O*kgtoGg</f>
        <v>1.2067510319243755</v>
      </c>
      <c r="BK92" s="22">
        <f>'Activity data'!BK51*ManureNEF*NtoN2O*kgtoGg</f>
        <v>1.2246112935298172</v>
      </c>
      <c r="BL92" s="22">
        <f>'Activity data'!BL51*ManureNEF*NtoN2O*kgtoGg</f>
        <v>1.2420890453939994</v>
      </c>
      <c r="BM92" s="22">
        <f>'Activity data'!BM51*ManureNEF*NtoN2O*kgtoGg</f>
        <v>1.24522516350084</v>
      </c>
      <c r="BN92" s="22">
        <f>'Activity data'!BN51*ManureNEF*NtoN2O*kgtoGg</f>
        <v>1.2461646865640166</v>
      </c>
      <c r="BO92" s="22">
        <f>'Activity data'!BO51*ManureNEF*NtoN2O*kgtoGg</f>
        <v>1.2477479943442977</v>
      </c>
      <c r="BP92" s="22">
        <f>'Activity data'!BP51*ManureNEF*NtoN2O*kgtoGg</f>
        <v>1.248664145782397</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5.0987882526188445E-2</v>
      </c>
      <c r="AO93" s="22">
        <f>'Activity data'!AO52*ManureNEF*NtoN2O*kgtoGg</f>
        <v>5.1101033891867161E-2</v>
      </c>
      <c r="AP93" s="22">
        <f>'Activity data'!AP52*ManureNEF*NtoN2O*kgtoGg</f>
        <v>5.1256582020945206E-2</v>
      </c>
      <c r="AQ93" s="22">
        <f>'Activity data'!AQ52*ManureNEF*NtoN2O*kgtoGg</f>
        <v>5.1473504050886305E-2</v>
      </c>
      <c r="AR93" s="22">
        <f>'Activity data'!AR52*ManureNEF*NtoN2O*kgtoGg</f>
        <v>5.1692684784116205E-2</v>
      </c>
      <c r="AS93" s="22">
        <f>'Activity data'!AS52*ManureNEF*NtoN2O*kgtoGg</f>
        <v>5.1961374104162718E-2</v>
      </c>
      <c r="AT93" s="22">
        <f>'Activity data'!AT52*ManureNEF*NtoN2O*kgtoGg</f>
        <v>5.2237456670613344E-2</v>
      </c>
      <c r="AU93" s="22">
        <f>'Activity data'!AU52*ManureNEF*NtoN2O*kgtoGg</f>
        <v>5.255243226649961E-2</v>
      </c>
      <c r="AV93" s="22">
        <f>'Activity data'!AV52*ManureNEF*NtoN2O*kgtoGg</f>
        <v>5.28752137913545E-2</v>
      </c>
      <c r="AW93" s="22">
        <f>'Activity data'!AW52*ManureNEF*NtoN2O*kgtoGg</f>
        <v>5.3558287932383181E-2</v>
      </c>
      <c r="AX93" s="22">
        <f>'Activity data'!AX52*ManureNEF*NtoN2O*kgtoGg</f>
        <v>5.4235067751284276E-2</v>
      </c>
      <c r="AY93" s="22">
        <f>'Activity data'!AY52*ManureNEF*NtoN2O*kgtoGg</f>
        <v>5.4957834978856722E-2</v>
      </c>
      <c r="AZ93" s="22">
        <f>'Activity data'!AZ52*ManureNEF*NtoN2O*kgtoGg</f>
        <v>5.5791044356576308E-2</v>
      </c>
      <c r="BA93" s="22">
        <f>'Activity data'!BA52*ManureNEF*NtoN2O*kgtoGg</f>
        <v>5.6596590907209005E-2</v>
      </c>
      <c r="BB93" s="22">
        <f>'Activity data'!BB52*ManureNEF*NtoN2O*kgtoGg</f>
        <v>5.7431859997235581E-2</v>
      </c>
      <c r="BC93" s="22">
        <f>'Activity data'!BC52*ManureNEF*NtoN2O*kgtoGg</f>
        <v>5.8341314613177618E-2</v>
      </c>
      <c r="BD93" s="22">
        <f>'Activity data'!BD52*ManureNEF*NtoN2O*kgtoGg</f>
        <v>5.9200337413728314E-2</v>
      </c>
      <c r="BE93" s="22">
        <f>'Activity data'!BE52*ManureNEF*NtoN2O*kgtoGg</f>
        <v>6.00715808730828E-2</v>
      </c>
      <c r="BF93" s="22">
        <f>'Activity data'!BF52*ManureNEF*NtoN2O*kgtoGg</f>
        <v>6.0955248074423256E-2</v>
      </c>
      <c r="BG93" s="22">
        <f>'Activity data'!BG52*ManureNEF*NtoN2O*kgtoGg</f>
        <v>6.1864236373459565E-2</v>
      </c>
      <c r="BH93" s="22">
        <f>'Activity data'!BH52*ManureNEF*NtoN2O*kgtoGg</f>
        <v>6.273436767903931E-2</v>
      </c>
      <c r="BI93" s="22">
        <f>'Activity data'!BI52*ManureNEF*NtoN2O*kgtoGg</f>
        <v>6.3630826152247133E-2</v>
      </c>
      <c r="BJ93" s="22">
        <f>'Activity data'!BJ52*ManureNEF*NtoN2O*kgtoGg</f>
        <v>6.4554376080506265E-2</v>
      </c>
      <c r="BK93" s="22">
        <f>'Activity data'!BK52*ManureNEF*NtoN2O*kgtoGg</f>
        <v>6.5509799373358393E-2</v>
      </c>
      <c r="BL93" s="22">
        <f>'Activity data'!BL52*ManureNEF*NtoN2O*kgtoGg</f>
        <v>6.6444760551790549E-2</v>
      </c>
      <c r="BM93" s="22">
        <f>'Activity data'!BM52*ManureNEF*NtoN2O*kgtoGg</f>
        <v>6.66125251878638E-2</v>
      </c>
      <c r="BN93" s="22">
        <f>'Activity data'!BN52*ManureNEF*NtoN2O*kgtoGg</f>
        <v>6.6662784374350609E-2</v>
      </c>
      <c r="BO93" s="22">
        <f>'Activity data'!BO52*ManureNEF*NtoN2O*kgtoGg</f>
        <v>6.6747482413296103E-2</v>
      </c>
      <c r="BP93" s="22">
        <f>'Activity data'!BP52*ManureNEF*NtoN2O*kgtoGg</f>
        <v>6.6796491349619486E-2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0.32516446366729418</v>
      </c>
      <c r="AO94" s="22">
        <f>'Activity data'!AO53*ManureNEF*NtoN2O*kgtoGg</f>
        <v>0.32161835754447049</v>
      </c>
      <c r="AP94" s="22">
        <f>'Activity data'!AP53*ManureNEF*NtoN2O*kgtoGg</f>
        <v>0.31879989357470184</v>
      </c>
      <c r="AQ94" s="22">
        <f>'Activity data'!AQ53*ManureNEF*NtoN2O*kgtoGg</f>
        <v>0.31703851740880723</v>
      </c>
      <c r="AR94" s="22">
        <f>'Activity data'!AR53*ManureNEF*NtoN2O*kgtoGg</f>
        <v>0.31584155353628157</v>
      </c>
      <c r="AS94" s="22">
        <f>'Activity data'!AS53*ManureNEF*NtoN2O*kgtoGg</f>
        <v>0.31542333741744427</v>
      </c>
      <c r="AT94" s="22">
        <f>'Activity data'!AT53*ManureNEF*NtoN2O*kgtoGg</f>
        <v>0.31499718495892426</v>
      </c>
      <c r="AU94" s="22">
        <f>'Activity data'!AU53*ManureNEF*NtoN2O*kgtoGg</f>
        <v>0.31512267478555672</v>
      </c>
      <c r="AV94" s="22">
        <f>'Activity data'!AV53*ManureNEF*NtoN2O*kgtoGg</f>
        <v>0.31523579513435995</v>
      </c>
      <c r="AW94" s="22">
        <f>'Activity data'!AW53*ManureNEF*NtoN2O*kgtoGg</f>
        <v>0.31916892776149813</v>
      </c>
      <c r="AX94" s="22">
        <f>'Activity data'!AX53*ManureNEF*NtoN2O*kgtoGg</f>
        <v>0.32251851095624262</v>
      </c>
      <c r="AY94" s="22">
        <f>'Activity data'!AY53*ManureNEF*NtoN2O*kgtoGg</f>
        <v>0.32615668108522727</v>
      </c>
      <c r="AZ94" s="22">
        <f>'Activity data'!AZ53*ManureNEF*NtoN2O*kgtoGg</f>
        <v>0.3310682325494565</v>
      </c>
      <c r="BA94" s="22">
        <f>'Activity data'!BA53*ManureNEF*NtoN2O*kgtoGg</f>
        <v>0.33500217866628129</v>
      </c>
      <c r="BB94" s="22">
        <f>'Activity data'!BB53*ManureNEF*NtoN2O*kgtoGg</f>
        <v>0.33927317037971827</v>
      </c>
      <c r="BC94" s="22">
        <f>'Activity data'!BC53*ManureNEF*NtoN2O*kgtoGg</f>
        <v>0.34410160376720783</v>
      </c>
      <c r="BD94" s="22">
        <f>'Activity data'!BD53*ManureNEF*NtoN2O*kgtoGg</f>
        <v>0.34762564965784504</v>
      </c>
      <c r="BE94" s="22">
        <f>'Activity data'!BE53*ManureNEF*NtoN2O*kgtoGg</f>
        <v>0.35079318781439139</v>
      </c>
      <c r="BF94" s="22">
        <f>'Activity data'!BF53*ManureNEF*NtoN2O*kgtoGg</f>
        <v>0.35360661521926884</v>
      </c>
      <c r="BG94" s="22">
        <f>'Activity data'!BG53*ManureNEF*NtoN2O*kgtoGg</f>
        <v>0.35838624445989831</v>
      </c>
      <c r="BH94" s="22">
        <f>'Activity data'!BH53*ManureNEF*NtoN2O*kgtoGg</f>
        <v>0.36221485225748246</v>
      </c>
      <c r="BI94" s="22">
        <f>'Activity data'!BI53*ManureNEF*NtoN2O*kgtoGg</f>
        <v>0.36597283410645065</v>
      </c>
      <c r="BJ94" s="22">
        <f>'Activity data'!BJ53*ManureNEF*NtoN2O*kgtoGg</f>
        <v>0.36965745482817469</v>
      </c>
      <c r="BK94" s="22">
        <f>'Activity data'!BK53*ManureNEF*NtoN2O*kgtoGg</f>
        <v>0.37331483807251847</v>
      </c>
      <c r="BL94" s="22">
        <f>'Activity data'!BL53*ManureNEF*NtoN2O*kgtoGg</f>
        <v>0.37659810954383977</v>
      </c>
      <c r="BM94" s="22">
        <f>'Activity data'!BM53*ManureNEF*NtoN2O*kgtoGg</f>
        <v>0.37039897180794035</v>
      </c>
      <c r="BN94" s="22">
        <f>'Activity data'!BN53*ManureNEF*NtoN2O*kgtoGg</f>
        <v>0.36282453701960099</v>
      </c>
      <c r="BO94" s="22">
        <f>'Activity data'!BO53*ManureNEF*NtoN2O*kgtoGg</f>
        <v>0.35568293688759689</v>
      </c>
      <c r="BP94" s="22">
        <f>'Activity data'!BP53*ManureNEF*NtoN2O*kgtoGg</f>
        <v>0.34817386081172674</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2.1625877622004555</v>
      </c>
      <c r="AO95" s="22">
        <f>'Activity data'!AO54*ManureNEF*NtoN2O*kgtoGg</f>
        <v>2.1390034946633691</v>
      </c>
      <c r="AP95" s="22">
        <f>'Activity data'!AP54*ManureNEF*NtoN2O*kgtoGg</f>
        <v>2.120258593635497</v>
      </c>
      <c r="AQ95" s="22">
        <f>'Activity data'!AQ54*ManureNEF*NtoN2O*kgtoGg</f>
        <v>2.1085441199871933</v>
      </c>
      <c r="AR95" s="22">
        <f>'Activity data'!AR54*ManureNEF*NtoN2O*kgtoGg</f>
        <v>2.1005834117556552</v>
      </c>
      <c r="AS95" s="22">
        <f>'Activity data'!AS54*ManureNEF*NtoN2O*kgtoGg</f>
        <v>2.0978019606390341</v>
      </c>
      <c r="AT95" s="22">
        <f>'Activity data'!AT54*ManureNEF*NtoN2O*kgtoGg</f>
        <v>2.0949677269062552</v>
      </c>
      <c r="AU95" s="22">
        <f>'Activity data'!AU54*ManureNEF*NtoN2O*kgtoGg</f>
        <v>2.0958023284500262</v>
      </c>
      <c r="AV95" s="22">
        <f>'Activity data'!AV54*ManureNEF*NtoN2O*kgtoGg</f>
        <v>2.0965546636813071</v>
      </c>
      <c r="AW95" s="22">
        <f>'Activity data'!AW54*ManureNEF*NtoN2O*kgtoGg</f>
        <v>2.1227129479865181</v>
      </c>
      <c r="AX95" s="22">
        <f>'Activity data'!AX54*ManureNEF*NtoN2O*kgtoGg</f>
        <v>2.144990190535502</v>
      </c>
      <c r="AY95" s="22">
        <f>'Activity data'!AY54*ManureNEF*NtoN2O*kgtoGg</f>
        <v>2.1691867528197375</v>
      </c>
      <c r="AZ95" s="22">
        <f>'Activity data'!AZ54*ManureNEF*NtoN2O*kgtoGg</f>
        <v>2.2018522568239756</v>
      </c>
      <c r="BA95" s="22">
        <f>'Activity data'!BA54*ManureNEF*NtoN2O*kgtoGg</f>
        <v>2.2280159514462325</v>
      </c>
      <c r="BB95" s="22">
        <f>'Activity data'!BB54*ManureNEF*NtoN2O*kgtoGg</f>
        <v>2.2564212522831317</v>
      </c>
      <c r="BC95" s="22">
        <f>'Activity data'!BC54*ManureNEF*NtoN2O*kgtoGg</f>
        <v>2.2885339586859725</v>
      </c>
      <c r="BD95" s="22">
        <f>'Activity data'!BD54*ManureNEF*NtoN2O*kgtoGg</f>
        <v>2.3119715091199051</v>
      </c>
      <c r="BE95" s="22">
        <f>'Activity data'!BE54*ManureNEF*NtoN2O*kgtoGg</f>
        <v>2.3330380155160624</v>
      </c>
      <c r="BF95" s="22">
        <f>'Activity data'!BF54*ManureNEF*NtoN2O*kgtoGg</f>
        <v>2.3517494196068016</v>
      </c>
      <c r="BG95" s="22">
        <f>'Activity data'!BG54*ManureNEF*NtoN2O*kgtoGg</f>
        <v>2.3835375417990745</v>
      </c>
      <c r="BH95" s="22">
        <f>'Activity data'!BH54*ManureNEF*NtoN2O*kgtoGg</f>
        <v>2.4090006575280825</v>
      </c>
      <c r="BI95" s="22">
        <f>'Activity data'!BI54*ManureNEF*NtoN2O*kgtoGg</f>
        <v>2.4339940576847026</v>
      </c>
      <c r="BJ95" s="22">
        <f>'Activity data'!BJ54*ManureNEF*NtoN2O*kgtoGg</f>
        <v>2.4584995512779502</v>
      </c>
      <c r="BK95" s="22">
        <f>'Activity data'!BK54*ManureNEF*NtoN2O*kgtoGg</f>
        <v>2.4828238952012995</v>
      </c>
      <c r="BL95" s="22">
        <f>'Activity data'!BL54*ManureNEF*NtoN2O*kgtoGg</f>
        <v>2.5046601150138263</v>
      </c>
      <c r="BM95" s="22">
        <f>'Activity data'!BM54*ManureNEF*NtoN2O*kgtoGg</f>
        <v>2.4634311957996768</v>
      </c>
      <c r="BN95" s="22">
        <f>'Activity data'!BN54*ManureNEF*NtoN2O*kgtoGg</f>
        <v>2.41305551884499</v>
      </c>
      <c r="BO95" s="22">
        <f>'Activity data'!BO54*ManureNEF*NtoN2O*kgtoGg</f>
        <v>2.3655585172544238</v>
      </c>
      <c r="BP95" s="22">
        <f>'Activity data'!BP54*ManureNEF*NtoN2O*kgtoGg</f>
        <v>2.3156175247979878</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0.40488405007514677</v>
      </c>
      <c r="AO96" s="22">
        <f>'Activity data'!AO55*ManureNEF*NtoN2O*kgtoGg</f>
        <v>0.40986348765236291</v>
      </c>
      <c r="AP96" s="22">
        <f>'Activity data'!AP55*ManureNEF*NtoN2O*kgtoGg</f>
        <v>0.41569058377599444</v>
      </c>
      <c r="AQ96" s="22">
        <f>'Activity data'!AQ55*ManureNEF*NtoN2O*kgtoGg</f>
        <v>0.42287337687881998</v>
      </c>
      <c r="AR96" s="22">
        <f>'Activity data'!AR55*ManureNEF*NtoN2O*kgtoGg</f>
        <v>0.43083948909294068</v>
      </c>
      <c r="AS96" s="22">
        <f>'Activity data'!AS55*ManureNEF*NtoN2O*kgtoGg</f>
        <v>0.43994434757272466</v>
      </c>
      <c r="AT96" s="22">
        <f>'Activity data'!AT55*ManureNEF*NtoN2O*kgtoGg</f>
        <v>0.44914387642432319</v>
      </c>
      <c r="AU96" s="22">
        <f>'Activity data'!AU55*ManureNEF*NtoN2O*kgtoGg</f>
        <v>0.45925869645881551</v>
      </c>
      <c r="AV96" s="22">
        <f>'Activity data'!AV55*ManureNEF*NtoN2O*kgtoGg</f>
        <v>0.46950747064421172</v>
      </c>
      <c r="AW96" s="22">
        <f>'Activity data'!AW55*ManureNEF*NtoN2O*kgtoGg</f>
        <v>0.4911298246659957</v>
      </c>
      <c r="AX96" s="22">
        <f>'Activity data'!AX55*ManureNEF*NtoN2O*kgtoGg</f>
        <v>0.51277376246560891</v>
      </c>
      <c r="AY96" s="22">
        <f>'Activity data'!AY55*ManureNEF*NtoN2O*kgtoGg</f>
        <v>0.53583187032759139</v>
      </c>
      <c r="AZ96" s="22">
        <f>'Activity data'!AZ55*ManureNEF*NtoN2O*kgtoGg</f>
        <v>0.56207643628355086</v>
      </c>
      <c r="BA96" s="22">
        <f>'Activity data'!BA55*ManureNEF*NtoN2O*kgtoGg</f>
        <v>0.58783353973330543</v>
      </c>
      <c r="BB96" s="22">
        <f>'Activity data'!BB55*ManureNEF*NtoN2O*kgtoGg</f>
        <v>0.61538528738750753</v>
      </c>
      <c r="BC96" s="22">
        <f>'Activity data'!BC55*ManureNEF*NtoN2O*kgtoGg</f>
        <v>0.64527661326693864</v>
      </c>
      <c r="BD96" s="22">
        <f>'Activity data'!BD55*ManureNEF*NtoN2O*kgtoGg</f>
        <v>0.67408134085626836</v>
      </c>
      <c r="BE96" s="22">
        <f>'Activity data'!BE55*ManureNEF*NtoN2O*kgtoGg</f>
        <v>0.70352819443026682</v>
      </c>
      <c r="BF96" s="22">
        <f>'Activity data'!BF55*ManureNEF*NtoN2O*kgtoGg</f>
        <v>0.73363212375574727</v>
      </c>
      <c r="BG96" s="22">
        <f>'Activity data'!BG55*ManureNEF*NtoN2O*kgtoGg</f>
        <v>0.76452787642144748</v>
      </c>
      <c r="BH96" s="22">
        <f>'Activity data'!BH55*ManureNEF*NtoN2O*kgtoGg</f>
        <v>0.79457240409376606</v>
      </c>
      <c r="BI96" s="22">
        <f>'Activity data'!BI55*ManureNEF*NtoN2O*kgtoGg</f>
        <v>0.82563458221528374</v>
      </c>
      <c r="BJ96" s="22">
        <f>'Activity data'!BJ55*ManureNEF*NtoN2O*kgtoGg</f>
        <v>0.85775303306019013</v>
      </c>
      <c r="BK96" s="22">
        <f>'Activity data'!BK55*ManureNEF*NtoN2O*kgtoGg</f>
        <v>0.89108515119874909</v>
      </c>
      <c r="BL96" s="22">
        <f>'Activity data'!BL55*ManureNEF*NtoN2O*kgtoGg</f>
        <v>0.92483899080099408</v>
      </c>
      <c r="BM96" s="22">
        <f>'Activity data'!BM55*ManureNEF*NtoN2O*kgtoGg</f>
        <v>0.93598793483320897</v>
      </c>
      <c r="BN96" s="22">
        <f>'Activity data'!BN55*ManureNEF*NtoN2O*kgtoGg</f>
        <v>0.94359082835355401</v>
      </c>
      <c r="BO96" s="22">
        <f>'Activity data'!BO55*ManureNEF*NtoN2O*kgtoGg</f>
        <v>0.95217451073973358</v>
      </c>
      <c r="BP96" s="22">
        <f>'Activity data'!BP55*ManureNEF*NtoN2O*kgtoGg</f>
        <v>0.95962583467377616</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5.9727899526368568E-2</v>
      </c>
      <c r="AO97" s="22">
        <f>'Activity data'!AO56*ManureNEF*NtoN2O*kgtoGg</f>
        <v>5.9836675729280198E-2</v>
      </c>
      <c r="AP97" s="22">
        <f>'Activity data'!AP56*ManureNEF*NtoN2O*kgtoGg</f>
        <v>5.9959249399707856E-2</v>
      </c>
      <c r="AQ97" s="22">
        <f>'Activity data'!AQ56*ManureNEF*NtoN2O*kgtoGg</f>
        <v>6.0095351868613554E-2</v>
      </c>
      <c r="AR97" s="22">
        <f>'Activity data'!AR56*ManureNEF*NtoN2O*kgtoGg</f>
        <v>6.0177634005082255E-2</v>
      </c>
      <c r="AS97" s="22">
        <f>'Activity data'!AS56*ManureNEF*NtoN2O*kgtoGg</f>
        <v>6.0271320258102265E-2</v>
      </c>
      <c r="AT97" s="22">
        <f>'Activity data'!AT56*ManureNEF*NtoN2O*kgtoGg</f>
        <v>6.0374981580126101E-2</v>
      </c>
      <c r="AU97" s="22">
        <f>'Activity data'!AU56*ManureNEF*NtoN2O*kgtoGg</f>
        <v>6.0488842365611209E-2</v>
      </c>
      <c r="AV97" s="22">
        <f>'Activity data'!AV56*ManureNEF*NtoN2O*kgtoGg</f>
        <v>6.0611811942094841E-2</v>
      </c>
      <c r="AW97" s="22">
        <f>'Activity data'!AW56*ManureNEF*NtoN2O*kgtoGg</f>
        <v>6.06983759275012E-2</v>
      </c>
      <c r="AX97" s="22">
        <f>'Activity data'!AX56*ManureNEF*NtoN2O*kgtoGg</f>
        <v>6.0792530225501393E-2</v>
      </c>
      <c r="AY97" s="22">
        <f>'Activity data'!AY56*ManureNEF*NtoN2O*kgtoGg</f>
        <v>6.0895083008995501E-2</v>
      </c>
      <c r="AZ97" s="22">
        <f>'Activity data'!AZ56*ManureNEF*NtoN2O*kgtoGg</f>
        <v>6.1007134766683534E-2</v>
      </c>
      <c r="BA97" s="22">
        <f>'Activity data'!BA56*ManureNEF*NtoN2O*kgtoGg</f>
        <v>6.1125412792503671E-2</v>
      </c>
      <c r="BB97" s="22">
        <f>'Activity data'!BB56*ManureNEF*NtoN2O*kgtoGg</f>
        <v>6.1201054673147869E-2</v>
      </c>
      <c r="BC97" s="22">
        <f>'Activity data'!BC56*ManureNEF*NtoN2O*kgtoGg</f>
        <v>6.1284263591400136E-2</v>
      </c>
      <c r="BD97" s="22">
        <f>'Activity data'!BD56*ManureNEF*NtoN2O*kgtoGg</f>
        <v>6.1372109438900577E-2</v>
      </c>
      <c r="BE97" s="22">
        <f>'Activity data'!BE56*ManureNEF*NtoN2O*kgtoGg</f>
        <v>6.1465744375397952E-2</v>
      </c>
      <c r="BF97" s="22">
        <f>'Activity data'!BF56*ManureNEF*NtoN2O*kgtoGg</f>
        <v>6.15649807034492E-2</v>
      </c>
      <c r="BG97" s="22">
        <f>'Activity data'!BG56*ManureNEF*NtoN2O*kgtoGg</f>
        <v>6.1623491081048712E-2</v>
      </c>
      <c r="BH97" s="22">
        <f>'Activity data'!BH56*ManureNEF*NtoN2O*kgtoGg</f>
        <v>6.1685855939589557E-2</v>
      </c>
      <c r="BI97" s="22">
        <f>'Activity data'!BI56*ManureNEF*NtoN2O*kgtoGg</f>
        <v>6.1753325345994238E-2</v>
      </c>
      <c r="BJ97" s="22">
        <f>'Activity data'!BJ56*ManureNEF*NtoN2O*kgtoGg</f>
        <v>6.1825763222221122E-2</v>
      </c>
      <c r="BK97" s="22">
        <f>'Activity data'!BK56*ManureNEF*NtoN2O*kgtoGg</f>
        <v>6.190313080298479E-2</v>
      </c>
      <c r="BL97" s="22">
        <f>'Activity data'!BL56*ManureNEF*NtoN2O*kgtoGg</f>
        <v>6.1937271693977246E-2</v>
      </c>
      <c r="BM97" s="22">
        <f>'Activity data'!BM56*ManureNEF*NtoN2O*kgtoGg</f>
        <v>6.1958552786276926E-2</v>
      </c>
      <c r="BN97" s="22">
        <f>'Activity data'!BN56*ManureNEF*NtoN2O*kgtoGg</f>
        <v>6.1980930819069795E-2</v>
      </c>
      <c r="BO97" s="22">
        <f>'Activity data'!BO56*ManureNEF*NtoN2O*kgtoGg</f>
        <v>6.2007580683895905E-2</v>
      </c>
      <c r="BP97" s="22">
        <f>'Activity data'!BP56*ManureNEF*NtoN2O*kgtoGg</f>
        <v>6.203687329368316E-2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4.8610391330714729E-2</v>
      </c>
      <c r="AO98" s="22">
        <f>'Activity data'!AO57*ManureNEF*NtoN2O*kgtoGg</f>
        <v>4.8698920373807381E-2</v>
      </c>
      <c r="AP98" s="22">
        <f>'Activity data'!AP57*ManureNEF*NtoN2O*kgtoGg</f>
        <v>4.8798678679952065E-2</v>
      </c>
      <c r="AQ98" s="22">
        <f>'Activity data'!AQ57*ManureNEF*NtoN2O*kgtoGg</f>
        <v>4.8909447589072369E-2</v>
      </c>
      <c r="AR98" s="22">
        <f>'Activity data'!AR57*ManureNEF*NtoN2O*kgtoGg</f>
        <v>4.8976414063450151E-2</v>
      </c>
      <c r="AS98" s="22">
        <f>'Activity data'!AS57*ManureNEF*NtoN2O*kgtoGg</f>
        <v>4.9052661938525685E-2</v>
      </c>
      <c r="AT98" s="22">
        <f>'Activity data'!AT57*ManureNEF*NtoN2O*kgtoGg</f>
        <v>4.9137028163847463E-2</v>
      </c>
      <c r="AU98" s="22">
        <f>'Activity data'!AU57*ManureNEF*NtoN2O*kgtoGg</f>
        <v>4.9229695366001629E-2</v>
      </c>
      <c r="AV98" s="22">
        <f>'Activity data'!AV57*ManureNEF*NtoN2O*kgtoGg</f>
        <v>4.9329775885859906E-2</v>
      </c>
      <c r="AW98" s="22">
        <f>'Activity data'!AW57*ManureNEF*NtoN2O*kgtoGg</f>
        <v>4.9400227203236169E-2</v>
      </c>
      <c r="AX98" s="22">
        <f>'Activity data'!AX57*ManureNEF*NtoN2O*kgtoGg</f>
        <v>4.9476856003303669E-2</v>
      </c>
      <c r="AY98" s="22">
        <f>'Activity data'!AY57*ManureNEF*NtoN2O*kgtoGg</f>
        <v>4.9560320028947183E-2</v>
      </c>
      <c r="AZ98" s="22">
        <f>'Activity data'!AZ57*ManureNEF*NtoN2O*kgtoGg</f>
        <v>4.9651514928377813E-2</v>
      </c>
      <c r="BA98" s="22">
        <f>'Activity data'!BA57*ManureNEF*NtoN2O*kgtoGg</f>
        <v>4.9747777163724013E-2</v>
      </c>
      <c r="BB98" s="22">
        <f>'Activity data'!BB57*ManureNEF*NtoN2O*kgtoGg</f>
        <v>4.9809339372478424E-2</v>
      </c>
      <c r="BC98" s="22">
        <f>'Activity data'!BC57*ManureNEF*NtoN2O*kgtoGg</f>
        <v>4.9877060121249484E-2</v>
      </c>
      <c r="BD98" s="22">
        <f>'Activity data'!BD57*ManureNEF*NtoN2O*kgtoGg</f>
        <v>4.9948554700125304E-2</v>
      </c>
      <c r="BE98" s="22">
        <f>'Activity data'!BE57*ManureNEF*NtoN2O*kgtoGg</f>
        <v>5.0024760810526939E-2</v>
      </c>
      <c r="BF98" s="22">
        <f>'Activity data'!BF57*ManureNEF*NtoN2O*kgtoGg</f>
        <v>5.0105525692249665E-2</v>
      </c>
      <c r="BG98" s="22">
        <f>'Activity data'!BG57*ManureNEF*NtoN2O*kgtoGg</f>
        <v>5.015314518623111E-2</v>
      </c>
      <c r="BH98" s="22">
        <f>'Activity data'!BH57*ManureNEF*NtoN2O*kgtoGg</f>
        <v>5.0203901703754654E-2</v>
      </c>
      <c r="BI98" s="22">
        <f>'Activity data'!BI57*ManureNEF*NtoN2O*kgtoGg</f>
        <v>5.0258812629372172E-2</v>
      </c>
      <c r="BJ98" s="22">
        <f>'Activity data'!BJ57*ManureNEF*NtoN2O*kgtoGg</f>
        <v>5.0317767214055016E-2</v>
      </c>
      <c r="BK98" s="22">
        <f>'Activity data'!BK57*ManureNEF*NtoN2O*kgtoGg</f>
        <v>5.0380733908130228E-2</v>
      </c>
      <c r="BL98" s="22">
        <f>'Activity data'!BL57*ManureNEF*NtoN2O*kgtoGg</f>
        <v>5.0408519952586543E-2</v>
      </c>
      <c r="BM98" s="22">
        <f>'Activity data'!BM57*ManureNEF*NtoN2O*kgtoGg</f>
        <v>5.042583986895454E-2</v>
      </c>
      <c r="BN98" s="22">
        <f>'Activity data'!BN57*ManureNEF*NtoN2O*kgtoGg</f>
        <v>5.0444052545775574E-2</v>
      </c>
      <c r="BO98" s="22">
        <f>'Activity data'!BO57*ManureNEF*NtoN2O*kgtoGg</f>
        <v>5.0465741913196513E-2</v>
      </c>
      <c r="BP98" s="22">
        <f>'Activity data'!BP57*ManureNEF*NtoN2O*kgtoGg</f>
        <v>5.0489582115784373E-2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7.5542064381065093E-3</v>
      </c>
      <c r="AO99" s="22">
        <f>'Activity data'!AO58*ManureNEF*NtoN2O*kgtoGg</f>
        <v>7.5782813675955053E-3</v>
      </c>
      <c r="AP99" s="22">
        <f>'Activity data'!AP58*ManureNEF*NtoN2O*kgtoGg</f>
        <v>7.6044384869322105E-3</v>
      </c>
      <c r="AQ99" s="22">
        <f>'Activity data'!AQ58*ManureNEF*NtoN2O*kgtoGg</f>
        <v>7.6326502436862044E-3</v>
      </c>
      <c r="AR99" s="22">
        <f>'Activity data'!AR58*ManureNEF*NtoN2O*kgtoGg</f>
        <v>7.6502183183195108E-3</v>
      </c>
      <c r="AS99" s="22">
        <f>'Activity data'!AS58*ManureNEF*NtoN2O*kgtoGg</f>
        <v>7.6695343884536143E-3</v>
      </c>
      <c r="AT99" s="22">
        <f>'Activity data'!AT58*ManureNEF*NtoN2O*kgtoGg</f>
        <v>7.6903444181301598E-3</v>
      </c>
      <c r="AU99" s="22">
        <f>'Activity data'!AU58*ManureNEF*NtoN2O*kgtoGg</f>
        <v>7.7127045569016627E-3</v>
      </c>
      <c r="AV99" s="22">
        <f>'Activity data'!AV58*ManureNEF*NtoN2O*kgtoGg</f>
        <v>7.7364223542177131E-3</v>
      </c>
      <c r="AW99" s="22">
        <f>'Activity data'!AW58*ManureNEF*NtoN2O*kgtoGg</f>
        <v>7.7530063506026335E-3</v>
      </c>
      <c r="AX99" s="22">
        <f>'Activity data'!AX58*ManureNEF*NtoN2O*kgtoGg</f>
        <v>7.7707203598988521E-3</v>
      </c>
      <c r="AY99" s="22">
        <f>'Activity data'!AY58*ManureNEF*NtoN2O*kgtoGg</f>
        <v>7.7897236704747713E-3</v>
      </c>
      <c r="AZ99" s="22">
        <f>'Activity data'!AZ58*ManureNEF*NtoN2O*kgtoGg</f>
        <v>7.8102274542581739E-3</v>
      </c>
      <c r="BA99" s="22">
        <f>'Activity data'!BA58*ManureNEF*NtoN2O*kgtoGg</f>
        <v>7.8316297580619931E-3</v>
      </c>
      <c r="BB99" s="22">
        <f>'Activity data'!BB58*ManureNEF*NtoN2O*kgtoGg</f>
        <v>7.8448990385486181E-3</v>
      </c>
      <c r="BC99" s="22">
        <f>'Activity data'!BC58*ManureNEF*NtoN2O*kgtoGg</f>
        <v>7.8593617227037914E-3</v>
      </c>
      <c r="BD99" s="22">
        <f>'Activity data'!BD58*ManureNEF*NtoN2O*kgtoGg</f>
        <v>7.8744810835778938E-3</v>
      </c>
      <c r="BE99" s="22">
        <f>'Activity data'!BE58*ManureNEF*NtoN2O*kgtoGg</f>
        <v>7.8904746921901088E-3</v>
      </c>
      <c r="BF99" s="22">
        <f>'Activity data'!BF58*ManureNEF*NtoN2O*kgtoGg</f>
        <v>7.9073119262949854E-3</v>
      </c>
      <c r="BG99" s="22">
        <f>'Activity data'!BG58*ManureNEF*NtoN2O*kgtoGg</f>
        <v>7.9165040970348727E-3</v>
      </c>
      <c r="BH99" s="22">
        <f>'Activity data'!BH58*ManureNEF*NtoN2O*kgtoGg</f>
        <v>7.9262563140872124E-3</v>
      </c>
      <c r="BI99" s="22">
        <f>'Activity data'!BI58*ManureNEF*NtoN2O*kgtoGg</f>
        <v>7.9368004966482338E-3</v>
      </c>
      <c r="BJ99" s="22">
        <f>'Activity data'!BJ58*ManureNEF*NtoN2O*kgtoGg</f>
        <v>7.9481138267067097E-3</v>
      </c>
      <c r="BK99" s="22">
        <f>'Activity data'!BK58*ManureNEF*NtoN2O*kgtoGg</f>
        <v>7.9601910376334382E-3</v>
      </c>
      <c r="BL99" s="22">
        <f>'Activity data'!BL58*ManureNEF*NtoN2O*kgtoGg</f>
        <v>7.96428083472254E-3</v>
      </c>
      <c r="BM99" s="22">
        <f>'Activity data'!BM58*ManureNEF*NtoN2O*kgtoGg</f>
        <v>7.9659377902861934E-3</v>
      </c>
      <c r="BN99" s="22">
        <f>'Activity data'!BN58*ManureNEF*NtoN2O*kgtoGg</f>
        <v>7.9677064881148139E-3</v>
      </c>
      <c r="BO99" s="22">
        <f>'Activity data'!BO58*ManureNEF*NtoN2O*kgtoGg</f>
        <v>7.9701645495979506E-3</v>
      </c>
      <c r="BP99" s="22">
        <f>'Activity data'!BP58*ManureNEF*NtoN2O*kgtoGg</f>
        <v>7.9730181485450462E-3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9.1149503577846708E-2</v>
      </c>
      <c r="AO100" s="22">
        <f>'Activity data'!AO59*ManureNEF*NtoN2O*kgtoGg</f>
        <v>9.1439993107034628E-2</v>
      </c>
      <c r="AP100" s="22">
        <f>'Activity data'!AP59*ManureNEF*NtoN2O*kgtoGg</f>
        <v>9.1755606462600364E-2</v>
      </c>
      <c r="AQ100" s="22">
        <f>'Activity data'!AQ59*ManureNEF*NtoN2O*kgtoGg</f>
        <v>9.2096011195281977E-2</v>
      </c>
      <c r="AR100" s="22">
        <f>'Activity data'!AR59*ManureNEF*NtoN2O*kgtoGg</f>
        <v>9.2307988627294835E-2</v>
      </c>
      <c r="AS100" s="22">
        <f>'Activity data'!AS59*ManureNEF*NtoN2O*kgtoGg</f>
        <v>9.2541057476845587E-2</v>
      </c>
      <c r="AT100" s="22">
        <f>'Activity data'!AT59*ManureNEF*NtoN2O*kgtoGg</f>
        <v>9.2792152530971853E-2</v>
      </c>
      <c r="AU100" s="22">
        <f>'Activity data'!AU59*ManureNEF*NtoN2O*kgtoGg</f>
        <v>9.306195129350936E-2</v>
      </c>
      <c r="AV100" s="22">
        <f>'Activity data'!AV59*ManureNEF*NtoN2O*kgtoGg</f>
        <v>9.3348131644686E-2</v>
      </c>
      <c r="AW100" s="22">
        <f>'Activity data'!AW59*ManureNEF*NtoN2O*kgtoGg</f>
        <v>9.3548235130102658E-2</v>
      </c>
      <c r="AX100" s="22">
        <f>'Activity data'!AX59*ManureNEF*NtoN2O*kgtoGg</f>
        <v>9.376197341842625E-2</v>
      </c>
      <c r="AY100" s="22">
        <f>'Activity data'!AY59*ManureNEF*NtoN2O*kgtoGg</f>
        <v>9.3991268492571042E-2</v>
      </c>
      <c r="AZ100" s="22">
        <f>'Activity data'!AZ59*ManureNEF*NtoN2O*kgtoGg</f>
        <v>9.4238668365560607E-2</v>
      </c>
      <c r="BA100" s="22">
        <f>'Activity data'!BA59*ManureNEF*NtoN2O*kgtoGg</f>
        <v>9.4496909834485776E-2</v>
      </c>
      <c r="BB100" s="22">
        <f>'Activity data'!BB59*ManureNEF*NtoN2O*kgtoGg</f>
        <v>9.46570177609901E-2</v>
      </c>
      <c r="BC100" s="22">
        <f>'Activity data'!BC59*ManureNEF*NtoN2O*kgtoGg</f>
        <v>9.4831525367043507E-2</v>
      </c>
      <c r="BD100" s="22">
        <f>'Activity data'!BD59*ManureNEF*NtoN2O*kgtoGg</f>
        <v>9.5013956473391989E-2</v>
      </c>
      <c r="BE100" s="22">
        <f>'Activity data'!BE59*ManureNEF*NtoN2O*kgtoGg</f>
        <v>9.5206936304876089E-2</v>
      </c>
      <c r="BF100" s="22">
        <f>'Activity data'!BF59*ManureNEF*NtoN2O*kgtoGg</f>
        <v>9.5410095371663298E-2</v>
      </c>
      <c r="BG100" s="22">
        <f>'Activity data'!BG59*ManureNEF*NtoN2O*kgtoGg</f>
        <v>9.5521008649796235E-2</v>
      </c>
      <c r="BH100" s="22">
        <f>'Activity data'!BH59*ManureNEF*NtoN2O*kgtoGg</f>
        <v>9.5638679480000252E-2</v>
      </c>
      <c r="BI100" s="22">
        <f>'Activity data'!BI59*ManureNEF*NtoN2O*kgtoGg</f>
        <v>9.5765906213072141E-2</v>
      </c>
      <c r="BJ100" s="22">
        <f>'Activity data'!BJ59*ManureNEF*NtoN2O*kgtoGg</f>
        <v>9.5902413525533289E-2</v>
      </c>
      <c r="BK100" s="22">
        <f>'Activity data'!BK59*ManureNEF*NtoN2O*kgtoGg</f>
        <v>9.6048137869922806E-2</v>
      </c>
      <c r="BL100" s="22">
        <f>'Activity data'!BL59*ManureNEF*NtoN2O*kgtoGg</f>
        <v>9.6097485604520763E-2</v>
      </c>
      <c r="BM100" s="22">
        <f>'Activity data'!BM59*ManureNEF*NtoN2O*kgtoGg</f>
        <v>9.6117478528769645E-2</v>
      </c>
      <c r="BN100" s="22">
        <f>'Activity data'!BN59*ManureNEF*NtoN2O*kgtoGg</f>
        <v>9.6138819741824741E-2</v>
      </c>
      <c r="BO100" s="22">
        <f>'Activity data'!BO59*ManureNEF*NtoN2O*kgtoGg</f>
        <v>9.6168478857681275E-2</v>
      </c>
      <c r="BP100" s="22">
        <f>'Activity data'!BP59*ManureNEF*NtoN2O*kgtoGg</f>
        <v>9.6202910552071516E-2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0.10428056541130729</v>
      </c>
      <c r="AO103" s="22">
        <f>'Activity data'!AO62*ManureNEF*NtoN2O*kgtoGg</f>
        <v>0.10273817955641536</v>
      </c>
      <c r="AP103" s="22">
        <f>'Activity data'!AP62*ManureNEF*NtoN2O*kgtoGg</f>
        <v>0.10145552863598629</v>
      </c>
      <c r="AQ103" s="22">
        <f>'Activity data'!AQ62*ManureNEF*NtoN2O*kgtoGg</f>
        <v>0.10053835440762707</v>
      </c>
      <c r="AR103" s="22">
        <f>'Activity data'!AR62*ManureNEF*NtoN2O*kgtoGg</f>
        <v>9.9858519543689628E-2</v>
      </c>
      <c r="AS103" s="22">
        <f>'Activity data'!AS62*ManureNEF*NtoN2O*kgtoGg</f>
        <v>9.9447707040955638E-2</v>
      </c>
      <c r="AT103" s="22">
        <f>'Activity data'!AT62*ManureNEF*NtoN2O*kgtoGg</f>
        <v>9.9046883133818917E-2</v>
      </c>
      <c r="AU103" s="22">
        <f>'Activity data'!AU62*ManureNEF*NtoN2O*kgtoGg</f>
        <v>9.8838170992434499E-2</v>
      </c>
      <c r="AV103" s="22">
        <f>'Activity data'!AV62*ManureNEF*NtoN2O*kgtoGg</f>
        <v>9.8636331075886999E-2</v>
      </c>
      <c r="AW103" s="22">
        <f>'Activity data'!AW62*ManureNEF*NtoN2O*kgtoGg</f>
        <v>0.10059832759435153</v>
      </c>
      <c r="AX103" s="22">
        <f>'Activity data'!AX62*ManureNEF*NtoN2O*kgtoGg</f>
        <v>0.10242455133755742</v>
      </c>
      <c r="AY103" s="22">
        <f>'Activity data'!AY62*ManureNEF*NtoN2O*kgtoGg</f>
        <v>0.10440410175997709</v>
      </c>
      <c r="AZ103" s="22">
        <f>'Activity data'!AZ62*ManureNEF*NtoN2O*kgtoGg</f>
        <v>0.10687340603336827</v>
      </c>
      <c r="BA103" s="22">
        <f>'Activity data'!BA62*ManureNEF*NtoN2O*kgtoGg</f>
        <v>0.10908219845414112</v>
      </c>
      <c r="BB103" s="22">
        <f>'Activity data'!BB62*ManureNEF*NtoN2O*kgtoGg</f>
        <v>0.11149904956243303</v>
      </c>
      <c r="BC103" s="22">
        <f>'Activity data'!BC62*ManureNEF*NtoN2O*kgtoGg</f>
        <v>0.11418276251973131</v>
      </c>
      <c r="BD103" s="22">
        <f>'Activity data'!BD62*ManureNEF*NtoN2O*kgtoGg</f>
        <v>0.11649317237961981</v>
      </c>
      <c r="BE103" s="22">
        <f>'Activity data'!BE62*ManureNEF*NtoN2O*kgtoGg</f>
        <v>0.11875534804149991</v>
      </c>
      <c r="BF103" s="22">
        <f>'Activity data'!BF62*ManureNEF*NtoN2O*kgtoGg</f>
        <v>0.12097058670176176</v>
      </c>
      <c r="BG103" s="22">
        <f>'Activity data'!BG62*ManureNEF*NtoN2O*kgtoGg</f>
        <v>0.12333993516160081</v>
      </c>
      <c r="BH103" s="22">
        <f>'Activity data'!BH62*ManureNEF*NtoN2O*kgtoGg</f>
        <v>0.12541492674313065</v>
      </c>
      <c r="BI103" s="22">
        <f>'Activity data'!BI62*ManureNEF*NtoN2O*kgtoGg</f>
        <v>0.12751032243637175</v>
      </c>
      <c r="BJ103" s="22">
        <f>'Activity data'!BJ62*ManureNEF*NtoN2O*kgtoGg</f>
        <v>0.12962661312433388</v>
      </c>
      <c r="BK103" s="22">
        <f>'Activity data'!BK62*ManureNEF*NtoN2O*kgtoGg</f>
        <v>0.13178226231309467</v>
      </c>
      <c r="BL103" s="22">
        <f>'Activity data'!BL62*ManureNEF*NtoN2O*kgtoGg</f>
        <v>0.13387040675986037</v>
      </c>
      <c r="BM103" s="22">
        <f>'Activity data'!BM62*ManureNEF*NtoN2O*kgtoGg</f>
        <v>0.13249052289739111</v>
      </c>
      <c r="BN103" s="22">
        <f>'Activity data'!BN62*ManureNEF*NtoN2O*kgtoGg</f>
        <v>0.13060251554885594</v>
      </c>
      <c r="BO103" s="22">
        <f>'Activity data'!BO62*ManureNEF*NtoN2O*kgtoGg</f>
        <v>0.12887566658933464</v>
      </c>
      <c r="BP103" s="22">
        <f>'Activity data'!BP62*ManureNEF*NtoN2O*kgtoGg</f>
        <v>0.12700945550878659</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2.6456377664760063E-2</v>
      </c>
      <c r="AO104" s="22">
        <f>'Activity data'!AO63*ManureNEF*NtoN2O*kgtoGg</f>
        <v>2.6065068483410149E-2</v>
      </c>
      <c r="AP104" s="22">
        <f>'Activity data'!AP63*ManureNEF*NtoN2O*kgtoGg</f>
        <v>2.5739655046792514E-2</v>
      </c>
      <c r="AQ104" s="22">
        <f>'Activity data'!AQ63*ManureNEF*NtoN2O*kgtoGg</f>
        <v>2.5506964442611874E-2</v>
      </c>
      <c r="AR104" s="22">
        <f>'Activity data'!AR63*ManureNEF*NtoN2O*kgtoGg</f>
        <v>2.5334487741521323E-2</v>
      </c>
      <c r="AS104" s="22">
        <f>'Activity data'!AS63*ManureNEF*NtoN2O*kgtoGg</f>
        <v>2.5230263040793365E-2</v>
      </c>
      <c r="AT104" s="22">
        <f>'Activity data'!AT63*ManureNEF*NtoN2O*kgtoGg</f>
        <v>2.5128572484912244E-2</v>
      </c>
      <c r="AU104" s="22">
        <f>'Activity data'!AU63*ManureNEF*NtoN2O*kgtoGg</f>
        <v>2.5075621417626519E-2</v>
      </c>
      <c r="AV104" s="22">
        <f>'Activity data'!AV63*ManureNEF*NtoN2O*kgtoGg</f>
        <v>2.5024413860025133E-2</v>
      </c>
      <c r="AW104" s="22">
        <f>'Activity data'!AW63*ManureNEF*NtoN2O*kgtoGg</f>
        <v>2.5522179869105606E-2</v>
      </c>
      <c r="AX104" s="22">
        <f>'Activity data'!AX63*ManureNEF*NtoN2O*kgtoGg</f>
        <v>2.5985499806622646E-2</v>
      </c>
      <c r="AY104" s="22">
        <f>'Activity data'!AY63*ManureNEF*NtoN2O*kgtoGg</f>
        <v>2.6487719308170253E-2</v>
      </c>
      <c r="AZ104" s="22">
        <f>'Activity data'!AZ63*ManureNEF*NtoN2O*kgtoGg</f>
        <v>2.7114191231949816E-2</v>
      </c>
      <c r="BA104" s="22">
        <f>'Activity data'!BA63*ManureNEF*NtoN2O*kgtoGg</f>
        <v>2.7674570303894221E-2</v>
      </c>
      <c r="BB104" s="22">
        <f>'Activity data'!BB63*ManureNEF*NtoN2O*kgtoGg</f>
        <v>2.8287734659383341E-2</v>
      </c>
      <c r="BC104" s="22">
        <f>'Activity data'!BC63*ManureNEF*NtoN2O*kgtoGg</f>
        <v>2.8968602885040228E-2</v>
      </c>
      <c r="BD104" s="22">
        <f>'Activity data'!BD63*ManureNEF*NtoN2O*kgtoGg</f>
        <v>2.9554762689338411E-2</v>
      </c>
      <c r="BE104" s="22">
        <f>'Activity data'!BE63*ManureNEF*NtoN2O*kgtoGg</f>
        <v>3.0128685293408199E-2</v>
      </c>
      <c r="BF104" s="22">
        <f>'Activity data'!BF63*ManureNEF*NtoN2O*kgtoGg</f>
        <v>3.0690699800927448E-2</v>
      </c>
      <c r="BG104" s="22">
        <f>'Activity data'!BG63*ManureNEF*NtoN2O*kgtoGg</f>
        <v>3.1291812553104023E-2</v>
      </c>
      <c r="BH104" s="22">
        <f>'Activity data'!BH63*ManureNEF*NtoN2O*kgtoGg</f>
        <v>3.1818245841182431E-2</v>
      </c>
      <c r="BI104" s="22">
        <f>'Activity data'!BI63*ManureNEF*NtoN2O*kgtoGg</f>
        <v>3.2349855730319919E-2</v>
      </c>
      <c r="BJ104" s="22">
        <f>'Activity data'!BJ63*ManureNEF*NtoN2O*kgtoGg</f>
        <v>3.2886766759410581E-2</v>
      </c>
      <c r="BK104" s="22">
        <f>'Activity data'!BK63*ManureNEF*NtoN2O*kgtoGg</f>
        <v>3.3433663190453565E-2</v>
      </c>
      <c r="BL104" s="22">
        <f>'Activity data'!BL63*ManureNEF*NtoN2O*kgtoGg</f>
        <v>3.3963433410669631E-2</v>
      </c>
      <c r="BM104" s="22">
        <f>'Activity data'!BM63*ManureNEF*NtoN2O*kgtoGg</f>
        <v>3.3613351605349492E-2</v>
      </c>
      <c r="BN104" s="22">
        <f>'Activity data'!BN63*ManureNEF*NtoN2O*kgtoGg</f>
        <v>3.3134356931225184E-2</v>
      </c>
      <c r="BO104" s="22">
        <f>'Activity data'!BO63*ManureNEF*NtoN2O*kgtoGg</f>
        <v>3.2696248755814977E-2</v>
      </c>
      <c r="BP104" s="22">
        <f>'Activity data'!BP63*ManureNEF*NtoN2O*kgtoGg</f>
        <v>3.2222783878113177E-2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0.17614567671319886</v>
      </c>
      <c r="AO105" s="22">
        <f>'Activity data'!AO64*ManureNEF*NtoN2O*kgtoGg</f>
        <v>0.17787897676794623</v>
      </c>
      <c r="AP105" s="22">
        <f>'Activity data'!AP64*ManureNEF*NtoN2O*kgtoGg</f>
        <v>0.17981654601399147</v>
      </c>
      <c r="AQ105" s="22">
        <f>'Activity data'!AQ64*ManureNEF*NtoN2O*kgtoGg</f>
        <v>0.18207649015211952</v>
      </c>
      <c r="AR105" s="22">
        <f>'Activity data'!AR64*ManureNEF*NtoN2O*kgtoGg</f>
        <v>0.18440096522571381</v>
      </c>
      <c r="AS105" s="22">
        <f>'Activity data'!AS64*ManureNEF*NtoN2O*kgtoGg</f>
        <v>0.18699045607979251</v>
      </c>
      <c r="AT105" s="22">
        <f>'Activity data'!AT64*ManureNEF*NtoN2O*kgtoGg</f>
        <v>0.18959927969039292</v>
      </c>
      <c r="AU105" s="22">
        <f>'Activity data'!AU64*ManureNEF*NtoN2O*kgtoGg</f>
        <v>0.19241847629568934</v>
      </c>
      <c r="AV105" s="22">
        <f>'Activity data'!AV64*ManureNEF*NtoN2O*kgtoGg</f>
        <v>0.19526508717943455</v>
      </c>
      <c r="AW105" s="22">
        <f>'Activity data'!AW64*ManureNEF*NtoN2O*kgtoGg</f>
        <v>0.20034437202869937</v>
      </c>
      <c r="AX105" s="22">
        <f>'Activity data'!AX64*ManureNEF*NtoN2O*kgtoGg</f>
        <v>0.20538817472437035</v>
      </c>
      <c r="AY105" s="22">
        <f>'Activity data'!AY64*ManureNEF*NtoN2O*kgtoGg</f>
        <v>0.21071555491000082</v>
      </c>
      <c r="AZ105" s="22">
        <f>'Activity data'!AZ64*ManureNEF*NtoN2O*kgtoGg</f>
        <v>0.21672538136085742</v>
      </c>
      <c r="BA105" s="22">
        <f>'Activity data'!BA64*ManureNEF*NtoN2O*kgtoGg</f>
        <v>0.22257596850826059</v>
      </c>
      <c r="BB105" s="22">
        <f>'Activity data'!BB64*ManureNEF*NtoN2O*kgtoGg</f>
        <v>0.22868706456506227</v>
      </c>
      <c r="BC105" s="22">
        <f>'Activity data'!BC64*ManureNEF*NtoN2O*kgtoGg</f>
        <v>0.23527051265341281</v>
      </c>
      <c r="BD105" s="22">
        <f>'Activity data'!BD64*ManureNEF*NtoN2O*kgtoGg</f>
        <v>0.24155568527344778</v>
      </c>
      <c r="BE105" s="22">
        <f>'Activity data'!BE64*ManureNEF*NtoN2O*kgtoGg</f>
        <v>0.24793050880999448</v>
      </c>
      <c r="BF105" s="22">
        <f>'Activity data'!BF64*ManureNEF*NtoN2O*kgtoGg</f>
        <v>0.25439703694313381</v>
      </c>
      <c r="BG105" s="22">
        <f>'Activity data'!BG64*ManureNEF*NtoN2O*kgtoGg</f>
        <v>0.26110092224117815</v>
      </c>
      <c r="BH105" s="22">
        <f>'Activity data'!BH64*ManureNEF*NtoN2O*kgtoGg</f>
        <v>0.2675756230534076</v>
      </c>
      <c r="BI105" s="22">
        <f>'Activity data'!BI64*ManureNEF*NtoN2O*kgtoGg</f>
        <v>0.27423152647705579</v>
      </c>
      <c r="BJ105" s="22">
        <f>'Activity data'!BJ64*ManureNEF*NtoN2O*kgtoGg</f>
        <v>0.28107508262952857</v>
      </c>
      <c r="BK105" s="22">
        <f>'Activity data'!BK64*ManureNEF*NtoN2O*kgtoGg</f>
        <v>0.28813837369917716</v>
      </c>
      <c r="BL105" s="22">
        <f>'Activity data'!BL64*ManureNEF*NtoN2O*kgtoGg</f>
        <v>0.29515389972723893</v>
      </c>
      <c r="BM105" s="22">
        <f>'Activity data'!BM64*ManureNEF*NtoN2O*kgtoGg</f>
        <v>0.29726306012503578</v>
      </c>
      <c r="BN105" s="22">
        <f>'Activity data'!BN64*ManureNEF*NtoN2O*kgtoGg</f>
        <v>0.29860255687749043</v>
      </c>
      <c r="BO105" s="22">
        <f>'Activity data'!BO64*ManureNEF*NtoN2O*kgtoGg</f>
        <v>0.30014712296784329</v>
      </c>
      <c r="BP105" s="22">
        <f>'Activity data'!BP64*ManureNEF*NtoN2O*kgtoGg</f>
        <v>0.30144510826307597</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0.72752669754706611</v>
      </c>
      <c r="AO106" s="22">
        <f>'Activity data'!AO65*ManureNEF*NtoN2O*kgtoGg</f>
        <v>0.72451271312196042</v>
      </c>
      <c r="AP106" s="22">
        <f>'Activity data'!AP65*ManureNEF*NtoN2O*kgtoGg</f>
        <v>0.72386380729267963</v>
      </c>
      <c r="AQ106" s="22">
        <f>'Activity data'!AQ65*ManureNEF*NtoN2O*kgtoGg</f>
        <v>0.72686692182023782</v>
      </c>
      <c r="AR106" s="22">
        <f>'Activity data'!AR65*ManureNEF*NtoN2O*kgtoGg</f>
        <v>0.73292827804926364</v>
      </c>
      <c r="AS106" s="22">
        <f>'Activity data'!AS65*ManureNEF*NtoN2O*kgtoGg</f>
        <v>0.74185915324788143</v>
      </c>
      <c r="AT106" s="22">
        <f>'Activity data'!AT65*ManureNEF*NtoN2O*kgtoGg</f>
        <v>0.75082768328919247</v>
      </c>
      <c r="AU106" s="22">
        <f>'Activity data'!AU65*ManureNEF*NtoN2O*kgtoGg</f>
        <v>0.76195899877781781</v>
      </c>
      <c r="AV106" s="22">
        <f>'Activity data'!AV65*ManureNEF*NtoN2O*kgtoGg</f>
        <v>0.77317728193781265</v>
      </c>
      <c r="AW106" s="22">
        <f>'Activity data'!AW65*ManureNEF*NtoN2O*kgtoGg</f>
        <v>0.81064770200115277</v>
      </c>
      <c r="AX106" s="22">
        <f>'Activity data'!AX65*ManureNEF*NtoN2O*kgtoGg</f>
        <v>0.84717434994982244</v>
      </c>
      <c r="AY106" s="22">
        <f>'Activity data'!AY65*ManureNEF*NtoN2O*kgtoGg</f>
        <v>0.88623860906679464</v>
      </c>
      <c r="AZ106" s="22">
        <f>'Activity data'!AZ65*ManureNEF*NtoN2O*kgtoGg</f>
        <v>0.9320843513105207</v>
      </c>
      <c r="BA106" s="22">
        <f>'Activity data'!BA65*ManureNEF*NtoN2O*kgtoGg</f>
        <v>0.97558914720321399</v>
      </c>
      <c r="BB106" s="22">
        <f>'Activity data'!BB65*ManureNEF*NtoN2O*kgtoGg</f>
        <v>1.0230772182783778</v>
      </c>
      <c r="BC106" s="22">
        <f>'Activity data'!BC65*ManureNEF*NtoN2O*kgtoGg</f>
        <v>1.0749365154437325</v>
      </c>
      <c r="BD106" s="22">
        <f>'Activity data'!BD65*ManureNEF*NtoN2O*kgtoGg</f>
        <v>1.1230158570622424</v>
      </c>
      <c r="BE106" s="22">
        <f>'Activity data'!BE65*ManureNEF*NtoN2O*kgtoGg</f>
        <v>1.1714330012487373</v>
      </c>
      <c r="BF106" s="22">
        <f>'Activity data'!BF65*ManureNEF*NtoN2O*kgtoGg</f>
        <v>1.2202093313626119</v>
      </c>
      <c r="BG106" s="22">
        <f>'Activity data'!BG65*ManureNEF*NtoN2O*kgtoGg</f>
        <v>1.2725138572395742</v>
      </c>
      <c r="BH106" s="22">
        <f>'Activity data'!BH65*ManureNEF*NtoN2O*kgtoGg</f>
        <v>1.3218795353236785</v>
      </c>
      <c r="BI106" s="22">
        <f>'Activity data'!BI65*ManureNEF*NtoN2O*kgtoGg</f>
        <v>1.3725368987082276</v>
      </c>
      <c r="BJ106" s="22">
        <f>'Activity data'!BJ65*ManureNEF*NtoN2O*kgtoGg</f>
        <v>1.4245344546022212</v>
      </c>
      <c r="BK106" s="22">
        <f>'Activity data'!BK65*ManureNEF*NtoN2O*kgtoGg</f>
        <v>1.4781775102430434</v>
      </c>
      <c r="BL106" s="22">
        <f>'Activity data'!BL65*ManureNEF*NtoN2O*kgtoGg</f>
        <v>1.5324380434637692</v>
      </c>
      <c r="BM106" s="22">
        <f>'Activity data'!BM65*ManureNEF*NtoN2O*kgtoGg</f>
        <v>1.5373540811595001</v>
      </c>
      <c r="BN106" s="22">
        <f>'Activity data'!BN65*ManureNEF*NtoN2O*kgtoGg</f>
        <v>1.5346415290130659</v>
      </c>
      <c r="BO106" s="22">
        <f>'Activity data'!BO65*ManureNEF*NtoN2O*kgtoGg</f>
        <v>1.534009523778094</v>
      </c>
      <c r="BP106" s="22">
        <f>'Activity data'!BP65*ManureNEF*NtoN2O*kgtoGg</f>
        <v>1.5310019231216234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1.1019017173571768</v>
      </c>
      <c r="AO108" s="22">
        <f>'Activity data'!AO67*UDCPPEF*NtoN2O*kgtoGg</f>
        <v>1.104347037264287</v>
      </c>
      <c r="AP108" s="22">
        <f>'Activity data'!AP67*UDCPPEF*NtoN2O*kgtoGg</f>
        <v>1.1077085957772288</v>
      </c>
      <c r="AQ108" s="22">
        <f>'Activity data'!AQ67*UDCPPEF*NtoN2O*kgtoGg</f>
        <v>1.112396508776988</v>
      </c>
      <c r="AR108" s="22">
        <f>'Activity data'!AR67*UDCPPEF*NtoN2O*kgtoGg</f>
        <v>1.1171332347281706</v>
      </c>
      <c r="AS108" s="22">
        <f>'Activity data'!AS67*UDCPPEF*NtoN2O*kgtoGg</f>
        <v>1.1229398932620429</v>
      </c>
      <c r="AT108" s="22">
        <f>'Activity data'!AT67*UDCPPEF*NtoN2O*kgtoGg</f>
        <v>1.1289063276192273</v>
      </c>
      <c r="AU108" s="22">
        <f>'Activity data'!AU67*UDCPPEF*NtoN2O*kgtoGg</f>
        <v>1.1357132812097084</v>
      </c>
      <c r="AV108" s="22">
        <f>'Activity data'!AV67*UDCPPEF*NtoN2O*kgtoGg</f>
        <v>1.1426889291273503</v>
      </c>
      <c r="AW108" s="22">
        <f>'Activity data'!AW67*UDCPPEF*NtoN2O*kgtoGg</f>
        <v>1.1574508790611446</v>
      </c>
      <c r="AX108" s="22">
        <f>'Activity data'!AX67*UDCPPEF*NtoN2O*kgtoGg</f>
        <v>1.1720768020799477</v>
      </c>
      <c r="AY108" s="22">
        <f>'Activity data'!AY67*UDCPPEF*NtoN2O*kgtoGg</f>
        <v>1.1876965613218127</v>
      </c>
      <c r="AZ108" s="22">
        <f>'Activity data'!AZ67*UDCPPEF*NtoN2O*kgtoGg</f>
        <v>1.2057030914764186</v>
      </c>
      <c r="BA108" s="22">
        <f>'Activity data'!BA67*UDCPPEF*NtoN2O*kgtoGg</f>
        <v>1.2231117988707176</v>
      </c>
      <c r="BB108" s="22">
        <f>'Activity data'!BB67*UDCPPEF*NtoN2O*kgtoGg</f>
        <v>1.2411628415725382</v>
      </c>
      <c r="BC108" s="22">
        <f>'Activity data'!BC67*UDCPPEF*NtoN2O*kgtoGg</f>
        <v>1.2608171114404865</v>
      </c>
      <c r="BD108" s="22">
        <f>'Activity data'!BD67*UDCPPEF*NtoN2O*kgtoGg</f>
        <v>1.2793814967861539</v>
      </c>
      <c r="BE108" s="22">
        <f>'Activity data'!BE67*UDCPPEF*NtoN2O*kgtoGg</f>
        <v>1.2982099834095358</v>
      </c>
      <c r="BF108" s="22">
        <f>'Activity data'!BF67*UDCPPEF*NtoN2O*kgtoGg</f>
        <v>1.3173069601515912</v>
      </c>
      <c r="BG108" s="22">
        <f>'Activity data'!BG67*UDCPPEF*NtoN2O*kgtoGg</f>
        <v>1.3369511524212199</v>
      </c>
      <c r="BH108" s="22">
        <f>'Activity data'!BH67*UDCPPEF*NtoN2O*kgtoGg</f>
        <v>1.3557556042329248</v>
      </c>
      <c r="BI108" s="22">
        <f>'Activity data'!BI67*UDCPPEF*NtoN2O*kgtoGg</f>
        <v>1.3751290138005747</v>
      </c>
      <c r="BJ108" s="22">
        <f>'Activity data'!BJ67*UDCPPEF*NtoN2O*kgtoGg</f>
        <v>1.3950878981784689</v>
      </c>
      <c r="BK108" s="22">
        <f>'Activity data'!BK67*UDCPPEF*NtoN2O*kgtoGg</f>
        <v>1.415735599456436</v>
      </c>
      <c r="BL108" s="22">
        <f>'Activity data'!BL67*UDCPPEF*NtoN2O*kgtoGg</f>
        <v>1.4359410929410399</v>
      </c>
      <c r="BM108" s="22">
        <f>'Activity data'!BM67*UDCPPEF*NtoN2O*kgtoGg</f>
        <v>1.4395666630067512</v>
      </c>
      <c r="BN108" s="22">
        <f>'Activity data'!BN67*UDCPPEF*NtoN2O*kgtoGg</f>
        <v>1.4406528168370132</v>
      </c>
      <c r="BO108" s="22">
        <f>'Activity data'!BO67*UDCPPEF*NtoN2O*kgtoGg</f>
        <v>1.442483230455835</v>
      </c>
      <c r="BP108" s="22">
        <f>'Activity data'!BP67*UDCPPEF*NtoN2O*kgtoGg</f>
        <v>1.443542365066355</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0.75040260882848964</v>
      </c>
      <c r="AO109" s="22">
        <f>'Activity data'!AO68*UDCPPEF*NtoN2O*kgtoGg</f>
        <v>0.75206788841632533</v>
      </c>
      <c r="AP109" s="22">
        <f>'Activity data'!AP68*UDCPPEF*NtoN2O*kgtoGg</f>
        <v>0.75435713276371708</v>
      </c>
      <c r="AQ109" s="22">
        <f>'Activity data'!AQ68*UDCPPEF*NtoN2O*kgtoGg</f>
        <v>0.75754963359166516</v>
      </c>
      <c r="AR109" s="22">
        <f>'Activity data'!AR68*UDCPPEF*NtoN2O*kgtoGg</f>
        <v>0.760775376373515</v>
      </c>
      <c r="AS109" s="22">
        <f>'Activity data'!AS68*UDCPPEF*NtoN2O*kgtoGg</f>
        <v>0.76472975056474957</v>
      </c>
      <c r="AT109" s="22">
        <f>'Activity data'!AT68*UDCPPEF*NtoN2O*kgtoGg</f>
        <v>0.76879293318485942</v>
      </c>
      <c r="AU109" s="22">
        <f>'Activity data'!AU68*UDCPPEF*NtoN2O*kgtoGg</f>
        <v>0.773428515153751</v>
      </c>
      <c r="AV109" s="22">
        <f>'Activity data'!AV68*UDCPPEF*NtoN2O*kgtoGg</f>
        <v>0.7781789791136603</v>
      </c>
      <c r="AW109" s="22">
        <f>'Activity data'!AW68*UDCPPEF*NtoN2O*kgtoGg</f>
        <v>0.78823196802113116</v>
      </c>
      <c r="AX109" s="22">
        <f>'Activity data'!AX68*UDCPPEF*NtoN2O*kgtoGg</f>
        <v>0.79819232166878484</v>
      </c>
      <c r="AY109" s="22">
        <f>'Activity data'!AY68*UDCPPEF*NtoN2O*kgtoGg</f>
        <v>0.80882948458425841</v>
      </c>
      <c r="AZ109" s="22">
        <f>'Activity data'!AZ68*UDCPPEF*NtoN2O*kgtoGg</f>
        <v>0.82109205482180458</v>
      </c>
      <c r="BA109" s="22">
        <f>'Activity data'!BA68*UDCPPEF*NtoN2O*kgtoGg</f>
        <v>0.83294750366922621</v>
      </c>
      <c r="BB109" s="22">
        <f>'Activity data'!BB68*UDCPPEF*NtoN2O*kgtoGg</f>
        <v>0.84524038725598427</v>
      </c>
      <c r="BC109" s="22">
        <f>'Activity data'!BC68*UDCPPEF*NtoN2O*kgtoGg</f>
        <v>0.85862507951229627</v>
      </c>
      <c r="BD109" s="22">
        <f>'Activity data'!BD68*UDCPPEF*NtoN2O*kgtoGg</f>
        <v>0.87126755295184966</v>
      </c>
      <c r="BE109" s="22">
        <f>'Activity data'!BE68*UDCPPEF*NtoN2O*kgtoGg</f>
        <v>0.88408988116853038</v>
      </c>
      <c r="BF109" s="22">
        <f>'Activity data'!BF68*UDCPPEF*NtoN2O*kgtoGg</f>
        <v>0.89709505299306103</v>
      </c>
      <c r="BG109" s="22">
        <f>'Activity data'!BG68*UDCPPEF*NtoN2O*kgtoGg</f>
        <v>0.91047288233596557</v>
      </c>
      <c r="BH109" s="22">
        <f>'Activity data'!BH68*UDCPPEF*NtoN2O*kgtoGg</f>
        <v>0.923278842681446</v>
      </c>
      <c r="BI109" s="22">
        <f>'Activity data'!BI68*UDCPPEF*NtoN2O*kgtoGg</f>
        <v>0.93647226715158449</v>
      </c>
      <c r="BJ109" s="22">
        <f>'Activity data'!BJ68*UDCPPEF*NtoN2O*kgtoGg</f>
        <v>0.95006440397336878</v>
      </c>
      <c r="BK109" s="22">
        <f>'Activity data'!BK68*UDCPPEF*NtoN2O*kgtoGg</f>
        <v>0.96412562981704841</v>
      </c>
      <c r="BL109" s="22">
        <f>'Activity data'!BL68*UDCPPEF*NtoN2O*kgtoGg</f>
        <v>0.97788570912782347</v>
      </c>
      <c r="BM109" s="22">
        <f>'Activity data'!BM68*UDCPPEF*NtoN2O*kgtoGg</f>
        <v>0.98035474714904147</v>
      </c>
      <c r="BN109" s="22">
        <f>'Activity data'!BN68*UDCPPEF*NtoN2O*kgtoGg</f>
        <v>0.98109442533900959</v>
      </c>
      <c r="BO109" s="22">
        <f>'Activity data'!BO68*UDCPPEF*NtoN2O*kgtoGg</f>
        <v>0.98234094953727802</v>
      </c>
      <c r="BP109" s="22">
        <f>'Activity data'!BP68*UDCPPEF*NtoN2O*kgtoGg</f>
        <v>0.98306222745373362</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12.481060221572905</v>
      </c>
      <c r="AO110" s="22">
        <f>'Activity data'!AO69*UDCPPEF*NtoN2O*kgtoGg</f>
        <v>12.344947057262504</v>
      </c>
      <c r="AP110" s="22">
        <f>'Activity data'!AP69*UDCPPEF*NtoN2O*kgtoGg</f>
        <v>12.236763591756228</v>
      </c>
      <c r="AQ110" s="22">
        <f>'Activity data'!AQ69*UDCPPEF*NtoN2O*kgtoGg</f>
        <v>12.169155213671388</v>
      </c>
      <c r="AR110" s="22">
        <f>'Activity data'!AR69*UDCPPEF*NtoN2O*kgtoGg</f>
        <v>12.123211145837072</v>
      </c>
      <c r="AS110" s="22">
        <f>'Activity data'!AS69*UDCPPEF*NtoN2O*kgtoGg</f>
        <v>12.107158405922103</v>
      </c>
      <c r="AT110" s="22">
        <f>'Activity data'!AT69*UDCPPEF*NtoN2O*kgtoGg</f>
        <v>12.090801038827392</v>
      </c>
      <c r="AU110" s="22">
        <f>'Activity data'!AU69*UDCPPEF*NtoN2O*kgtoGg</f>
        <v>12.095617820051674</v>
      </c>
      <c r="AV110" s="22">
        <f>'Activity data'!AV69*UDCPPEF*NtoN2O*kgtoGg</f>
        <v>12.099959813238058</v>
      </c>
      <c r="AW110" s="22">
        <f>'Activity data'!AW69*UDCPPEF*NtoN2O*kgtoGg</f>
        <v>12.250928540340333</v>
      </c>
      <c r="AX110" s="22">
        <f>'Activity data'!AX69*UDCPPEF*NtoN2O*kgtoGg</f>
        <v>12.379498400340626</v>
      </c>
      <c r="AY110" s="22">
        <f>'Activity data'!AY69*UDCPPEF*NtoN2O*kgtoGg</f>
        <v>12.519145334584479</v>
      </c>
      <c r="AZ110" s="22">
        <f>'Activity data'!AZ69*UDCPPEF*NtoN2O*kgtoGg</f>
        <v>12.70766953220136</v>
      </c>
      <c r="BA110" s="22">
        <f>'Activity data'!BA69*UDCPPEF*NtoN2O*kgtoGg</f>
        <v>12.858669484160288</v>
      </c>
      <c r="BB110" s="22">
        <f>'Activity data'!BB69*UDCPPEF*NtoN2O*kgtoGg</f>
        <v>13.022606539827569</v>
      </c>
      <c r="BC110" s="22">
        <f>'Activity data'!BC69*UDCPPEF*NtoN2O*kgtoGg</f>
        <v>13.207940346620095</v>
      </c>
      <c r="BD110" s="22">
        <f>'Activity data'!BD69*UDCPPEF*NtoN2O*kgtoGg</f>
        <v>13.343206754543544</v>
      </c>
      <c r="BE110" s="22">
        <f>'Activity data'!BE69*UDCPPEF*NtoN2O*kgtoGg</f>
        <v>13.464789027219062</v>
      </c>
      <c r="BF110" s="22">
        <f>'Activity data'!BF69*UDCPPEF*NtoN2O*kgtoGg</f>
        <v>13.572779170032538</v>
      </c>
      <c r="BG110" s="22">
        <f>'Activity data'!BG69*UDCPPEF*NtoN2O*kgtoGg</f>
        <v>13.756239686339526</v>
      </c>
      <c r="BH110" s="22">
        <f>'Activity data'!BH69*UDCPPEF*NtoN2O*kgtoGg</f>
        <v>13.903196349277103</v>
      </c>
      <c r="BI110" s="22">
        <f>'Activity data'!BI69*UDCPPEF*NtoN2O*kgtoGg</f>
        <v>14.047442117217296</v>
      </c>
      <c r="BJ110" s="22">
        <f>'Activity data'!BJ69*UDCPPEF*NtoN2O*kgtoGg</f>
        <v>14.188872003505695</v>
      </c>
      <c r="BK110" s="22">
        <f>'Activity data'!BK69*UDCPPEF*NtoN2O*kgtoGg</f>
        <v>14.329256410864343</v>
      </c>
      <c r="BL110" s="22">
        <f>'Activity data'!BL69*UDCPPEF*NtoN2O*kgtoGg</f>
        <v>14.45528097238981</v>
      </c>
      <c r="BM110" s="22">
        <f>'Activity data'!BM69*UDCPPEF*NtoN2O*kgtoGg</f>
        <v>14.217334271415888</v>
      </c>
      <c r="BN110" s="22">
        <f>'Activity data'!BN69*UDCPPEF*NtoN2O*kgtoGg</f>
        <v>13.926598390651352</v>
      </c>
      <c r="BO110" s="22">
        <f>'Activity data'!BO69*UDCPPEF*NtoN2O*kgtoGg</f>
        <v>13.652476365382505</v>
      </c>
      <c r="BP110" s="22">
        <f>'Activity data'!BP69*UDCPPEF*NtoN2O*kgtoGg</f>
        <v>13.36424920287436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7.8481007499210067</v>
      </c>
      <c r="AO111" s="22">
        <f>'Activity data'!AO70*UDCPPEF*NtoN2O*kgtoGg</f>
        <v>7.7625126822460988</v>
      </c>
      <c r="AP111" s="22">
        <f>'Activity data'!AP70*UDCPPEF*NtoN2O*kgtoGg</f>
        <v>7.6944868317417239</v>
      </c>
      <c r="AQ111" s="22">
        <f>'Activity data'!AQ70*UDCPPEF*NtoN2O*kgtoGg</f>
        <v>7.6519746289857826</v>
      </c>
      <c r="AR111" s="22">
        <f>'Activity data'!AR70*UDCPPEF*NtoN2O*kgtoGg</f>
        <v>7.6230849620164909</v>
      </c>
      <c r="AS111" s="22">
        <f>'Activity data'!AS70*UDCPPEF*NtoN2O*kgtoGg</f>
        <v>7.612990986190046</v>
      </c>
      <c r="AT111" s="22">
        <f>'Activity data'!AT70*UDCPPEF*NtoN2O*kgtoGg</f>
        <v>7.6027054605468916</v>
      </c>
      <c r="AU111" s="22">
        <f>'Activity data'!AU70*UDCPPEF*NtoN2O*kgtoGg</f>
        <v>7.6057342564718695</v>
      </c>
      <c r="AV111" s="22">
        <f>'Activity data'!AV70*UDCPPEF*NtoN2O*kgtoGg</f>
        <v>7.6084645052950659</v>
      </c>
      <c r="AW111" s="22">
        <f>'Activity data'!AW70*UDCPPEF*NtoN2O*kgtoGg</f>
        <v>7.7033937628542999</v>
      </c>
      <c r="AX111" s="22">
        <f>'Activity data'!AX70*UDCPPEF*NtoN2O*kgtoGg</f>
        <v>7.7842385946852906</v>
      </c>
      <c r="AY111" s="22">
        <f>'Activity data'!AY70*UDCPPEF*NtoN2O*kgtoGg</f>
        <v>7.8720486997490475</v>
      </c>
      <c r="AZ111" s="22">
        <f>'Activity data'!AZ70*UDCPPEF*NtoN2O*kgtoGg</f>
        <v>7.9905928675063622</v>
      </c>
      <c r="BA111" s="22">
        <f>'Activity data'!BA70*UDCPPEF*NtoN2O*kgtoGg</f>
        <v>8.085541759280682</v>
      </c>
      <c r="BB111" s="22">
        <f>'Activity data'!BB70*UDCPPEF*NtoN2O*kgtoGg</f>
        <v>8.1886255123178167</v>
      </c>
      <c r="BC111" s="22">
        <f>'Activity data'!BC70*UDCPPEF*NtoN2O*kgtoGg</f>
        <v>8.3051635597474807</v>
      </c>
      <c r="BD111" s="22">
        <f>'Activity data'!BD70*UDCPPEF*NtoN2O*kgtoGg</f>
        <v>8.3902191863222342</v>
      </c>
      <c r="BE111" s="22">
        <f>'Activity data'!BE70*UDCPPEF*NtoN2O*kgtoGg</f>
        <v>8.4666702175986153</v>
      </c>
      <c r="BF111" s="22">
        <f>'Activity data'!BF70*UDCPPEF*NtoN2O*kgtoGg</f>
        <v>8.534574506637588</v>
      </c>
      <c r="BG111" s="22">
        <f>'Activity data'!BG70*UDCPPEF*NtoN2O*kgtoGg</f>
        <v>8.6499346274966431</v>
      </c>
      <c r="BH111" s="22">
        <f>'Activity data'!BH70*UDCPPEF*NtoN2O*kgtoGg</f>
        <v>8.7423410958680403</v>
      </c>
      <c r="BI111" s="22">
        <f>'Activity data'!BI70*UDCPPEF*NtoN2O*kgtoGg</f>
        <v>8.8330429512751323</v>
      </c>
      <c r="BJ111" s="22">
        <f>'Activity data'!BJ70*UDCPPEF*NtoN2O*kgtoGg</f>
        <v>8.9219741780248203</v>
      </c>
      <c r="BK111" s="22">
        <f>'Activity data'!BK70*UDCPPEF*NtoN2O*kgtoGg</f>
        <v>9.0102480067789106</v>
      </c>
      <c r="BL111" s="22">
        <f>'Activity data'!BL70*UDCPPEF*NtoN2O*kgtoGg</f>
        <v>9.0894923528727567</v>
      </c>
      <c r="BM111" s="22">
        <f>'Activity data'!BM70*UDCPPEF*NtoN2O*kgtoGg</f>
        <v>8.9398712750794722</v>
      </c>
      <c r="BN111" s="22">
        <f>'Activity data'!BN70*UDCPPEF*NtoN2O*kgtoGg</f>
        <v>8.7570563183890755</v>
      </c>
      <c r="BO111" s="22">
        <f>'Activity data'!BO70*UDCPPEF*NtoN2O*kgtoGg</f>
        <v>8.5846881674555693</v>
      </c>
      <c r="BP111" s="22">
        <f>'Activity data'!BP70*UDCPPEF*NtoN2O*kgtoGg</f>
        <v>8.4034506948314061</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5.9368092902715741</v>
      </c>
      <c r="AO113" s="22">
        <f>'Activity data'!AO72*UDSOEF*NtoN2O*kgtoGg</f>
        <v>5.9476213827296576</v>
      </c>
      <c r="AP113" s="22">
        <f>'Activity data'!AP72*UDSOEF*NtoN2O*kgtoGg</f>
        <v>5.9598049102119255</v>
      </c>
      <c r="AQ113" s="22">
        <f>'Activity data'!AQ72*UDSOEF*NtoN2O*kgtoGg</f>
        <v>5.9733331676633945</v>
      </c>
      <c r="AR113" s="22">
        <f>'Activity data'!AR72*UDSOEF*NtoN2O*kgtoGg</f>
        <v>5.9815118137581766</v>
      </c>
      <c r="AS113" s="22">
        <f>'Activity data'!AS72*UDSOEF*NtoN2O*kgtoGg</f>
        <v>5.9908240015583578</v>
      </c>
      <c r="AT113" s="22">
        <f>'Activity data'!AT72*UDSOEF*NtoN2O*kgtoGg</f>
        <v>6.0011276871812091</v>
      </c>
      <c r="AU113" s="22">
        <f>'Activity data'!AU72*UDSOEF*NtoN2O*kgtoGg</f>
        <v>6.01244517489509</v>
      </c>
      <c r="AV113" s="22">
        <f>'Activity data'!AV72*UDSOEF*NtoN2O*kgtoGg</f>
        <v>6.024668054485331</v>
      </c>
      <c r="AW113" s="22">
        <f>'Activity data'!AW72*UDSOEF*NtoN2O*kgtoGg</f>
        <v>6.0332723060468076</v>
      </c>
      <c r="AX113" s="22">
        <f>'Activity data'!AX72*UDSOEF*NtoN2O*kgtoGg</f>
        <v>6.0426310163901986</v>
      </c>
      <c r="AY113" s="22">
        <f>'Activity data'!AY72*UDSOEF*NtoN2O*kgtoGg</f>
        <v>6.0528245159543719</v>
      </c>
      <c r="AZ113" s="22">
        <f>'Activity data'!AZ72*UDSOEF*NtoN2O*kgtoGg</f>
        <v>6.0639621906643262</v>
      </c>
      <c r="BA113" s="22">
        <f>'Activity data'!BA72*UDSOEF*NtoN2O*kgtoGg</f>
        <v>6.0757187414235574</v>
      </c>
      <c r="BB113" s="22">
        <f>'Activity data'!BB72*UDSOEF*NtoN2O*kgtoGg</f>
        <v>6.0832373620899975</v>
      </c>
      <c r="BC113" s="22">
        <f>'Activity data'!BC72*UDSOEF*NtoN2O*kgtoGg</f>
        <v>6.0915081280608563</v>
      </c>
      <c r="BD113" s="22">
        <f>'Activity data'!BD72*UDSOEF*NtoN2O*kgtoGg</f>
        <v>6.1002397936256587</v>
      </c>
      <c r="BE113" s="22">
        <f>'Activity data'!BE72*UDSOEF*NtoN2O*kgtoGg</f>
        <v>6.1095468806871454</v>
      </c>
      <c r="BF113" s="22">
        <f>'Activity data'!BF72*UDSOEF*NtoN2O*kgtoGg</f>
        <v>6.1194107325717573</v>
      </c>
      <c r="BG113" s="22">
        <f>'Activity data'!BG72*UDSOEF*NtoN2O*kgtoGg</f>
        <v>6.1252265231162868</v>
      </c>
      <c r="BH113" s="22">
        <f>'Activity data'!BH72*UDSOEF*NtoN2O*kgtoGg</f>
        <v>6.1314254397784804</v>
      </c>
      <c r="BI113" s="22">
        <f>'Activity data'!BI72*UDSOEF*NtoN2O*kgtoGg</f>
        <v>6.1381317361982228</v>
      </c>
      <c r="BJ113" s="22">
        <f>'Activity data'!BJ72*UDSOEF*NtoN2O*kgtoGg</f>
        <v>6.1453318865460762</v>
      </c>
      <c r="BK113" s="22">
        <f>'Activity data'!BK72*UDSOEF*NtoN2O*kgtoGg</f>
        <v>6.1530220376460782</v>
      </c>
      <c r="BL113" s="22">
        <f>'Activity data'!BL72*UDSOEF*NtoN2O*kgtoGg</f>
        <v>6.1564155599435209</v>
      </c>
      <c r="BM113" s="22">
        <f>'Activity data'!BM72*UDSOEF*NtoN2O*kgtoGg</f>
        <v>6.1585308492383684</v>
      </c>
      <c r="BN113" s="22">
        <f>'Activity data'!BN72*UDSOEF*NtoN2O*kgtoGg</f>
        <v>6.1607551717750102</v>
      </c>
      <c r="BO113" s="22">
        <f>'Activity data'!BO72*UDSOEF*NtoN2O*kgtoGg</f>
        <v>6.1634041041221836</v>
      </c>
      <c r="BP113" s="22">
        <f>'Activity data'!BP72*UDSOEF*NtoN2O*kgtoGg</f>
        <v>6.1663157189504343</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0.66272321245422106</v>
      </c>
      <c r="AO114" s="22">
        <f>'Activity data'!AO73*UDSOEF*NtoN2O*kgtoGg</f>
        <v>0.66393016122027193</v>
      </c>
      <c r="AP114" s="22">
        <f>'Activity data'!AP73*UDSOEF*NtoN2O*kgtoGg</f>
        <v>0.66529020262926652</v>
      </c>
      <c r="AQ114" s="22">
        <f>'Activity data'!AQ73*UDSOEF*NtoN2O*kgtoGg</f>
        <v>0.66680035560855078</v>
      </c>
      <c r="AR114" s="22">
        <f>'Activity data'!AR73*UDSOEF*NtoN2O*kgtoGg</f>
        <v>0.66771333400291188</v>
      </c>
      <c r="AS114" s="22">
        <f>'Activity data'!AS73*UDSOEF*NtoN2O*kgtoGg</f>
        <v>0.66875284912158439</v>
      </c>
      <c r="AT114" s="22">
        <f>'Activity data'!AT73*UDSOEF*NtoN2O*kgtoGg</f>
        <v>0.66990304467313821</v>
      </c>
      <c r="AU114" s="22">
        <f>'Activity data'!AU73*UDSOEF*NtoN2O*kgtoGg</f>
        <v>0.6711664104724987</v>
      </c>
      <c r="AV114" s="22">
        <f>'Activity data'!AV73*UDSOEF*NtoN2O*kgtoGg</f>
        <v>0.6725308447386894</v>
      </c>
      <c r="AW114" s="22">
        <f>'Activity data'!AW73*UDSOEF*NtoN2O*kgtoGg</f>
        <v>0.6734913332699497</v>
      </c>
      <c r="AX114" s="22">
        <f>'Activity data'!AX73*UDSOEF*NtoN2O*kgtoGg</f>
        <v>0.67453604167811176</v>
      </c>
      <c r="AY114" s="22">
        <f>'Activity data'!AY73*UDSOEF*NtoN2O*kgtoGg</f>
        <v>0.67567393721206293</v>
      </c>
      <c r="AZ114" s="22">
        <f>'Activity data'!AZ73*UDSOEF*NtoN2O*kgtoGg</f>
        <v>0.67691723057086206</v>
      </c>
      <c r="BA114" s="22">
        <f>'Activity data'!BA73*UDSOEF*NtoN2O*kgtoGg</f>
        <v>0.67822960877026039</v>
      </c>
      <c r="BB114" s="22">
        <f>'Activity data'!BB73*UDSOEF*NtoN2O*kgtoGg</f>
        <v>0.67906890883830417</v>
      </c>
      <c r="BC114" s="22">
        <f>'Activity data'!BC73*UDSOEF*NtoN2O*kgtoGg</f>
        <v>0.67999217053085115</v>
      </c>
      <c r="BD114" s="22">
        <f>'Activity data'!BD73*UDSOEF*NtoN2O*kgtoGg</f>
        <v>0.68096688222702506</v>
      </c>
      <c r="BE114" s="22">
        <f>'Activity data'!BE73*UDSOEF*NtoN2O*kgtoGg</f>
        <v>0.6820058279526503</v>
      </c>
      <c r="BF114" s="22">
        <f>'Activity data'!BF73*UDSOEF*NtoN2O*kgtoGg</f>
        <v>0.68310692507208359</v>
      </c>
      <c r="BG114" s="22">
        <f>'Activity data'!BG73*UDSOEF*NtoN2O*kgtoGg</f>
        <v>0.68375613901920285</v>
      </c>
      <c r="BH114" s="22">
        <f>'Activity data'!BH73*UDSOEF*NtoN2O*kgtoGg</f>
        <v>0.68444812115358522</v>
      </c>
      <c r="BI114" s="22">
        <f>'Activity data'!BI73*UDSOEF*NtoN2O*kgtoGg</f>
        <v>0.68519674185026924</v>
      </c>
      <c r="BJ114" s="22">
        <f>'Activity data'!BJ73*UDSOEF*NtoN2O*kgtoGg</f>
        <v>0.68600049122731277</v>
      </c>
      <c r="BK114" s="22">
        <f>'Activity data'!BK73*UDSOEF*NtoN2O*kgtoGg</f>
        <v>0.68685893915650653</v>
      </c>
      <c r="BL114" s="22">
        <f>'Activity data'!BL73*UDSOEF*NtoN2O*kgtoGg</f>
        <v>0.68723775644514373</v>
      </c>
      <c r="BM114" s="22">
        <f>'Activity data'!BM73*UDSOEF*NtoN2O*kgtoGg</f>
        <v>0.68747388518841468</v>
      </c>
      <c r="BN114" s="22">
        <f>'Activity data'!BN73*UDSOEF*NtoN2O*kgtoGg</f>
        <v>0.68772218526088502</v>
      </c>
      <c r="BO114" s="22">
        <f>'Activity data'!BO73*UDSOEF*NtoN2O*kgtoGg</f>
        <v>0.68801788432562838</v>
      </c>
      <c r="BP114" s="22">
        <f>'Activity data'!BP73*UDSOEF*NtoN2O*kgtoGg</f>
        <v>0.68834290651146324</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0.75086991704070716</v>
      </c>
      <c r="AO115" s="22">
        <f>'Activity data'!AO74*UDSOEF*NtoN2O*kgtoGg</f>
        <v>0.75326290702003529</v>
      </c>
      <c r="AP115" s="22">
        <f>'Activity data'!AP74*UDSOEF*NtoN2O*kgtoGg</f>
        <v>0.7558628616529004</v>
      </c>
      <c r="AQ115" s="22">
        <f>'Activity data'!AQ74*UDSOEF*NtoN2O*kgtoGg</f>
        <v>0.75866704229411064</v>
      </c>
      <c r="AR115" s="22">
        <f>'Activity data'!AR74*UDSOEF*NtoN2O*kgtoGg</f>
        <v>0.76041326657995134</v>
      </c>
      <c r="AS115" s="22">
        <f>'Activity data'!AS74*UDSOEF*NtoN2O*kgtoGg</f>
        <v>0.76233323740653391</v>
      </c>
      <c r="AT115" s="22">
        <f>'Activity data'!AT74*UDSOEF*NtoN2O*kgtoGg</f>
        <v>0.7644017042117327</v>
      </c>
      <c r="AU115" s="22">
        <f>'Activity data'!AU74*UDSOEF*NtoN2O*kgtoGg</f>
        <v>0.76662424812576768</v>
      </c>
      <c r="AV115" s="22">
        <f>'Activity data'!AV74*UDSOEF*NtoN2O*kgtoGg</f>
        <v>0.76898174002766417</v>
      </c>
      <c r="AW115" s="22">
        <f>'Activity data'!AW74*UDSOEF*NtoN2O*kgtoGg</f>
        <v>0.77063014930688833</v>
      </c>
      <c r="AX115" s="22">
        <f>'Activity data'!AX74*UDSOEF*NtoN2O*kgtoGg</f>
        <v>0.77239087914657267</v>
      </c>
      <c r="AY115" s="22">
        <f>'Activity data'!AY74*UDSOEF*NtoN2O*kgtoGg</f>
        <v>0.77427976242670926</v>
      </c>
      <c r="AZ115" s="22">
        <f>'Activity data'!AZ74*UDSOEF*NtoN2O*kgtoGg</f>
        <v>0.77631778912807148</v>
      </c>
      <c r="BA115" s="22">
        <f>'Activity data'!BA74*UDSOEF*NtoN2O*kgtoGg</f>
        <v>0.77844512655435472</v>
      </c>
      <c r="BB115" s="22">
        <f>'Activity data'!BB74*UDSOEF*NtoN2O*kgtoGg</f>
        <v>0.7797640610605554</v>
      </c>
      <c r="BC115" s="22">
        <f>'Activity data'!BC74*UDSOEF*NtoN2O*kgtoGg</f>
        <v>0.78120161701573809</v>
      </c>
      <c r="BD115" s="22">
        <f>'Activity data'!BD74*UDSOEF*NtoN2O*kgtoGg</f>
        <v>0.78270444505442915</v>
      </c>
      <c r="BE115" s="22">
        <f>'Activity data'!BE74*UDSOEF*NtoN2O*kgtoGg</f>
        <v>0.78429417121166733</v>
      </c>
      <c r="BF115" s="22">
        <f>'Activity data'!BF74*UDSOEF*NtoN2O*kgtoGg</f>
        <v>0.78596775171004374</v>
      </c>
      <c r="BG115" s="22">
        <f>'Activity data'!BG74*UDSOEF*NtoN2O*kgtoGg</f>
        <v>0.78688143133177946</v>
      </c>
      <c r="BH115" s="22">
        <f>'Activity data'!BH74*UDSOEF*NtoN2O*kgtoGg</f>
        <v>0.78785077820746408</v>
      </c>
      <c r="BI115" s="22">
        <f>'Activity data'!BI74*UDSOEF*NtoN2O*kgtoGg</f>
        <v>0.7888988445463605</v>
      </c>
      <c r="BJ115" s="22">
        <f>'Activity data'!BJ74*UDSOEF*NtoN2O*kgtoGg</f>
        <v>0.79002336229313685</v>
      </c>
      <c r="BK115" s="22">
        <f>'Activity data'!BK74*UDSOEF*NtoN2O*kgtoGg</f>
        <v>0.79122380795754044</v>
      </c>
      <c r="BL115" s="22">
        <f>'Activity data'!BL74*UDSOEF*NtoN2O*kgtoGg</f>
        <v>0.7916303239332646</v>
      </c>
      <c r="BM115" s="22">
        <f>'Activity data'!BM74*UDSOEF*NtoN2O*kgtoGg</f>
        <v>0.79179502132362767</v>
      </c>
      <c r="BN115" s="22">
        <f>'Activity data'!BN74*UDSOEF*NtoN2O*kgtoGg</f>
        <v>0.79197082562586996</v>
      </c>
      <c r="BO115" s="22">
        <f>'Activity data'!BO74*UDSOEF*NtoN2O*kgtoGg</f>
        <v>0.79221515101425422</v>
      </c>
      <c r="BP115" s="22">
        <f>'Activity data'!BP74*UDSOEF*NtoN2O*kgtoGg</f>
        <v>0.79249879187345329</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1.2426744605643545</v>
      </c>
      <c r="AO116" s="22">
        <f>'Activity data'!AO75*UDSOEF*NtoN2O*kgtoGg</f>
        <v>1.2466348103722378</v>
      </c>
      <c r="AP116" s="22">
        <f>'Activity data'!AP75*UDSOEF*NtoN2O*kgtoGg</f>
        <v>1.2509376824777296</v>
      </c>
      <c r="AQ116" s="22">
        <f>'Activity data'!AQ75*UDSOEF*NtoN2O*kgtoGg</f>
        <v>1.2555785444786665</v>
      </c>
      <c r="AR116" s="22">
        <f>'Activity data'!AR75*UDSOEF*NtoN2O*kgtoGg</f>
        <v>1.2584685102013364</v>
      </c>
      <c r="AS116" s="22">
        <f>'Activity data'!AS75*UDSOEF*NtoN2O*kgtoGg</f>
        <v>1.261646022919686</v>
      </c>
      <c r="AT116" s="22">
        <f>'Activity data'!AT75*UDSOEF*NtoN2O*kgtoGg</f>
        <v>1.2650692934663017</v>
      </c>
      <c r="AU116" s="22">
        <f>'Activity data'!AU75*UDSOEF*NtoN2O*kgtoGg</f>
        <v>1.2687475584983314</v>
      </c>
      <c r="AV116" s="22">
        <f>'Activity data'!AV75*UDSOEF*NtoN2O*kgtoGg</f>
        <v>1.272649159709125</v>
      </c>
      <c r="AW116" s="22">
        <f>'Activity data'!AW75*UDSOEF*NtoN2O*kgtoGg</f>
        <v>1.2753772435827231</v>
      </c>
      <c r="AX116" s="22">
        <f>'Activity data'!AX75*UDSOEF*NtoN2O*kgtoGg</f>
        <v>1.2782912157023583</v>
      </c>
      <c r="AY116" s="22">
        <f>'Activity data'!AY75*UDSOEF*NtoN2O*kgtoGg</f>
        <v>1.2814172791628093</v>
      </c>
      <c r="AZ116" s="22">
        <f>'Activity data'!AZ75*UDSOEF*NtoN2O*kgtoGg</f>
        <v>1.2847901719558945</v>
      </c>
      <c r="BA116" s="22">
        <f>'Activity data'!BA75*UDSOEF*NtoN2O*kgtoGg</f>
        <v>1.2883108721845891</v>
      </c>
      <c r="BB116" s="22">
        <f>'Activity data'!BB75*UDSOEF*NtoN2O*kgtoGg</f>
        <v>1.2904936820013306</v>
      </c>
      <c r="BC116" s="22">
        <f>'Activity data'!BC75*UDSOEF*NtoN2O*kgtoGg</f>
        <v>1.2928728079066252</v>
      </c>
      <c r="BD116" s="22">
        <f>'Activity data'!BD75*UDSOEF*NtoN2O*kgtoGg</f>
        <v>1.2953599577842783</v>
      </c>
      <c r="BE116" s="22">
        <f>'Activity data'!BE75*UDSOEF*NtoN2O*kgtoGg</f>
        <v>1.2979909222829984</v>
      </c>
      <c r="BF116" s="22">
        <f>'Activity data'!BF75*UDSOEF*NtoN2O*kgtoGg</f>
        <v>1.3007606640130009</v>
      </c>
      <c r="BG116" s="22">
        <f>'Activity data'!BG75*UDSOEF*NtoN2O*kgtoGg</f>
        <v>1.3022727852277429</v>
      </c>
      <c r="BH116" s="22">
        <f>'Activity data'!BH75*UDSOEF*NtoN2O*kgtoGg</f>
        <v>1.3038770346170228</v>
      </c>
      <c r="BI116" s="22">
        <f>'Activity data'!BI75*UDSOEF*NtoN2O*kgtoGg</f>
        <v>1.3056115631189191</v>
      </c>
      <c r="BJ116" s="22">
        <f>'Activity data'!BJ75*UDSOEF*NtoN2O*kgtoGg</f>
        <v>1.3074726171479283</v>
      </c>
      <c r="BK116" s="22">
        <f>'Activity data'!BK75*UDSOEF*NtoN2O*kgtoGg</f>
        <v>1.3094593303383155</v>
      </c>
      <c r="BL116" s="22">
        <f>'Activity data'!BL75*UDSOEF*NtoN2O*kgtoGg</f>
        <v>1.3101321060207329</v>
      </c>
      <c r="BM116" s="22">
        <f>'Activity data'!BM75*UDSOEF*NtoN2O*kgtoGg</f>
        <v>1.3104046768563475</v>
      </c>
      <c r="BN116" s="22">
        <f>'Activity data'!BN75*UDSOEF*NtoN2O*kgtoGg</f>
        <v>1.3106956294055117</v>
      </c>
      <c r="BO116" s="22">
        <f>'Activity data'!BO75*UDSOEF*NtoN2O*kgtoGg</f>
        <v>1.3110999829603982</v>
      </c>
      <c r="BP116" s="22">
        <f>'Activity data'!BP75*UDSOEF*NtoN2O*kgtoGg</f>
        <v>1.3115694028208826</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0.18507774454731582</v>
      </c>
      <c r="AO117" s="22">
        <f>'Activity data'!AO76*UDSOEF*NtoN2O*kgtoGg</f>
        <v>0.18475318870778257</v>
      </c>
      <c r="AP117" s="22">
        <f>'Activity data'!AP76*UDSOEF*NtoN2O*kgtoGg</f>
        <v>0.18461269957531484</v>
      </c>
      <c r="AQ117" s="22">
        <f>'Activity data'!AQ76*UDSOEF*NtoN2O*kgtoGg</f>
        <v>0.18476400663065076</v>
      </c>
      <c r="AR117" s="22">
        <f>'Activity data'!AR76*UDSOEF*NtoN2O*kgtoGg</f>
        <v>0.1852454346893917</v>
      </c>
      <c r="AS117" s="22">
        <f>'Activity data'!AS76*UDSOEF*NtoN2O*kgtoGg</f>
        <v>0.1859517633658378</v>
      </c>
      <c r="AT117" s="22">
        <f>'Activity data'!AT76*UDSOEF*NtoN2O*kgtoGg</f>
        <v>0.18664547987501798</v>
      </c>
      <c r="AU117" s="22">
        <f>'Activity data'!AU76*UDSOEF*NtoN2O*kgtoGg</f>
        <v>0.18750414951882943</v>
      </c>
      <c r="AV117" s="22">
        <f>'Activity data'!AV76*UDSOEF*NtoN2O*kgtoGg</f>
        <v>0.18835417333288468</v>
      </c>
      <c r="AW117" s="22">
        <f>'Activity data'!AW76*UDSOEF*NtoN2O*kgtoGg</f>
        <v>0.19144577743196164</v>
      </c>
      <c r="AX117" s="22">
        <f>'Activity data'!AX76*UDSOEF*NtoN2O*kgtoGg</f>
        <v>0.19443984366563877</v>
      </c>
      <c r="AY117" s="22">
        <f>'Activity data'!AY76*UDSOEF*NtoN2O*kgtoGg</f>
        <v>0.19762433002693799</v>
      </c>
      <c r="AZ117" s="22">
        <f>'Activity data'!AZ76*UDSOEF*NtoN2O*kgtoGg</f>
        <v>0.20134845549169711</v>
      </c>
      <c r="BA117" s="22">
        <f>'Activity data'!BA76*UDSOEF*NtoN2O*kgtoGg</f>
        <v>0.20485530492151927</v>
      </c>
      <c r="BB117" s="22">
        <f>'Activity data'!BB76*UDSOEF*NtoN2O*kgtoGg</f>
        <v>0.20876004121420597</v>
      </c>
      <c r="BC117" s="22">
        <f>'Activity data'!BC76*UDSOEF*NtoN2O*kgtoGg</f>
        <v>0.21300801490798224</v>
      </c>
      <c r="BD117" s="22">
        <f>'Activity data'!BD76*UDSOEF*NtoN2O*kgtoGg</f>
        <v>0.21692606418584567</v>
      </c>
      <c r="BE117" s="22">
        <f>'Activity data'!BE76*UDSOEF*NtoN2O*kgtoGg</f>
        <v>0.22085294573643779</v>
      </c>
      <c r="BF117" s="22">
        <f>'Activity data'!BF76*UDSOEF*NtoN2O*kgtoGg</f>
        <v>0.22478951184627766</v>
      </c>
      <c r="BG117" s="22">
        <f>'Activity data'!BG76*UDSOEF*NtoN2O*kgtoGg</f>
        <v>0.22910330745518556</v>
      </c>
      <c r="BH117" s="22">
        <f>'Activity data'!BH76*UDSOEF*NtoN2O*kgtoGg</f>
        <v>0.23316294376236621</v>
      </c>
      <c r="BI117" s="22">
        <f>'Activity data'!BI76*UDSOEF*NtoN2O*kgtoGg</f>
        <v>0.23731513351694561</v>
      </c>
      <c r="BJ117" s="22">
        <f>'Activity data'!BJ76*UDSOEF*NtoN2O*kgtoGg</f>
        <v>0.24156299233523279</v>
      </c>
      <c r="BK117" s="22">
        <f>'Activity data'!BK76*UDSOEF*NtoN2O*kgtoGg</f>
        <v>0.24593066402224678</v>
      </c>
      <c r="BL117" s="22">
        <f>'Activity data'!BL76*UDSOEF*NtoN2O*kgtoGg</f>
        <v>0.25046456926232608</v>
      </c>
      <c r="BM117" s="22">
        <f>'Activity data'!BM76*UDSOEF*NtoN2O*kgtoGg</f>
        <v>0.25094253773192082</v>
      </c>
      <c r="BN117" s="22">
        <f>'Activity data'!BN76*UDSOEF*NtoN2O*kgtoGg</f>
        <v>0.25078452314814187</v>
      </c>
      <c r="BO117" s="22">
        <f>'Activity data'!BO76*UDSOEF*NtoN2O*kgtoGg</f>
        <v>0.25078747601406304</v>
      </c>
      <c r="BP117" s="22">
        <f>'Activity data'!BP76*UDSOEF*NtoN2O*kgtoGg</f>
        <v>0.25058596915197773</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0.66007517124244464</v>
      </c>
      <c r="AP135" s="22">
        <f>'Activity data'!AP47*ttokg*FracGASF*MSVolatEF*NtoN2O*kgtoGg</f>
        <v>0.66002784832559036</v>
      </c>
      <c r="AQ135" s="22">
        <f>'Activity data'!AQ47*ttokg*FracGASF*MSVolatEF*NtoN2O*kgtoGg</f>
        <v>0.65997148582591891</v>
      </c>
      <c r="AR135" s="22">
        <f>'Activity data'!AR47*ttokg*FracGASF*MSVolatEF*NtoN2O*kgtoGg</f>
        <v>0.65990071375256643</v>
      </c>
      <c r="AS135" s="22">
        <f>'Activity data'!AS47*ttokg*FracGASF*MSVolatEF*NtoN2O*kgtoGg</f>
        <v>0.65982275724596895</v>
      </c>
      <c r="AT135" s="22">
        <f>'Activity data'!AT47*ttokg*FracGASF*MSVolatEF*NtoN2O*kgtoGg</f>
        <v>0.6597336320656767</v>
      </c>
      <c r="AU135" s="22">
        <f>'Activity data'!AU47*ttokg*FracGASF*MSVolatEF*NtoN2O*kgtoGg</f>
        <v>0.65964493805240054</v>
      </c>
      <c r="AV135" s="22">
        <f>'Activity data'!AV47*ttokg*FracGASF*MSVolatEF*NtoN2O*kgtoGg</f>
        <v>0.65954805991522669</v>
      </c>
      <c r="AW135" s="22">
        <f>'Activity data'!AW47*ttokg*FracGASF*MSVolatEF*NtoN2O*kgtoGg</f>
        <v>0.65945145730271504</v>
      </c>
      <c r="AX135" s="22">
        <f>'Activity data'!AX47*ttokg*FracGASF*MSVolatEF*NtoN2O*kgtoGg</f>
        <v>0.65925479257498754</v>
      </c>
      <c r="AY135" s="22">
        <f>'Activity data'!AY47*ttokg*FracGASF*MSVolatEF*NtoN2O*kgtoGg</f>
        <v>0.65906472764247881</v>
      </c>
      <c r="AZ135" s="22">
        <f>'Activity data'!AZ47*ttokg*FracGASF*MSVolatEF*NtoN2O*kgtoGg</f>
        <v>0.65886772588458176</v>
      </c>
      <c r="BA135" s="22">
        <f>'Activity data'!BA47*ttokg*FracGASF*MSVolatEF*NtoN2O*kgtoGg</f>
        <v>0.65864840426990678</v>
      </c>
      <c r="BB135" s="22">
        <f>'Activity data'!BB47*ttokg*FracGASF*MSVolatEF*NtoN2O*kgtoGg</f>
        <v>0.65844155786350467</v>
      </c>
      <c r="BC135" s="22">
        <f>'Activity data'!BC47*ttokg*FracGASF*MSVolatEF*NtoN2O*kgtoGg</f>
        <v>0.65822701505167991</v>
      </c>
      <c r="BD135" s="22">
        <f>'Activity data'!BD47*ttokg*FracGASF*MSVolatEF*NtoN2O*kgtoGg</f>
        <v>0.65800096624760029</v>
      </c>
      <c r="BE135" s="22">
        <f>'Activity data'!BE47*ttokg*FracGASF*MSVolatEF*NtoN2O*kgtoGg</f>
        <v>0.65779218785415994</v>
      </c>
      <c r="BF135" s="22">
        <f>'Activity data'!BF47*ttokg*FracGASF*MSVolatEF*NtoN2O*kgtoGg</f>
        <v>0.65758590585708043</v>
      </c>
      <c r="BG135" s="22">
        <f>'Activity data'!BG47*ttokg*FracGASF*MSVolatEF*NtoN2O*kgtoGg</f>
        <v>0.65738200041774841</v>
      </c>
      <c r="BH135" s="22">
        <f>'Activity data'!BH47*ttokg*FracGASF*MSVolatEF*NtoN2O*kgtoGg</f>
        <v>0.65717279509176152</v>
      </c>
      <c r="BI135" s="22">
        <f>'Activity data'!BI47*ttokg*FracGASF*MSVolatEF*NtoN2O*kgtoGg</f>
        <v>0.65697660121399915</v>
      </c>
      <c r="BJ135" s="22">
        <f>'Activity data'!BJ47*ttokg*FracGASF*MSVolatEF*NtoN2O*kgtoGg</f>
        <v>0.6567796476758585</v>
      </c>
      <c r="BK135" s="22">
        <f>'Activity data'!BK47*ttokg*FracGASF*MSVolatEF*NtoN2O*kgtoGg</f>
        <v>0.65658191596470661</v>
      </c>
      <c r="BL135" s="22">
        <f>'Activity data'!BL47*ttokg*FracGASF*MSVolatEF*NtoN2O*kgtoGg</f>
        <v>0.65638262853025309</v>
      </c>
      <c r="BM135" s="22">
        <f>'Activity data'!BM47*ttokg*FracGASF*MSVolatEF*NtoN2O*kgtoGg</f>
        <v>0.65618729804775466</v>
      </c>
      <c r="BN135" s="22">
        <f>'Activity data'!BN47*ttokg*FracGASF*MSVolatEF*NtoN2O*kgtoGg</f>
        <v>0.65613779103687475</v>
      </c>
      <c r="BO135" s="22">
        <f>'Activity data'!BO47*ttokg*FracGASF*MSVolatEF*NtoN2O*kgtoGg</f>
        <v>0.65611086133274787</v>
      </c>
      <c r="BP135" s="22">
        <f>'Activity data'!BP47*ttokg*FracGASF*MSVolatEF*NtoN2O*kgtoGg</f>
        <v>0.65607818169023535</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8.7129922604002718E-3</v>
      </c>
      <c r="AP136" s="22">
        <f>'Activity data'!AP48*ttokg*FracGASM*MSVolatEF*NtoN2O*kgtoGg</f>
        <v>8.7123675978977924E-3</v>
      </c>
      <c r="AQ136" s="22">
        <f>'Activity data'!AQ48*ttokg*FracGASM*MSVolatEF*NtoN2O*kgtoGg</f>
        <v>8.7116236129021318E-3</v>
      </c>
      <c r="AR136" s="22">
        <f>'Activity data'!AR48*ttokg*FracGASM*MSVolatEF*NtoN2O*kgtoGg</f>
        <v>8.7106894215338813E-3</v>
      </c>
      <c r="AS136" s="22">
        <f>'Activity data'!AS48*ttokg*FracGASM*MSVolatEF*NtoN2O*kgtoGg</f>
        <v>8.7096603956467924E-3</v>
      </c>
      <c r="AT136" s="22">
        <f>'Activity data'!AT48*ttokg*FracGASM*MSVolatEF*NtoN2O*kgtoGg</f>
        <v>8.7084839432669363E-3</v>
      </c>
      <c r="AU136" s="22">
        <f>'Activity data'!AU48*ttokg*FracGASM*MSVolatEF*NtoN2O*kgtoGg</f>
        <v>8.7073131822916865E-3</v>
      </c>
      <c r="AV136" s="22">
        <f>'Activity data'!AV48*ttokg*FracGASM*MSVolatEF*NtoN2O*kgtoGg</f>
        <v>8.7060343908809956E-3</v>
      </c>
      <c r="AW136" s="22">
        <f>'Activity data'!AW48*ttokg*FracGASM*MSVolatEF*NtoN2O*kgtoGg</f>
        <v>8.7047592363958381E-3</v>
      </c>
      <c r="AX136" s="22">
        <f>'Activity data'!AX48*ttokg*FracGASM*MSVolatEF*NtoN2O*kgtoGg</f>
        <v>8.7021632619898349E-3</v>
      </c>
      <c r="AY136" s="22">
        <f>'Activity data'!AY48*ttokg*FracGASM*MSVolatEF*NtoN2O*kgtoGg</f>
        <v>8.6996544048807221E-3</v>
      </c>
      <c r="AZ136" s="22">
        <f>'Activity data'!AZ48*ttokg*FracGASM*MSVolatEF*NtoN2O*kgtoGg</f>
        <v>8.6970539816764812E-3</v>
      </c>
      <c r="BA136" s="22">
        <f>'Activity data'!BA48*ttokg*FracGASM*MSVolatEF*NtoN2O*kgtoGg</f>
        <v>8.6941589363627707E-3</v>
      </c>
      <c r="BB136" s="22">
        <f>'Activity data'!BB48*ttokg*FracGASM*MSVolatEF*NtoN2O*kgtoGg</f>
        <v>8.6914285637982626E-3</v>
      </c>
      <c r="BC136" s="22">
        <f>'Activity data'!BC48*ttokg*FracGASM*MSVolatEF*NtoN2O*kgtoGg</f>
        <v>8.6885965986821731E-3</v>
      </c>
      <c r="BD136" s="22">
        <f>'Activity data'!BD48*ttokg*FracGASM*MSVolatEF*NtoN2O*kgtoGg</f>
        <v>8.6856127544683234E-3</v>
      </c>
      <c r="BE136" s="22">
        <f>'Activity data'!BE48*ttokg*FracGASM*MSVolatEF*NtoN2O*kgtoGg</f>
        <v>8.682856879674912E-3</v>
      </c>
      <c r="BF136" s="22">
        <f>'Activity data'!BF48*ttokg*FracGASM*MSVolatEF*NtoN2O*kgtoGg</f>
        <v>8.6801339573134625E-3</v>
      </c>
      <c r="BG136" s="22">
        <f>'Activity data'!BG48*ttokg*FracGASM*MSVolatEF*NtoN2O*kgtoGg</f>
        <v>8.6774424055142789E-3</v>
      </c>
      <c r="BH136" s="22">
        <f>'Activity data'!BH48*ttokg*FracGASM*MSVolatEF*NtoN2O*kgtoGg</f>
        <v>8.6746808952112529E-3</v>
      </c>
      <c r="BI136" s="22">
        <f>'Activity data'!BI48*ttokg*FracGASM*MSVolatEF*NtoN2O*kgtoGg</f>
        <v>8.6720911360247902E-3</v>
      </c>
      <c r="BJ136" s="22">
        <f>'Activity data'!BJ48*ttokg*FracGASM*MSVolatEF*NtoN2O*kgtoGg</f>
        <v>8.6694913493213371E-3</v>
      </c>
      <c r="BK136" s="22">
        <f>'Activity data'!BK48*ttokg*FracGASM*MSVolatEF*NtoN2O*kgtoGg</f>
        <v>8.666881290734129E-3</v>
      </c>
      <c r="BL136" s="22">
        <f>'Activity data'!BL48*ttokg*FracGASM*MSVolatEF*NtoN2O*kgtoGg</f>
        <v>8.6642506965993391E-3</v>
      </c>
      <c r="BM136" s="22">
        <f>'Activity data'!BM48*ttokg*FracGASM*MSVolatEF*NtoN2O*kgtoGg</f>
        <v>8.6616723342303626E-3</v>
      </c>
      <c r="BN136" s="22">
        <f>'Activity data'!BN48*ttokg*FracGASM*MSVolatEF*NtoN2O*kgtoGg</f>
        <v>8.6610188416867476E-3</v>
      </c>
      <c r="BO136" s="22">
        <f>'Activity data'!BO48*ttokg*FracGASM*MSVolatEF*NtoN2O*kgtoGg</f>
        <v>8.6606633695922759E-3</v>
      </c>
      <c r="BP136" s="22">
        <f>'Activity data'!BP48*ttokg*FracGASM*MSVolatEF*NtoN2O*kgtoGg</f>
        <v>8.6602319983111065E-3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1.092839339751706</v>
      </c>
      <c r="AO137" s="22">
        <f>SUM('Activity data'!AO50:AO65)*FracGASM*MSVolatEF*NtoN2O*kgtoGg</f>
        <v>1.0884590012986415</v>
      </c>
      <c r="AP137" s="22">
        <f>SUM('Activity data'!AP50:AP65)*FracGASM*MSVolatEF*NtoN2O*kgtoGg</f>
        <v>1.0861722374431266</v>
      </c>
      <c r="AQ137" s="22">
        <f>SUM('Activity data'!AQ50:AQ65)*FracGASM*MSVolatEF*NtoN2O*kgtoGg</f>
        <v>1.0869911214108279</v>
      </c>
      <c r="AR137" s="22">
        <f>SUM('Activity data'!AR50:AR65)*FracGASM*MSVolatEF*NtoN2O*kgtoGg</f>
        <v>1.0894788156278201</v>
      </c>
      <c r="AS137" s="22">
        <f>SUM('Activity data'!AS50:AS65)*FracGASM*MSVolatEF*NtoN2O*kgtoGg</f>
        <v>1.0943472306919324</v>
      </c>
      <c r="AT137" s="22">
        <f>SUM('Activity data'!AT50:AT65)*FracGASM*MSVolatEF*NtoN2O*kgtoGg</f>
        <v>1.0992824340058134</v>
      </c>
      <c r="AU137" s="22">
        <f>SUM('Activity data'!AU50:AU65)*FracGASM*MSVolatEF*NtoN2O*kgtoGg</f>
        <v>1.1059782625530461</v>
      </c>
      <c r="AV137" s="22">
        <f>SUM('Activity data'!AV50:AV65)*FracGASM*MSVolatEF*NtoN2O*kgtoGg</f>
        <v>1.1127541328733426</v>
      </c>
      <c r="AW137" s="22">
        <f>SUM('Activity data'!AW50:AW65)*FracGASM*MSVolatEF*NtoN2O*kgtoGg</f>
        <v>1.1357373605513075</v>
      </c>
      <c r="AX137" s="22">
        <f>SUM('Activity data'!AX50:AX65)*FracGASM*MSVolatEF*NtoN2O*kgtoGg</f>
        <v>1.1575749589410607</v>
      </c>
      <c r="AY137" s="22">
        <f>SUM('Activity data'!AY50:AY65)*FracGASM*MSVolatEF*NtoN2O*kgtoGg</f>
        <v>1.1809860041969444</v>
      </c>
      <c r="AZ137" s="22">
        <f>SUM('Activity data'!AZ50:AZ65)*FracGASM*MSVolatEF*NtoN2O*kgtoGg</f>
        <v>1.2091819756077173</v>
      </c>
      <c r="BA137" s="22">
        <f>SUM('Activity data'!BA50:BA65)*FracGASM*MSVolatEF*NtoN2O*kgtoGg</f>
        <v>1.2350794934885041</v>
      </c>
      <c r="BB137" s="22">
        <f>SUM('Activity data'!BB50:BB65)*FracGASM*MSVolatEF*NtoN2O*kgtoGg</f>
        <v>1.2628709486403595</v>
      </c>
      <c r="BC137" s="22">
        <f>SUM('Activity data'!BC50:BC65)*FracGASM*MSVolatEF*NtoN2O*kgtoGg</f>
        <v>1.2934118335186329</v>
      </c>
      <c r="BD137" s="22">
        <f>SUM('Activity data'!BD50:BD65)*FracGASM*MSVolatEF*NtoN2O*kgtoGg</f>
        <v>1.3205705191042605</v>
      </c>
      <c r="BE137" s="22">
        <f>SUM('Activity data'!BE50:BE65)*FracGASM*MSVolatEF*NtoN2O*kgtoGg</f>
        <v>1.3474536601686133</v>
      </c>
      <c r="BF137" s="22">
        <f>SUM('Activity data'!BF50:BF65)*FracGASM*MSVolatEF*NtoN2O*kgtoGg</f>
        <v>1.3740738385187794</v>
      </c>
      <c r="BG137" s="22">
        <f>SUM('Activity data'!BG50:BG65)*FracGASM*MSVolatEF*NtoN2O*kgtoGg</f>
        <v>1.4047500744052734</v>
      </c>
      <c r="BH137" s="22">
        <f>SUM('Activity data'!BH50:BH65)*FracGASM*MSVolatEF*NtoN2O*kgtoGg</f>
        <v>1.4328935771270377</v>
      </c>
      <c r="BI137" s="22">
        <f>SUM('Activity data'!BI50:BI65)*FracGASM*MSVolatEF*NtoN2O*kgtoGg</f>
        <v>1.4615735148714093</v>
      </c>
      <c r="BJ137" s="22">
        <f>SUM('Activity data'!BJ50:BJ65)*FracGASM*MSVolatEF*NtoN2O*kgtoGg</f>
        <v>1.4908084199731186</v>
      </c>
      <c r="BK137" s="22">
        <f>SUM('Activity data'!BK50:BK65)*FracGASM*MSVolatEF*NtoN2O*kgtoGg</f>
        <v>1.5207973759815956</v>
      </c>
      <c r="BL137" s="22">
        <f>SUM('Activity data'!BL50:BL65)*FracGASM*MSVolatEF*NtoN2O*kgtoGg</f>
        <v>1.5502519330608044</v>
      </c>
      <c r="BM137" s="22">
        <f>SUM('Activity data'!BM50:BM65)*FracGASM*MSVolatEF*NtoN2O*kgtoGg</f>
        <v>1.5449424945959094</v>
      </c>
      <c r="BN137" s="22">
        <f>SUM('Activity data'!BN50:BN65)*FracGASM*MSVolatEF*NtoN2O*kgtoGg</f>
        <v>1.5343999995480406</v>
      </c>
      <c r="BO137" s="22">
        <f>SUM('Activity data'!BO50:BO65)*FracGASM*MSVolatEF*NtoN2O*kgtoGg</f>
        <v>1.5253965273392394</v>
      </c>
      <c r="BP137" s="22">
        <f>SUM('Activity data'!BP50:BP65)*FracGASM*MSVolatEF*NtoN2O*kgtoGg</f>
        <v>1.5148607007353287</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3.9807055690293072</v>
      </c>
      <c r="AO138" s="22">
        <f>SUM('Activity data'!AO66:AO81)*FracGASM*MSVolatEF*NtoN2O*kgtoGg</f>
        <v>3.9625560708146326</v>
      </c>
      <c r="AP138" s="22">
        <f>SUM('Activity data'!AP66:AP81)*FracGASM*MSVolatEF*NtoN2O*kgtoGg</f>
        <v>3.9495614007990318</v>
      </c>
      <c r="AQ138" s="22">
        <f>SUM('Activity data'!AQ66:AQ81)*FracGASM*MSVolatEF*NtoN2O*kgtoGg</f>
        <v>3.943864336123371</v>
      </c>
      <c r="AR138" s="22">
        <f>SUM('Activity data'!AR66:AR81)*FracGASM*MSVolatEF*NtoN2O*kgtoGg</f>
        <v>3.9400190580275929</v>
      </c>
      <c r="AS138" s="22">
        <f>SUM('Activity data'!AS66:AS81)*FracGASM*MSVolatEF*NtoN2O*kgtoGg</f>
        <v>3.941611592754009</v>
      </c>
      <c r="AT138" s="22">
        <f>SUM('Activity data'!AT66:AT81)*FracGASM*MSVolatEF*NtoN2O*kgtoGg</f>
        <v>3.9434781321850321</v>
      </c>
      <c r="AU138" s="22">
        <f>SUM('Activity data'!AU66:AU81)*FracGASM*MSVolatEF*NtoN2O*kgtoGg</f>
        <v>3.9492750098765179</v>
      </c>
      <c r="AV138" s="22">
        <f>SUM('Activity data'!AV66:AV81)*FracGASM*MSVolatEF*NtoN2O*kgtoGg</f>
        <v>3.9552941314218661</v>
      </c>
      <c r="AW138" s="22">
        <f>SUM('Activity data'!AW66:AW81)*FracGASM*MSVolatEF*NtoN2O*kgtoGg</f>
        <v>3.9857719912410707</v>
      </c>
      <c r="AX138" s="22">
        <f>SUM('Activity data'!AX66:AX81)*FracGASM*MSVolatEF*NtoN2O*kgtoGg</f>
        <v>4.012786525479755</v>
      </c>
      <c r="AY138" s="22">
        <f>SUM('Activity data'!AY66:AY81)*FracGASM*MSVolatEF*NtoN2O*kgtoGg</f>
        <v>4.0420640872662528</v>
      </c>
      <c r="AZ138" s="22">
        <f>SUM('Activity data'!AZ66:AZ81)*FracGASM*MSVolatEF*NtoN2O*kgtoGg</f>
        <v>4.0801010364484798</v>
      </c>
      <c r="BA138" s="22">
        <f>SUM('Activity data'!BA66:BA81)*FracGASM*MSVolatEF*NtoN2O*kgtoGg</f>
        <v>4.1120670996546611</v>
      </c>
      <c r="BB138" s="22">
        <f>SUM('Activity data'!BB66:BB81)*FracGASM*MSVolatEF*NtoN2O*kgtoGg</f>
        <v>4.1449564534239842</v>
      </c>
      <c r="BC138" s="22">
        <f>SUM('Activity data'!BC66:BC81)*FracGASM*MSVolatEF*NtoN2O*kgtoGg</f>
        <v>4.1818992717021617</v>
      </c>
      <c r="BD138" s="22">
        <f>SUM('Activity data'!BD66:BD81)*FracGASM*MSVolatEF*NtoN2O*kgtoGg</f>
        <v>4.2105750419215395</v>
      </c>
      <c r="BE138" s="22">
        <f>SUM('Activity data'!BE66:BE81)*FracGASM*MSVolatEF*NtoN2O*kgtoGg</f>
        <v>4.2372421747994684</v>
      </c>
      <c r="BF138" s="22">
        <f>SUM('Activity data'!BF66:BF81)*FracGASM*MSVolatEF*NtoN2O*kgtoGg</f>
        <v>4.2619108003098249</v>
      </c>
      <c r="BG138" s="22">
        <f>SUM('Activity data'!BG66:BG81)*FracGASM*MSVolatEF*NtoN2O*kgtoGg</f>
        <v>4.2977359863750904</v>
      </c>
      <c r="BH138" s="22">
        <f>SUM('Activity data'!BH66:BH81)*FracGASM*MSVolatEF*NtoN2O*kgtoGg</f>
        <v>4.3275381669954509</v>
      </c>
      <c r="BI138" s="22">
        <f>SUM('Activity data'!BI66:BI81)*FracGASM*MSVolatEF*NtoN2O*kgtoGg</f>
        <v>4.3571675530763168</v>
      </c>
      <c r="BJ138" s="22">
        <f>SUM('Activity data'!BJ66:BJ81)*FracGASM*MSVolatEF*NtoN2O*kgtoGg</f>
        <v>4.3866062325638868</v>
      </c>
      <c r="BK138" s="22">
        <f>SUM('Activity data'!BK66:BK81)*FracGASM*MSVolatEF*NtoN2O*kgtoGg</f>
        <v>4.4161636348015252</v>
      </c>
      <c r="BL138" s="22">
        <f>SUM('Activity data'!BL66:BL81)*FracGASM*MSVolatEF*NtoN2O*kgtoGg</f>
        <v>4.4419641901398546</v>
      </c>
      <c r="BM138" s="22">
        <f>SUM('Activity data'!BM66:BM81)*FracGASM*MSVolatEF*NtoN2O*kgtoGg</f>
        <v>4.4044702040185655</v>
      </c>
      <c r="BN138" s="22">
        <f>SUM('Activity data'!BN66:BN81)*FracGASM*MSVolatEF*NtoN2O*kgtoGg</f>
        <v>4.3578539764504418</v>
      </c>
      <c r="BO138" s="22">
        <f>SUM('Activity data'!BO66:BO81)*FracGASM*MSVolatEF*NtoN2O*kgtoGg</f>
        <v>4.3142319052561389</v>
      </c>
      <c r="BP138" s="22">
        <f>SUM('Activity data'!BP66:BP81)*FracGASM*MSVolatEF*NtoN2O*kgtoGg</f>
        <v>4.2682211211699421</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2.2772593407864336E-4</v>
      </c>
      <c r="AP139" s="22">
        <f>'Activity data'!AP47*FracLEACH*MSLeachEF*NtoN2O*kgtoGg</f>
        <v>2.2770960767232865E-4</v>
      </c>
      <c r="AQ139" s="22">
        <f>'Activity data'!AQ47*FracLEACH*MSLeachEF*NtoN2O*kgtoGg</f>
        <v>2.2769016260994199E-4</v>
      </c>
      <c r="AR139" s="22">
        <f>'Activity data'!AR47*FracLEACH*MSLeachEF*NtoN2O*kgtoGg</f>
        <v>2.2766574624463539E-4</v>
      </c>
      <c r="AS139" s="22">
        <f>'Activity data'!AS47*FracLEACH*MSLeachEF*NtoN2O*kgtoGg</f>
        <v>2.2763885124985932E-4</v>
      </c>
      <c r="AT139" s="22">
        <f>'Activity data'!AT47*FracLEACH*MSLeachEF*NtoN2O*kgtoGg</f>
        <v>2.2760810306265847E-4</v>
      </c>
      <c r="AU139" s="22">
        <f>'Activity data'!AU47*FracLEACH*MSLeachEF*NtoN2O*kgtoGg</f>
        <v>2.2757750362807817E-4</v>
      </c>
      <c r="AV139" s="22">
        <f>'Activity data'!AV47*FracLEACH*MSLeachEF*NtoN2O*kgtoGg</f>
        <v>2.2754408067075321E-4</v>
      </c>
      <c r="AW139" s="22">
        <f>'Activity data'!AW47*FracLEACH*MSLeachEF*NtoN2O*kgtoGg</f>
        <v>2.2751075276943662E-4</v>
      </c>
      <c r="AX139" s="22">
        <f>'Activity data'!AX47*FracLEACH*MSLeachEF*NtoN2O*kgtoGg</f>
        <v>2.274429034383707E-4</v>
      </c>
      <c r="AY139" s="22">
        <f>'Activity data'!AY47*FracLEACH*MSLeachEF*NtoN2O*kgtoGg</f>
        <v>2.2737733103665519E-4</v>
      </c>
      <c r="AZ139" s="22">
        <f>'Activity data'!AZ47*FracLEACH*MSLeachEF*NtoN2O*kgtoGg</f>
        <v>2.2730936543018069E-4</v>
      </c>
      <c r="BA139" s="22">
        <f>'Activity data'!BA47*FracLEACH*MSLeachEF*NtoN2O*kgtoGg</f>
        <v>2.2723369947311785E-4</v>
      </c>
      <c r="BB139" s="22">
        <f>'Activity data'!BB47*FracLEACH*MSLeachEF*NtoN2O*kgtoGg</f>
        <v>2.2716233746290909E-4</v>
      </c>
      <c r="BC139" s="22">
        <f>'Activity data'!BC47*FracLEACH*MSLeachEF*NtoN2O*kgtoGg</f>
        <v>2.2708832019282946E-4</v>
      </c>
      <c r="BD139" s="22">
        <f>'Activity data'!BD47*FracLEACH*MSLeachEF*NtoN2O*kgtoGg</f>
        <v>2.2701033335542205E-4</v>
      </c>
      <c r="BE139" s="22">
        <f>'Activity data'!BE47*FracLEACH*MSLeachEF*NtoN2O*kgtoGg</f>
        <v>2.2693830480968513E-4</v>
      </c>
      <c r="BF139" s="22">
        <f>'Activity data'!BF47*FracLEACH*MSLeachEF*NtoN2O*kgtoGg</f>
        <v>2.2686713752069273E-4</v>
      </c>
      <c r="BG139" s="22">
        <f>'Activity data'!BG47*FracLEACH*MSLeachEF*NtoN2O*kgtoGg</f>
        <v>2.2679679014412317E-4</v>
      </c>
      <c r="BH139" s="22">
        <f>'Activity data'!BH47*FracLEACH*MSLeachEF*NtoN2O*kgtoGg</f>
        <v>2.2672461430665769E-4</v>
      </c>
      <c r="BI139" s="22">
        <f>'Activity data'!BI47*FracLEACH*MSLeachEF*NtoN2O*kgtoGg</f>
        <v>2.2665692741882969E-4</v>
      </c>
      <c r="BJ139" s="22">
        <f>'Activity data'!BJ47*FracLEACH*MSLeachEF*NtoN2O*kgtoGg</f>
        <v>2.2658897844817118E-4</v>
      </c>
      <c r="BK139" s="22">
        <f>'Activity data'!BK47*FracLEACH*MSLeachEF*NtoN2O*kgtoGg</f>
        <v>2.2652076100782375E-4</v>
      </c>
      <c r="BL139" s="22">
        <f>'Activity data'!BL47*FracLEACH*MSLeachEF*NtoN2O*kgtoGg</f>
        <v>2.2645200684293725E-4</v>
      </c>
      <c r="BM139" s="22">
        <f>'Activity data'!BM47*FracLEACH*MSLeachEF*NtoN2O*kgtoGg</f>
        <v>2.263846178264753E-4</v>
      </c>
      <c r="BN139" s="22">
        <f>'Activity data'!BN47*FracLEACH*MSLeachEF*NtoN2O*kgtoGg</f>
        <v>2.2636753790772178E-4</v>
      </c>
      <c r="BO139" s="22">
        <f>'Activity data'!BO47*FracLEACH*MSLeachEF*NtoN2O*kgtoGg</f>
        <v>2.2635824715979799E-4</v>
      </c>
      <c r="BP139" s="22">
        <f>'Activity data'!BP47*FracLEACH*MSLeachEF*NtoN2O*kgtoGg</f>
        <v>2.2634697268313111E-4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1.5029911649190466E-6</v>
      </c>
      <c r="AP140" s="22">
        <f>'Activity data'!AP48*FracLEACH*MSLeachEF*NtoN2O*kgtoGg</f>
        <v>1.5028834106373694E-6</v>
      </c>
      <c r="AQ140" s="22">
        <f>'Activity data'!AQ48*FracLEACH*MSLeachEF*NtoN2O*kgtoGg</f>
        <v>1.5027550732256176E-6</v>
      </c>
      <c r="AR140" s="22">
        <f>'Activity data'!AR48*FracLEACH*MSLeachEF*NtoN2O*kgtoGg</f>
        <v>1.502593925214594E-6</v>
      </c>
      <c r="AS140" s="22">
        <f>'Activity data'!AS48*FracLEACH*MSLeachEF*NtoN2O*kgtoGg</f>
        <v>1.5024164182490718E-6</v>
      </c>
      <c r="AT140" s="22">
        <f>'Activity data'!AT48*FracLEACH*MSLeachEF*NtoN2O*kgtoGg</f>
        <v>1.5022134802135461E-6</v>
      </c>
      <c r="AU140" s="22">
        <f>'Activity data'!AU48*FracLEACH*MSLeachEF*NtoN2O*kgtoGg</f>
        <v>1.502011523945316E-6</v>
      </c>
      <c r="AV140" s="22">
        <f>'Activity data'!AV48*FracLEACH*MSLeachEF*NtoN2O*kgtoGg</f>
        <v>1.5017909324269712E-6</v>
      </c>
      <c r="AW140" s="22">
        <f>'Activity data'!AW48*FracLEACH*MSLeachEF*NtoN2O*kgtoGg</f>
        <v>1.501570968278282E-6</v>
      </c>
      <c r="AX140" s="22">
        <f>'Activity data'!AX48*FracLEACH*MSLeachEF*NtoN2O*kgtoGg</f>
        <v>1.5011231626932466E-6</v>
      </c>
      <c r="AY140" s="22">
        <f>'Activity data'!AY48*FracLEACH*MSLeachEF*NtoN2O*kgtoGg</f>
        <v>1.5006903848419244E-6</v>
      </c>
      <c r="AZ140" s="22">
        <f>'Activity data'!AZ48*FracLEACH*MSLeachEF*NtoN2O*kgtoGg</f>
        <v>1.5002418118391926E-6</v>
      </c>
      <c r="BA140" s="22">
        <f>'Activity data'!BA48*FracLEACH*MSLeachEF*NtoN2O*kgtoGg</f>
        <v>1.499742416522578E-6</v>
      </c>
      <c r="BB140" s="22">
        <f>'Activity data'!BB48*FracLEACH*MSLeachEF*NtoN2O*kgtoGg</f>
        <v>1.4992714272552002E-6</v>
      </c>
      <c r="BC140" s="22">
        <f>'Activity data'!BC48*FracLEACH*MSLeachEF*NtoN2O*kgtoGg</f>
        <v>1.4987829132726751E-6</v>
      </c>
      <c r="BD140" s="22">
        <f>'Activity data'!BD48*FracLEACH*MSLeachEF*NtoN2O*kgtoGg</f>
        <v>1.4982682001457858E-6</v>
      </c>
      <c r="BE140" s="22">
        <f>'Activity data'!BE48*FracLEACH*MSLeachEF*NtoN2O*kgtoGg</f>
        <v>1.4977928117439221E-6</v>
      </c>
      <c r="BF140" s="22">
        <f>'Activity data'!BF48*FracLEACH*MSLeachEF*NtoN2O*kgtoGg</f>
        <v>1.4973231076365723E-6</v>
      </c>
      <c r="BG140" s="22">
        <f>'Activity data'!BG48*FracLEACH*MSLeachEF*NtoN2O*kgtoGg</f>
        <v>1.4968588149512128E-6</v>
      </c>
      <c r="BH140" s="22">
        <f>'Activity data'!BH48*FracLEACH*MSLeachEF*NtoN2O*kgtoGg</f>
        <v>1.4963824544239411E-6</v>
      </c>
      <c r="BI140" s="22">
        <f>'Activity data'!BI48*FracLEACH*MSLeachEF*NtoN2O*kgtoGg</f>
        <v>1.4959357209642762E-6</v>
      </c>
      <c r="BJ140" s="22">
        <f>'Activity data'!BJ48*FracLEACH*MSLeachEF*NtoN2O*kgtoGg</f>
        <v>1.4954872577579301E-6</v>
      </c>
      <c r="BK140" s="22">
        <f>'Activity data'!BK48*FracLEACH*MSLeachEF*NtoN2O*kgtoGg</f>
        <v>1.495037022651637E-6</v>
      </c>
      <c r="BL140" s="22">
        <f>'Activity data'!BL48*FracLEACH*MSLeachEF*NtoN2O*kgtoGg</f>
        <v>1.4945832451633862E-6</v>
      </c>
      <c r="BM140" s="22">
        <f>'Activity data'!BM48*FracLEACH*MSLeachEF*NtoN2O*kgtoGg</f>
        <v>1.4941384776547373E-6</v>
      </c>
      <c r="BN140" s="22">
        <f>'Activity data'!BN48*FracLEACH*MSLeachEF*NtoN2O*kgtoGg</f>
        <v>1.4940257501909636E-6</v>
      </c>
      <c r="BO140" s="22">
        <f>'Activity data'!BO48*FracLEACH*MSLeachEF*NtoN2O*kgtoGg</f>
        <v>1.4939644312546671E-6</v>
      </c>
      <c r="BP140" s="22">
        <f>'Activity data'!BP48*FracLEACH*MSLeachEF*NtoN2O*kgtoGg</f>
        <v>1.4938900197086658E-6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0.18851478610716926</v>
      </c>
      <c r="AO141" s="22">
        <f>SUM('Activity data'!AO50:AO65)*FracLEACH*MSLeachEF*NtoN2O*kgtoGg</f>
        <v>0.18775917772401565</v>
      </c>
      <c r="AP141" s="22">
        <f>SUM('Activity data'!AP50:AP65)*FracLEACH*MSLeachEF*NtoN2O*kgtoGg</f>
        <v>0.18736471095893931</v>
      </c>
      <c r="AQ141" s="22">
        <f>SUM('Activity data'!AQ50:AQ65)*FracLEACH*MSLeachEF*NtoN2O*kgtoGg</f>
        <v>0.18750596844336775</v>
      </c>
      <c r="AR141" s="22">
        <f>SUM('Activity data'!AR50:AR65)*FracLEACH*MSLeachEF*NtoN2O*kgtoGg</f>
        <v>0.18793509569579894</v>
      </c>
      <c r="AS141" s="22">
        <f>SUM('Activity data'!AS50:AS65)*FracLEACH*MSLeachEF*NtoN2O*kgtoGg</f>
        <v>0.18877489729435831</v>
      </c>
      <c r="AT141" s="22">
        <f>SUM('Activity data'!AT50:AT65)*FracLEACH*MSLeachEF*NtoN2O*kgtoGg</f>
        <v>0.18962621986600278</v>
      </c>
      <c r="AU141" s="22">
        <f>SUM('Activity data'!AU50:AU65)*FracLEACH*MSLeachEF*NtoN2O*kgtoGg</f>
        <v>0.19078125029040044</v>
      </c>
      <c r="AV141" s="22">
        <f>SUM('Activity data'!AV50:AV65)*FracLEACH*MSLeachEF*NtoN2O*kgtoGg</f>
        <v>0.19195008792065155</v>
      </c>
      <c r="AW141" s="22">
        <f>SUM('Activity data'!AW50:AW65)*FracLEACH*MSLeachEF*NtoN2O*kgtoGg</f>
        <v>0.19591469469510053</v>
      </c>
      <c r="AX141" s="22">
        <f>SUM('Activity data'!AX50:AX65)*FracLEACH*MSLeachEF*NtoN2O*kgtoGg</f>
        <v>0.19968168041733295</v>
      </c>
      <c r="AY141" s="22">
        <f>SUM('Activity data'!AY50:AY65)*FracLEACH*MSLeachEF*NtoN2O*kgtoGg</f>
        <v>0.20372008572397285</v>
      </c>
      <c r="AZ141" s="22">
        <f>SUM('Activity data'!AZ50:AZ65)*FracLEACH*MSLeachEF*NtoN2O*kgtoGg</f>
        <v>0.20858389079233128</v>
      </c>
      <c r="BA141" s="22">
        <f>SUM('Activity data'!BA50:BA65)*FracLEACH*MSLeachEF*NtoN2O*kgtoGg</f>
        <v>0.21305121262676693</v>
      </c>
      <c r="BB141" s="22">
        <f>SUM('Activity data'!BB50:BB65)*FracLEACH*MSLeachEF*NtoN2O*kgtoGg</f>
        <v>0.21784523864046199</v>
      </c>
      <c r="BC141" s="22">
        <f>SUM('Activity data'!BC50:BC65)*FracLEACH*MSLeachEF*NtoN2O*kgtoGg</f>
        <v>0.22311354128196409</v>
      </c>
      <c r="BD141" s="22">
        <f>SUM('Activity data'!BD50:BD65)*FracLEACH*MSLeachEF*NtoN2O*kgtoGg</f>
        <v>0.22779841454548488</v>
      </c>
      <c r="BE141" s="22">
        <f>SUM('Activity data'!BE50:BE65)*FracLEACH*MSLeachEF*NtoN2O*kgtoGg</f>
        <v>0.23243575637908576</v>
      </c>
      <c r="BF141" s="22">
        <f>SUM('Activity data'!BF50:BF65)*FracLEACH*MSLeachEF*NtoN2O*kgtoGg</f>
        <v>0.23702773714448941</v>
      </c>
      <c r="BG141" s="22">
        <f>SUM('Activity data'!BG50:BG65)*FracLEACH*MSLeachEF*NtoN2O*kgtoGg</f>
        <v>0.24231938783490956</v>
      </c>
      <c r="BH141" s="22">
        <f>SUM('Activity data'!BH50:BH65)*FracLEACH*MSLeachEF*NtoN2O*kgtoGg</f>
        <v>0.24717414205441396</v>
      </c>
      <c r="BI141" s="22">
        <f>SUM('Activity data'!BI50:BI65)*FracLEACH*MSLeachEF*NtoN2O*kgtoGg</f>
        <v>0.25212143131531811</v>
      </c>
      <c r="BJ141" s="22">
        <f>SUM('Activity data'!BJ50:BJ65)*FracLEACH*MSLeachEF*NtoN2O*kgtoGg</f>
        <v>0.25716445244536296</v>
      </c>
      <c r="BK141" s="22">
        <f>SUM('Activity data'!BK50:BK65)*FracLEACH*MSLeachEF*NtoN2O*kgtoGg</f>
        <v>0.26233754735682513</v>
      </c>
      <c r="BL141" s="22">
        <f>SUM('Activity data'!BL50:BL65)*FracLEACH*MSLeachEF*NtoN2O*kgtoGg</f>
        <v>0.26741845845298873</v>
      </c>
      <c r="BM141" s="22">
        <f>SUM('Activity data'!BM50:BM65)*FracLEACH*MSLeachEF*NtoN2O*kgtoGg</f>
        <v>0.26650258031779434</v>
      </c>
      <c r="BN141" s="22">
        <f>SUM('Activity data'!BN50:BN65)*FracLEACH*MSLeachEF*NtoN2O*kgtoGg</f>
        <v>0.26468399992203701</v>
      </c>
      <c r="BO141" s="22">
        <f>SUM('Activity data'!BO50:BO65)*FracLEACH*MSLeachEF*NtoN2O*kgtoGg</f>
        <v>0.26313090096601877</v>
      </c>
      <c r="BP141" s="22">
        <f>SUM('Activity data'!BP50:BP65)*FracLEACH*MSLeachEF*NtoN2O*kgtoGg</f>
        <v>0.26131347087684414</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0.10322686804569892</v>
      </c>
      <c r="AP143" s="22">
        <f>'Activity data'!AP85*FracLEACH*MSLeachEF*NtoN2O*kgtoGg</f>
        <v>0.10334875425639968</v>
      </c>
      <c r="AQ143" s="22">
        <f>'Activity data'!AQ85*FracLEACH*MSLeachEF*NtoN2O*kgtoGg</f>
        <v>0.1034939230660851</v>
      </c>
      <c r="AR143" s="22">
        <f>'Activity data'!AR85*FracLEACH*MSLeachEF*NtoN2O*kgtoGg</f>
        <v>0.10367620557142879</v>
      </c>
      <c r="AS143" s="22">
        <f>'Activity data'!AS85*FracLEACH*MSLeachEF*NtoN2O*kgtoGg</f>
        <v>0.10387699250131904</v>
      </c>
      <c r="AT143" s="22">
        <f>'Activity data'!AT85*FracLEACH*MSLeachEF*NtoN2O*kgtoGg</f>
        <v>0.10410654577541917</v>
      </c>
      <c r="AU143" s="22">
        <f>'Activity data'!AU85*FracLEACH*MSLeachEF*NtoN2O*kgtoGg</f>
        <v>0.10433498852385252</v>
      </c>
      <c r="AV143" s="22">
        <f>'Activity data'!AV85*FracLEACH*MSLeachEF*NtoN2O*kgtoGg</f>
        <v>0.10458451052766779</v>
      </c>
      <c r="AW143" s="22">
        <f>'Activity data'!AW85*FracLEACH*MSLeachEF*NtoN2O*kgtoGg</f>
        <v>0.10483332288255948</v>
      </c>
      <c r="AX143" s="22">
        <f>'Activity data'!AX85*FracLEACH*MSLeachEF*NtoN2O*kgtoGg</f>
        <v>0.10533985798298476</v>
      </c>
      <c r="AY143" s="22">
        <f>'Activity data'!AY85*FracLEACH*MSLeachEF*NtoN2O*kgtoGg</f>
        <v>0.10582939446869896</v>
      </c>
      <c r="AZ143" s="22">
        <f>'Activity data'!AZ85*FracLEACH*MSLeachEF*NtoN2O*kgtoGg</f>
        <v>0.10633679763333087</v>
      </c>
      <c r="BA143" s="22">
        <f>'Activity data'!BA85*FracLEACH*MSLeachEF*NtoN2O*kgtoGg</f>
        <v>0.10690168843707849</v>
      </c>
      <c r="BB143" s="22">
        <f>'Activity data'!BB85*FracLEACH*MSLeachEF*NtoN2O*kgtoGg</f>
        <v>0.10743444775009932</v>
      </c>
      <c r="BC143" s="22">
        <f>'Activity data'!BC85*FracLEACH*MSLeachEF*NtoN2O*kgtoGg</f>
        <v>0.10798703013733794</v>
      </c>
      <c r="BD143" s="22">
        <f>'Activity data'!BD85*FracLEACH*MSLeachEF*NtoN2O*kgtoGg</f>
        <v>0.10856924767577791</v>
      </c>
      <c r="BE143" s="22">
        <f>'Activity data'!BE85*FracLEACH*MSLeachEF*NtoN2O*kgtoGg</f>
        <v>0.10910698306793486</v>
      </c>
      <c r="BF143" s="22">
        <f>'Activity data'!BF85*FracLEACH*MSLeachEF*NtoN2O*kgtoGg</f>
        <v>0.10963828867272722</v>
      </c>
      <c r="BG143" s="22">
        <f>'Activity data'!BG85*FracLEACH*MSLeachEF*NtoN2O*kgtoGg</f>
        <v>0.11016347314979566</v>
      </c>
      <c r="BH143" s="22">
        <f>'Activity data'!BH85*FracLEACH*MSLeachEF*NtoN2O*kgtoGg</f>
        <v>0.11070230816120243</v>
      </c>
      <c r="BI143" s="22">
        <f>'Activity data'!BI85*FracLEACH*MSLeachEF*NtoN2O*kgtoGg</f>
        <v>0.11120763052746262</v>
      </c>
      <c r="BJ143" s="22">
        <f>'Activity data'!BJ85*FracLEACH*MSLeachEF*NtoN2O*kgtoGg</f>
        <v>0.11171490949595857</v>
      </c>
      <c r="BK143" s="22">
        <f>'Activity data'!BK85*FracLEACH*MSLeachEF*NtoN2O*kgtoGg</f>
        <v>0.11222419274833953</v>
      </c>
      <c r="BL143" s="22">
        <f>'Activity data'!BL85*FracLEACH*MSLeachEF*NtoN2O*kgtoGg</f>
        <v>0.11273748296459209</v>
      </c>
      <c r="BM143" s="22">
        <f>'Activity data'!BM85*FracLEACH*MSLeachEF*NtoN2O*kgtoGg</f>
        <v>0.11324058154618175</v>
      </c>
      <c r="BN143" s="22">
        <f>'Activity data'!BN85*FracLEACH*MSLeachEF*NtoN2O*kgtoGg</f>
        <v>0.1133680931697333</v>
      </c>
      <c r="BO143" s="22">
        <f>'Activity data'!BO85*FracLEACH*MSLeachEF*NtoN2O*kgtoGg</f>
        <v>0.11343745405890722</v>
      </c>
      <c r="BP143" s="22">
        <f>'Activity data'!BP85*FracLEACH*MSLeachEF*NtoN2O*kgtoGg</f>
        <v>0.11352162464807815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0.40503763722581093</v>
      </c>
      <c r="AO156" s="22">
        <f>Constants!$H63*'Activity data'!AO5*Constants!$H81*EF!$H206*MMVolatEF*NtoN2O*kgtoGg</f>
        <v>0.40593648925756265</v>
      </c>
      <c r="AP156" s="22">
        <f>Constants!$H63*'Activity data'!AP5*Constants!$H81*EF!$H206*MMVolatEF*NtoN2O*kgtoGg</f>
        <v>0.40717213277824238</v>
      </c>
      <c r="AQ156" s="22">
        <f>Constants!$H63*'Activity data'!AQ5*Constants!$H81*EF!$H206*MMVolatEF*NtoN2O*kgtoGg</f>
        <v>0.40889531840817023</v>
      </c>
      <c r="AR156" s="22">
        <f>Constants!$H63*'Activity data'!AR5*Constants!$H81*EF!$H206*MMVolatEF*NtoN2O*kgtoGg</f>
        <v>0.41063644672953681</v>
      </c>
      <c r="AS156" s="22">
        <f>Constants!$H63*'Activity data'!AS5*Constants!$H81*EF!$H206*MMVolatEF*NtoN2O*kgtoGg</f>
        <v>0.41277086145608582</v>
      </c>
      <c r="AT156" s="22">
        <f>Constants!$H63*'Activity data'!AT5*Constants!$H81*EF!$H206*MMVolatEF*NtoN2O*kgtoGg</f>
        <v>0.41496400666734201</v>
      </c>
      <c r="AU156" s="22">
        <f>Constants!$H63*'Activity data'!AU5*Constants!$H81*EF!$H206*MMVolatEF*NtoN2O*kgtoGg</f>
        <v>0.41746611039906761</v>
      </c>
      <c r="AV156" s="22">
        <f>Constants!$H63*'Activity data'!AV5*Constants!$H81*EF!$H206*MMVolatEF*NtoN2O*kgtoGg</f>
        <v>0.4200302228840333</v>
      </c>
      <c r="AW156" s="22">
        <f>Constants!$H63*'Activity data'!AW5*Constants!$H81*EF!$H206*MMVolatEF*NtoN2O*kgtoGg</f>
        <v>0.42545642853182047</v>
      </c>
      <c r="AX156" s="22">
        <f>Constants!$H63*'Activity data'!AX5*Constants!$H81*EF!$H206*MMVolatEF*NtoN2O*kgtoGg</f>
        <v>0.43083263333163768</v>
      </c>
      <c r="AY156" s="22">
        <f>Constants!$H63*'Activity data'!AY5*Constants!$H81*EF!$H206*MMVolatEF*NtoN2O*kgtoGg</f>
        <v>0.43657415299505642</v>
      </c>
      <c r="AZ156" s="22">
        <f>Constants!$H63*'Activity data'!AZ5*Constants!$H81*EF!$H206*MMVolatEF*NtoN2O*kgtoGg</f>
        <v>0.44319300321878541</v>
      </c>
      <c r="BA156" s="22">
        <f>Constants!$H63*'Activity data'!BA5*Constants!$H81*EF!$H206*MMVolatEF*NtoN2O*kgtoGg</f>
        <v>0.44959210542461031</v>
      </c>
      <c r="BB156" s="22">
        <f>Constants!$H63*'Activity data'!BB5*Constants!$H81*EF!$H206*MMVolatEF*NtoN2O*kgtoGg</f>
        <v>0.45622731759484209</v>
      </c>
      <c r="BC156" s="22">
        <f>Constants!$H63*'Activity data'!BC5*Constants!$H81*EF!$H206*MMVolatEF*NtoN2O*kgtoGg</f>
        <v>0.46345184488553848</v>
      </c>
      <c r="BD156" s="22">
        <f>Constants!$H63*'Activity data'!BD5*Constants!$H81*EF!$H206*MMVolatEF*NtoN2O*kgtoGg</f>
        <v>0.47027575182616183</v>
      </c>
      <c r="BE156" s="22">
        <f>Constants!$H63*'Activity data'!BE5*Constants!$H81*EF!$H206*MMVolatEF*NtoN2O*kgtoGg</f>
        <v>0.47719673725920331</v>
      </c>
      <c r="BF156" s="22">
        <f>Constants!$H63*'Activity data'!BF5*Constants!$H81*EF!$H206*MMVolatEF*NtoN2O*kgtoGg</f>
        <v>0.48421641443722802</v>
      </c>
      <c r="BG156" s="22">
        <f>Constants!$H63*'Activity data'!BG5*Constants!$H81*EF!$H206*MMVolatEF*NtoN2O*kgtoGg</f>
        <v>0.49143723739881062</v>
      </c>
      <c r="BH156" s="22">
        <f>Constants!$H63*'Activity data'!BH5*Constants!$H81*EF!$H206*MMVolatEF*NtoN2O*kgtoGg</f>
        <v>0.49834938810260215</v>
      </c>
      <c r="BI156" s="22">
        <f>Constants!$H63*'Activity data'!BI5*Constants!$H81*EF!$H206*MMVolatEF*NtoN2O*kgtoGg</f>
        <v>0.50547067661017353</v>
      </c>
      <c r="BJ156" s="22">
        <f>Constants!$H63*'Activity data'!BJ5*Constants!$H81*EF!$H206*MMVolatEF*NtoN2O*kgtoGg</f>
        <v>0.51280717426939726</v>
      </c>
      <c r="BK156" s="22">
        <f>Constants!$H63*'Activity data'!BK5*Constants!$H81*EF!$H206*MMVolatEF*NtoN2O*kgtoGg</f>
        <v>0.52039686762229476</v>
      </c>
      <c r="BL156" s="22">
        <f>Constants!$H63*'Activity data'!BL5*Constants!$H81*EF!$H206*MMVolatEF*NtoN2O*kgtoGg</f>
        <v>0.52782401399213086</v>
      </c>
      <c r="BM156" s="22">
        <f>Constants!$H63*'Activity data'!BM5*Constants!$H81*EF!$H206*MMVolatEF*NtoN2O*kgtoGg</f>
        <v>0.52915670302408402</v>
      </c>
      <c r="BN156" s="22">
        <f>Constants!$H63*'Activity data'!BN5*Constants!$H81*EF!$H206*MMVolatEF*NtoN2O*kgtoGg</f>
        <v>0.52955595204433981</v>
      </c>
      <c r="BO156" s="22">
        <f>Constants!$H63*'Activity data'!BO5*Constants!$H81*EF!$H206*MMVolatEF*NtoN2O*kgtoGg</f>
        <v>0.5302287764856084</v>
      </c>
      <c r="BP156" s="22">
        <f>Constants!$H63*'Activity data'!BP5*Constants!$H81*EF!$H206*MMVolatEF*NtoN2O*kgtoGg</f>
        <v>0.53061809376626179</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3.1955149803358125E-2</v>
      </c>
      <c r="AO157" s="22">
        <f>Constants!$H64*'Activity data'!AO6*Constants!$H82*EF!$H207*MMVolatEF*NtoN2O*kgtoGg</f>
        <v>3.2026064080664329E-2</v>
      </c>
      <c r="AP157" s="22">
        <f>Constants!$H64*'Activity data'!AP6*Constants!$H82*EF!$H207*MMVolatEF*NtoN2O*kgtoGg</f>
        <v>3.2123549277539631E-2</v>
      </c>
      <c r="AQ157" s="22">
        <f>Constants!$H64*'Activity data'!AQ6*Constants!$H82*EF!$H207*MMVolatEF*NtoN2O*kgtoGg</f>
        <v>3.2259498754532663E-2</v>
      </c>
      <c r="AR157" s="22">
        <f>Constants!$H64*'Activity data'!AR6*Constants!$H82*EF!$H207*MMVolatEF*NtoN2O*kgtoGg</f>
        <v>3.2396863807116948E-2</v>
      </c>
      <c r="AS157" s="22">
        <f>Constants!$H64*'Activity data'!AS6*Constants!$H82*EF!$H207*MMVolatEF*NtoN2O*kgtoGg</f>
        <v>3.256525690459925E-2</v>
      </c>
      <c r="AT157" s="22">
        <f>Constants!$H64*'Activity data'!AT6*Constants!$H82*EF!$H207*MMVolatEF*NtoN2O*kgtoGg</f>
        <v>3.2738283500957595E-2</v>
      </c>
      <c r="AU157" s="22">
        <f>Constants!$H64*'Activity data'!AU6*Constants!$H82*EF!$H207*MMVolatEF*NtoN2O*kgtoGg</f>
        <v>3.2935685155081544E-2</v>
      </c>
      <c r="AV157" s="22">
        <f>Constants!$H64*'Activity data'!AV6*Constants!$H82*EF!$H207*MMVolatEF*NtoN2O*kgtoGg</f>
        <v>3.3137978944693169E-2</v>
      </c>
      <c r="AW157" s="22">
        <f>Constants!$H64*'Activity data'!AW6*Constants!$H82*EF!$H207*MMVolatEF*NtoN2O*kgtoGg</f>
        <v>3.3566075492773198E-2</v>
      </c>
      <c r="AX157" s="22">
        <f>Constants!$H64*'Activity data'!AX6*Constants!$H82*EF!$H207*MMVolatEF*NtoN2O*kgtoGg</f>
        <v>3.3990227260318487E-2</v>
      </c>
      <c r="AY157" s="22">
        <f>Constants!$H64*'Activity data'!AY6*Constants!$H82*EF!$H207*MMVolatEF*NtoN2O*kgtoGg</f>
        <v>3.4443200278332566E-2</v>
      </c>
      <c r="AZ157" s="22">
        <f>Constants!$H64*'Activity data'!AZ6*Constants!$H82*EF!$H207*MMVolatEF*NtoN2O*kgtoGg</f>
        <v>3.4965389652816141E-2</v>
      </c>
      <c r="BA157" s="22">
        <f>Constants!$H64*'Activity data'!BA6*Constants!$H82*EF!$H207*MMVolatEF*NtoN2O*kgtoGg</f>
        <v>3.5470242167250809E-2</v>
      </c>
      <c r="BB157" s="22">
        <f>Constants!$H64*'Activity data'!BB6*Constants!$H82*EF!$H207*MMVolatEF*NtoN2O*kgtoGg</f>
        <v>3.5993722405603619E-2</v>
      </c>
      <c r="BC157" s="22">
        <f>Constants!$H64*'Activity data'!BC6*Constants!$H82*EF!$H207*MMVolatEF*NtoN2O*kgtoGg</f>
        <v>3.6563696231774113E-2</v>
      </c>
      <c r="BD157" s="22">
        <f>Constants!$H64*'Activity data'!BD6*Constants!$H82*EF!$H207*MMVolatEF*NtoN2O*kgtoGg</f>
        <v>3.7102063406798461E-2</v>
      </c>
      <c r="BE157" s="22">
        <f>Constants!$H64*'Activity data'!BE6*Constants!$H82*EF!$H207*MMVolatEF*NtoN2O*kgtoGg</f>
        <v>3.7648089518876542E-2</v>
      </c>
      <c r="BF157" s="22">
        <f>Constants!$H64*'Activity data'!BF6*Constants!$H82*EF!$H207*MMVolatEF*NtoN2O*kgtoGg</f>
        <v>3.8201901844396147E-2</v>
      </c>
      <c r="BG157" s="22">
        <f>Constants!$H64*'Activity data'!BG6*Constants!$H82*EF!$H207*MMVolatEF*NtoN2O*kgtoGg</f>
        <v>3.8771583420215382E-2</v>
      </c>
      <c r="BH157" s="22">
        <f>Constants!$H64*'Activity data'!BH6*Constants!$H82*EF!$H207*MMVolatEF*NtoN2O*kgtoGg</f>
        <v>3.9316912522754821E-2</v>
      </c>
      <c r="BI157" s="22">
        <f>Constants!$H64*'Activity data'!BI6*Constants!$H82*EF!$H207*MMVolatEF*NtoN2O*kgtoGg</f>
        <v>3.9878741400216668E-2</v>
      </c>
      <c r="BJ157" s="22">
        <f>Constants!$H64*'Activity data'!BJ6*Constants!$H82*EF!$H207*MMVolatEF*NtoN2O*kgtoGg</f>
        <v>4.0457549047175599E-2</v>
      </c>
      <c r="BK157" s="22">
        <f>Constants!$H64*'Activity data'!BK6*Constants!$H82*EF!$H207*MMVolatEF*NtoN2O*kgtoGg</f>
        <v>4.105633238423665E-2</v>
      </c>
      <c r="BL157" s="22">
        <f>Constants!$H64*'Activity data'!BL6*Constants!$H82*EF!$H207*MMVolatEF*NtoN2O*kgtoGg</f>
        <v>4.1642291695290164E-2</v>
      </c>
      <c r="BM157" s="22">
        <f>Constants!$H64*'Activity data'!BM6*Constants!$H82*EF!$H207*MMVolatEF*NtoN2O*kgtoGg</f>
        <v>4.174743322719579E-2</v>
      </c>
      <c r="BN157" s="22">
        <f>Constants!$H64*'Activity data'!BN6*Constants!$H82*EF!$H207*MMVolatEF*NtoN2O*kgtoGg</f>
        <v>4.1778931688273381E-2</v>
      </c>
      <c r="BO157" s="22">
        <f>Constants!$H64*'Activity data'!BO6*Constants!$H82*EF!$H207*MMVolatEF*NtoN2O*kgtoGg</f>
        <v>4.1832013683219219E-2</v>
      </c>
      <c r="BP157" s="22">
        <f>Constants!$H64*'Activity data'!BP6*Constants!$H82*EF!$H207*MMVolatEF*NtoN2O*kgtoGg</f>
        <v>4.1862728586924296E-2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2.9621155611650907E-4</v>
      </c>
      <c r="AO158" s="22">
        <f>Constants!$H65*'Activity data'!AO7*Constants!$H83*EF!$H208*MMVolatEF*NtoN2O*kgtoGg</f>
        <v>2.9686890332223374E-4</v>
      </c>
      <c r="AP158" s="22">
        <f>Constants!$H65*'Activity data'!AP7*Constants!$H83*EF!$H208*MMVolatEF*NtoN2O*kgtoGg</f>
        <v>2.9777255240673041E-4</v>
      </c>
      <c r="AQ158" s="22">
        <f>Constants!$H65*'Activity data'!AQ7*Constants!$H83*EF!$H208*MMVolatEF*NtoN2O*kgtoGg</f>
        <v>2.9903275010197318E-4</v>
      </c>
      <c r="AR158" s="22">
        <f>Constants!$H65*'Activity data'!AR7*Constants!$H83*EF!$H208*MMVolatEF*NtoN2O*kgtoGg</f>
        <v>3.0030606962112437E-4</v>
      </c>
      <c r="AS158" s="22">
        <f>Constants!$H65*'Activity data'!AS7*Constants!$H83*EF!$H208*MMVolatEF*NtoN2O*kgtoGg</f>
        <v>3.0186700680187481E-4</v>
      </c>
      <c r="AT158" s="22">
        <f>Constants!$H65*'Activity data'!AT7*Constants!$H83*EF!$H208*MMVolatEF*NtoN2O*kgtoGg</f>
        <v>3.0347089467823397E-4</v>
      </c>
      <c r="AU158" s="22">
        <f>Constants!$H65*'Activity data'!AU7*Constants!$H83*EF!$H208*MMVolatEF*NtoN2O*kgtoGg</f>
        <v>3.0530072966595433E-4</v>
      </c>
      <c r="AV158" s="22">
        <f>Constants!$H65*'Activity data'!AV7*Constants!$H83*EF!$H208*MMVolatEF*NtoN2O*kgtoGg</f>
        <v>3.071759128080238E-4</v>
      </c>
      <c r="AW158" s="22">
        <f>Constants!$H65*'Activity data'!AW7*Constants!$H83*EF!$H208*MMVolatEF*NtoN2O*kgtoGg</f>
        <v>3.1114419790307811E-4</v>
      </c>
      <c r="AX158" s="22">
        <f>Constants!$H65*'Activity data'!AX7*Constants!$H83*EF!$H208*MMVolatEF*NtoN2O*kgtoGg</f>
        <v>3.1507591644820454E-4</v>
      </c>
      <c r="AY158" s="22">
        <f>Constants!$H65*'Activity data'!AY7*Constants!$H83*EF!$H208*MMVolatEF*NtoN2O*kgtoGg</f>
        <v>3.1927479654641783E-4</v>
      </c>
      <c r="AZ158" s="22">
        <f>Constants!$H65*'Activity data'!AZ7*Constants!$H83*EF!$H208*MMVolatEF*NtoN2O*kgtoGg</f>
        <v>3.2411528479808077E-4</v>
      </c>
      <c r="BA158" s="22">
        <f>Constants!$H65*'Activity data'!BA7*Constants!$H83*EF!$H208*MMVolatEF*NtoN2O*kgtoGg</f>
        <v>3.2879506723785249E-4</v>
      </c>
      <c r="BB158" s="22">
        <f>Constants!$H65*'Activity data'!BB7*Constants!$H83*EF!$H208*MMVolatEF*NtoN2O*kgtoGg</f>
        <v>3.3364752128525705E-4</v>
      </c>
      <c r="BC158" s="22">
        <f>Constants!$H65*'Activity data'!BC7*Constants!$H83*EF!$H208*MMVolatEF*NtoN2O*kgtoGg</f>
        <v>3.3893095243906439E-4</v>
      </c>
      <c r="BD158" s="22">
        <f>Constants!$H65*'Activity data'!BD7*Constants!$H83*EF!$H208*MMVolatEF*NtoN2O*kgtoGg</f>
        <v>3.4392140248099327E-4</v>
      </c>
      <c r="BE158" s="22">
        <f>Constants!$H65*'Activity data'!BE7*Constants!$H83*EF!$H208*MMVolatEF*NtoN2O*kgtoGg</f>
        <v>3.489828478296831E-4</v>
      </c>
      <c r="BF158" s="22">
        <f>Constants!$H65*'Activity data'!BF7*Constants!$H83*EF!$H208*MMVolatEF*NtoN2O*kgtoGg</f>
        <v>3.5411646828673466E-4</v>
      </c>
      <c r="BG158" s="22">
        <f>Constants!$H65*'Activity data'!BG7*Constants!$H83*EF!$H208*MMVolatEF*NtoN2O*kgtoGg</f>
        <v>3.5939719039577593E-4</v>
      </c>
      <c r="BH158" s="22">
        <f>Constants!$H65*'Activity data'!BH7*Constants!$H83*EF!$H208*MMVolatEF*NtoN2O*kgtoGg</f>
        <v>3.6445217474267608E-4</v>
      </c>
      <c r="BI158" s="22">
        <f>Constants!$H65*'Activity data'!BI7*Constants!$H83*EF!$H208*MMVolatEF*NtoN2O*kgtoGg</f>
        <v>3.6966010545457282E-4</v>
      </c>
      <c r="BJ158" s="22">
        <f>Constants!$H65*'Activity data'!BJ7*Constants!$H83*EF!$H208*MMVolatEF*NtoN2O*kgtoGg</f>
        <v>3.7502542262106664E-4</v>
      </c>
      <c r="BK158" s="22">
        <f>Constants!$H65*'Activity data'!BK7*Constants!$H83*EF!$H208*MMVolatEF*NtoN2O*kgtoGg</f>
        <v>3.8057590650672967E-4</v>
      </c>
      <c r="BL158" s="22">
        <f>Constants!$H65*'Activity data'!BL7*Constants!$H83*EF!$H208*MMVolatEF*NtoN2O*kgtoGg</f>
        <v>3.8600751676098297E-4</v>
      </c>
      <c r="BM158" s="22">
        <f>Constants!$H65*'Activity data'!BM7*Constants!$H83*EF!$H208*MMVolatEF*NtoN2O*kgtoGg</f>
        <v>3.8698213703251637E-4</v>
      </c>
      <c r="BN158" s="22">
        <f>Constants!$H65*'Activity data'!BN7*Constants!$H83*EF!$H208*MMVolatEF*NtoN2O*kgtoGg</f>
        <v>3.8727411526539858E-4</v>
      </c>
      <c r="BO158" s="22">
        <f>Constants!$H65*'Activity data'!BO7*Constants!$H83*EF!$H208*MMVolatEF*NtoN2O*kgtoGg</f>
        <v>3.8776616429103087E-4</v>
      </c>
      <c r="BP158" s="22">
        <f>Constants!$H65*'Activity data'!BP7*Constants!$H83*EF!$H208*MMVolatEF*NtoN2O*kgtoGg</f>
        <v>3.8805087925805279E-4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2.6275916255942959E-3</v>
      </c>
      <c r="AO159" s="22">
        <f>Constants!$H66*'Activity data'!AO8*Constants!$H84*EF!$H209*MMVolatEF*NtoN2O*kgtoGg</f>
        <v>2.5989362225815795E-3</v>
      </c>
      <c r="AP159" s="22">
        <f>Constants!$H66*'Activity data'!AP8*Constants!$H84*EF!$H209*MMVolatEF*NtoN2O*kgtoGg</f>
        <v>2.5761607561592061E-3</v>
      </c>
      <c r="AQ159" s="22">
        <f>Constants!$H66*'Activity data'!AQ8*Constants!$H84*EF!$H209*MMVolatEF*NtoN2O*kgtoGg</f>
        <v>2.5619274134045032E-3</v>
      </c>
      <c r="AR159" s="22">
        <f>Constants!$H66*'Activity data'!AR8*Constants!$H84*EF!$H209*MMVolatEF*NtoN2O*kgtoGg</f>
        <v>2.5522549780709622E-3</v>
      </c>
      <c r="AS159" s="22">
        <f>Constants!$H66*'Activity data'!AS8*Constants!$H84*EF!$H209*MMVolatEF*NtoN2O*kgtoGg</f>
        <v>2.5488754538783372E-3</v>
      </c>
      <c r="AT159" s="22">
        <f>Constants!$H66*'Activity data'!AT8*Constants!$H84*EF!$H209*MMVolatEF*NtoN2O*kgtoGg</f>
        <v>2.5454317976478726E-3</v>
      </c>
      <c r="AU159" s="22">
        <f>Constants!$H66*'Activity data'!AU8*Constants!$H84*EF!$H209*MMVolatEF*NtoN2O*kgtoGg</f>
        <v>2.546445856852984E-3</v>
      </c>
      <c r="AV159" s="22">
        <f>Constants!$H66*'Activity data'!AV8*Constants!$H84*EF!$H209*MMVolatEF*NtoN2O*kgtoGg</f>
        <v>2.5473599606816969E-3</v>
      </c>
      <c r="AW159" s="22">
        <f>Constants!$H66*'Activity data'!AW8*Constants!$H84*EF!$H209*MMVolatEF*NtoN2O*kgtoGg</f>
        <v>2.5791428505979644E-3</v>
      </c>
      <c r="AX159" s="22">
        <f>Constants!$H66*'Activity data'!AX8*Constants!$H84*EF!$H209*MMVolatEF*NtoN2O*kgtoGg</f>
        <v>2.6062101895453957E-3</v>
      </c>
      <c r="AY159" s="22">
        <f>Constants!$H66*'Activity data'!AY8*Constants!$H84*EF!$H209*MMVolatEF*NtoN2O*kgtoGg</f>
        <v>2.6356095441230488E-3</v>
      </c>
      <c r="AZ159" s="22">
        <f>Constants!$H66*'Activity data'!AZ8*Constants!$H84*EF!$H209*MMVolatEF*NtoN2O*kgtoGg</f>
        <v>2.675298848884497E-3</v>
      </c>
      <c r="BA159" s="22">
        <f>Constants!$H66*'Activity data'!BA8*Constants!$H84*EF!$H209*MMVolatEF*NtoN2O*kgtoGg</f>
        <v>2.707088312454798E-3</v>
      </c>
      <c r="BB159" s="22">
        <f>Constants!$H66*'Activity data'!BB8*Constants!$H84*EF!$H209*MMVolatEF*NtoN2O*kgtoGg</f>
        <v>2.7416013768058051E-3</v>
      </c>
      <c r="BC159" s="22">
        <f>Constants!$H66*'Activity data'!BC8*Constants!$H84*EF!$H209*MMVolatEF*NtoN2O*kgtoGg</f>
        <v>2.7806190203410732E-3</v>
      </c>
      <c r="BD159" s="22">
        <f>Constants!$H66*'Activity data'!BD8*Constants!$H84*EF!$H209*MMVolatEF*NtoN2O*kgtoGg</f>
        <v>2.8090961588512725E-3</v>
      </c>
      <c r="BE159" s="22">
        <f>Constants!$H66*'Activity data'!BE8*Constants!$H84*EF!$H209*MMVolatEF*NtoN2O*kgtoGg</f>
        <v>2.8346924267829612E-3</v>
      </c>
      <c r="BF159" s="22">
        <f>Constants!$H66*'Activity data'!BF8*Constants!$H84*EF!$H209*MMVolatEF*NtoN2O*kgtoGg</f>
        <v>2.8574271936910615E-3</v>
      </c>
      <c r="BG159" s="22">
        <f>Constants!$H66*'Activity data'!BG8*Constants!$H84*EF!$H209*MMVolatEF*NtoN2O*kgtoGg</f>
        <v>2.8960504602820068E-3</v>
      </c>
      <c r="BH159" s="22">
        <f>Constants!$H66*'Activity data'!BH8*Constants!$H84*EF!$H209*MMVolatEF*NtoN2O*kgtoGg</f>
        <v>2.9269887051109689E-3</v>
      </c>
      <c r="BI159" s="22">
        <f>Constants!$H66*'Activity data'!BI8*Constants!$H84*EF!$H209*MMVolatEF*NtoN2O*kgtoGg</f>
        <v>2.9573562352036412E-3</v>
      </c>
      <c r="BJ159" s="22">
        <f>Constants!$H66*'Activity data'!BJ8*Constants!$H84*EF!$H209*MMVolatEF*NtoN2O*kgtoGg</f>
        <v>2.9871309481064624E-3</v>
      </c>
      <c r="BK159" s="22">
        <f>Constants!$H66*'Activity data'!BK8*Constants!$H84*EF!$H209*MMVolatEF*NtoN2O*kgtoGg</f>
        <v>3.0166855601819671E-3</v>
      </c>
      <c r="BL159" s="22">
        <f>Constants!$H66*'Activity data'!BL8*Constants!$H84*EF!$H209*MMVolatEF*NtoN2O*kgtoGg</f>
        <v>3.0432170468189072E-3</v>
      </c>
      <c r="BM159" s="22">
        <f>Constants!$H66*'Activity data'!BM8*Constants!$H84*EF!$H209*MMVolatEF*NtoN2O*kgtoGg</f>
        <v>2.9931230045086091E-3</v>
      </c>
      <c r="BN159" s="22">
        <f>Constants!$H66*'Activity data'!BN8*Constants!$H84*EF!$H209*MMVolatEF*NtoN2O*kgtoGg</f>
        <v>2.931915450663443E-3</v>
      </c>
      <c r="BO159" s="22">
        <f>Constants!$H66*'Activity data'!BO8*Constants!$H84*EF!$H209*MMVolatEF*NtoN2O*kgtoGg</f>
        <v>2.8742055506068434E-3</v>
      </c>
      <c r="BP159" s="22">
        <f>Constants!$H66*'Activity data'!BP8*Constants!$H84*EF!$H209*MMVolatEF*NtoN2O*kgtoGg</f>
        <v>2.8135261479735494E-3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1.3080167916535011E-2</v>
      </c>
      <c r="AO160" s="22">
        <f>Constants!$H67*'Activity data'!AO9*Constants!$H85*EF!$H210*MMVolatEF*NtoN2O*kgtoGg</f>
        <v>1.2937521137076831E-2</v>
      </c>
      <c r="AP160" s="22">
        <f>Constants!$H67*'Activity data'!AP9*Constants!$H85*EF!$H210*MMVolatEF*NtoN2O*kgtoGg</f>
        <v>1.2824144719569538E-2</v>
      </c>
      <c r="AQ160" s="22">
        <f>Constants!$H67*'Activity data'!AQ9*Constants!$H85*EF!$H210*MMVolatEF*NtoN2O*kgtoGg</f>
        <v>1.2753291048309637E-2</v>
      </c>
      <c r="AR160" s="22">
        <f>Constants!$H67*'Activity data'!AR9*Constants!$H85*EF!$H210*MMVolatEF*NtoN2O*kgtoGg</f>
        <v>1.2705141603360818E-2</v>
      </c>
      <c r="AS160" s="22">
        <f>Constants!$H67*'Activity data'!AS9*Constants!$H85*EF!$H210*MMVolatEF*NtoN2O*kgtoGg</f>
        <v>1.2688318310316743E-2</v>
      </c>
      <c r="AT160" s="22">
        <f>Constants!$H67*'Activity data'!AT9*Constants!$H85*EF!$H210*MMVolatEF*NtoN2O*kgtoGg</f>
        <v>1.2671175767578154E-2</v>
      </c>
      <c r="AU160" s="22">
        <f>Constants!$H67*'Activity data'!AU9*Constants!$H85*EF!$H210*MMVolatEF*NtoN2O*kgtoGg</f>
        <v>1.2676223760786448E-2</v>
      </c>
      <c r="AV160" s="22">
        <f>Constants!$H67*'Activity data'!AV9*Constants!$H85*EF!$H210*MMVolatEF*NtoN2O*kgtoGg</f>
        <v>1.2680774175491778E-2</v>
      </c>
      <c r="AW160" s="22">
        <f>Constants!$H67*'Activity data'!AW9*Constants!$H85*EF!$H210*MMVolatEF*NtoN2O*kgtoGg</f>
        <v>1.2838989604757165E-2</v>
      </c>
      <c r="AX160" s="22">
        <f>Constants!$H67*'Activity data'!AX9*Constants!$H85*EF!$H210*MMVolatEF*NtoN2O*kgtoGg</f>
        <v>1.297373099114215E-2</v>
      </c>
      <c r="AY160" s="22">
        <f>Constants!$H67*'Activity data'!AY9*Constants!$H85*EF!$H210*MMVolatEF*NtoN2O*kgtoGg</f>
        <v>1.3120081166248413E-2</v>
      </c>
      <c r="AZ160" s="22">
        <f>Constants!$H67*'Activity data'!AZ9*Constants!$H85*EF!$H210*MMVolatEF*NtoN2O*kgtoGg</f>
        <v>1.331765477917727E-2</v>
      </c>
      <c r="BA160" s="22">
        <f>Constants!$H67*'Activity data'!BA9*Constants!$H85*EF!$H210*MMVolatEF*NtoN2O*kgtoGg</f>
        <v>1.3475902932134473E-2</v>
      </c>
      <c r="BB160" s="22">
        <f>Constants!$H67*'Activity data'!BB9*Constants!$H85*EF!$H210*MMVolatEF*NtoN2O*kgtoGg</f>
        <v>1.3647709187196362E-2</v>
      </c>
      <c r="BC160" s="22">
        <f>Constants!$H67*'Activity data'!BC9*Constants!$H85*EF!$H210*MMVolatEF*NtoN2O*kgtoGg</f>
        <v>1.3841939266245802E-2</v>
      </c>
      <c r="BD160" s="22">
        <f>Constants!$H67*'Activity data'!BD9*Constants!$H85*EF!$H210*MMVolatEF*NtoN2O*kgtoGg</f>
        <v>1.398369864387039E-2</v>
      </c>
      <c r="BE160" s="22">
        <f>Constants!$H67*'Activity data'!BE9*Constants!$H85*EF!$H210*MMVolatEF*NtoN2O*kgtoGg</f>
        <v>1.4111117029331023E-2</v>
      </c>
      <c r="BF160" s="22">
        <f>Constants!$H67*'Activity data'!BF9*Constants!$H85*EF!$H210*MMVolatEF*NtoN2O*kgtoGg</f>
        <v>1.4224290844395977E-2</v>
      </c>
      <c r="BG160" s="22">
        <f>Constants!$H67*'Activity data'!BG9*Constants!$H85*EF!$H210*MMVolatEF*NtoN2O*kgtoGg</f>
        <v>1.4416557712494404E-2</v>
      </c>
      <c r="BH160" s="22">
        <f>Constants!$H67*'Activity data'!BH9*Constants!$H85*EF!$H210*MMVolatEF*NtoN2O*kgtoGg</f>
        <v>1.4570568493113398E-2</v>
      </c>
      <c r="BI160" s="22">
        <f>Constants!$H67*'Activity data'!BI9*Constants!$H85*EF!$H210*MMVolatEF*NtoN2O*kgtoGg</f>
        <v>1.472173825212522E-2</v>
      </c>
      <c r="BJ160" s="22">
        <f>Constants!$H67*'Activity data'!BJ9*Constants!$H85*EF!$H210*MMVolatEF*NtoN2O*kgtoGg</f>
        <v>1.4869956963374701E-2</v>
      </c>
      <c r="BK160" s="22">
        <f>Constants!$H67*'Activity data'!BK9*Constants!$H85*EF!$H210*MMVolatEF*NtoN2O*kgtoGg</f>
        <v>1.5017080011298183E-2</v>
      </c>
      <c r="BL160" s="22">
        <f>Constants!$H67*'Activity data'!BL9*Constants!$H85*EF!$H210*MMVolatEF*NtoN2O*kgtoGg</f>
        <v>1.5149153921454597E-2</v>
      </c>
      <c r="BM160" s="22">
        <f>Constants!$H67*'Activity data'!BM9*Constants!$H85*EF!$H210*MMVolatEF*NtoN2O*kgtoGg</f>
        <v>1.489978545846579E-2</v>
      </c>
      <c r="BN160" s="22">
        <f>Constants!$H67*'Activity data'!BN9*Constants!$H85*EF!$H210*MMVolatEF*NtoN2O*kgtoGg</f>
        <v>1.4595093863981794E-2</v>
      </c>
      <c r="BO160" s="22">
        <f>Constants!$H67*'Activity data'!BO9*Constants!$H85*EF!$H210*MMVolatEF*NtoN2O*kgtoGg</f>
        <v>1.4307813612425946E-2</v>
      </c>
      <c r="BP160" s="22">
        <f>Constants!$H67*'Activity data'!BP9*Constants!$H85*EF!$H210*MMVolatEF*NtoN2O*kgtoGg</f>
        <v>1.4005751158052342E-2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0.18661593838968488</v>
      </c>
      <c r="AO161" s="22">
        <f>Constants!$H68*'Activity data'!AO10*Constants!$H86*EF!$H211*MMVolatEF*NtoN2O*kgtoGg</f>
        <v>0.18891102118178937</v>
      </c>
      <c r="AP161" s="22">
        <f>Constants!$H68*'Activity data'!AP10*Constants!$H86*EF!$H211*MMVolatEF*NtoN2O*kgtoGg</f>
        <v>0.19159680001401697</v>
      </c>
      <c r="AQ161" s="22">
        <f>Constants!$H68*'Activity data'!AQ10*Constants!$H86*EF!$H211*MMVolatEF*NtoN2O*kgtoGg</f>
        <v>0.19490743592297405</v>
      </c>
      <c r="AR161" s="22">
        <f>Constants!$H68*'Activity data'!AR10*Constants!$H86*EF!$H211*MMVolatEF*NtoN2O*kgtoGg</f>
        <v>0.19857911305098078</v>
      </c>
      <c r="AS161" s="22">
        <f>Constants!$H68*'Activity data'!AS10*Constants!$H86*EF!$H211*MMVolatEF*NtoN2O*kgtoGg</f>
        <v>0.2027756520571353</v>
      </c>
      <c r="AT161" s="22">
        <f>Constants!$H68*'Activity data'!AT10*Constants!$H86*EF!$H211*MMVolatEF*NtoN2O*kgtoGg</f>
        <v>0.20701582577863753</v>
      </c>
      <c r="AU161" s="22">
        <f>Constants!$H68*'Activity data'!AU10*Constants!$H86*EF!$H211*MMVolatEF*NtoN2O*kgtoGg</f>
        <v>0.21167786823753224</v>
      </c>
      <c r="AV161" s="22">
        <f>Constants!$H68*'Activity data'!AV10*Constants!$H86*EF!$H211*MMVolatEF*NtoN2O*kgtoGg</f>
        <v>0.21640165177900966</v>
      </c>
      <c r="AW161" s="22">
        <f>Constants!$H68*'Activity data'!AW10*Constants!$H86*EF!$H211*MMVolatEF*NtoN2O*kgtoGg</f>
        <v>0.22636765534279604</v>
      </c>
      <c r="AX161" s="22">
        <f>Constants!$H68*'Activity data'!AX10*Constants!$H86*EF!$H211*MMVolatEF*NtoN2O*kgtoGg</f>
        <v>0.23634360712991417</v>
      </c>
      <c r="AY161" s="22">
        <f>Constants!$H68*'Activity data'!AY10*Constants!$H86*EF!$H211*MMVolatEF*NtoN2O*kgtoGg</f>
        <v>0.24697136694252173</v>
      </c>
      <c r="AZ161" s="22">
        <f>Constants!$H68*'Activity data'!AZ10*Constants!$H86*EF!$H211*MMVolatEF*NtoN2O*kgtoGg</f>
        <v>0.25906780369421001</v>
      </c>
      <c r="BA161" s="22">
        <f>Constants!$H68*'Activity data'!BA10*Constants!$H86*EF!$H211*MMVolatEF*NtoN2O*kgtoGg</f>
        <v>0.27093956310183293</v>
      </c>
      <c r="BB161" s="22">
        <f>Constants!$H68*'Activity data'!BB10*Constants!$H86*EF!$H211*MMVolatEF*NtoN2O*kgtoGg</f>
        <v>0.28363849565254812</v>
      </c>
      <c r="BC161" s="22">
        <f>Constants!$H68*'Activity data'!BC10*Constants!$H86*EF!$H211*MMVolatEF*NtoN2O*kgtoGg</f>
        <v>0.29741576800414271</v>
      </c>
      <c r="BD161" s="22">
        <f>Constants!$H68*'Activity data'!BD10*Constants!$H86*EF!$H211*MMVolatEF*NtoN2O*kgtoGg</f>
        <v>0.31069221410801939</v>
      </c>
      <c r="BE161" s="22">
        <f>Constants!$H68*'Activity data'!BE10*Constants!$H86*EF!$H211*MMVolatEF*NtoN2O*kgtoGg</f>
        <v>0.32426462381720761</v>
      </c>
      <c r="BF161" s="22">
        <f>Constants!$H68*'Activity data'!BF10*Constants!$H86*EF!$H211*MMVolatEF*NtoN2O*kgtoGg</f>
        <v>0.33813988765940795</v>
      </c>
      <c r="BG161" s="22">
        <f>Constants!$H68*'Activity data'!BG10*Constants!$H86*EF!$H211*MMVolatEF*NtoN2O*kgtoGg</f>
        <v>0.35238011242226325</v>
      </c>
      <c r="BH161" s="22">
        <f>Constants!$H68*'Activity data'!BH10*Constants!$H86*EF!$H211*MMVolatEF*NtoN2O*kgtoGg</f>
        <v>0.36622799732660555</v>
      </c>
      <c r="BI161" s="22">
        <f>Constants!$H68*'Activity data'!BI10*Constants!$H86*EF!$H211*MMVolatEF*NtoN2O*kgtoGg</f>
        <v>0.38054492958782615</v>
      </c>
      <c r="BJ161" s="22">
        <f>Constants!$H68*'Activity data'!BJ10*Constants!$H86*EF!$H211*MMVolatEF*NtoN2O*kgtoGg</f>
        <v>0.39534871067757948</v>
      </c>
      <c r="BK161" s="22">
        <f>Constants!$H68*'Activity data'!BK10*Constants!$H86*EF!$H211*MMVolatEF*NtoN2O*kgtoGg</f>
        <v>0.41071188565023775</v>
      </c>
      <c r="BL161" s="22">
        <f>Constants!$H68*'Activity data'!BL10*Constants!$H86*EF!$H211*MMVolatEF*NtoN2O*kgtoGg</f>
        <v>0.42626943712814547</v>
      </c>
      <c r="BM161" s="22">
        <f>Constants!$H68*'Activity data'!BM10*Constants!$H86*EF!$H211*MMVolatEF*NtoN2O*kgtoGg</f>
        <v>0.43140811980097421</v>
      </c>
      <c r="BN161" s="22">
        <f>Constants!$H68*'Activity data'!BN10*Constants!$H86*EF!$H211*MMVolatEF*NtoN2O*kgtoGg</f>
        <v>0.43491238505546542</v>
      </c>
      <c r="BO161" s="22">
        <f>Constants!$H68*'Activity data'!BO10*Constants!$H86*EF!$H211*MMVolatEF*NtoN2O*kgtoGg</f>
        <v>0.43886870771880226</v>
      </c>
      <c r="BP161" s="22">
        <f>Constants!$H68*'Activity data'!BP10*Constants!$H86*EF!$H211*MMVolatEF*NtoN2O*kgtoGg</f>
        <v>0.44230311272423228</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1.1993554121760756E-4</v>
      </c>
      <c r="AO162" s="22">
        <f>Constants!$H69*'Activity data'!AO11*Constants!$H87*EF!$H212*MMVolatEF*NtoN2O*kgtoGg</f>
        <v>1.201539673278719E-4</v>
      </c>
      <c r="AP162" s="22">
        <f>Constants!$H69*'Activity data'!AP11*Constants!$H87*EF!$H212*MMVolatEF*NtoN2O*kgtoGg</f>
        <v>1.204000991962005E-4</v>
      </c>
      <c r="AQ162" s="22">
        <f>Constants!$H69*'Activity data'!AQ11*Constants!$H87*EF!$H212*MMVolatEF*NtoN2O*kgtoGg</f>
        <v>1.2067339732653323E-4</v>
      </c>
      <c r="AR162" s="22">
        <f>Constants!$H69*'Activity data'!AR11*Constants!$H87*EF!$H212*MMVolatEF*NtoN2O*kgtoGg</f>
        <v>1.2083862250016517E-4</v>
      </c>
      <c r="AS162" s="22">
        <f>Constants!$H69*'Activity data'!AS11*Constants!$H87*EF!$H212*MMVolatEF*NtoN2O*kgtoGg</f>
        <v>1.2102674750622946E-4</v>
      </c>
      <c r="AT162" s="22">
        <f>Constants!$H69*'Activity data'!AT11*Constants!$H87*EF!$H212*MMVolatEF*NtoN2O*kgtoGg</f>
        <v>1.2123490277133756E-4</v>
      </c>
      <c r="AU162" s="22">
        <f>Constants!$H69*'Activity data'!AU11*Constants!$H87*EF!$H212*MMVolatEF*NtoN2O*kgtoGg</f>
        <v>1.214635388867695E-4</v>
      </c>
      <c r="AV162" s="22">
        <f>Constants!$H69*'Activity data'!AV11*Constants!$H87*EF!$H212*MMVolatEF*NtoN2O*kgtoGg</f>
        <v>1.2171046574717841E-4</v>
      </c>
      <c r="AW162" s="22">
        <f>Constants!$H69*'Activity data'!AW11*Constants!$H87*EF!$H212*MMVolatEF*NtoN2O*kgtoGg</f>
        <v>1.2188428901104661E-4</v>
      </c>
      <c r="AX162" s="22">
        <f>Constants!$H69*'Activity data'!AX11*Constants!$H87*EF!$H212*MMVolatEF*NtoN2O*kgtoGg</f>
        <v>1.2207335386646865E-4</v>
      </c>
      <c r="AY162" s="22">
        <f>Constants!$H69*'Activity data'!AY11*Constants!$H87*EF!$H212*MMVolatEF*NtoN2O*kgtoGg</f>
        <v>1.2227928315059337E-4</v>
      </c>
      <c r="AZ162" s="22">
        <f>Constants!$H69*'Activity data'!AZ11*Constants!$H87*EF!$H212*MMVolatEF*NtoN2O*kgtoGg</f>
        <v>1.2250428668008742E-4</v>
      </c>
      <c r="BA162" s="22">
        <f>Constants!$H69*'Activity data'!BA11*Constants!$H87*EF!$H212*MMVolatEF*NtoN2O*kgtoGg</f>
        <v>1.2274179275603147E-4</v>
      </c>
      <c r="BB162" s="22">
        <f>Constants!$H69*'Activity data'!BB11*Constants!$H87*EF!$H212*MMVolatEF*NtoN2O*kgtoGg</f>
        <v>1.2289368408262624E-4</v>
      </c>
      <c r="BC162" s="22">
        <f>Constants!$H69*'Activity data'!BC11*Constants!$H87*EF!$H212*MMVolatEF*NtoN2O*kgtoGg</f>
        <v>1.2306077026385569E-4</v>
      </c>
      <c r="BD162" s="22">
        <f>Constants!$H69*'Activity data'!BD11*Constants!$H87*EF!$H212*MMVolatEF*NtoN2O*kgtoGg</f>
        <v>1.2323716754799311E-4</v>
      </c>
      <c r="BE162" s="22">
        <f>Constants!$H69*'Activity data'!BE11*Constants!$H87*EF!$H212*MMVolatEF*NtoN2O*kgtoGg</f>
        <v>1.2342518950883124E-4</v>
      </c>
      <c r="BF162" s="22">
        <f>Constants!$H69*'Activity data'!BF11*Constants!$H87*EF!$H212*MMVolatEF*NtoN2O*kgtoGg</f>
        <v>1.2362445924387391E-4</v>
      </c>
      <c r="BG162" s="22">
        <f>Constants!$H69*'Activity data'!BG11*Constants!$H87*EF!$H212*MMVolatEF*NtoN2O*kgtoGg</f>
        <v>1.237419499619452E-4</v>
      </c>
      <c r="BH162" s="22">
        <f>Constants!$H69*'Activity data'!BH11*Constants!$H87*EF!$H212*MMVolatEF*NtoN2O*kgtoGg</f>
        <v>1.2386718060158544E-4</v>
      </c>
      <c r="BI162" s="22">
        <f>Constants!$H69*'Activity data'!BI11*Constants!$H87*EF!$H212*MMVolatEF*NtoN2O*kgtoGg</f>
        <v>1.2400266133733785E-4</v>
      </c>
      <c r="BJ162" s="22">
        <f>Constants!$H69*'Activity data'!BJ11*Constants!$H87*EF!$H212*MMVolatEF*NtoN2O*kgtoGg</f>
        <v>1.2414811892012275E-4</v>
      </c>
      <c r="BK162" s="22">
        <f>Constants!$H69*'Activity data'!BK11*Constants!$H87*EF!$H212*MMVolatEF*NtoN2O*kgtoGg</f>
        <v>1.243034755080016E-4</v>
      </c>
      <c r="BL162" s="22">
        <f>Constants!$H69*'Activity data'!BL11*Constants!$H87*EF!$H212*MMVolatEF*NtoN2O*kgtoGg</f>
        <v>1.2437203151401057E-4</v>
      </c>
      <c r="BM162" s="22">
        <f>Constants!$H69*'Activity data'!BM11*Constants!$H87*EF!$H212*MMVolatEF*NtoN2O*kgtoGg</f>
        <v>1.2441476463107817E-4</v>
      </c>
      <c r="BN162" s="22">
        <f>Constants!$H69*'Activity data'!BN11*Constants!$H87*EF!$H212*MMVolatEF*NtoN2O*kgtoGg</f>
        <v>1.2445970043989919E-4</v>
      </c>
      <c r="BO162" s="22">
        <f>Constants!$H69*'Activity data'!BO11*Constants!$H87*EF!$H212*MMVolatEF*NtoN2O*kgtoGg</f>
        <v>1.2451321422469059E-4</v>
      </c>
      <c r="BP162" s="22">
        <f>Constants!$H69*'Activity data'!BP11*Constants!$H87*EF!$H212*MMVolatEF*NtoN2O*kgtoGg</f>
        <v>1.245720347262714E-4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8.2305947353185534E-4</v>
      </c>
      <c r="AO163" s="22">
        <f>Constants!$H70*'Activity data'!AO12*Constants!$H88*EF!$H213*MMVolatEF*NtoN2O*kgtoGg</f>
        <v>8.2455842603162824E-4</v>
      </c>
      <c r="AP163" s="22">
        <f>Constants!$H70*'Activity data'!AP12*Constants!$H88*EF!$H213*MMVolatEF*NtoN2O*kgtoGg</f>
        <v>8.2624750971699247E-4</v>
      </c>
      <c r="AQ163" s="22">
        <f>Constants!$H70*'Activity data'!AQ12*Constants!$H88*EF!$H213*MMVolatEF*NtoN2O*kgtoGg</f>
        <v>8.2812302228803898E-4</v>
      </c>
      <c r="AR163" s="22">
        <f>Constants!$H70*'Activity data'!AR12*Constants!$H88*EF!$H213*MMVolatEF*NtoN2O*kgtoGg</f>
        <v>8.292568825520036E-4</v>
      </c>
      <c r="AS163" s="22">
        <f>Constants!$H70*'Activity data'!AS12*Constants!$H88*EF!$H213*MMVolatEF*NtoN2O*kgtoGg</f>
        <v>8.3054789326390355E-4</v>
      </c>
      <c r="AT163" s="22">
        <f>Constants!$H70*'Activity data'!AT12*Constants!$H88*EF!$H213*MMVolatEF*NtoN2O*kgtoGg</f>
        <v>8.3197636193276859E-4</v>
      </c>
      <c r="AU163" s="22">
        <f>Constants!$H70*'Activity data'!AU12*Constants!$H88*EF!$H213*MMVolatEF*NtoN2O*kgtoGg</f>
        <v>8.335453807481035E-4</v>
      </c>
      <c r="AV163" s="22">
        <f>Constants!$H70*'Activity data'!AV12*Constants!$H88*EF!$H213*MMVolatEF*NtoN2O*kgtoGg</f>
        <v>8.3523992007869508E-4</v>
      </c>
      <c r="AW163" s="22">
        <f>Constants!$H70*'Activity data'!AW12*Constants!$H88*EF!$H213*MMVolatEF*NtoN2O*kgtoGg</f>
        <v>8.3643278486751854E-4</v>
      </c>
      <c r="AX163" s="22">
        <f>Constants!$H70*'Activity data'!AX12*Constants!$H88*EF!$H213*MMVolatEF*NtoN2O*kgtoGg</f>
        <v>8.3773024530991319E-4</v>
      </c>
      <c r="AY163" s="22">
        <f>Constants!$H70*'Activity data'!AY12*Constants!$H88*EF!$H213*MMVolatEF*NtoN2O*kgtoGg</f>
        <v>8.3914343815046533E-4</v>
      </c>
      <c r="AZ163" s="22">
        <f>Constants!$H70*'Activity data'!AZ12*Constants!$H88*EF!$H213*MMVolatEF*NtoN2O*kgtoGg</f>
        <v>8.4068752828961931E-4</v>
      </c>
      <c r="BA163" s="22">
        <f>Constants!$H70*'Activity data'!BA12*Constants!$H88*EF!$H213*MMVolatEF*NtoN2O*kgtoGg</f>
        <v>8.4231741734371068E-4</v>
      </c>
      <c r="BB163" s="22">
        <f>Constants!$H70*'Activity data'!BB12*Constants!$H88*EF!$H213*MMVolatEF*NtoN2O*kgtoGg</f>
        <v>8.433597738798297E-4</v>
      </c>
      <c r="BC163" s="22">
        <f>Constants!$H70*'Activity data'!BC12*Constants!$H88*EF!$H213*MMVolatEF*NtoN2O*kgtoGg</f>
        <v>8.4450640533670254E-4</v>
      </c>
      <c r="BD163" s="22">
        <f>Constants!$H70*'Activity data'!BD12*Constants!$H88*EF!$H213*MMVolatEF*NtoN2O*kgtoGg</f>
        <v>8.4571693437872494E-4</v>
      </c>
      <c r="BE163" s="22">
        <f>Constants!$H70*'Activity data'!BE12*Constants!$H88*EF!$H213*MMVolatEF*NtoN2O*kgtoGg</f>
        <v>8.4700723794119506E-4</v>
      </c>
      <c r="BF163" s="22">
        <f>Constants!$H70*'Activity data'!BF12*Constants!$H88*EF!$H213*MMVolatEF*NtoN2O*kgtoGg</f>
        <v>8.4837472952500718E-4</v>
      </c>
      <c r="BG163" s="22">
        <f>Constants!$H70*'Activity data'!BG12*Constants!$H88*EF!$H213*MMVolatEF*NtoN2O*kgtoGg</f>
        <v>8.4918101136255842E-4</v>
      </c>
      <c r="BH163" s="22">
        <f>Constants!$H70*'Activity data'!BH12*Constants!$H88*EF!$H213*MMVolatEF*NtoN2O*kgtoGg</f>
        <v>8.5004040852945282E-4</v>
      </c>
      <c r="BI163" s="22">
        <f>Constants!$H70*'Activity data'!BI12*Constants!$H88*EF!$H213*MMVolatEF*NtoN2O*kgtoGg</f>
        <v>8.5097014713662465E-4</v>
      </c>
      <c r="BJ163" s="22">
        <f>Constants!$H70*'Activity data'!BJ12*Constants!$H88*EF!$H213*MMVolatEF*NtoN2O*kgtoGg</f>
        <v>8.5196835200811454E-4</v>
      </c>
      <c r="BK163" s="22">
        <f>Constants!$H70*'Activity data'!BK12*Constants!$H88*EF!$H213*MMVolatEF*NtoN2O*kgtoGg</f>
        <v>8.5303448895243574E-4</v>
      </c>
      <c r="BL163" s="22">
        <f>Constants!$H70*'Activity data'!BL12*Constants!$H88*EF!$H213*MMVolatEF*NtoN2O*kgtoGg</f>
        <v>8.5350495558509797E-4</v>
      </c>
      <c r="BM163" s="22">
        <f>Constants!$H70*'Activity data'!BM12*Constants!$H88*EF!$H213*MMVolatEF*NtoN2O*kgtoGg</f>
        <v>8.5379821225012808E-4</v>
      </c>
      <c r="BN163" s="22">
        <f>Constants!$H70*'Activity data'!BN12*Constants!$H88*EF!$H213*MMVolatEF*NtoN2O*kgtoGg</f>
        <v>8.5410658492077684E-4</v>
      </c>
      <c r="BO163" s="22">
        <f>Constants!$H70*'Activity data'!BO12*Constants!$H88*EF!$H213*MMVolatEF*NtoN2O*kgtoGg</f>
        <v>8.5447382408182905E-4</v>
      </c>
      <c r="BP163" s="22">
        <f>Constants!$H70*'Activity data'!BP12*Constants!$H88*EF!$H213*MMVolatEF*NtoN2O*kgtoGg</f>
        <v>8.5487748066746241E-4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1.51690892331456E-5</v>
      </c>
      <c r="AO164" s="22">
        <f>Constants!$H71*'Activity data'!AO13*Constants!$H89*EF!$H214*MMVolatEF*NtoN2O*kgtoGg</f>
        <v>1.5217432465051217E-5</v>
      </c>
      <c r="AP164" s="22">
        <f>Constants!$H71*'Activity data'!AP13*Constants!$H89*EF!$H214*MMVolatEF*NtoN2O*kgtoGg</f>
        <v>1.5269956801068695E-5</v>
      </c>
      <c r="AQ164" s="22">
        <f>Constants!$H71*'Activity data'!AQ13*Constants!$H89*EF!$H214*MMVolatEF*NtoN2O*kgtoGg</f>
        <v>1.5326606915032538E-5</v>
      </c>
      <c r="AR164" s="22">
        <f>Constants!$H71*'Activity data'!AR13*Constants!$H89*EF!$H214*MMVolatEF*NtoN2O*kgtoGg</f>
        <v>1.5361884173332352E-5</v>
      </c>
      <c r="AS164" s="22">
        <f>Constants!$H71*'Activity data'!AS13*Constants!$H89*EF!$H214*MMVolatEF*NtoN2O*kgtoGg</f>
        <v>1.5400671462758264E-5</v>
      </c>
      <c r="AT164" s="22">
        <f>Constants!$H71*'Activity data'!AT13*Constants!$H89*EF!$H214*MMVolatEF*NtoN2O*kgtoGg</f>
        <v>1.5442458670944096E-5</v>
      </c>
      <c r="AU164" s="22">
        <f>Constants!$H71*'Activity data'!AU13*Constants!$H89*EF!$H214*MMVolatEF*NtoN2O*kgtoGg</f>
        <v>1.5487358547995306E-5</v>
      </c>
      <c r="AV164" s="22">
        <f>Constants!$H71*'Activity data'!AV13*Constants!$H89*EF!$H214*MMVolatEF*NtoN2O*kgtoGg</f>
        <v>1.5534984647023521E-5</v>
      </c>
      <c r="AW164" s="22">
        <f>Constants!$H71*'Activity data'!AW13*Constants!$H89*EF!$H214*MMVolatEF*NtoN2O*kgtoGg</f>
        <v>1.5568285844583603E-5</v>
      </c>
      <c r="AX164" s="22">
        <f>Constants!$H71*'Activity data'!AX13*Constants!$H89*EF!$H214*MMVolatEF*NtoN2O*kgtoGg</f>
        <v>1.5603856144375205E-5</v>
      </c>
      <c r="AY164" s="22">
        <f>Constants!$H71*'Activity data'!AY13*Constants!$H89*EF!$H214*MMVolatEF*NtoN2O*kgtoGg</f>
        <v>1.5642015402559782E-5</v>
      </c>
      <c r="AZ164" s="22">
        <f>Constants!$H71*'Activity data'!AZ13*Constants!$H89*EF!$H214*MMVolatEF*NtoN2O*kgtoGg</f>
        <v>1.5683187659152959E-5</v>
      </c>
      <c r="BA164" s="22">
        <f>Constants!$H71*'Activity data'!BA13*Constants!$H89*EF!$H214*MMVolatEF*NtoN2O*kgtoGg</f>
        <v>1.5726164172815247E-5</v>
      </c>
      <c r="BB164" s="22">
        <f>Constants!$H71*'Activity data'!BB13*Constants!$H89*EF!$H214*MMVolatEF*NtoN2O*kgtoGg</f>
        <v>1.5752809314354656E-5</v>
      </c>
      <c r="BC164" s="22">
        <f>Constants!$H71*'Activity data'!BC13*Constants!$H89*EF!$H214*MMVolatEF*NtoN2O*kgtoGg</f>
        <v>1.5781850848802794E-5</v>
      </c>
      <c r="BD164" s="22">
        <f>Constants!$H71*'Activity data'!BD13*Constants!$H89*EF!$H214*MMVolatEF*NtoN2O*kgtoGg</f>
        <v>1.5812211011200589E-5</v>
      </c>
      <c r="BE164" s="22">
        <f>Constants!$H71*'Activity data'!BE13*Constants!$H89*EF!$H214*MMVolatEF*NtoN2O*kgtoGg</f>
        <v>1.5844326691144795E-5</v>
      </c>
      <c r="BF164" s="22">
        <f>Constants!$H71*'Activity data'!BF13*Constants!$H89*EF!$H214*MMVolatEF*NtoN2O*kgtoGg</f>
        <v>1.5878136398182702E-5</v>
      </c>
      <c r="BG164" s="22">
        <f>Constants!$H71*'Activity data'!BG13*Constants!$H89*EF!$H214*MMVolatEF*NtoN2O*kgtoGg</f>
        <v>1.5896594572359183E-5</v>
      </c>
      <c r="BH164" s="22">
        <f>Constants!$H71*'Activity data'!BH13*Constants!$H89*EF!$H214*MMVolatEF*NtoN2O*kgtoGg</f>
        <v>1.5916177337524526E-5</v>
      </c>
      <c r="BI164" s="22">
        <f>Constants!$H71*'Activity data'!BI13*Constants!$H89*EF!$H214*MMVolatEF*NtoN2O*kgtoGg</f>
        <v>1.5937350394875973E-5</v>
      </c>
      <c r="BJ164" s="22">
        <f>Constants!$H71*'Activity data'!BJ13*Constants!$H89*EF!$H214*MMVolatEF*NtoN2O*kgtoGg</f>
        <v>1.5960067925113877E-5</v>
      </c>
      <c r="BK164" s="22">
        <f>Constants!$H71*'Activity data'!BK13*Constants!$H89*EF!$H214*MMVolatEF*NtoN2O*kgtoGg</f>
        <v>1.5984319352677588E-5</v>
      </c>
      <c r="BL164" s="22">
        <f>Constants!$H71*'Activity data'!BL13*Constants!$H89*EF!$H214*MMVolatEF*NtoN2O*kgtoGg</f>
        <v>1.5992531796631608E-5</v>
      </c>
      <c r="BM164" s="22">
        <f>Constants!$H71*'Activity data'!BM13*Constants!$H89*EF!$H214*MMVolatEF*NtoN2O*kgtoGg</f>
        <v>1.5995859016638944E-5</v>
      </c>
      <c r="BN164" s="22">
        <f>Constants!$H71*'Activity data'!BN13*Constants!$H89*EF!$H214*MMVolatEF*NtoN2O*kgtoGg</f>
        <v>1.5999410618704444E-5</v>
      </c>
      <c r="BO164" s="22">
        <f>Constants!$H71*'Activity data'!BO13*Constants!$H89*EF!$H214*MMVolatEF*NtoN2O*kgtoGg</f>
        <v>1.6004346485136448E-5</v>
      </c>
      <c r="BP164" s="22">
        <f>Constants!$H71*'Activity data'!BP13*Constants!$H89*EF!$H214*MMVolatEF*NtoN2O*kgtoGg</f>
        <v>1.6010076603504106E-5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1.5433215074750855E-3</v>
      </c>
      <c r="AO165" s="22">
        <f>Constants!$H72*'Activity data'!AO14*Constants!$H90*EF!$H215*MMVolatEF*NtoN2O*kgtoGg</f>
        <v>1.5482400064300375E-3</v>
      </c>
      <c r="AP165" s="22">
        <f>Constants!$H72*'Activity data'!AP14*Constants!$H90*EF!$H215*MMVolatEF*NtoN2O*kgtoGg</f>
        <v>1.5535838959804063E-3</v>
      </c>
      <c r="AQ165" s="22">
        <f>Constants!$H72*'Activity data'!AQ14*Constants!$H90*EF!$H215*MMVolatEF*NtoN2O*kgtoGg</f>
        <v>1.5593475471751181E-3</v>
      </c>
      <c r="AR165" s="22">
        <f>Constants!$H72*'Activity data'!AR14*Constants!$H90*EF!$H215*MMVolatEF*NtoN2O*kgtoGg</f>
        <v>1.5629366981532733E-3</v>
      </c>
      <c r="AS165" s="22">
        <f>Constants!$H72*'Activity data'!AS14*Constants!$H90*EF!$H215*MMVolatEF*NtoN2O*kgtoGg</f>
        <v>1.5668829639486424E-3</v>
      </c>
      <c r="AT165" s="22">
        <f>Constants!$H72*'Activity data'!AT14*Constants!$H90*EF!$H215*MMVolatEF*NtoN2O*kgtoGg</f>
        <v>1.5711344451113753E-3</v>
      </c>
      <c r="AU165" s="22">
        <f>Constants!$H72*'Activity data'!AU14*Constants!$H90*EF!$H215*MMVolatEF*NtoN2O*kgtoGg</f>
        <v>1.5757026129737345E-3</v>
      </c>
      <c r="AV165" s="22">
        <f>Constants!$H72*'Activity data'!AV14*Constants!$H90*EF!$H215*MMVolatEF*NtoN2O*kgtoGg</f>
        <v>1.5805481499613328E-3</v>
      </c>
      <c r="AW165" s="22">
        <f>Constants!$H72*'Activity data'!AW14*Constants!$H90*EF!$H215*MMVolatEF*NtoN2O*kgtoGg</f>
        <v>1.5839362541269306E-3</v>
      </c>
      <c r="AX165" s="22">
        <f>Constants!$H72*'Activity data'!AX14*Constants!$H90*EF!$H215*MMVolatEF*NtoN2O*kgtoGg</f>
        <v>1.5875552195013167E-3</v>
      </c>
      <c r="AY165" s="22">
        <f>Constants!$H72*'Activity data'!AY14*Constants!$H90*EF!$H215*MMVolatEF*NtoN2O*kgtoGg</f>
        <v>1.5914375886376831E-3</v>
      </c>
      <c r="AZ165" s="22">
        <f>Constants!$H72*'Activity data'!AZ14*Constants!$H90*EF!$H215*MMVolatEF*NtoN2O*kgtoGg</f>
        <v>1.5956265038807079E-3</v>
      </c>
      <c r="BA165" s="22">
        <f>Constants!$H72*'Activity data'!BA14*Constants!$H90*EF!$H215*MMVolatEF*NtoN2O*kgtoGg</f>
        <v>1.5999989864227964E-3</v>
      </c>
      <c r="BB165" s="22">
        <f>Constants!$H72*'Activity data'!BB14*Constants!$H90*EF!$H215*MMVolatEF*NtoN2O*kgtoGg</f>
        <v>1.6027098953887498E-3</v>
      </c>
      <c r="BC165" s="22">
        <f>Constants!$H72*'Activity data'!BC14*Constants!$H90*EF!$H215*MMVolatEF*NtoN2O*kgtoGg</f>
        <v>1.6056646162711317E-3</v>
      </c>
      <c r="BD165" s="22">
        <f>Constants!$H72*'Activity data'!BD14*Constants!$H90*EF!$H215*MMVolatEF*NtoN2O*kgtoGg</f>
        <v>1.6087534959578942E-3</v>
      </c>
      <c r="BE165" s="22">
        <f>Constants!$H72*'Activity data'!BE14*Constants!$H90*EF!$H215*MMVolatEF*NtoN2O*kgtoGg</f>
        <v>1.6120209841256597E-3</v>
      </c>
      <c r="BF165" s="22">
        <f>Constants!$H72*'Activity data'!BF14*Constants!$H90*EF!$H215*MMVolatEF*NtoN2O*kgtoGg</f>
        <v>1.6154608246613075E-3</v>
      </c>
      <c r="BG165" s="22">
        <f>Constants!$H72*'Activity data'!BG14*Constants!$H90*EF!$H215*MMVolatEF*NtoN2O*kgtoGg</f>
        <v>1.6173387816538099E-3</v>
      </c>
      <c r="BH165" s="22">
        <f>Constants!$H72*'Activity data'!BH14*Constants!$H90*EF!$H215*MMVolatEF*NtoN2O*kgtoGg</f>
        <v>1.6193311558953354E-3</v>
      </c>
      <c r="BI165" s="22">
        <f>Constants!$H72*'Activity data'!BI14*Constants!$H90*EF!$H215*MMVolatEF*NtoN2O*kgtoGg</f>
        <v>1.6214853283896258E-3</v>
      </c>
      <c r="BJ165" s="22">
        <f>Constants!$H72*'Activity data'!BJ14*Constants!$H90*EF!$H215*MMVolatEF*NtoN2O*kgtoGg</f>
        <v>1.6237966374256533E-3</v>
      </c>
      <c r="BK165" s="22">
        <f>Constants!$H72*'Activity data'!BK14*Constants!$H90*EF!$H215*MMVolatEF*NtoN2O*kgtoGg</f>
        <v>1.6262640070330693E-3</v>
      </c>
      <c r="BL165" s="22">
        <f>Constants!$H72*'Activity data'!BL14*Constants!$H90*EF!$H215*MMVolatEF*NtoN2O*kgtoGg</f>
        <v>1.6270995510257492E-3</v>
      </c>
      <c r="BM165" s="22">
        <f>Constants!$H72*'Activity data'!BM14*Constants!$H90*EF!$H215*MMVolatEF*NtoN2O*kgtoGg</f>
        <v>1.6274380664183677E-3</v>
      </c>
      <c r="BN165" s="22">
        <f>Constants!$H72*'Activity data'!BN14*Constants!$H90*EF!$H215*MMVolatEF*NtoN2O*kgtoGg</f>
        <v>1.6277994107132974E-3</v>
      </c>
      <c r="BO165" s="22">
        <f>Constants!$H72*'Activity data'!BO14*Constants!$H90*EF!$H215*MMVolatEF*NtoN2O*kgtoGg</f>
        <v>1.62830159174114E-3</v>
      </c>
      <c r="BP165" s="22">
        <f>Constants!$H72*'Activity data'!BP14*Constants!$H90*EF!$H215*MMVolatEF*NtoN2O*kgtoGg</f>
        <v>1.6288845809227096E-3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0.10940764323917777</v>
      </c>
      <c r="AO168" s="22">
        <f>Constants!$H75*'Activity data'!AO17*Constants!$H93*EF!$H218*MMVolatEF*NtoN2O*kgtoGg</f>
        <v>0.1077894241522023</v>
      </c>
      <c r="AP168" s="22">
        <f>Constants!$H75*'Activity data'!AP17*Constants!$H93*EF!$H218*MMVolatEF*NtoN2O*kgtoGg</f>
        <v>0.10644371017616848</v>
      </c>
      <c r="AQ168" s="22">
        <f>Constants!$H75*'Activity data'!AQ17*Constants!$H93*EF!$H218*MMVolatEF*NtoN2O*kgtoGg</f>
        <v>0.10548144198776055</v>
      </c>
      <c r="AR168" s="22">
        <f>Constants!$H75*'Activity data'!AR17*Constants!$H93*EF!$H218*MMVolatEF*NtoN2O*kgtoGg</f>
        <v>0.10476818223545815</v>
      </c>
      <c r="AS168" s="22">
        <f>Constants!$H75*'Activity data'!AS17*Constants!$H93*EF!$H218*MMVolatEF*NtoN2O*kgtoGg</f>
        <v>0.10433717164820216</v>
      </c>
      <c r="AT168" s="22">
        <f>Constants!$H75*'Activity data'!AT17*Constants!$H93*EF!$H218*MMVolatEF*NtoN2O*kgtoGg</f>
        <v>0.10391664075770705</v>
      </c>
      <c r="AU168" s="22">
        <f>Constants!$H75*'Activity data'!AU17*Constants!$H93*EF!$H218*MMVolatEF*NtoN2O*kgtoGg</f>
        <v>0.10369766703605332</v>
      </c>
      <c r="AV168" s="22">
        <f>Constants!$H75*'Activity data'!AV17*Constants!$H93*EF!$H218*MMVolatEF*NtoN2O*kgtoGg</f>
        <v>0.10348590342033112</v>
      </c>
      <c r="AW168" s="22">
        <f>Constants!$H75*'Activity data'!AW17*Constants!$H93*EF!$H218*MMVolatEF*NtoN2O*kgtoGg</f>
        <v>0.10554436382742631</v>
      </c>
      <c r="AX168" s="22">
        <f>Constants!$H75*'Activity data'!AX17*Constants!$H93*EF!$H218*MMVolatEF*NtoN2O*kgtoGg</f>
        <v>0.10746037602954198</v>
      </c>
      <c r="AY168" s="22">
        <f>Constants!$H75*'Activity data'!AY17*Constants!$H93*EF!$H218*MMVolatEF*NtoN2O*kgtoGg</f>
        <v>0.10953725339912493</v>
      </c>
      <c r="AZ168" s="22">
        <f>Constants!$H75*'Activity data'!AZ17*Constants!$H93*EF!$H218*MMVolatEF*NtoN2O*kgtoGg</f>
        <v>0.11212796394932742</v>
      </c>
      <c r="BA168" s="22">
        <f>Constants!$H75*'Activity data'!BA17*Constants!$H93*EF!$H218*MMVolatEF*NtoN2O*kgtoGg</f>
        <v>0.1144453542723292</v>
      </c>
      <c r="BB168" s="22">
        <f>Constants!$H75*'Activity data'!BB17*Constants!$H93*EF!$H218*MMVolatEF*NtoN2O*kgtoGg</f>
        <v>0.1169810327352841</v>
      </c>
      <c r="BC168" s="22">
        <f>Constants!$H75*'Activity data'!BC17*Constants!$H93*EF!$H218*MMVolatEF*NtoN2O*kgtoGg</f>
        <v>0.11979669362694062</v>
      </c>
      <c r="BD168" s="22">
        <f>Constants!$H75*'Activity data'!BD17*Constants!$H93*EF!$H218*MMVolatEF*NtoN2O*kgtoGg</f>
        <v>0.12222069753111926</v>
      </c>
      <c r="BE168" s="22">
        <f>Constants!$H75*'Activity data'!BE17*Constants!$H93*EF!$H218*MMVolatEF*NtoN2O*kgtoGg</f>
        <v>0.12459409574566795</v>
      </c>
      <c r="BF168" s="22">
        <f>Constants!$H75*'Activity data'!BF17*Constants!$H93*EF!$H218*MMVolatEF*NtoN2O*kgtoGg</f>
        <v>0.12691824924517789</v>
      </c>
      <c r="BG168" s="22">
        <f>Constants!$H75*'Activity data'!BG17*Constants!$H93*EF!$H218*MMVolatEF*NtoN2O*kgtoGg</f>
        <v>0.12940408953556104</v>
      </c>
      <c r="BH168" s="22">
        <f>Constants!$H75*'Activity data'!BH17*Constants!$H93*EF!$H218*MMVolatEF*NtoN2O*kgtoGg</f>
        <v>0.13158110054217473</v>
      </c>
      <c r="BI168" s="22">
        <f>Constants!$H75*'Activity data'!BI17*Constants!$H93*EF!$H218*MMVolatEF*NtoN2O*kgtoGg</f>
        <v>0.13377951885288111</v>
      </c>
      <c r="BJ168" s="22">
        <f>Constants!$H75*'Activity data'!BJ17*Constants!$H93*EF!$H218*MMVolatEF*NtoN2O*kgtoGg</f>
        <v>0.13599985948553603</v>
      </c>
      <c r="BK168" s="22">
        <f>Constants!$H75*'Activity data'!BK17*Constants!$H93*EF!$H218*MMVolatEF*NtoN2O*kgtoGg</f>
        <v>0.13826149372641824</v>
      </c>
      <c r="BL168" s="22">
        <f>Constants!$H75*'Activity data'!BL17*Constants!$H93*EF!$H218*MMVolatEF*NtoN2O*kgtoGg</f>
        <v>0.14045230427450556</v>
      </c>
      <c r="BM168" s="22">
        <f>Constants!$H75*'Activity data'!BM17*Constants!$H93*EF!$H218*MMVolatEF*NtoN2O*kgtoGg</f>
        <v>0.13900457678337555</v>
      </c>
      <c r="BN168" s="22">
        <f>Constants!$H75*'Activity data'!BN17*Constants!$H93*EF!$H218*MMVolatEF*NtoN2O*kgtoGg</f>
        <v>0.13702374331160877</v>
      </c>
      <c r="BO168" s="22">
        <f>Constants!$H75*'Activity data'!BO17*Constants!$H93*EF!$H218*MMVolatEF*NtoN2O*kgtoGg</f>
        <v>0.13521199177242155</v>
      </c>
      <c r="BP168" s="22">
        <f>Constants!$H75*'Activity data'!BP17*Constants!$H93*EF!$H218*MMVolatEF*NtoN2O*kgtoGg</f>
        <v>0.13325402620803975</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1.064707881630588E-2</v>
      </c>
      <c r="AO169" s="22">
        <f>Constants!$H76*'Activity data'!AO18*Constants!$H94*EF!$H219*MMVolatEF*NtoN2O*kgtoGg</f>
        <v>1.0489600731128474E-2</v>
      </c>
      <c r="AP169" s="22">
        <f>Constants!$H76*'Activity data'!AP18*Constants!$H94*EF!$H219*MMVolatEF*NtoN2O*kgtoGg</f>
        <v>1.0358641665172598E-2</v>
      </c>
      <c r="AQ169" s="22">
        <f>Constants!$H76*'Activity data'!AQ18*Constants!$H94*EF!$H219*MMVolatEF*NtoN2O*kgtoGg</f>
        <v>1.0264997885441364E-2</v>
      </c>
      <c r="AR169" s="22">
        <f>Constants!$H76*'Activity data'!AR18*Constants!$H94*EF!$H219*MMVolatEF*NtoN2O*kgtoGg</f>
        <v>1.0195586530124435E-2</v>
      </c>
      <c r="AS169" s="22">
        <f>Constants!$H76*'Activity data'!AS18*Constants!$H94*EF!$H219*MMVolatEF*NtoN2O*kgtoGg</f>
        <v>1.0153642443246109E-2</v>
      </c>
      <c r="AT169" s="22">
        <f>Constants!$H76*'Activity data'!AT18*Constants!$H94*EF!$H219*MMVolatEF*NtoN2O*kgtoGg</f>
        <v>1.011271819514761E-2</v>
      </c>
      <c r="AU169" s="22">
        <f>Constants!$H76*'Activity data'!AU18*Constants!$H94*EF!$H219*MMVolatEF*NtoN2O*kgtoGg</f>
        <v>1.0091408619288722E-2</v>
      </c>
      <c r="AV169" s="22">
        <f>Constants!$H76*'Activity data'!AV18*Constants!$H94*EF!$H219*MMVolatEF*NtoN2O*kgtoGg</f>
        <v>1.0070800699766213E-2</v>
      </c>
      <c r="AW169" s="22">
        <f>Constants!$H76*'Activity data'!AW18*Constants!$H94*EF!$H219*MMVolatEF*NtoN2O*kgtoGg</f>
        <v>1.0271121166835184E-2</v>
      </c>
      <c r="AX169" s="22">
        <f>Constants!$H76*'Activity data'!AX18*Constants!$H94*EF!$H219*MMVolatEF*NtoN2O*kgtoGg</f>
        <v>1.0457579190470089E-2</v>
      </c>
      <c r="AY169" s="22">
        <f>Constants!$H76*'Activity data'!AY18*Constants!$H94*EF!$H219*MMVolatEF*NtoN2O*kgtoGg</f>
        <v>1.0659691916702662E-2</v>
      </c>
      <c r="AZ169" s="22">
        <f>Constants!$H76*'Activity data'!AZ18*Constants!$H94*EF!$H219*MMVolatEF*NtoN2O*kgtoGg</f>
        <v>1.0911808666516389E-2</v>
      </c>
      <c r="BA169" s="22">
        <f>Constants!$H76*'Activity data'!BA18*Constants!$H94*EF!$H219*MMVolatEF*NtoN2O*kgtoGg</f>
        <v>1.1137327073518409E-2</v>
      </c>
      <c r="BB169" s="22">
        <f>Constants!$H76*'Activity data'!BB18*Constants!$H94*EF!$H219*MMVolatEF*NtoN2O*kgtoGg</f>
        <v>1.1384088338532321E-2</v>
      </c>
      <c r="BC169" s="22">
        <f>Constants!$H76*'Activity data'!BC18*Constants!$H94*EF!$H219*MMVolatEF*NtoN2O*kgtoGg</f>
        <v>1.1658096283003993E-2</v>
      </c>
      <c r="BD169" s="22">
        <f>Constants!$H76*'Activity data'!BD18*Constants!$H94*EF!$H219*MMVolatEF*NtoN2O*kgtoGg</f>
        <v>1.189398986278253E-2</v>
      </c>
      <c r="BE169" s="22">
        <f>Constants!$H76*'Activity data'!BE18*Constants!$H94*EF!$H219*MMVolatEF*NtoN2O*kgtoGg</f>
        <v>1.2124958715639886E-2</v>
      </c>
      <c r="BF169" s="22">
        <f>Constants!$H76*'Activity data'!BF18*Constants!$H94*EF!$H219*MMVolatEF*NtoN2O*kgtoGg</f>
        <v>1.2351135285739095E-2</v>
      </c>
      <c r="BG169" s="22">
        <f>Constants!$H76*'Activity data'!BG18*Constants!$H94*EF!$H219*MMVolatEF*NtoN2O*kgtoGg</f>
        <v>1.259304651527357E-2</v>
      </c>
      <c r="BH169" s="22">
        <f>Constants!$H76*'Activity data'!BH18*Constants!$H94*EF!$H219*MMVolatEF*NtoN2O*kgtoGg</f>
        <v>1.2804903814134395E-2</v>
      </c>
      <c r="BI169" s="22">
        <f>Constants!$H76*'Activity data'!BI18*Constants!$H94*EF!$H219*MMVolatEF*NtoN2O*kgtoGg</f>
        <v>1.3018844379275087E-2</v>
      </c>
      <c r="BJ169" s="22">
        <f>Constants!$H76*'Activity data'!BJ18*Constants!$H94*EF!$H219*MMVolatEF*NtoN2O*kgtoGg</f>
        <v>1.3234918330006694E-2</v>
      </c>
      <c r="BK169" s="22">
        <f>Constants!$H76*'Activity data'!BK18*Constants!$H94*EF!$H219*MMVolatEF*NtoN2O*kgtoGg</f>
        <v>1.3455010796158145E-2</v>
      </c>
      <c r="BL169" s="22">
        <f>Constants!$H76*'Activity data'!BL18*Constants!$H94*EF!$H219*MMVolatEF*NtoN2O*kgtoGg</f>
        <v>1.36682110067329E-2</v>
      </c>
      <c r="BM169" s="22">
        <f>Constants!$H76*'Activity data'!BM18*Constants!$H94*EF!$H219*MMVolatEF*NtoN2O*kgtoGg</f>
        <v>1.3527324426543091E-2</v>
      </c>
      <c r="BN169" s="22">
        <f>Constants!$H76*'Activity data'!BN18*Constants!$H94*EF!$H219*MMVolatEF*NtoN2O*kgtoGg</f>
        <v>1.3334558277200379E-2</v>
      </c>
      <c r="BO169" s="22">
        <f>Constants!$H76*'Activity data'!BO18*Constants!$H94*EF!$H219*MMVolatEF*NtoN2O*kgtoGg</f>
        <v>1.3158246450510903E-2</v>
      </c>
      <c r="BP169" s="22">
        <f>Constants!$H76*'Activity data'!BP18*Constants!$H94*EF!$H219*MMVolatEF*NtoN2O*kgtoGg</f>
        <v>1.2967705707045545E-2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7.2309801946185318E-2</v>
      </c>
      <c r="AO170" s="22">
        <f>Constants!$H77*'Activity data'!AO19*Constants!$H95*EF!$H220*MMVolatEF*NtoN2O*kgtoGg</f>
        <v>7.3021341315250649E-2</v>
      </c>
      <c r="AP170" s="22">
        <f>Constants!$H77*'Activity data'!AP19*Constants!$H95*EF!$H220*MMVolatEF*NtoN2O*kgtoGg</f>
        <v>7.3816735508584558E-2</v>
      </c>
      <c r="AQ170" s="22">
        <f>Constants!$H77*'Activity data'!AQ19*Constants!$H95*EF!$H220*MMVolatEF*NtoN2O*kgtoGg</f>
        <v>7.4744468258469504E-2</v>
      </c>
      <c r="AR170" s="22">
        <f>Constants!$H77*'Activity data'!AR19*Constants!$H95*EF!$H220*MMVolatEF*NtoN2O*kgtoGg</f>
        <v>7.5698691690669451E-2</v>
      </c>
      <c r="AS170" s="22">
        <f>Constants!$H77*'Activity data'!AS19*Constants!$H95*EF!$H220*MMVolatEF*NtoN2O*kgtoGg</f>
        <v>7.6761707112301181E-2</v>
      </c>
      <c r="AT170" s="22">
        <f>Constants!$H77*'Activity data'!AT19*Constants!$H95*EF!$H220*MMVolatEF*NtoN2O*kgtoGg</f>
        <v>7.7832658850175512E-2</v>
      </c>
      <c r="AU170" s="22">
        <f>Constants!$H77*'Activity data'!AU19*Constants!$H95*EF!$H220*MMVolatEF*NtoN2O*kgtoGg</f>
        <v>7.8989971092974745E-2</v>
      </c>
      <c r="AV170" s="22">
        <f>Constants!$H77*'Activity data'!AV19*Constants!$H95*EF!$H220*MMVolatEF*NtoN2O*kgtoGg</f>
        <v>8.0158537208603095E-2</v>
      </c>
      <c r="AW170" s="22">
        <f>Constants!$H77*'Activity data'!AW19*Constants!$H95*EF!$H220*MMVolatEF*NtoN2O*kgtoGg</f>
        <v>8.224364135837231E-2</v>
      </c>
      <c r="AX170" s="22">
        <f>Constants!$H77*'Activity data'!AX19*Constants!$H95*EF!$H220*MMVolatEF*NtoN2O*kgtoGg</f>
        <v>8.431417968088499E-2</v>
      </c>
      <c r="AY170" s="22">
        <f>Constants!$H77*'Activity data'!AY19*Constants!$H95*EF!$H220*MMVolatEF*NtoN2O*kgtoGg</f>
        <v>8.650112978549751E-2</v>
      </c>
      <c r="AZ170" s="22">
        <f>Constants!$H77*'Activity data'!AZ19*Constants!$H95*EF!$H220*MMVolatEF*NtoN2O*kgtoGg</f>
        <v>8.896823183705653E-2</v>
      </c>
      <c r="BA170" s="22">
        <f>Constants!$H77*'Activity data'!BA19*Constants!$H95*EF!$H220*MMVolatEF*NtoN2O*kgtoGg</f>
        <v>9.1369964345010365E-2</v>
      </c>
      <c r="BB170" s="22">
        <f>Constants!$H77*'Activity data'!BB19*Constants!$H95*EF!$H220*MMVolatEF*NtoN2O*kgtoGg</f>
        <v>9.3878638720600857E-2</v>
      </c>
      <c r="BC170" s="22">
        <f>Constants!$H77*'Activity data'!BC19*Constants!$H95*EF!$H220*MMVolatEF*NtoN2O*kgtoGg</f>
        <v>9.6581218972778812E-2</v>
      </c>
      <c r="BD170" s="22">
        <f>Constants!$H77*'Activity data'!BD19*Constants!$H95*EF!$H220*MMVolatEF*NtoN2O*kgtoGg</f>
        <v>9.9161353755719314E-2</v>
      </c>
      <c r="BE170" s="22">
        <f>Constants!$H77*'Activity data'!BE19*Constants!$H95*EF!$H220*MMVolatEF*NtoN2O*kgtoGg</f>
        <v>0.1017782912586483</v>
      </c>
      <c r="BF170" s="22">
        <f>Constants!$H77*'Activity data'!BF19*Constants!$H95*EF!$H220*MMVolatEF*NtoN2O*kgtoGg</f>
        <v>0.10443287454057625</v>
      </c>
      <c r="BG170" s="22">
        <f>Constants!$H77*'Activity data'!BG19*Constants!$H95*EF!$H220*MMVolatEF*NtoN2O*kgtoGg</f>
        <v>0.10718489563593818</v>
      </c>
      <c r="BH170" s="22">
        <f>Constants!$H77*'Activity data'!BH19*Constants!$H95*EF!$H220*MMVolatEF*NtoN2O*kgtoGg</f>
        <v>0.10984283389550395</v>
      </c>
      <c r="BI170" s="22">
        <f>Constants!$H77*'Activity data'!BI19*Constants!$H95*EF!$H220*MMVolatEF*NtoN2O*kgtoGg</f>
        <v>0.11257515788617774</v>
      </c>
      <c r="BJ170" s="22">
        <f>Constants!$H77*'Activity data'!BJ19*Constants!$H95*EF!$H220*MMVolatEF*NtoN2O*kgtoGg</f>
        <v>0.11538451545445137</v>
      </c>
      <c r="BK170" s="22">
        <f>Constants!$H77*'Activity data'!BK19*Constants!$H95*EF!$H220*MMVolatEF*NtoN2O*kgtoGg</f>
        <v>0.11828407670321336</v>
      </c>
      <c r="BL170" s="22">
        <f>Constants!$H77*'Activity data'!BL19*Constants!$H95*EF!$H220*MMVolatEF*NtoN2O*kgtoGg</f>
        <v>0.12116402985961937</v>
      </c>
      <c r="BM170" s="22">
        <f>Constants!$H77*'Activity data'!BM19*Constants!$H95*EF!$H220*MMVolatEF*NtoN2O*kgtoGg</f>
        <v>0.12202986417064678</v>
      </c>
      <c r="BN170" s="22">
        <f>Constants!$H77*'Activity data'!BN19*Constants!$H95*EF!$H220*MMVolatEF*NtoN2O*kgtoGg</f>
        <v>0.12257974280908344</v>
      </c>
      <c r="BO170" s="22">
        <f>Constants!$H77*'Activity data'!BO19*Constants!$H95*EF!$H220*MMVolatEF*NtoN2O*kgtoGg</f>
        <v>0.12321380474106068</v>
      </c>
      <c r="BP170" s="22">
        <f>Constants!$H77*'Activity data'!BP19*Constants!$H95*EF!$H220*MMVolatEF*NtoN2O*kgtoGg</f>
        <v>0.12374664245458661</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0.28718159113699976</v>
      </c>
      <c r="AO171" s="22">
        <f>Constants!$H78*'Activity data'!AO20*Constants!$H96*EF!$H221*MMVolatEF*NtoN2O*kgtoGg</f>
        <v>0.28599186044287905</v>
      </c>
      <c r="AP171" s="22">
        <f>Constants!$H78*'Activity data'!AP20*Constants!$H96*EF!$H221*MMVolatEF*NtoN2O*kgtoGg</f>
        <v>0.28573571340500509</v>
      </c>
      <c r="AQ171" s="22">
        <f>Constants!$H78*'Activity data'!AQ20*Constants!$H96*EF!$H221*MMVolatEF*NtoN2O*kgtoGg</f>
        <v>0.28692115335009394</v>
      </c>
      <c r="AR171" s="22">
        <f>Constants!$H78*'Activity data'!AR20*Constants!$H96*EF!$H221*MMVolatEF*NtoN2O*kgtoGg</f>
        <v>0.28931379396681456</v>
      </c>
      <c r="AS171" s="22">
        <f>Constants!$H78*'Activity data'!AS20*Constants!$H96*EF!$H221*MMVolatEF*NtoN2O*kgtoGg</f>
        <v>0.29283913943995321</v>
      </c>
      <c r="AT171" s="22">
        <f>Constants!$H78*'Activity data'!AT20*Constants!$H96*EF!$H221*MMVolatEF*NtoN2O*kgtoGg</f>
        <v>0.2963793486667865</v>
      </c>
      <c r="AU171" s="22">
        <f>Constants!$H78*'Activity data'!AU20*Constants!$H96*EF!$H221*MMVolatEF*NtoN2O*kgtoGg</f>
        <v>0.30077328899124378</v>
      </c>
      <c r="AV171" s="22">
        <f>Constants!$H78*'Activity data'!AV20*Constants!$H96*EF!$H221*MMVolatEF*NtoN2O*kgtoGg</f>
        <v>0.30520155865966281</v>
      </c>
      <c r="AW171" s="22">
        <f>Constants!$H78*'Activity data'!AW20*Constants!$H96*EF!$H221*MMVolatEF*NtoN2O*kgtoGg</f>
        <v>0.31999251394782341</v>
      </c>
      <c r="AX171" s="22">
        <f>Constants!$H78*'Activity data'!AX20*Constants!$H96*EF!$H221*MMVolatEF*NtoN2O*kgtoGg</f>
        <v>0.33441092761177199</v>
      </c>
      <c r="AY171" s="22">
        <f>Constants!$H78*'Activity data'!AY20*Constants!$H96*EF!$H221*MMVolatEF*NtoN2O*kgtoGg</f>
        <v>0.34983102989478732</v>
      </c>
      <c r="AZ171" s="22">
        <f>Constants!$H78*'Activity data'!AZ20*Constants!$H96*EF!$H221*MMVolatEF*NtoN2O*kgtoGg</f>
        <v>0.36792803341204761</v>
      </c>
      <c r="BA171" s="22">
        <f>Constants!$H78*'Activity data'!BA20*Constants!$H96*EF!$H221*MMVolatEF*NtoN2O*kgtoGg</f>
        <v>0.3851009791591633</v>
      </c>
      <c r="BB171" s="22">
        <f>Constants!$H78*'Activity data'!BB20*Constants!$H96*EF!$H221*MMVolatEF*NtoN2O*kgtoGg</f>
        <v>0.40384627037304388</v>
      </c>
      <c r="BC171" s="22">
        <f>Constants!$H78*'Activity data'!BC20*Constants!$H96*EF!$H221*MMVolatEF*NtoN2O*kgtoGg</f>
        <v>0.42431704556989436</v>
      </c>
      <c r="BD171" s="22">
        <f>Constants!$H78*'Activity data'!BD20*Constants!$H96*EF!$H221*MMVolatEF*NtoN2O*kgtoGg</f>
        <v>0.44329573305088521</v>
      </c>
      <c r="BE171" s="22">
        <f>Constants!$H78*'Activity data'!BE20*Constants!$H96*EF!$H221*MMVolatEF*NtoN2O*kgtoGg</f>
        <v>0.46240776365081737</v>
      </c>
      <c r="BF171" s="22">
        <f>Constants!$H78*'Activity data'!BF20*Constants!$H96*EF!$H221*MMVolatEF*NtoN2O*kgtoGg</f>
        <v>0.48166157816945193</v>
      </c>
      <c r="BG171" s="22">
        <f>Constants!$H78*'Activity data'!BG20*Constants!$H96*EF!$H221*MMVolatEF*NtoN2O*kgtoGg</f>
        <v>0.50230810154193706</v>
      </c>
      <c r="BH171" s="22">
        <f>Constants!$H78*'Activity data'!BH20*Constants!$H96*EF!$H221*MMVolatEF*NtoN2O*kgtoGg</f>
        <v>0.52179455341724146</v>
      </c>
      <c r="BI171" s="22">
        <f>Constants!$H78*'Activity data'!BI20*Constants!$H96*EF!$H221*MMVolatEF*NtoN2O*kgtoGg</f>
        <v>0.54179088106903728</v>
      </c>
      <c r="BJ171" s="22">
        <f>Constants!$H78*'Activity data'!BJ20*Constants!$H96*EF!$H221*MMVolatEF*NtoN2O*kgtoGg</f>
        <v>0.56231623207982406</v>
      </c>
      <c r="BK171" s="22">
        <f>Constants!$H78*'Activity data'!BK20*Constants!$H96*EF!$H221*MMVolatEF*NtoN2O*kgtoGg</f>
        <v>0.58349112246435919</v>
      </c>
      <c r="BL171" s="22">
        <f>Constants!$H78*'Activity data'!BL20*Constants!$H96*EF!$H221*MMVolatEF*NtoN2O*kgtoGg</f>
        <v>0.60490975399885627</v>
      </c>
      <c r="BM171" s="22">
        <f>Constants!$H78*'Activity data'!BM20*Constants!$H96*EF!$H221*MMVolatEF*NtoN2O*kgtoGg</f>
        <v>0.60685029519453948</v>
      </c>
      <c r="BN171" s="22">
        <f>Constants!$H78*'Activity data'!BN20*Constants!$H96*EF!$H221*MMVolatEF*NtoN2O*kgtoGg</f>
        <v>0.60577955092621005</v>
      </c>
      <c r="BO171" s="22">
        <f>Constants!$H78*'Activity data'!BO20*Constants!$H96*EF!$H221*MMVolatEF*NtoN2O*kgtoGg</f>
        <v>0.60553007517556334</v>
      </c>
      <c r="BP171" s="22">
        <f>Constants!$H78*'Activity data'!BP20*Constants!$H96*EF!$H221*MMVolatEF*NtoN2O*kgtoGg</f>
        <v>0.60434286439011442</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9.1224693068876331E-2</v>
      </c>
      <c r="AO172" s="22">
        <f>Constants!$H63*'Activity data'!AO5*Constants!$H81*FracLEACHMM*MMLeachEF*NtoN2O*kgtoGg</f>
        <v>9.1427137220171761E-2</v>
      </c>
      <c r="AP172" s="22">
        <f>Constants!$H63*'Activity data'!AP5*Constants!$H81*FracLEACHMM*MMLeachEF*NtoN2O*kgtoGg</f>
        <v>9.1705435310414946E-2</v>
      </c>
      <c r="AQ172" s="22">
        <f>Constants!$H63*'Activity data'!AQ5*Constants!$H81*FracLEACHMM*MMLeachEF*NtoN2O*kgtoGg</f>
        <v>9.2093540182020317E-2</v>
      </c>
      <c r="AR172" s="22">
        <f>Constants!$H63*'Activity data'!AR5*Constants!$H81*FracLEACHMM*MMLeachEF*NtoN2O*kgtoGg</f>
        <v>9.2485686200346126E-2</v>
      </c>
      <c r="AS172" s="22">
        <f>Constants!$H63*'Activity data'!AS5*Constants!$H81*FracLEACHMM*MMLeachEF*NtoN2O*kgtoGg</f>
        <v>9.2966410237857164E-2</v>
      </c>
      <c r="AT172" s="22">
        <f>Constants!$H63*'Activity data'!AT5*Constants!$H81*FracLEACHMM*MMLeachEF*NtoN2O*kgtoGg</f>
        <v>9.3460361862013952E-2</v>
      </c>
      <c r="AU172" s="22">
        <f>Constants!$H63*'Activity data'!AU5*Constants!$H81*FracLEACHMM*MMLeachEF*NtoN2O*kgtoGg</f>
        <v>9.4023898738528733E-2</v>
      </c>
      <c r="AV172" s="22">
        <f>Constants!$H63*'Activity data'!AV5*Constants!$H81*FracLEACHMM*MMLeachEF*NtoN2O*kgtoGg</f>
        <v>9.4601401550457973E-2</v>
      </c>
      <c r="AW172" s="22">
        <f>Constants!$H63*'Activity data'!AW5*Constants!$H81*FracLEACHMM*MMLeachEF*NtoN2O*kgtoGg</f>
        <v>9.5823519939599186E-2</v>
      </c>
      <c r="AX172" s="22">
        <f>Constants!$H63*'Activity data'!AX5*Constants!$H81*FracLEACHMM*MMLeachEF*NtoN2O*kgtoGg</f>
        <v>9.7034376876494993E-2</v>
      </c>
      <c r="AY172" s="22">
        <f>Constants!$H63*'Activity data'!AY5*Constants!$H81*FracLEACHMM*MMLeachEF*NtoN2O*kgtoGg</f>
        <v>9.8327511935823508E-2</v>
      </c>
      <c r="AZ172" s="22">
        <f>Constants!$H63*'Activity data'!AZ5*Constants!$H81*FracLEACHMM*MMLeachEF*NtoN2O*kgtoGg</f>
        <v>9.98182439681949E-2</v>
      </c>
      <c r="BA172" s="22">
        <f>Constants!$H63*'Activity data'!BA5*Constants!$H81*FracLEACHMM*MMLeachEF*NtoN2O*kgtoGg</f>
        <v>0.10125948320374105</v>
      </c>
      <c r="BB172" s="22">
        <f>Constants!$H63*'Activity data'!BB5*Constants!$H81*FracLEACHMM*MMLeachEF*NtoN2O*kgtoGg</f>
        <v>0.10275390035919864</v>
      </c>
      <c r="BC172" s="22">
        <f>Constants!$H63*'Activity data'!BC5*Constants!$H81*FracLEACHMM*MMLeachEF*NtoN2O*kgtoGg</f>
        <v>0.10438104614539157</v>
      </c>
      <c r="BD172" s="22">
        <f>Constants!$H63*'Activity data'!BD5*Constants!$H81*FracLEACHMM*MMLeachEF*NtoN2O*kgtoGg</f>
        <v>0.10591796212300943</v>
      </c>
      <c r="BE172" s="22">
        <f>Constants!$H63*'Activity data'!BE5*Constants!$H81*FracLEACHMM*MMLeachEF*NtoN2O*kgtoGg</f>
        <v>0.1074767426259467</v>
      </c>
      <c r="BF172" s="22">
        <f>Constants!$H63*'Activity data'!BF5*Constants!$H81*FracLEACHMM*MMLeachEF*NtoN2O*kgtoGg</f>
        <v>0.10905775099937567</v>
      </c>
      <c r="BG172" s="22">
        <f>Constants!$H63*'Activity data'!BG5*Constants!$H81*FracLEACHMM*MMLeachEF*NtoN2O*kgtoGg</f>
        <v>0.11068406247720958</v>
      </c>
      <c r="BH172" s="22">
        <f>Constants!$H63*'Activity data'!BH5*Constants!$H81*FracLEACHMM*MMLeachEF*NtoN2O*kgtoGg</f>
        <v>0.11224085317626173</v>
      </c>
      <c r="BI172" s="22">
        <f>Constants!$H63*'Activity data'!BI5*Constants!$H81*FracLEACHMM*MMLeachEF*NtoN2O*kgtoGg</f>
        <v>0.11384474698427331</v>
      </c>
      <c r="BJ172" s="22">
        <f>Constants!$H63*'Activity data'!BJ5*Constants!$H81*FracLEACHMM*MMLeachEF*NtoN2O*kgtoGg</f>
        <v>0.11549711132193632</v>
      </c>
      <c r="BK172" s="22">
        <f>Constants!$H63*'Activity data'!BK5*Constants!$H81*FracLEACHMM*MMLeachEF*NtoN2O*kgtoGg</f>
        <v>0.11720650171673304</v>
      </c>
      <c r="BL172" s="22">
        <f>Constants!$H63*'Activity data'!BL5*Constants!$H81*FracLEACHMM*MMLeachEF*NtoN2O*kgtoGg</f>
        <v>0.11887928243066011</v>
      </c>
      <c r="BM172" s="22">
        <f>Constants!$H63*'Activity data'!BM5*Constants!$H81*FracLEACHMM*MMLeachEF*NtoN2O*kgtoGg</f>
        <v>0.11917943761803694</v>
      </c>
      <c r="BN172" s="22">
        <f>Constants!$H63*'Activity data'!BN5*Constants!$H81*FracLEACHMM*MMLeachEF*NtoN2O*kgtoGg</f>
        <v>0.11926935856854502</v>
      </c>
      <c r="BO172" s="22">
        <f>Constants!$H63*'Activity data'!BO5*Constants!$H81*FracLEACHMM*MMLeachEF*NtoN2O*kgtoGg</f>
        <v>0.11942089560486674</v>
      </c>
      <c r="BP172" s="22">
        <f>Constants!$H63*'Activity data'!BP5*Constants!$H81*FracLEACHMM*MMLeachEF*NtoN2O*kgtoGg</f>
        <v>0.11950857967708599</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2.7547542933929418E-2</v>
      </c>
      <c r="AO173" s="22">
        <f>Constants!$H64*'Activity data'!AO6*Constants!$H82*FracLEACHMM*MMLeachEF*NtoN2O*kgtoGg</f>
        <v>2.7608675931607179E-2</v>
      </c>
      <c r="AP173" s="22">
        <f>Constants!$H64*'Activity data'!AP6*Constants!$H82*FracLEACHMM*MMLeachEF*NtoN2O*kgtoGg</f>
        <v>2.7692714894430721E-2</v>
      </c>
      <c r="AQ173" s="22">
        <f>Constants!$H64*'Activity data'!AQ6*Constants!$H82*FracLEACHMM*MMLeachEF*NtoN2O*kgtoGg</f>
        <v>2.7809912719424706E-2</v>
      </c>
      <c r="AR173" s="22">
        <f>Constants!$H64*'Activity data'!AR6*Constants!$H82*FracLEACHMM*MMLeachEF*NtoN2O*kgtoGg</f>
        <v>2.792833086820427E-2</v>
      </c>
      <c r="AS173" s="22">
        <f>Constants!$H64*'Activity data'!AS6*Constants!$H82*FracLEACHMM*MMLeachEF*NtoN2O*kgtoGg</f>
        <v>2.8073497331551078E-2</v>
      </c>
      <c r="AT173" s="22">
        <f>Constants!$H64*'Activity data'!AT6*Constants!$H82*FracLEACHMM*MMLeachEF*NtoN2O*kgtoGg</f>
        <v>2.8222658190480681E-2</v>
      </c>
      <c r="AU173" s="22">
        <f>Constants!$H64*'Activity data'!AU6*Constants!$H82*FracLEACHMM*MMLeachEF*NtoN2O*kgtoGg</f>
        <v>2.8392832030242714E-2</v>
      </c>
      <c r="AV173" s="22">
        <f>Constants!$H64*'Activity data'!AV6*Constants!$H82*FracLEACHMM*MMLeachEF*NtoN2O*kgtoGg</f>
        <v>2.8567223228183759E-2</v>
      </c>
      <c r="AW173" s="22">
        <f>Constants!$H64*'Activity data'!AW6*Constants!$H82*FracLEACHMM*MMLeachEF*NtoN2O*kgtoGg</f>
        <v>2.8936271976528621E-2</v>
      </c>
      <c r="AX173" s="22">
        <f>Constants!$H64*'Activity data'!AX6*Constants!$H82*FracLEACHMM*MMLeachEF*NtoN2O*kgtoGg</f>
        <v>2.9301920051998699E-2</v>
      </c>
      <c r="AY173" s="22">
        <f>Constants!$H64*'Activity data'!AY6*Constants!$H82*FracLEACHMM*MMLeachEF*NtoN2O*kgtoGg</f>
        <v>2.9692414033045313E-2</v>
      </c>
      <c r="AZ173" s="22">
        <f>Constants!$H64*'Activity data'!AZ6*Constants!$H82*FracLEACHMM*MMLeachEF*NtoN2O*kgtoGg</f>
        <v>3.0142577286910468E-2</v>
      </c>
      <c r="BA173" s="22">
        <f>Constants!$H64*'Activity data'!BA6*Constants!$H82*FracLEACHMM*MMLeachEF*NtoN2O*kgtoGg</f>
        <v>3.0577794971767942E-2</v>
      </c>
      <c r="BB173" s="22">
        <f>Constants!$H64*'Activity data'!BB6*Constants!$H82*FracLEACHMM*MMLeachEF*NtoN2O*kgtoGg</f>
        <v>3.1029071039313461E-2</v>
      </c>
      <c r="BC173" s="22">
        <f>Constants!$H64*'Activity data'!BC6*Constants!$H82*FracLEACHMM*MMLeachEF*NtoN2O*kgtoGg</f>
        <v>3.1520427786012169E-2</v>
      </c>
      <c r="BD173" s="22">
        <f>Constants!$H64*'Activity data'!BD6*Constants!$H82*FracLEACHMM*MMLeachEF*NtoN2O*kgtoGg</f>
        <v>3.198453741965384E-2</v>
      </c>
      <c r="BE173" s="22">
        <f>Constants!$H64*'Activity data'!BE6*Constants!$H82*FracLEACHMM*MMLeachEF*NtoN2O*kgtoGg</f>
        <v>3.2455249585238398E-2</v>
      </c>
      <c r="BF173" s="22">
        <f>Constants!$H64*'Activity data'!BF6*Constants!$H82*FracLEACHMM*MMLeachEF*NtoN2O*kgtoGg</f>
        <v>3.2932674003789783E-2</v>
      </c>
      <c r="BG173" s="22">
        <f>Constants!$H64*'Activity data'!BG6*Constants!$H82*FracLEACHMM*MMLeachEF*NtoN2O*kgtoGg</f>
        <v>3.3423778810530498E-2</v>
      </c>
      <c r="BH173" s="22">
        <f>Constants!$H64*'Activity data'!BH6*Constants!$H82*FracLEACHMM*MMLeachEF*NtoN2O*kgtoGg</f>
        <v>3.3893890105823124E-2</v>
      </c>
      <c r="BI173" s="22">
        <f>Constants!$H64*'Activity data'!BI6*Constants!$H82*FracLEACHMM*MMLeachEF*NtoN2O*kgtoGg</f>
        <v>3.437822534501437E-2</v>
      </c>
      <c r="BJ173" s="22">
        <f>Constants!$H64*'Activity data'!BJ6*Constants!$H82*FracLEACHMM*MMLeachEF*NtoN2O*kgtoGg</f>
        <v>3.4877197454461724E-2</v>
      </c>
      <c r="BK173" s="22">
        <f>Constants!$H64*'Activity data'!BK6*Constants!$H82*FracLEACHMM*MMLeachEF*NtoN2O*kgtoGg</f>
        <v>3.5393389986410902E-2</v>
      </c>
      <c r="BL173" s="22">
        <f>Constants!$H64*'Activity data'!BL6*Constants!$H82*FracLEACHMM*MMLeachEF*NtoN2O*kgtoGg</f>
        <v>3.5898527323526004E-2</v>
      </c>
      <c r="BM173" s="22">
        <f>Constants!$H64*'Activity data'!BM6*Constants!$H82*FracLEACHMM*MMLeachEF*NtoN2O*kgtoGg</f>
        <v>3.5989166575168784E-2</v>
      </c>
      <c r="BN173" s="22">
        <f>Constants!$H64*'Activity data'!BN6*Constants!$H82*FracLEACHMM*MMLeachEF*NtoN2O*kgtoGg</f>
        <v>3.6016320420925334E-2</v>
      </c>
      <c r="BO173" s="22">
        <f>Constants!$H64*'Activity data'!BO6*Constants!$H82*FracLEACHMM*MMLeachEF*NtoN2O*kgtoGg</f>
        <v>3.606208076139588E-2</v>
      </c>
      <c r="BP173" s="22">
        <f>Constants!$H64*'Activity data'!BP6*Constants!$H82*FracLEACHMM*MMLeachEF*NtoN2O*kgtoGg</f>
        <v>3.608855912665887E-2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1.4810577805825455E-3</v>
      </c>
      <c r="AO174" s="22">
        <f>Constants!$H65*'Activity data'!AO7*Constants!$H83*FracLEACHMM*MMLeachEF*NtoN2O*kgtoGg</f>
        <v>1.4843445166111686E-3</v>
      </c>
      <c r="AP174" s="22">
        <f>Constants!$H65*'Activity data'!AP7*Constants!$H83*FracLEACHMM*MMLeachEF*NtoN2O*kgtoGg</f>
        <v>1.4888627620336522E-3</v>
      </c>
      <c r="AQ174" s="22">
        <f>Constants!$H65*'Activity data'!AQ7*Constants!$H83*FracLEACHMM*MMLeachEF*NtoN2O*kgtoGg</f>
        <v>1.4951637505098659E-3</v>
      </c>
      <c r="AR174" s="22">
        <f>Constants!$H65*'Activity data'!AR7*Constants!$H83*FracLEACHMM*MMLeachEF*NtoN2O*kgtoGg</f>
        <v>1.5015303481056219E-3</v>
      </c>
      <c r="AS174" s="22">
        <f>Constants!$H65*'Activity data'!AS7*Constants!$H83*FracLEACHMM*MMLeachEF*NtoN2O*kgtoGg</f>
        <v>1.5093350340093742E-3</v>
      </c>
      <c r="AT174" s="22">
        <f>Constants!$H65*'Activity data'!AT7*Constants!$H83*FracLEACHMM*MMLeachEF*NtoN2O*kgtoGg</f>
        <v>1.5173544733911701E-3</v>
      </c>
      <c r="AU174" s="22">
        <f>Constants!$H65*'Activity data'!AU7*Constants!$H83*FracLEACHMM*MMLeachEF*NtoN2O*kgtoGg</f>
        <v>1.5265036483297718E-3</v>
      </c>
      <c r="AV174" s="22">
        <f>Constants!$H65*'Activity data'!AV7*Constants!$H83*FracLEACHMM*MMLeachEF*NtoN2O*kgtoGg</f>
        <v>1.5358795640401191E-3</v>
      </c>
      <c r="AW174" s="22">
        <f>Constants!$H65*'Activity data'!AW7*Constants!$H83*FracLEACHMM*MMLeachEF*NtoN2O*kgtoGg</f>
        <v>1.5557209895153907E-3</v>
      </c>
      <c r="AX174" s="22">
        <f>Constants!$H65*'Activity data'!AX7*Constants!$H83*FracLEACHMM*MMLeachEF*NtoN2O*kgtoGg</f>
        <v>1.5753795822410226E-3</v>
      </c>
      <c r="AY174" s="22">
        <f>Constants!$H65*'Activity data'!AY7*Constants!$H83*FracLEACHMM*MMLeachEF*NtoN2O*kgtoGg</f>
        <v>1.5963739827320892E-3</v>
      </c>
      <c r="AZ174" s="22">
        <f>Constants!$H65*'Activity data'!AZ7*Constants!$H83*FracLEACHMM*MMLeachEF*NtoN2O*kgtoGg</f>
        <v>1.6205764239904036E-3</v>
      </c>
      <c r="BA174" s="22">
        <f>Constants!$H65*'Activity data'!BA7*Constants!$H83*FracLEACHMM*MMLeachEF*NtoN2O*kgtoGg</f>
        <v>1.6439753361892626E-3</v>
      </c>
      <c r="BB174" s="22">
        <f>Constants!$H65*'Activity data'!BB7*Constants!$H83*FracLEACHMM*MMLeachEF*NtoN2O*kgtoGg</f>
        <v>1.6682376064262856E-3</v>
      </c>
      <c r="BC174" s="22">
        <f>Constants!$H65*'Activity data'!BC7*Constants!$H83*FracLEACHMM*MMLeachEF*NtoN2O*kgtoGg</f>
        <v>1.6946547621953219E-3</v>
      </c>
      <c r="BD174" s="22">
        <f>Constants!$H65*'Activity data'!BD7*Constants!$H83*FracLEACHMM*MMLeachEF*NtoN2O*kgtoGg</f>
        <v>1.7196070124049668E-3</v>
      </c>
      <c r="BE174" s="22">
        <f>Constants!$H65*'Activity data'!BE7*Constants!$H83*FracLEACHMM*MMLeachEF*NtoN2O*kgtoGg</f>
        <v>1.7449142391484155E-3</v>
      </c>
      <c r="BF174" s="22">
        <f>Constants!$H65*'Activity data'!BF7*Constants!$H83*FracLEACHMM*MMLeachEF*NtoN2O*kgtoGg</f>
        <v>1.7705823414336729E-3</v>
      </c>
      <c r="BG174" s="22">
        <f>Constants!$H65*'Activity data'!BG7*Constants!$H83*FracLEACHMM*MMLeachEF*NtoN2O*kgtoGg</f>
        <v>1.7969859519788799E-3</v>
      </c>
      <c r="BH174" s="22">
        <f>Constants!$H65*'Activity data'!BH7*Constants!$H83*FracLEACHMM*MMLeachEF*NtoN2O*kgtoGg</f>
        <v>1.8222608737133803E-3</v>
      </c>
      <c r="BI174" s="22">
        <f>Constants!$H65*'Activity data'!BI7*Constants!$H83*FracLEACHMM*MMLeachEF*NtoN2O*kgtoGg</f>
        <v>1.8483005272728642E-3</v>
      </c>
      <c r="BJ174" s="22">
        <f>Constants!$H65*'Activity data'!BJ7*Constants!$H83*FracLEACHMM*MMLeachEF*NtoN2O*kgtoGg</f>
        <v>1.8751271131053333E-3</v>
      </c>
      <c r="BK174" s="22">
        <f>Constants!$H65*'Activity data'!BK7*Constants!$H83*FracLEACHMM*MMLeachEF*NtoN2O*kgtoGg</f>
        <v>1.9028795325336482E-3</v>
      </c>
      <c r="BL174" s="22">
        <f>Constants!$H65*'Activity data'!BL7*Constants!$H83*FracLEACHMM*MMLeachEF*NtoN2O*kgtoGg</f>
        <v>1.9300375838049151E-3</v>
      </c>
      <c r="BM174" s="22">
        <f>Constants!$H65*'Activity data'!BM7*Constants!$H83*FracLEACHMM*MMLeachEF*NtoN2O*kgtoGg</f>
        <v>1.9349106851625822E-3</v>
      </c>
      <c r="BN174" s="22">
        <f>Constants!$H65*'Activity data'!BN7*Constants!$H83*FracLEACHMM*MMLeachEF*NtoN2O*kgtoGg</f>
        <v>1.936370576326993E-3</v>
      </c>
      <c r="BO174" s="22">
        <f>Constants!$H65*'Activity data'!BO7*Constants!$H83*FracLEACHMM*MMLeachEF*NtoN2O*kgtoGg</f>
        <v>1.938830821455154E-3</v>
      </c>
      <c r="BP174" s="22">
        <f>Constants!$H65*'Activity data'!BP7*Constants!$H83*FracLEACHMM*MMLeachEF*NtoN2O*kgtoGg</f>
        <v>1.9402543962902643E-3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2.4633671489946524E-2</v>
      </c>
      <c r="AO175" s="22">
        <f>Constants!$H66*'Activity data'!AO8*Constants!$H84*FracLEACHMM*MMLeachEF*NtoN2O*kgtoGg</f>
        <v>2.4365027086702309E-2</v>
      </c>
      <c r="AP175" s="22">
        <f>Constants!$H66*'Activity data'!AP8*Constants!$H84*FracLEACHMM*MMLeachEF*NtoN2O*kgtoGg</f>
        <v>2.4151507088992562E-2</v>
      </c>
      <c r="AQ175" s="22">
        <f>Constants!$H66*'Activity data'!AQ8*Constants!$H84*FracLEACHMM*MMLeachEF*NtoN2O*kgtoGg</f>
        <v>2.4018069500667212E-2</v>
      </c>
      <c r="AR175" s="22">
        <f>Constants!$H66*'Activity data'!AR8*Constants!$H84*FracLEACHMM*MMLeachEF*NtoN2O*kgtoGg</f>
        <v>2.3927390419415273E-2</v>
      </c>
      <c r="AS175" s="22">
        <f>Constants!$H66*'Activity data'!AS8*Constants!$H84*FracLEACHMM*MMLeachEF*NtoN2O*kgtoGg</f>
        <v>2.3895707380109411E-2</v>
      </c>
      <c r="AT175" s="22">
        <f>Constants!$H66*'Activity data'!AT8*Constants!$H84*FracLEACHMM*MMLeachEF*NtoN2O*kgtoGg</f>
        <v>2.3863423102948804E-2</v>
      </c>
      <c r="AU175" s="22">
        <f>Constants!$H66*'Activity data'!AU8*Constants!$H84*FracLEACHMM*MMLeachEF*NtoN2O*kgtoGg</f>
        <v>2.3872929907996721E-2</v>
      </c>
      <c r="AV175" s="22">
        <f>Constants!$H66*'Activity data'!AV8*Constants!$H84*FracLEACHMM*MMLeachEF*NtoN2O*kgtoGg</f>
        <v>2.3881499631390905E-2</v>
      </c>
      <c r="AW175" s="22">
        <f>Constants!$H66*'Activity data'!AW8*Constants!$H84*FracLEACHMM*MMLeachEF*NtoN2O*kgtoGg</f>
        <v>2.4179464224355917E-2</v>
      </c>
      <c r="AX175" s="22">
        <f>Constants!$H66*'Activity data'!AX8*Constants!$H84*FracLEACHMM*MMLeachEF*NtoN2O*kgtoGg</f>
        <v>2.4433220526988073E-2</v>
      </c>
      <c r="AY175" s="22">
        <f>Constants!$H66*'Activity data'!AY8*Constants!$H84*FracLEACHMM*MMLeachEF*NtoN2O*kgtoGg</f>
        <v>2.4708839476153585E-2</v>
      </c>
      <c r="AZ175" s="22">
        <f>Constants!$H66*'Activity data'!AZ8*Constants!$H84*FracLEACHMM*MMLeachEF*NtoN2O*kgtoGg</f>
        <v>2.5080926708292164E-2</v>
      </c>
      <c r="BA175" s="22">
        <f>Constants!$H66*'Activity data'!BA8*Constants!$H84*FracLEACHMM*MMLeachEF*NtoN2O*kgtoGg</f>
        <v>2.5378952929263728E-2</v>
      </c>
      <c r="BB175" s="22">
        <f>Constants!$H66*'Activity data'!BB8*Constants!$H84*FracLEACHMM*MMLeachEF*NtoN2O*kgtoGg</f>
        <v>2.5702512907554421E-2</v>
      </c>
      <c r="BC175" s="22">
        <f>Constants!$H66*'Activity data'!BC8*Constants!$H84*FracLEACHMM*MMLeachEF*NtoN2O*kgtoGg</f>
        <v>2.6068303315697563E-2</v>
      </c>
      <c r="BD175" s="22">
        <f>Constants!$H66*'Activity data'!BD8*Constants!$H84*FracLEACHMM*MMLeachEF*NtoN2O*kgtoGg</f>
        <v>2.6335276489230681E-2</v>
      </c>
      <c r="BE175" s="22">
        <f>Constants!$H66*'Activity data'!BE8*Constants!$H84*FracLEACHMM*MMLeachEF*NtoN2O*kgtoGg</f>
        <v>2.6575241501090256E-2</v>
      </c>
      <c r="BF175" s="22">
        <f>Constants!$H66*'Activity data'!BF8*Constants!$H84*FracLEACHMM*MMLeachEF*NtoN2O*kgtoGg</f>
        <v>2.6788379940853695E-2</v>
      </c>
      <c r="BG175" s="22">
        <f>Constants!$H66*'Activity data'!BG8*Constants!$H84*FracLEACHMM*MMLeachEF*NtoN2O*kgtoGg</f>
        <v>2.7150473065143805E-2</v>
      </c>
      <c r="BH175" s="22">
        <f>Constants!$H66*'Activity data'!BH8*Constants!$H84*FracLEACHMM*MMLeachEF*NtoN2O*kgtoGg</f>
        <v>2.7440519110415333E-2</v>
      </c>
      <c r="BI175" s="22">
        <f>Constants!$H66*'Activity data'!BI8*Constants!$H84*FracLEACHMM*MMLeachEF*NtoN2O*kgtoGg</f>
        <v>2.7725214705034137E-2</v>
      </c>
      <c r="BJ175" s="22">
        <f>Constants!$H66*'Activity data'!BJ8*Constants!$H84*FracLEACHMM*MMLeachEF*NtoN2O*kgtoGg</f>
        <v>2.8004352638498081E-2</v>
      </c>
      <c r="BK175" s="22">
        <f>Constants!$H66*'Activity data'!BK8*Constants!$H84*FracLEACHMM*MMLeachEF*NtoN2O*kgtoGg</f>
        <v>2.8281427126705942E-2</v>
      </c>
      <c r="BL175" s="22">
        <f>Constants!$H66*'Activity data'!BL8*Constants!$H84*FracLEACHMM*MMLeachEF*NtoN2O*kgtoGg</f>
        <v>2.8530159813927258E-2</v>
      </c>
      <c r="BM175" s="22">
        <f>Constants!$H66*'Activity data'!BM8*Constants!$H84*FracLEACHMM*MMLeachEF*NtoN2O*kgtoGg</f>
        <v>2.8060528167268207E-2</v>
      </c>
      <c r="BN175" s="22">
        <f>Constants!$H66*'Activity data'!BN8*Constants!$H84*FracLEACHMM*MMLeachEF*NtoN2O*kgtoGg</f>
        <v>2.7486707349969774E-2</v>
      </c>
      <c r="BO175" s="22">
        <f>Constants!$H66*'Activity data'!BO8*Constants!$H84*FracLEACHMM*MMLeachEF*NtoN2O*kgtoGg</f>
        <v>2.6945677036939158E-2</v>
      </c>
      <c r="BP175" s="22">
        <f>Constants!$H66*'Activity data'!BP8*Constants!$H84*FracLEACHMM*MMLeachEF*NtoN2O*kgtoGg</f>
        <v>2.6376807637252024E-2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3.2700419791337525E-2</v>
      </c>
      <c r="AO176" s="22">
        <f>Constants!$H67*'Activity data'!AO9*Constants!$H85*FracLEACHMM*MMLeachEF*NtoN2O*kgtoGg</f>
        <v>3.2343802842692081E-2</v>
      </c>
      <c r="AP176" s="22">
        <f>Constants!$H67*'Activity data'!AP9*Constants!$H85*FracLEACHMM*MMLeachEF*NtoN2O*kgtoGg</f>
        <v>3.2060361798923846E-2</v>
      </c>
      <c r="AQ176" s="22">
        <f>Constants!$H67*'Activity data'!AQ9*Constants!$H85*FracLEACHMM*MMLeachEF*NtoN2O*kgtoGg</f>
        <v>3.1883227620774092E-2</v>
      </c>
      <c r="AR176" s="22">
        <f>Constants!$H67*'Activity data'!AR9*Constants!$H85*FracLEACHMM*MMLeachEF*NtoN2O*kgtoGg</f>
        <v>3.176285400840205E-2</v>
      </c>
      <c r="AS176" s="22">
        <f>Constants!$H67*'Activity data'!AS9*Constants!$H85*FracLEACHMM*MMLeachEF*NtoN2O*kgtoGg</f>
        <v>3.1720795775791857E-2</v>
      </c>
      <c r="AT176" s="22">
        <f>Constants!$H67*'Activity data'!AT9*Constants!$H85*FracLEACHMM*MMLeachEF*NtoN2O*kgtoGg</f>
        <v>3.1677939418945388E-2</v>
      </c>
      <c r="AU176" s="22">
        <f>Constants!$H67*'Activity data'!AU9*Constants!$H85*FracLEACHMM*MMLeachEF*NtoN2O*kgtoGg</f>
        <v>3.169055940196612E-2</v>
      </c>
      <c r="AV176" s="22">
        <f>Constants!$H67*'Activity data'!AV9*Constants!$H85*FracLEACHMM*MMLeachEF*NtoN2O*kgtoGg</f>
        <v>3.1701935438729449E-2</v>
      </c>
      <c r="AW176" s="22">
        <f>Constants!$H67*'Activity data'!AW9*Constants!$H85*FracLEACHMM*MMLeachEF*NtoN2O*kgtoGg</f>
        <v>3.2097474011892911E-2</v>
      </c>
      <c r="AX176" s="22">
        <f>Constants!$H67*'Activity data'!AX9*Constants!$H85*FracLEACHMM*MMLeachEF*NtoN2O*kgtoGg</f>
        <v>3.2434327477855372E-2</v>
      </c>
      <c r="AY176" s="22">
        <f>Constants!$H67*'Activity data'!AY9*Constants!$H85*FracLEACHMM*MMLeachEF*NtoN2O*kgtoGg</f>
        <v>3.2800202915621031E-2</v>
      </c>
      <c r="AZ176" s="22">
        <f>Constants!$H67*'Activity data'!AZ9*Constants!$H85*FracLEACHMM*MMLeachEF*NtoN2O*kgtoGg</f>
        <v>3.3294136947943177E-2</v>
      </c>
      <c r="BA176" s="22">
        <f>Constants!$H67*'Activity data'!BA9*Constants!$H85*FracLEACHMM*MMLeachEF*NtoN2O*kgtoGg</f>
        <v>3.3689757330336183E-2</v>
      </c>
      <c r="BB176" s="22">
        <f>Constants!$H67*'Activity data'!BB9*Constants!$H85*FracLEACHMM*MMLeachEF*NtoN2O*kgtoGg</f>
        <v>3.4119272967990902E-2</v>
      </c>
      <c r="BC176" s="22">
        <f>Constants!$H67*'Activity data'!BC9*Constants!$H85*FracLEACHMM*MMLeachEF*NtoN2O*kgtoGg</f>
        <v>3.4604848165614509E-2</v>
      </c>
      <c r="BD176" s="22">
        <f>Constants!$H67*'Activity data'!BD9*Constants!$H85*FracLEACHMM*MMLeachEF*NtoN2O*kgtoGg</f>
        <v>3.4959246609675983E-2</v>
      </c>
      <c r="BE176" s="22">
        <f>Constants!$H67*'Activity data'!BE9*Constants!$H85*FracLEACHMM*MMLeachEF*NtoN2O*kgtoGg</f>
        <v>3.5277792573327561E-2</v>
      </c>
      <c r="BF176" s="22">
        <f>Constants!$H67*'Activity data'!BF9*Constants!$H85*FracLEACHMM*MMLeachEF*NtoN2O*kgtoGg</f>
        <v>3.5560727110989954E-2</v>
      </c>
      <c r="BG176" s="22">
        <f>Constants!$H67*'Activity data'!BG9*Constants!$H85*FracLEACHMM*MMLeachEF*NtoN2O*kgtoGg</f>
        <v>3.6041394281236011E-2</v>
      </c>
      <c r="BH176" s="22">
        <f>Constants!$H67*'Activity data'!BH9*Constants!$H85*FracLEACHMM*MMLeachEF*NtoN2O*kgtoGg</f>
        <v>3.6426421232783494E-2</v>
      </c>
      <c r="BI176" s="22">
        <f>Constants!$H67*'Activity data'!BI9*Constants!$H85*FracLEACHMM*MMLeachEF*NtoN2O*kgtoGg</f>
        <v>3.6804345630313047E-2</v>
      </c>
      <c r="BJ176" s="22">
        <f>Constants!$H67*'Activity data'!BJ9*Constants!$H85*FracLEACHMM*MMLeachEF*NtoN2O*kgtoGg</f>
        <v>3.7174892408436751E-2</v>
      </c>
      <c r="BK176" s="22">
        <f>Constants!$H67*'Activity data'!BK9*Constants!$H85*FracLEACHMM*MMLeachEF*NtoN2O*kgtoGg</f>
        <v>3.754270002824546E-2</v>
      </c>
      <c r="BL176" s="22">
        <f>Constants!$H67*'Activity data'!BL9*Constants!$H85*FracLEACHMM*MMLeachEF*NtoN2O*kgtoGg</f>
        <v>3.7872884803636493E-2</v>
      </c>
      <c r="BM176" s="22">
        <f>Constants!$H67*'Activity data'!BM9*Constants!$H85*FracLEACHMM*MMLeachEF*NtoN2O*kgtoGg</f>
        <v>3.7249463646164473E-2</v>
      </c>
      <c r="BN176" s="22">
        <f>Constants!$H67*'Activity data'!BN9*Constants!$H85*FracLEACHMM*MMLeachEF*NtoN2O*kgtoGg</f>
        <v>3.6487734659954481E-2</v>
      </c>
      <c r="BO176" s="22">
        <f>Constants!$H67*'Activity data'!BO9*Constants!$H85*FracLEACHMM*MMLeachEF*NtoN2O*kgtoGg</f>
        <v>3.5769534031064865E-2</v>
      </c>
      <c r="BP176" s="22">
        <f>Constants!$H67*'Activity data'!BP9*Constants!$H85*FracLEACHMM*MMLeachEF*NtoN2O*kgtoGg</f>
        <v>3.5014377895130865E-2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4.9456520774651472E-2</v>
      </c>
      <c r="AO177" s="22">
        <f>Constants!$H68*'Activity data'!AO10*Constants!$H86*FracLEACHMM*MMLeachEF*NtoN2O*kgtoGg</f>
        <v>5.0064758263725105E-2</v>
      </c>
      <c r="AP177" s="22">
        <f>Constants!$H68*'Activity data'!AP10*Constants!$H86*FracLEACHMM*MMLeachEF*NtoN2O*kgtoGg</f>
        <v>5.0776537106188235E-2</v>
      </c>
      <c r="AQ177" s="22">
        <f>Constants!$H68*'Activity data'!AQ10*Constants!$H86*FracLEACHMM*MMLeachEF*NtoN2O*kgtoGg</f>
        <v>5.165391411386238E-2</v>
      </c>
      <c r="AR177" s="22">
        <f>Constants!$H68*'Activity data'!AR10*Constants!$H86*FracLEACHMM*MMLeachEF*NtoN2O*kgtoGg</f>
        <v>5.2626973423404805E-2</v>
      </c>
      <c r="AS177" s="22">
        <f>Constants!$H68*'Activity data'!AS10*Constants!$H86*FracLEACHMM*MMLeachEF*NtoN2O*kgtoGg</f>
        <v>5.3739130403834448E-2</v>
      </c>
      <c r="AT177" s="22">
        <f>Constants!$H68*'Activity data'!AT10*Constants!$H86*FracLEACHMM*MMLeachEF*NtoN2O*kgtoGg</f>
        <v>5.4862851354762619E-2</v>
      </c>
      <c r="AU177" s="22">
        <f>Constants!$H68*'Activity data'!AU10*Constants!$H86*FracLEACHMM*MMLeachEF*NtoN2O*kgtoGg</f>
        <v>5.6098374974611016E-2</v>
      </c>
      <c r="AV177" s="22">
        <f>Constants!$H68*'Activity data'!AV10*Constants!$H86*FracLEACHMM*MMLeachEF*NtoN2O*kgtoGg</f>
        <v>5.7350261072175696E-2</v>
      </c>
      <c r="AW177" s="22">
        <f>Constants!$H68*'Activity data'!AW10*Constants!$H86*FracLEACHMM*MMLeachEF*NtoN2O*kgtoGg</f>
        <v>5.9991428094380586E-2</v>
      </c>
      <c r="AX177" s="22">
        <f>Constants!$H68*'Activity data'!AX10*Constants!$H86*FracLEACHMM*MMLeachEF*NtoN2O*kgtoGg</f>
        <v>6.263523157153203E-2</v>
      </c>
      <c r="AY177" s="22">
        <f>Constants!$H68*'Activity data'!AY10*Constants!$H86*FracLEACHMM*MMLeachEF*NtoN2O*kgtoGg</f>
        <v>6.5451775691481029E-2</v>
      </c>
      <c r="AZ177" s="22">
        <f>Constants!$H68*'Activity data'!AZ10*Constants!$H86*FracLEACHMM*MMLeachEF*NtoN2O*kgtoGg</f>
        <v>6.8657545148642238E-2</v>
      </c>
      <c r="BA177" s="22">
        <f>Constants!$H68*'Activity data'!BA10*Constants!$H86*FracLEACHMM*MMLeachEF*NtoN2O*kgtoGg</f>
        <v>7.1803771140061742E-2</v>
      </c>
      <c r="BB177" s="22">
        <f>Constants!$H68*'Activity data'!BB10*Constants!$H86*FracLEACHMM*MMLeachEF*NtoN2O*kgtoGg</f>
        <v>7.516921262876719E-2</v>
      </c>
      <c r="BC177" s="22">
        <f>Constants!$H68*'Activity data'!BC10*Constants!$H86*FracLEACHMM*MMLeachEF*NtoN2O*kgtoGg</f>
        <v>7.88204332166456E-2</v>
      </c>
      <c r="BD177" s="22">
        <f>Constants!$H68*'Activity data'!BD10*Constants!$H86*FracLEACHMM*MMLeachEF*NtoN2O*kgtoGg</f>
        <v>8.2338926000358525E-2</v>
      </c>
      <c r="BE177" s="22">
        <f>Constants!$H68*'Activity data'!BE10*Constants!$H86*FracLEACHMM*MMLeachEF*NtoN2O*kgtoGg</f>
        <v>8.593585436851793E-2</v>
      </c>
      <c r="BF177" s="22">
        <f>Constants!$H68*'Activity data'!BF10*Constants!$H86*FracLEACHMM*MMLeachEF*NtoN2O*kgtoGg</f>
        <v>8.9613044432705291E-2</v>
      </c>
      <c r="BG177" s="22">
        <f>Constants!$H68*'Activity data'!BG10*Constants!$H86*FracLEACHMM*MMLeachEF*NtoN2O*kgtoGg</f>
        <v>9.338695558893903E-2</v>
      </c>
      <c r="BH177" s="22">
        <f>Constants!$H68*'Activity data'!BH10*Constants!$H86*FracLEACHMM*MMLeachEF*NtoN2O*kgtoGg</f>
        <v>9.7056889750867195E-2</v>
      </c>
      <c r="BI177" s="22">
        <f>Constants!$H68*'Activity data'!BI10*Constants!$H86*FracLEACHMM*MMLeachEF*NtoN2O*kgtoGg</f>
        <v>0.10085112974942392</v>
      </c>
      <c r="BJ177" s="22">
        <f>Constants!$H68*'Activity data'!BJ10*Constants!$H86*FracLEACHMM*MMLeachEF*NtoN2O*kgtoGg</f>
        <v>0.10477439328911117</v>
      </c>
      <c r="BK177" s="22">
        <f>Constants!$H68*'Activity data'!BK10*Constants!$H86*FracLEACHMM*MMLeachEF*NtoN2O*kgtoGg</f>
        <v>0.10884590609105239</v>
      </c>
      <c r="BL177" s="22">
        <f>Constants!$H68*'Activity data'!BL10*Constants!$H86*FracLEACHMM*MMLeachEF*NtoN2O*kgtoGg</f>
        <v>0.11296893210109864</v>
      </c>
      <c r="BM177" s="22">
        <f>Constants!$H68*'Activity data'!BM10*Constants!$H86*FracLEACHMM*MMLeachEF*NtoN2O*kgtoGg</f>
        <v>0.11433077379884474</v>
      </c>
      <c r="BN177" s="22">
        <f>Constants!$H68*'Activity data'!BN10*Constants!$H86*FracLEACHMM*MMLeachEF*NtoN2O*kgtoGg</f>
        <v>0.1152594660040986</v>
      </c>
      <c r="BO177" s="22">
        <f>Constants!$H68*'Activity data'!BO10*Constants!$H86*FracLEACHMM*MMLeachEF*NtoN2O*kgtoGg</f>
        <v>0.11630796140957657</v>
      </c>
      <c r="BP177" s="22">
        <f>Constants!$H68*'Activity data'!BP10*Constants!$H86*FracLEACHMM*MMLeachEF*NtoN2O*kgtoGg</f>
        <v>0.11721813941454919</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4.4975827956602842E-3</v>
      </c>
      <c r="AO178" s="22">
        <f>Constants!$H69*'Activity data'!AO11*Constants!$H87*FracLEACHMM*MMLeachEF*NtoN2O*kgtoGg</f>
        <v>4.5057737747951961E-3</v>
      </c>
      <c r="AP178" s="22">
        <f>Constants!$H69*'Activity data'!AP11*Constants!$H87*FracLEACHMM*MMLeachEF*NtoN2O*kgtoGg</f>
        <v>4.5150037198575192E-3</v>
      </c>
      <c r="AQ178" s="22">
        <f>Constants!$H69*'Activity data'!AQ11*Constants!$H87*FracLEACHMM*MMLeachEF*NtoN2O*kgtoGg</f>
        <v>4.5252523997449971E-3</v>
      </c>
      <c r="AR178" s="22">
        <f>Constants!$H69*'Activity data'!AR11*Constants!$H87*FracLEACHMM*MMLeachEF*NtoN2O*kgtoGg</f>
        <v>4.5314483437561949E-3</v>
      </c>
      <c r="AS178" s="22">
        <f>Constants!$H69*'Activity data'!AS11*Constants!$H87*FracLEACHMM*MMLeachEF*NtoN2O*kgtoGg</f>
        <v>4.5385030314836049E-3</v>
      </c>
      <c r="AT178" s="22">
        <f>Constants!$H69*'Activity data'!AT11*Constants!$H87*FracLEACHMM*MMLeachEF*NtoN2O*kgtoGg</f>
        <v>4.5463088539251587E-3</v>
      </c>
      <c r="AU178" s="22">
        <f>Constants!$H69*'Activity data'!AU11*Constants!$H87*FracLEACHMM*MMLeachEF*NtoN2O*kgtoGg</f>
        <v>4.5548827082538563E-3</v>
      </c>
      <c r="AV178" s="22">
        <f>Constants!$H69*'Activity data'!AV11*Constants!$H87*FracLEACHMM*MMLeachEF*NtoN2O*kgtoGg</f>
        <v>4.5641424655191894E-3</v>
      </c>
      <c r="AW178" s="22">
        <f>Constants!$H69*'Activity data'!AW11*Constants!$H87*FracLEACHMM*MMLeachEF*NtoN2O*kgtoGg</f>
        <v>4.5706608379142474E-3</v>
      </c>
      <c r="AX178" s="22">
        <f>Constants!$H69*'Activity data'!AX11*Constants!$H87*FracLEACHMM*MMLeachEF*NtoN2O*kgtoGg</f>
        <v>4.5777507699925751E-3</v>
      </c>
      <c r="AY178" s="22">
        <f>Constants!$H69*'Activity data'!AY11*Constants!$H87*FracLEACHMM*MMLeachEF*NtoN2O*kgtoGg</f>
        <v>4.5854731181472512E-3</v>
      </c>
      <c r="AZ178" s="22">
        <f>Constants!$H69*'Activity data'!AZ11*Constants!$H87*FracLEACHMM*MMLeachEF*NtoN2O*kgtoGg</f>
        <v>4.5939107505032781E-3</v>
      </c>
      <c r="BA178" s="22">
        <f>Constants!$H69*'Activity data'!BA11*Constants!$H87*FracLEACHMM*MMLeachEF*NtoN2O*kgtoGg</f>
        <v>4.6028172283511803E-3</v>
      </c>
      <c r="BB178" s="22">
        <f>Constants!$H69*'Activity data'!BB11*Constants!$H87*FracLEACHMM*MMLeachEF*NtoN2O*kgtoGg</f>
        <v>4.6085131530984834E-3</v>
      </c>
      <c r="BC178" s="22">
        <f>Constants!$H69*'Activity data'!BC11*Constants!$H87*FracLEACHMM*MMLeachEF*NtoN2O*kgtoGg</f>
        <v>4.614778884894589E-3</v>
      </c>
      <c r="BD178" s="22">
        <f>Constants!$H69*'Activity data'!BD11*Constants!$H87*FracLEACHMM*MMLeachEF*NtoN2O*kgtoGg</f>
        <v>4.6213937830497419E-3</v>
      </c>
      <c r="BE178" s="22">
        <f>Constants!$H69*'Activity data'!BE11*Constants!$H87*FracLEACHMM*MMLeachEF*NtoN2O*kgtoGg</f>
        <v>4.6284446065811705E-3</v>
      </c>
      <c r="BF178" s="22">
        <f>Constants!$H69*'Activity data'!BF11*Constants!$H87*FracLEACHMM*MMLeachEF*NtoN2O*kgtoGg</f>
        <v>4.6359172216452705E-3</v>
      </c>
      <c r="BG178" s="22">
        <f>Constants!$H69*'Activity data'!BG11*Constants!$H87*FracLEACHMM*MMLeachEF*NtoN2O*kgtoGg</f>
        <v>4.6403231235729444E-3</v>
      </c>
      <c r="BH178" s="22">
        <f>Constants!$H69*'Activity data'!BH11*Constants!$H87*FracLEACHMM*MMLeachEF*NtoN2O*kgtoGg</f>
        <v>4.6450192725594553E-3</v>
      </c>
      <c r="BI178" s="22">
        <f>Constants!$H69*'Activity data'!BI11*Constants!$H87*FracLEACHMM*MMLeachEF*NtoN2O*kgtoGg</f>
        <v>4.6500998001501679E-3</v>
      </c>
      <c r="BJ178" s="22">
        <f>Constants!$H69*'Activity data'!BJ11*Constants!$H87*FracLEACHMM*MMLeachEF*NtoN2O*kgtoGg</f>
        <v>4.6555544595046029E-3</v>
      </c>
      <c r="BK178" s="22">
        <f>Constants!$H69*'Activity data'!BK11*Constants!$H87*FracLEACHMM*MMLeachEF*NtoN2O*kgtoGg</f>
        <v>4.6613803315500588E-3</v>
      </c>
      <c r="BL178" s="22">
        <f>Constants!$H69*'Activity data'!BL11*Constants!$H87*FracLEACHMM*MMLeachEF*NtoN2O*kgtoGg</f>
        <v>4.6639511817753955E-3</v>
      </c>
      <c r="BM178" s="22">
        <f>Constants!$H69*'Activity data'!BM11*Constants!$H87*FracLEACHMM*MMLeachEF*NtoN2O*kgtoGg</f>
        <v>4.665553673665431E-3</v>
      </c>
      <c r="BN178" s="22">
        <f>Constants!$H69*'Activity data'!BN11*Constants!$H87*FracLEACHMM*MMLeachEF*NtoN2O*kgtoGg</f>
        <v>4.6672387664962196E-3</v>
      </c>
      <c r="BO178" s="22">
        <f>Constants!$H69*'Activity data'!BO11*Constants!$H87*FracLEACHMM*MMLeachEF*NtoN2O*kgtoGg</f>
        <v>4.669245533425897E-3</v>
      </c>
      <c r="BP178" s="22">
        <f>Constants!$H69*'Activity data'!BP11*Constants!$H87*FracLEACHMM*MMLeachEF*NtoN2O*kgtoGg</f>
        <v>4.6714513022351779E-3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3.7411794251447964E-3</v>
      </c>
      <c r="AO179" s="22">
        <f>Constants!$H70*'Activity data'!AO12*Constants!$H88*FracLEACHMM*MMLeachEF*NtoN2O*kgtoGg</f>
        <v>3.74799284559831E-3</v>
      </c>
      <c r="AP179" s="22">
        <f>Constants!$H70*'Activity data'!AP12*Constants!$H88*FracLEACHMM*MMLeachEF*NtoN2O*kgtoGg</f>
        <v>3.7556704987136021E-3</v>
      </c>
      <c r="AQ179" s="22">
        <f>Constants!$H70*'Activity data'!AQ12*Constants!$H88*FracLEACHMM*MMLeachEF*NtoN2O*kgtoGg</f>
        <v>3.7641955558547231E-3</v>
      </c>
      <c r="AR179" s="22">
        <f>Constants!$H70*'Activity data'!AR12*Constants!$H88*FracLEACHMM*MMLeachEF*NtoN2O*kgtoGg</f>
        <v>3.7693494661454711E-3</v>
      </c>
      <c r="AS179" s="22">
        <f>Constants!$H70*'Activity data'!AS12*Constants!$H88*FracLEACHMM*MMLeachEF*NtoN2O*kgtoGg</f>
        <v>3.7752176966541059E-3</v>
      </c>
      <c r="AT179" s="22">
        <f>Constants!$H70*'Activity data'!AT12*Constants!$H88*FracLEACHMM*MMLeachEF*NtoN2O*kgtoGg</f>
        <v>3.7817107360580394E-3</v>
      </c>
      <c r="AU179" s="22">
        <f>Constants!$H70*'Activity data'!AU12*Constants!$H88*FracLEACHMM*MMLeachEF*NtoN2O*kgtoGg</f>
        <v>3.7888426397641064E-3</v>
      </c>
      <c r="AV179" s="22">
        <f>Constants!$H70*'Activity data'!AV12*Constants!$H88*FracLEACHMM*MMLeachEF*NtoN2O*kgtoGg</f>
        <v>3.796545091266795E-3</v>
      </c>
      <c r="AW179" s="22">
        <f>Constants!$H70*'Activity data'!AW12*Constants!$H88*FracLEACHMM*MMLeachEF*NtoN2O*kgtoGg</f>
        <v>3.8019672039432662E-3</v>
      </c>
      <c r="AX179" s="22">
        <f>Constants!$H70*'Activity data'!AX12*Constants!$H88*FracLEACHMM*MMLeachEF*NtoN2O*kgtoGg</f>
        <v>3.8078647514086963E-3</v>
      </c>
      <c r="AY179" s="22">
        <f>Constants!$H70*'Activity data'!AY12*Constants!$H88*FracLEACHMM*MMLeachEF*NtoN2O*kgtoGg</f>
        <v>3.8142883552293883E-3</v>
      </c>
      <c r="AZ179" s="22">
        <f>Constants!$H70*'Activity data'!AZ12*Constants!$H88*FracLEACHMM*MMLeachEF*NtoN2O*kgtoGg</f>
        <v>3.8213069467709958E-3</v>
      </c>
      <c r="BA179" s="22">
        <f>Constants!$H70*'Activity data'!BA12*Constants!$H88*FracLEACHMM*MMLeachEF*NtoN2O*kgtoGg</f>
        <v>3.8287155333805033E-3</v>
      </c>
      <c r="BB179" s="22">
        <f>Constants!$H70*'Activity data'!BB12*Constants!$H88*FracLEACHMM*MMLeachEF*NtoN2O*kgtoGg</f>
        <v>3.833453517635589E-3</v>
      </c>
      <c r="BC179" s="22">
        <f>Constants!$H70*'Activity data'!BC12*Constants!$H88*FracLEACHMM*MMLeachEF*NtoN2O*kgtoGg</f>
        <v>3.8386654788031931E-3</v>
      </c>
      <c r="BD179" s="22">
        <f>Constants!$H70*'Activity data'!BD12*Constants!$H88*FracLEACHMM*MMLeachEF*NtoN2O*kgtoGg</f>
        <v>3.8441678835396589E-3</v>
      </c>
      <c r="BE179" s="22">
        <f>Constants!$H70*'Activity data'!BE12*Constants!$H88*FracLEACHMM*MMLeachEF*NtoN2O*kgtoGg</f>
        <v>3.8500328997327039E-3</v>
      </c>
      <c r="BF179" s="22">
        <f>Constants!$H70*'Activity data'!BF12*Constants!$H88*FracLEACHMM*MMLeachEF*NtoN2O*kgtoGg</f>
        <v>3.8562487705682139E-3</v>
      </c>
      <c r="BG179" s="22">
        <f>Constants!$H70*'Activity data'!BG12*Constants!$H88*FracLEACHMM*MMLeachEF*NtoN2O*kgtoGg</f>
        <v>3.8599136880116294E-3</v>
      </c>
      <c r="BH179" s="22">
        <f>Constants!$H70*'Activity data'!BH12*Constants!$H88*FracLEACHMM*MMLeachEF*NtoN2O*kgtoGg</f>
        <v>3.8638200387702401E-3</v>
      </c>
      <c r="BI179" s="22">
        <f>Constants!$H70*'Activity data'!BI12*Constants!$H88*FracLEACHMM*MMLeachEF*NtoN2O*kgtoGg</f>
        <v>3.8680461233482942E-3</v>
      </c>
      <c r="BJ179" s="22">
        <f>Constants!$H70*'Activity data'!BJ12*Constants!$H88*FracLEACHMM*MMLeachEF*NtoN2O*kgtoGg</f>
        <v>3.8725834182187025E-3</v>
      </c>
      <c r="BK179" s="22">
        <f>Constants!$H70*'Activity data'!BK12*Constants!$H88*FracLEACHMM*MMLeachEF*NtoN2O*kgtoGg</f>
        <v>3.8774294952383446E-3</v>
      </c>
      <c r="BL179" s="22">
        <f>Constants!$H70*'Activity data'!BL12*Constants!$H88*FracLEACHMM*MMLeachEF*NtoN2O*kgtoGg</f>
        <v>3.8795679799322642E-3</v>
      </c>
      <c r="BM179" s="22">
        <f>Constants!$H70*'Activity data'!BM12*Constants!$H88*FracLEACHMM*MMLeachEF*NtoN2O*kgtoGg</f>
        <v>3.8809009647733095E-3</v>
      </c>
      <c r="BN179" s="22">
        <f>Constants!$H70*'Activity data'!BN12*Constants!$H88*FracLEACHMM*MMLeachEF*NtoN2O*kgtoGg</f>
        <v>3.8823026587308041E-3</v>
      </c>
      <c r="BO179" s="22">
        <f>Constants!$H70*'Activity data'!BO12*Constants!$H88*FracLEACHMM*MMLeachEF*NtoN2O*kgtoGg</f>
        <v>3.8839719276446776E-3</v>
      </c>
      <c r="BP179" s="22">
        <f>Constants!$H70*'Activity data'!BP12*Constants!$H88*FracLEACHMM*MMLeachEF*NtoN2O*kgtoGg</f>
        <v>3.8858067303066471E-3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5.6884084624296007E-4</v>
      </c>
      <c r="AO180" s="22">
        <f>Constants!$H71*'Activity data'!AO13*Constants!$H89*FracLEACHMM*MMLeachEF*NtoN2O*kgtoGg</f>
        <v>5.7065371743942066E-4</v>
      </c>
      <c r="AP180" s="22">
        <f>Constants!$H71*'Activity data'!AP13*Constants!$H89*FracLEACHMM*MMLeachEF*NtoN2O*kgtoGg</f>
        <v>5.726233800400762E-4</v>
      </c>
      <c r="AQ180" s="22">
        <f>Constants!$H71*'Activity data'!AQ13*Constants!$H89*FracLEACHMM*MMLeachEF*NtoN2O*kgtoGg</f>
        <v>5.7474775931372021E-4</v>
      </c>
      <c r="AR180" s="22">
        <f>Constants!$H71*'Activity data'!AR13*Constants!$H89*FracLEACHMM*MMLeachEF*NtoN2O*kgtoGg</f>
        <v>5.7607065649996315E-4</v>
      </c>
      <c r="AS180" s="22">
        <f>Constants!$H71*'Activity data'!AS13*Constants!$H89*FracLEACHMM*MMLeachEF*NtoN2O*kgtoGg</f>
        <v>5.7752517985343473E-4</v>
      </c>
      <c r="AT180" s="22">
        <f>Constants!$H71*'Activity data'!AT13*Constants!$H89*FracLEACHMM*MMLeachEF*NtoN2O*kgtoGg</f>
        <v>5.7909220016040346E-4</v>
      </c>
      <c r="AU180" s="22">
        <f>Constants!$H71*'Activity data'!AU13*Constants!$H89*FracLEACHMM*MMLeachEF*NtoN2O*kgtoGg</f>
        <v>5.8077594554982394E-4</v>
      </c>
      <c r="AV180" s="22">
        <f>Constants!$H71*'Activity data'!AV13*Constants!$H89*FracLEACHMM*MMLeachEF*NtoN2O*kgtoGg</f>
        <v>5.8256192426338197E-4</v>
      </c>
      <c r="AW180" s="22">
        <f>Constants!$H71*'Activity data'!AW13*Constants!$H89*FracLEACHMM*MMLeachEF*NtoN2O*kgtoGg</f>
        <v>5.8381071917188495E-4</v>
      </c>
      <c r="AX180" s="22">
        <f>Constants!$H71*'Activity data'!AX13*Constants!$H89*FracLEACHMM*MMLeachEF*NtoN2O*kgtoGg</f>
        <v>5.8514460541407023E-4</v>
      </c>
      <c r="AY180" s="22">
        <f>Constants!$H71*'Activity data'!AY13*Constants!$H89*FracLEACHMM*MMLeachEF*NtoN2O*kgtoGg</f>
        <v>5.8657557759599186E-4</v>
      </c>
      <c r="AZ180" s="22">
        <f>Constants!$H71*'Activity data'!AZ13*Constants!$H89*FracLEACHMM*MMLeachEF*NtoN2O*kgtoGg</f>
        <v>5.8811953721823584E-4</v>
      </c>
      <c r="BA180" s="22">
        <f>Constants!$H71*'Activity data'!BA13*Constants!$H89*FracLEACHMM*MMLeachEF*NtoN2O*kgtoGg</f>
        <v>5.897311564805718E-4</v>
      </c>
      <c r="BB180" s="22">
        <f>Constants!$H71*'Activity data'!BB13*Constants!$H89*FracLEACHMM*MMLeachEF*NtoN2O*kgtoGg</f>
        <v>5.9073034928829949E-4</v>
      </c>
      <c r="BC180" s="22">
        <f>Constants!$H71*'Activity data'!BC13*Constants!$H89*FracLEACHMM*MMLeachEF*NtoN2O*kgtoGg</f>
        <v>5.918194068301047E-4</v>
      </c>
      <c r="BD180" s="22">
        <f>Constants!$H71*'Activity data'!BD13*Constants!$H89*FracLEACHMM*MMLeachEF*NtoN2O*kgtoGg</f>
        <v>5.9295791292002199E-4</v>
      </c>
      <c r="BE180" s="22">
        <f>Constants!$H71*'Activity data'!BE13*Constants!$H89*FracLEACHMM*MMLeachEF*NtoN2O*kgtoGg</f>
        <v>5.9416225091792985E-4</v>
      </c>
      <c r="BF180" s="22">
        <f>Constants!$H71*'Activity data'!BF13*Constants!$H89*FracLEACHMM*MMLeachEF*NtoN2O*kgtoGg</f>
        <v>5.9543011493185135E-4</v>
      </c>
      <c r="BG180" s="22">
        <f>Constants!$H71*'Activity data'!BG13*Constants!$H89*FracLEACHMM*MMLeachEF*NtoN2O*kgtoGg</f>
        <v>5.9612229646346937E-4</v>
      </c>
      <c r="BH180" s="22">
        <f>Constants!$H71*'Activity data'!BH13*Constants!$H89*FracLEACHMM*MMLeachEF*NtoN2O*kgtoGg</f>
        <v>5.9685665015716974E-4</v>
      </c>
      <c r="BI180" s="22">
        <f>Constants!$H71*'Activity data'!BI13*Constants!$H89*FracLEACHMM*MMLeachEF*NtoN2O*kgtoGg</f>
        <v>5.9765063980784887E-4</v>
      </c>
      <c r="BJ180" s="22">
        <f>Constants!$H71*'Activity data'!BJ13*Constants!$H89*FracLEACHMM*MMLeachEF*NtoN2O*kgtoGg</f>
        <v>5.9850254719177041E-4</v>
      </c>
      <c r="BK180" s="22">
        <f>Constants!$H71*'Activity data'!BK13*Constants!$H89*FracLEACHMM*MMLeachEF*NtoN2O*kgtoGg</f>
        <v>5.9941197572540954E-4</v>
      </c>
      <c r="BL180" s="22">
        <f>Constants!$H71*'Activity data'!BL13*Constants!$H89*FracLEACHMM*MMLeachEF*NtoN2O*kgtoGg</f>
        <v>5.9971994237368524E-4</v>
      </c>
      <c r="BM180" s="22">
        <f>Constants!$H71*'Activity data'!BM13*Constants!$H89*FracLEACHMM*MMLeachEF*NtoN2O*kgtoGg</f>
        <v>5.9984471312396026E-4</v>
      </c>
      <c r="BN180" s="22">
        <f>Constants!$H71*'Activity data'!BN13*Constants!$H89*FracLEACHMM*MMLeachEF*NtoN2O*kgtoGg</f>
        <v>5.9997789820141669E-4</v>
      </c>
      <c r="BO180" s="22">
        <f>Constants!$H71*'Activity data'!BO13*Constants!$H89*FracLEACHMM*MMLeachEF*NtoN2O*kgtoGg</f>
        <v>6.001629931926168E-4</v>
      </c>
      <c r="BP180" s="22">
        <f>Constants!$H71*'Activity data'!BP13*Constants!$H89*FracLEACHMM*MMLeachEF*NtoN2O*kgtoGg</f>
        <v>6.0037787263140412E-4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7.015097761250387E-3</v>
      </c>
      <c r="AO181" s="22">
        <f>Constants!$H72*'Activity data'!AO14*Constants!$H90*FracLEACHMM*MMLeachEF*NtoN2O*kgtoGg</f>
        <v>7.0374545746819872E-3</v>
      </c>
      <c r="AP181" s="22">
        <f>Constants!$H72*'Activity data'!AP14*Constants!$H90*FracLEACHMM*MMLeachEF*NtoN2O*kgtoGg</f>
        <v>7.0617449817291199E-3</v>
      </c>
      <c r="AQ181" s="22">
        <f>Constants!$H72*'Activity data'!AQ14*Constants!$H90*FracLEACHMM*MMLeachEF*NtoN2O*kgtoGg</f>
        <v>7.0879433962505378E-3</v>
      </c>
      <c r="AR181" s="22">
        <f>Constants!$H72*'Activity data'!AR14*Constants!$H90*FracLEACHMM*MMLeachEF*NtoN2O*kgtoGg</f>
        <v>7.1042577188785141E-3</v>
      </c>
      <c r="AS181" s="22">
        <f>Constants!$H72*'Activity data'!AS14*Constants!$H90*FracLEACHMM*MMLeachEF*NtoN2O*kgtoGg</f>
        <v>7.1221952906756463E-3</v>
      </c>
      <c r="AT181" s="22">
        <f>Constants!$H72*'Activity data'!AT14*Constants!$H90*FracLEACHMM*MMLeachEF*NtoN2O*kgtoGg</f>
        <v>7.1415202050517058E-3</v>
      </c>
      <c r="AU181" s="22">
        <f>Constants!$H72*'Activity data'!AU14*Constants!$H90*FracLEACHMM*MMLeachEF*NtoN2O*kgtoGg</f>
        <v>7.1622846044260653E-3</v>
      </c>
      <c r="AV181" s="22">
        <f>Constants!$H72*'Activity data'!AV14*Constants!$H90*FracLEACHMM*MMLeachEF*NtoN2O*kgtoGg</f>
        <v>7.1843097725515122E-3</v>
      </c>
      <c r="AW181" s="22">
        <f>Constants!$H72*'Activity data'!AW14*Constants!$H90*FracLEACHMM*MMLeachEF*NtoN2O*kgtoGg</f>
        <v>7.1997102460315031E-3</v>
      </c>
      <c r="AX181" s="22">
        <f>Constants!$H72*'Activity data'!AX14*Constants!$H90*FracLEACHMM*MMLeachEF*NtoN2O*kgtoGg</f>
        <v>7.216160088642347E-3</v>
      </c>
      <c r="AY181" s="22">
        <f>Constants!$H72*'Activity data'!AY14*Constants!$H90*FracLEACHMM*MMLeachEF*NtoN2O*kgtoGg</f>
        <v>7.233807221080378E-3</v>
      </c>
      <c r="AZ181" s="22">
        <f>Constants!$H72*'Activity data'!AZ14*Constants!$H90*FracLEACHMM*MMLeachEF*NtoN2O*kgtoGg</f>
        <v>7.2528477449123087E-3</v>
      </c>
      <c r="BA181" s="22">
        <f>Constants!$H72*'Activity data'!BA14*Constants!$H90*FracLEACHMM*MMLeachEF*NtoN2O*kgtoGg</f>
        <v>7.2727226655581638E-3</v>
      </c>
      <c r="BB181" s="22">
        <f>Constants!$H72*'Activity data'!BB14*Constants!$H90*FracLEACHMM*MMLeachEF*NtoN2O*kgtoGg</f>
        <v>7.2850449790397703E-3</v>
      </c>
      <c r="BC181" s="22">
        <f>Constants!$H72*'Activity data'!BC14*Constants!$H90*FracLEACHMM*MMLeachEF*NtoN2O*kgtoGg</f>
        <v>7.2984755285051437E-3</v>
      </c>
      <c r="BD181" s="22">
        <f>Constants!$H72*'Activity data'!BD14*Constants!$H90*FracLEACHMM*MMLeachEF*NtoN2O*kgtoGg</f>
        <v>7.3125158907177013E-3</v>
      </c>
      <c r="BE181" s="22">
        <f>Constants!$H72*'Activity data'!BE14*Constants!$H90*FracLEACHMM*MMLeachEF*NtoN2O*kgtoGg</f>
        <v>7.3273681096620892E-3</v>
      </c>
      <c r="BF181" s="22">
        <f>Constants!$H72*'Activity data'!BF14*Constants!$H90*FracLEACHMM*MMLeachEF*NtoN2O*kgtoGg</f>
        <v>7.3430037484604888E-3</v>
      </c>
      <c r="BG181" s="22">
        <f>Constants!$H72*'Activity data'!BG14*Constants!$H90*FracLEACHMM*MMLeachEF*NtoN2O*kgtoGg</f>
        <v>7.3515399166082258E-3</v>
      </c>
      <c r="BH181" s="22">
        <f>Constants!$H72*'Activity data'!BH14*Constants!$H90*FracLEACHMM*MMLeachEF*NtoN2O*kgtoGg</f>
        <v>7.360596163160614E-3</v>
      </c>
      <c r="BI181" s="22">
        <f>Constants!$H72*'Activity data'!BI14*Constants!$H90*FracLEACHMM*MMLeachEF*NtoN2O*kgtoGg</f>
        <v>7.3703878563164803E-3</v>
      </c>
      <c r="BJ181" s="22">
        <f>Constants!$H72*'Activity data'!BJ14*Constants!$H90*FracLEACHMM*MMLeachEF*NtoN2O*kgtoGg</f>
        <v>7.3808938064802432E-3</v>
      </c>
      <c r="BK181" s="22">
        <f>Constants!$H72*'Activity data'!BK14*Constants!$H90*FracLEACHMM*MMLeachEF*NtoN2O*kgtoGg</f>
        <v>7.3921091228775875E-3</v>
      </c>
      <c r="BL181" s="22">
        <f>Constants!$H72*'Activity data'!BL14*Constants!$H90*FracLEACHMM*MMLeachEF*NtoN2O*kgtoGg</f>
        <v>7.3959070501170426E-3</v>
      </c>
      <c r="BM181" s="22">
        <f>Constants!$H72*'Activity data'!BM14*Constants!$H90*FracLEACHMM*MMLeachEF*NtoN2O*kgtoGg</f>
        <v>7.3974457564471244E-3</v>
      </c>
      <c r="BN181" s="22">
        <f>Constants!$H72*'Activity data'!BN14*Constants!$H90*FracLEACHMM*MMLeachEF*NtoN2O*kgtoGg</f>
        <v>7.3990882305149872E-3</v>
      </c>
      <c r="BO181" s="22">
        <f>Constants!$H72*'Activity data'!BO14*Constants!$H90*FracLEACHMM*MMLeachEF*NtoN2O*kgtoGg</f>
        <v>7.4013708715506363E-3</v>
      </c>
      <c r="BP181" s="22">
        <f>Constants!$H72*'Activity data'!BP14*Constants!$H90*FracLEACHMM*MMLeachEF*NtoN2O*kgtoGg</f>
        <v>7.4040208223759528E-3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2.2487183455572303E-2</v>
      </c>
      <c r="AO184" s="22">
        <f>Constants!$H75*'Activity data'!AO17*Constants!$H93*FracLEACHMM*MMLeachEF*NtoN2O*kgtoGg</f>
        <v>2.2154581560469094E-2</v>
      </c>
      <c r="AP184" s="22">
        <f>Constants!$H75*'Activity data'!AP17*Constants!$H93*FracLEACHMM*MMLeachEF*NtoN2O*kgtoGg</f>
        <v>2.1877989211325395E-2</v>
      </c>
      <c r="AQ184" s="22">
        <f>Constants!$H75*'Activity data'!AQ17*Constants!$H93*FracLEACHMM*MMLeachEF*NtoN2O*kgtoGg</f>
        <v>2.1680208684795945E-2</v>
      </c>
      <c r="AR184" s="22">
        <f>Constants!$H75*'Activity data'!AR17*Constants!$H93*FracLEACHMM*MMLeachEF*NtoN2O*kgtoGg</f>
        <v>2.1533608297230368E-2</v>
      </c>
      <c r="AS184" s="22">
        <f>Constants!$H75*'Activity data'!AS17*Constants!$H93*FracLEACHMM*MMLeachEF*NtoN2O*kgtoGg</f>
        <v>2.1445020207221603E-2</v>
      </c>
      <c r="AT184" s="22">
        <f>Constants!$H75*'Activity data'!AT17*Constants!$H93*FracLEACHMM*MMLeachEF*NtoN2O*kgtoGg</f>
        <v>2.135858606968493E-2</v>
      </c>
      <c r="AU184" s="22">
        <f>Constants!$H75*'Activity data'!AU17*Constants!$H93*FracLEACHMM*MMLeachEF*NtoN2O*kgtoGg</f>
        <v>2.1313579138679092E-2</v>
      </c>
      <c r="AV184" s="22">
        <f>Constants!$H75*'Activity data'!AV17*Constants!$H93*FracLEACHMM*MMLeachEF*NtoN2O*kgtoGg</f>
        <v>2.1270054142298808E-2</v>
      </c>
      <c r="AW184" s="22">
        <f>Constants!$H75*'Activity data'!AW17*Constants!$H93*FracLEACHMM*MMLeachEF*NtoN2O*kgtoGg</f>
        <v>2.1693141373135032E-2</v>
      </c>
      <c r="AX184" s="22">
        <f>Constants!$H75*'Activity data'!AX17*Constants!$H93*FracLEACHMM*MMLeachEF*NtoN2O*kgtoGg</f>
        <v>2.2086950403441073E-2</v>
      </c>
      <c r="AY184" s="22">
        <f>Constants!$H75*'Activity data'!AY17*Constants!$H93*FracLEACHMM*MMLeachEF*NtoN2O*kgtoGg</f>
        <v>2.2513822978718467E-2</v>
      </c>
      <c r="AZ184" s="22">
        <f>Constants!$H75*'Activity data'!AZ17*Constants!$H93*FracLEACHMM*MMLeachEF*NtoN2O*kgtoGg</f>
        <v>2.30463066489437E-2</v>
      </c>
      <c r="BA184" s="22">
        <f>Constants!$H75*'Activity data'!BA17*Constants!$H93*FracLEACHMM*MMLeachEF*NtoN2O*kgtoGg</f>
        <v>2.3522613237666998E-2</v>
      </c>
      <c r="BB184" s="22">
        <f>Constants!$H75*'Activity data'!BB17*Constants!$H93*FracLEACHMM*MMLeachEF*NtoN2O*kgtoGg</f>
        <v>2.4043785845838061E-2</v>
      </c>
      <c r="BC184" s="22">
        <f>Constants!$H75*'Activity data'!BC17*Constants!$H93*FracLEACHMM*MMLeachEF*NtoN2O*kgtoGg</f>
        <v>2.4622504856181275E-2</v>
      </c>
      <c r="BD184" s="22">
        <f>Constants!$H75*'Activity data'!BD17*Constants!$H93*FracLEACHMM*MMLeachEF*NtoN2O*kgtoGg</f>
        <v>2.5120724348681678E-2</v>
      </c>
      <c r="BE184" s="22">
        <f>Constants!$H75*'Activity data'!BE17*Constants!$H93*FracLEACHMM*MMLeachEF*NtoN2O*kgtoGg</f>
        <v>2.5608542562140579E-2</v>
      </c>
      <c r="BF184" s="22">
        <f>Constants!$H75*'Activity data'!BF17*Constants!$H93*FracLEACHMM*MMLeachEF*NtoN2O*kgtoGg</f>
        <v>2.6086239225509292E-2</v>
      </c>
      <c r="BG184" s="22">
        <f>Constants!$H75*'Activity data'!BG17*Constants!$H93*FracLEACHMM*MMLeachEF*NtoN2O*kgtoGg</f>
        <v>2.6597168306843191E-2</v>
      </c>
      <c r="BH184" s="22">
        <f>Constants!$H75*'Activity data'!BH17*Constants!$H93*FracLEACHMM*MMLeachEF*NtoN2O*kgtoGg</f>
        <v>2.7044621925631961E-2</v>
      </c>
      <c r="BI184" s="22">
        <f>Constants!$H75*'Activity data'!BI17*Constants!$H93*FracLEACHMM*MMLeachEF*NtoN2O*kgtoGg</f>
        <v>2.749647551100599E-2</v>
      </c>
      <c r="BJ184" s="22">
        <f>Constants!$H75*'Activity data'!BJ17*Constants!$H93*FracLEACHMM*MMLeachEF*NtoN2O*kgtoGg</f>
        <v>2.795283491755331E-2</v>
      </c>
      <c r="BK184" s="22">
        <f>Constants!$H75*'Activity data'!BK17*Constants!$H93*FracLEACHMM*MMLeachEF*NtoN2O*kgtoGg</f>
        <v>2.8417681637383851E-2</v>
      </c>
      <c r="BL184" s="22">
        <f>Constants!$H75*'Activity data'!BL17*Constants!$H93*FracLEACHMM*MMLeachEF*NtoN2O*kgtoGg</f>
        <v>2.8867971555461541E-2</v>
      </c>
      <c r="BM184" s="22">
        <f>Constants!$H75*'Activity data'!BM17*Constants!$H93*FracLEACHMM*MMLeachEF*NtoN2O*kgtoGg</f>
        <v>2.8570411780633499E-2</v>
      </c>
      <c r="BN184" s="22">
        <f>Constants!$H75*'Activity data'!BN17*Constants!$H93*FracLEACHMM*MMLeachEF*NtoN2O*kgtoGg</f>
        <v>2.8163279661196652E-2</v>
      </c>
      <c r="BO184" s="22">
        <f>Constants!$H75*'Activity data'!BO17*Constants!$H93*FracLEACHMM*MMLeachEF*NtoN2O*kgtoGg</f>
        <v>2.7790899925819724E-2</v>
      </c>
      <c r="BP184" s="22">
        <f>Constants!$H75*'Activity data'!BP17*Constants!$H93*FracLEACHMM*MMLeachEF*NtoN2O*kgtoGg</f>
        <v>2.7388467979180542E-2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3.3608203334298862E-3</v>
      </c>
      <c r="AO185" s="22">
        <f>Constants!$H76*'Activity data'!AO18*Constants!$H94*FracLEACHMM*MMLeachEF*NtoN2O*kgtoGg</f>
        <v>3.3111113418966133E-3</v>
      </c>
      <c r="AP185" s="22">
        <f>Constants!$H76*'Activity data'!AP18*Constants!$H94*FracLEACHMM*MMLeachEF*NtoN2O*kgtoGg</f>
        <v>3.2697732528953896E-3</v>
      </c>
      <c r="AQ185" s="22">
        <f>Constants!$H76*'Activity data'!AQ18*Constants!$H94*FracLEACHMM*MMLeachEF*NtoN2O*kgtoGg</f>
        <v>3.2402139789903285E-3</v>
      </c>
      <c r="AR185" s="22">
        <f>Constants!$H76*'Activity data'!AR18*Constants!$H94*FracLEACHMM*MMLeachEF*NtoN2O*kgtoGg</f>
        <v>3.2183038289534198E-3</v>
      </c>
      <c r="AS185" s="22">
        <f>Constants!$H76*'Activity data'!AS18*Constants!$H94*FracLEACHMM*MMLeachEF*NtoN2O*kgtoGg</f>
        <v>3.2050639025398074E-3</v>
      </c>
      <c r="AT185" s="22">
        <f>Constants!$H76*'Activity data'!AT18*Constants!$H94*FracLEACHMM*MMLeachEF*NtoN2O*kgtoGg</f>
        <v>3.1921458949329576E-3</v>
      </c>
      <c r="AU185" s="22">
        <f>Constants!$H76*'Activity data'!AU18*Constants!$H94*FracLEACHMM*MMLeachEF*NtoN2O*kgtoGg</f>
        <v>3.1854193874017432E-3</v>
      </c>
      <c r="AV185" s="22">
        <f>Constants!$H76*'Activity data'!AV18*Constants!$H94*FracLEACHMM*MMLeachEF*NtoN2O*kgtoGg</f>
        <v>3.1789143622999406E-3</v>
      </c>
      <c r="AW185" s="22">
        <f>Constants!$H76*'Activity data'!AW18*Constants!$H94*FracLEACHMM*MMLeachEF*NtoN2O*kgtoGg</f>
        <v>3.2421468329656509E-3</v>
      </c>
      <c r="AX185" s="22">
        <f>Constants!$H76*'Activity data'!AX18*Constants!$H94*FracLEACHMM*MMLeachEF*NtoN2O*kgtoGg</f>
        <v>3.3010035323453551E-3</v>
      </c>
      <c r="AY185" s="22">
        <f>Constants!$H76*'Activity data'!AY18*Constants!$H94*FracLEACHMM*MMLeachEF*NtoN2O*kgtoGg</f>
        <v>3.3648017413834153E-3</v>
      </c>
      <c r="AZ185" s="22">
        <f>Constants!$H76*'Activity data'!AZ18*Constants!$H94*FracLEACHMM*MMLeachEF*NtoN2O*kgtoGg</f>
        <v>3.4443840487741123E-3</v>
      </c>
      <c r="BA185" s="22">
        <f>Constants!$H76*'Activity data'!BA18*Constants!$H94*FracLEACHMM*MMLeachEF*NtoN2O*kgtoGg</f>
        <v>3.5155704146207097E-3</v>
      </c>
      <c r="BB185" s="22">
        <f>Constants!$H76*'Activity data'!BB18*Constants!$H94*FracLEACHMM*MMLeachEF*NtoN2O*kgtoGg</f>
        <v>3.5934622280720707E-3</v>
      </c>
      <c r="BC185" s="22">
        <f>Constants!$H76*'Activity data'!BC18*Constants!$H94*FracLEACHMM*MMLeachEF*NtoN2O*kgtoGg</f>
        <v>3.6799546347866144E-3</v>
      </c>
      <c r="BD185" s="22">
        <f>Constants!$H76*'Activity data'!BD18*Constants!$H94*FracLEACHMM*MMLeachEF*NtoN2O*kgtoGg</f>
        <v>3.7544159920399399E-3</v>
      </c>
      <c r="BE185" s="22">
        <f>Constants!$H76*'Activity data'!BE18*Constants!$H94*FracLEACHMM*MMLeachEF*NtoN2O*kgtoGg</f>
        <v>3.8273228269065296E-3</v>
      </c>
      <c r="BF185" s="22">
        <f>Constants!$H76*'Activity data'!BF18*Constants!$H94*FracLEACHMM*MMLeachEF*NtoN2O*kgtoGg</f>
        <v>3.8987169462560275E-3</v>
      </c>
      <c r="BG185" s="22">
        <f>Constants!$H76*'Activity data'!BG18*Constants!$H94*FracLEACHMM*MMLeachEF*NtoN2O*kgtoGg</f>
        <v>3.9750778141646364E-3</v>
      </c>
      <c r="BH185" s="22">
        <f>Constants!$H76*'Activity data'!BH18*Constants!$H94*FracLEACHMM*MMLeachEF*NtoN2O*kgtoGg</f>
        <v>4.041951961532321E-3</v>
      </c>
      <c r="BI185" s="22">
        <f>Constants!$H76*'Activity data'!BI18*Constants!$H94*FracLEACHMM*MMLeachEF*NtoN2O*kgtoGg</f>
        <v>4.1094837055792588E-3</v>
      </c>
      <c r="BJ185" s="22">
        <f>Constants!$H76*'Activity data'!BJ18*Constants!$H94*FracLEACHMM*MMLeachEF*NtoN2O*kgtoGg</f>
        <v>4.1776888667950426E-3</v>
      </c>
      <c r="BK185" s="22">
        <f>Constants!$H76*'Activity data'!BK18*Constants!$H94*FracLEACHMM*MMLeachEF*NtoN2O*kgtoGg</f>
        <v>4.2471624987872932E-3</v>
      </c>
      <c r="BL185" s="22">
        <f>Constants!$H76*'Activity data'!BL18*Constants!$H94*FracLEACHMM*MMLeachEF*NtoN2O*kgtoGg</f>
        <v>4.314460545054577E-3</v>
      </c>
      <c r="BM185" s="22">
        <f>Constants!$H76*'Activity data'!BM18*Constants!$H94*FracLEACHMM*MMLeachEF*NtoN2O*kgtoGg</f>
        <v>4.2699887710047632E-3</v>
      </c>
      <c r="BN185" s="22">
        <f>Constants!$H76*'Activity data'!BN18*Constants!$H94*FracLEACHMM*MMLeachEF*NtoN2O*kgtoGg</f>
        <v>4.2091408703284032E-3</v>
      </c>
      <c r="BO185" s="22">
        <f>Constants!$H76*'Activity data'!BO18*Constants!$H94*FracLEACHMM*MMLeachEF*NtoN2O*kgtoGg</f>
        <v>4.1534868846309671E-3</v>
      </c>
      <c r="BP185" s="22">
        <f>Constants!$H76*'Activity data'!BP18*Constants!$H94*FracLEACHMM*MMLeachEF*NtoN2O*kgtoGg</f>
        <v>4.0933414479310424E-3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1.8765519536207264E-2</v>
      </c>
      <c r="AO186" s="22">
        <f>Constants!$H77*'Activity data'!AO19*Constants!$H95*FracLEACHMM*MMLeachEF*NtoN2O*kgtoGg</f>
        <v>1.8950175081812459E-2</v>
      </c>
      <c r="AP186" s="22">
        <f>Constants!$H77*'Activity data'!AP19*Constants!$H95*FracLEACHMM*MMLeachEF*NtoN2O*kgtoGg</f>
        <v>1.9156592260013292E-2</v>
      </c>
      <c r="AQ186" s="22">
        <f>Constants!$H77*'Activity data'!AQ19*Constants!$H95*FracLEACHMM*MMLeachEF*NtoN2O*kgtoGg</f>
        <v>1.9397353354274095E-2</v>
      </c>
      <c r="AR186" s="22">
        <f>Constants!$H77*'Activity data'!AR19*Constants!$H95*FracLEACHMM*MMLeachEF*NtoN2O*kgtoGg</f>
        <v>1.964498919308031E-2</v>
      </c>
      <c r="AS186" s="22">
        <f>Constants!$H77*'Activity data'!AS19*Constants!$H95*FracLEACHMM*MMLeachEF*NtoN2O*kgtoGg</f>
        <v>1.9920858247136988E-2</v>
      </c>
      <c r="AT186" s="22">
        <f>Constants!$H77*'Activity data'!AT19*Constants!$H95*FracLEACHMM*MMLeachEF*NtoN2O*kgtoGg</f>
        <v>2.0198786898834472E-2</v>
      </c>
      <c r="AU186" s="22">
        <f>Constants!$H77*'Activity data'!AU19*Constants!$H95*FracLEACHMM*MMLeachEF*NtoN2O*kgtoGg</f>
        <v>2.0499127446273722E-2</v>
      </c>
      <c r="AV186" s="22">
        <f>Constants!$H77*'Activity data'!AV19*Constants!$H95*FracLEACHMM*MMLeachEF*NtoN2O*kgtoGg</f>
        <v>2.0802388548945443E-2</v>
      </c>
      <c r="AW186" s="22">
        <f>Constants!$H77*'Activity data'!AW19*Constants!$H95*FracLEACHMM*MMLeachEF*NtoN2O*kgtoGg</f>
        <v>2.1343505542830189E-2</v>
      </c>
      <c r="AX186" s="22">
        <f>Constants!$H77*'Activity data'!AX19*Constants!$H95*FracLEACHMM*MMLeachEF*NtoN2O*kgtoGg</f>
        <v>2.1880842477738319E-2</v>
      </c>
      <c r="AY186" s="22">
        <f>Constants!$H77*'Activity data'!AY19*Constants!$H95*FracLEACHMM*MMLeachEF*NtoN2O*kgtoGg</f>
        <v>2.2448390082741566E-2</v>
      </c>
      <c r="AZ186" s="22">
        <f>Constants!$H77*'Activity data'!AZ19*Constants!$H95*FracLEACHMM*MMLeachEF*NtoN2O*kgtoGg</f>
        <v>2.3088641480204987E-2</v>
      </c>
      <c r="BA186" s="22">
        <f>Constants!$H77*'Activity data'!BA19*Constants!$H95*FracLEACHMM*MMLeachEF*NtoN2O*kgtoGg</f>
        <v>2.3711928463237986E-2</v>
      </c>
      <c r="BB186" s="22">
        <f>Constants!$H77*'Activity data'!BB19*Constants!$H95*FracLEACHMM*MMLeachEF*NtoN2O*kgtoGg</f>
        <v>2.4362968526107486E-2</v>
      </c>
      <c r="BC186" s="22">
        <f>Constants!$H77*'Activity data'!BC19*Constants!$H95*FracLEACHMM*MMLeachEF*NtoN2O*kgtoGg</f>
        <v>2.5064330183247101E-2</v>
      </c>
      <c r="BD186" s="22">
        <f>Constants!$H77*'Activity data'!BD19*Constants!$H95*FracLEACHMM*MMLeachEF*NtoN2O*kgtoGg</f>
        <v>2.5733915334529237E-2</v>
      </c>
      <c r="BE186" s="22">
        <f>Constants!$H77*'Activity data'!BE19*Constants!$H95*FracLEACHMM*MMLeachEF*NtoN2O*kgtoGg</f>
        <v>2.6413051364701116E-2</v>
      </c>
      <c r="BF186" s="22">
        <f>Constants!$H77*'Activity data'!BF19*Constants!$H95*FracLEACHMM*MMLeachEF*NtoN2O*kgtoGg</f>
        <v>2.7101957060703182E-2</v>
      </c>
      <c r="BG186" s="22">
        <f>Constants!$H77*'Activity data'!BG19*Constants!$H95*FracLEACHMM*MMLeachEF*NtoN2O*kgtoGg</f>
        <v>2.7816149386489145E-2</v>
      </c>
      <c r="BH186" s="22">
        <f>Constants!$H77*'Activity data'!BH19*Constants!$H95*FracLEACHMM*MMLeachEF*NtoN2O*kgtoGg</f>
        <v>2.8505925751428362E-2</v>
      </c>
      <c r="BI186" s="22">
        <f>Constants!$H77*'Activity data'!BI19*Constants!$H95*FracLEACHMM*MMLeachEF*NtoN2O*kgtoGg</f>
        <v>2.9215006371845431E-2</v>
      </c>
      <c r="BJ186" s="22">
        <f>Constants!$H77*'Activity data'!BJ19*Constants!$H95*FracLEACHMM*MMLeachEF*NtoN2O*kgtoGg</f>
        <v>2.9944078405134435E-2</v>
      </c>
      <c r="BK186" s="22">
        <f>Constants!$H77*'Activity data'!BK19*Constants!$H95*FracLEACHMM*MMLeachEF*NtoN2O*kgtoGg</f>
        <v>3.0696559698065753E-2</v>
      </c>
      <c r="BL186" s="22">
        <f>Constants!$H77*'Activity data'!BL19*Constants!$H95*FracLEACHMM*MMLeachEF*NtoN2O*kgtoGg</f>
        <v>3.1443952385714374E-2</v>
      </c>
      <c r="BM186" s="22">
        <f>Constants!$H77*'Activity data'!BM19*Constants!$H95*FracLEACHMM*MMLeachEF*NtoN2O*kgtoGg</f>
        <v>3.1668649871275122E-2</v>
      </c>
      <c r="BN186" s="22">
        <f>Constants!$H77*'Activity data'!BN19*Constants!$H95*FracLEACHMM*MMLeachEF*NtoN2O*kgtoGg</f>
        <v>3.1811351940073555E-2</v>
      </c>
      <c r="BO186" s="22">
        <f>Constants!$H77*'Activity data'!BO19*Constants!$H95*FracLEACHMM*MMLeachEF*NtoN2O*kgtoGg</f>
        <v>3.197590088435831E-2</v>
      </c>
      <c r="BP186" s="22">
        <f>Constants!$H77*'Activity data'!BP19*Constants!$H95*FracLEACHMM*MMLeachEF*NtoN2O*kgtoGg</f>
        <v>3.2114180567799293E-2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7.1795397784249954E-2</v>
      </c>
      <c r="AO187" s="22">
        <f>Constants!$H78*'Activity data'!AO20*Constants!$H96*FracLEACHMM*MMLeachEF*NtoN2O*kgtoGg</f>
        <v>7.1497965110719763E-2</v>
      </c>
      <c r="AP187" s="22">
        <f>Constants!$H78*'Activity data'!AP20*Constants!$H96*FracLEACHMM*MMLeachEF*NtoN2O*kgtoGg</f>
        <v>7.1433928351251272E-2</v>
      </c>
      <c r="AQ187" s="22">
        <f>Constants!$H78*'Activity data'!AQ20*Constants!$H96*FracLEACHMM*MMLeachEF*NtoN2O*kgtoGg</f>
        <v>7.1730288337523485E-2</v>
      </c>
      <c r="AR187" s="22">
        <f>Constants!$H78*'Activity data'!AR20*Constants!$H96*FracLEACHMM*MMLeachEF*NtoN2O*kgtoGg</f>
        <v>7.2328448491703654E-2</v>
      </c>
      <c r="AS187" s="22">
        <f>Constants!$H78*'Activity data'!AS20*Constants!$H96*FracLEACHMM*MMLeachEF*NtoN2O*kgtoGg</f>
        <v>7.3209784859988289E-2</v>
      </c>
      <c r="AT187" s="22">
        <f>Constants!$H78*'Activity data'!AT20*Constants!$H96*FracLEACHMM*MMLeachEF*NtoN2O*kgtoGg</f>
        <v>7.4094837166696625E-2</v>
      </c>
      <c r="AU187" s="22">
        <f>Constants!$H78*'Activity data'!AU20*Constants!$H96*FracLEACHMM*MMLeachEF*NtoN2O*kgtoGg</f>
        <v>7.5193322247810945E-2</v>
      </c>
      <c r="AV187" s="22">
        <f>Constants!$H78*'Activity data'!AV20*Constants!$H96*FracLEACHMM*MMLeachEF*NtoN2O*kgtoGg</f>
        <v>7.6300389664915702E-2</v>
      </c>
      <c r="AW187" s="22">
        <f>Constants!$H78*'Activity data'!AW20*Constants!$H96*FracLEACHMM*MMLeachEF*NtoN2O*kgtoGg</f>
        <v>7.9998128486955866E-2</v>
      </c>
      <c r="AX187" s="22">
        <f>Constants!$H78*'Activity data'!AX20*Constants!$H96*FracLEACHMM*MMLeachEF*NtoN2O*kgtoGg</f>
        <v>8.3602731902942998E-2</v>
      </c>
      <c r="AY187" s="22">
        <f>Constants!$H78*'Activity data'!AY20*Constants!$H96*FracLEACHMM*MMLeachEF*NtoN2O*kgtoGg</f>
        <v>8.7457757473696829E-2</v>
      </c>
      <c r="AZ187" s="22">
        <f>Constants!$H78*'Activity data'!AZ20*Constants!$H96*FracLEACHMM*MMLeachEF*NtoN2O*kgtoGg</f>
        <v>9.1982008353011915E-2</v>
      </c>
      <c r="BA187" s="22">
        <f>Constants!$H78*'Activity data'!BA20*Constants!$H96*FracLEACHMM*MMLeachEF*NtoN2O*kgtoGg</f>
        <v>9.627524478979084E-2</v>
      </c>
      <c r="BB187" s="22">
        <f>Constants!$H78*'Activity data'!BB20*Constants!$H96*FracLEACHMM*MMLeachEF*NtoN2O*kgtoGg</f>
        <v>0.10096156759326097</v>
      </c>
      <c r="BC187" s="22">
        <f>Constants!$H78*'Activity data'!BC20*Constants!$H96*FracLEACHMM*MMLeachEF*NtoN2O*kgtoGg</f>
        <v>0.1060792613924736</v>
      </c>
      <c r="BD187" s="22">
        <f>Constants!$H78*'Activity data'!BD20*Constants!$H96*FracLEACHMM*MMLeachEF*NtoN2O*kgtoGg</f>
        <v>0.1108239332627213</v>
      </c>
      <c r="BE187" s="22">
        <f>Constants!$H78*'Activity data'!BE20*Constants!$H96*FracLEACHMM*MMLeachEF*NtoN2O*kgtoGg</f>
        <v>0.11560194091270434</v>
      </c>
      <c r="BF187" s="22">
        <f>Constants!$H78*'Activity data'!BF20*Constants!$H96*FracLEACHMM*MMLeachEF*NtoN2O*kgtoGg</f>
        <v>0.12041539454236301</v>
      </c>
      <c r="BG187" s="22">
        <f>Constants!$H78*'Activity data'!BG20*Constants!$H96*FracLEACHMM*MMLeachEF*NtoN2O*kgtoGg</f>
        <v>0.12557702538548429</v>
      </c>
      <c r="BH187" s="22">
        <f>Constants!$H78*'Activity data'!BH20*Constants!$H96*FracLEACHMM*MMLeachEF*NtoN2O*kgtoGg</f>
        <v>0.13044863835431036</v>
      </c>
      <c r="BI187" s="22">
        <f>Constants!$H78*'Activity data'!BI20*Constants!$H96*FracLEACHMM*MMLeachEF*NtoN2O*kgtoGg</f>
        <v>0.13544772026725932</v>
      </c>
      <c r="BJ187" s="22">
        <f>Constants!$H78*'Activity data'!BJ20*Constants!$H96*FracLEACHMM*MMLeachEF*NtoN2O*kgtoGg</f>
        <v>0.14057905801995602</v>
      </c>
      <c r="BK187" s="22">
        <f>Constants!$H78*'Activity data'!BK20*Constants!$H96*FracLEACHMM*MMLeachEF*NtoN2O*kgtoGg</f>
        <v>0.14587278061608985</v>
      </c>
      <c r="BL187" s="22">
        <f>Constants!$H78*'Activity data'!BL20*Constants!$H96*FracLEACHMM*MMLeachEF*NtoN2O*kgtoGg</f>
        <v>0.15122743849971407</v>
      </c>
      <c r="BM187" s="22">
        <f>Constants!$H78*'Activity data'!BM20*Constants!$H96*FracLEACHMM*MMLeachEF*NtoN2O*kgtoGg</f>
        <v>0.15171257379863487</v>
      </c>
      <c r="BN187" s="22">
        <f>Constants!$H78*'Activity data'!BN20*Constants!$H96*FracLEACHMM*MMLeachEF*NtoN2O*kgtoGg</f>
        <v>0.15144488773155254</v>
      </c>
      <c r="BO187" s="22">
        <f>Constants!$H78*'Activity data'!BO20*Constants!$H96*FracLEACHMM*MMLeachEF*NtoN2O*kgtoGg</f>
        <v>0.15138251879389084</v>
      </c>
      <c r="BP187" s="22">
        <f>Constants!$H78*'Activity data'!BP20*Constants!$H96*FracLEACHMM*MMLeachEF*NtoN2O*kgtoGg</f>
        <v>0.15108571609752861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1037.4714754653339</v>
      </c>
      <c r="AM4" s="40">
        <f t="shared" si="1"/>
        <v>1031.6532178414793</v>
      </c>
      <c r="AN4" s="40">
        <f t="shared" si="1"/>
        <v>1027.5377573668138</v>
      </c>
      <c r="AO4" s="40">
        <f t="shared" si="1"/>
        <v>1025.8859550111642</v>
      </c>
      <c r="AP4" s="40">
        <f t="shared" si="1"/>
        <v>1025.250554197034</v>
      </c>
      <c r="AQ4" s="40">
        <f t="shared" si="1"/>
        <v>1026.4616798061686</v>
      </c>
      <c r="AR4" s="40">
        <f t="shared" si="1"/>
        <v>1027.7217713797506</v>
      </c>
      <c r="AS4" s="40">
        <f t="shared" si="1"/>
        <v>1030.3190960757845</v>
      </c>
      <c r="AT4" s="40">
        <f t="shared" si="1"/>
        <v>1032.9587489673759</v>
      </c>
      <c r="AU4" s="40">
        <f t="shared" si="1"/>
        <v>1045.2942173133613</v>
      </c>
      <c r="AV4" s="40">
        <f t="shared" si="1"/>
        <v>1056.4801674118683</v>
      </c>
      <c r="AW4" s="40">
        <f t="shared" si="1"/>
        <v>1068.546907659764</v>
      </c>
      <c r="AX4" s="40">
        <f t="shared" si="1"/>
        <v>1083.8240325502165</v>
      </c>
      <c r="AY4" s="40">
        <f t="shared" si="1"/>
        <v>1097.0495556494759</v>
      </c>
      <c r="AZ4" s="40">
        <f t="shared" si="1"/>
        <v>1111.0653237243394</v>
      </c>
      <c r="BA4" s="40">
        <f t="shared" si="1"/>
        <v>1126.6704462631271</v>
      </c>
      <c r="BB4" s="40">
        <f t="shared" si="1"/>
        <v>1139.4416913076736</v>
      </c>
      <c r="BC4" s="40">
        <f t="shared" si="1"/>
        <v>1151.6257801467991</v>
      </c>
      <c r="BD4" s="40">
        <f t="shared" si="1"/>
        <v>1163.2288817854355</v>
      </c>
      <c r="BE4" s="40">
        <f t="shared" si="1"/>
        <v>1178.7364867411238</v>
      </c>
      <c r="BF4" s="40">
        <f t="shared" si="1"/>
        <v>1192.1667624402553</v>
      </c>
      <c r="BG4" s="40">
        <f t="shared" si="1"/>
        <v>1205.6545602383087</v>
      </c>
      <c r="BH4" s="40">
        <f t="shared" si="1"/>
        <v>1219.2000978801461</v>
      </c>
      <c r="BI4" s="40">
        <f t="shared" si="1"/>
        <v>1232.9248754499679</v>
      </c>
      <c r="BJ4" s="40">
        <f t="shared" si="1"/>
        <v>1245.7396822038645</v>
      </c>
      <c r="BK4" s="40">
        <f t="shared" si="1"/>
        <v>1235.1182623209916</v>
      </c>
      <c r="BL4" s="40">
        <f t="shared" si="1"/>
        <v>1221.061780577385</v>
      </c>
      <c r="BM4" s="40">
        <f t="shared" si="1"/>
        <v>1208.0801473086558</v>
      </c>
      <c r="BN4" s="40">
        <f t="shared" si="1"/>
        <v>1194.1568297364172</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839.0039244432927</v>
      </c>
      <c r="AM5" s="27">
        <f>SUM(Emissions!AO4:AO9)</f>
        <v>832.82192979624267</v>
      </c>
      <c r="AN5" s="27">
        <f>SUM(Emissions!AP4:AP9)</f>
        <v>828.28745912925137</v>
      </c>
      <c r="AO5" s="27">
        <f>SUM(Emissions!AQ4:AQ9)</f>
        <v>826.15729160544925</v>
      </c>
      <c r="AP5" s="27">
        <f>SUM(Emissions!AR4:AR9)</f>
        <v>825.22082549312643</v>
      </c>
      <c r="AQ5" s="27">
        <f>SUM(Emissions!AS4:AS9)</f>
        <v>826.08203663385791</v>
      </c>
      <c r="AR5" s="27">
        <f>SUM(Emissions!AT4:AT9)</f>
        <v>826.9595259031272</v>
      </c>
      <c r="AS5" s="27">
        <f>SUM(Emissions!AU4:AU9)</f>
        <v>829.13249272188443</v>
      </c>
      <c r="AT5" s="27">
        <f>SUM(Emissions!AV4:AV9)</f>
        <v>831.31792730074221</v>
      </c>
      <c r="AU5" s="27">
        <f>SUM(Emissions!AW4:AW9)</f>
        <v>843.22656142938001</v>
      </c>
      <c r="AV5" s="27">
        <f>SUM(Emissions!AX4:AX9)</f>
        <v>853.9657998333729</v>
      </c>
      <c r="AW5" s="27">
        <f>SUM(Emissions!AY4:AY9)</f>
        <v>865.54987734226165</v>
      </c>
      <c r="AX5" s="27">
        <f>SUM(Emissions!AZ4:AZ9)</f>
        <v>880.28873695146558</v>
      </c>
      <c r="AY5" s="27">
        <f>SUM(Emissions!BA4:BA9)</f>
        <v>892.96632485671012</v>
      </c>
      <c r="AZ5" s="27">
        <f>SUM(Emissions!BB4:BB9)</f>
        <v>906.56876867404992</v>
      </c>
      <c r="BA5" s="27">
        <f>SUM(Emissions!BC4:BC9)</f>
        <v>921.72086808199288</v>
      </c>
      <c r="BB5" s="27">
        <f>SUM(Emissions!BD4:BD9)</f>
        <v>934.0398423414548</v>
      </c>
      <c r="BC5" s="27">
        <f>SUM(Emissions!BE4:BE9)</f>
        <v>945.75309219184294</v>
      </c>
      <c r="BD5" s="27">
        <f>SUM(Emissions!BF4:BF9)</f>
        <v>956.86737196820934</v>
      </c>
      <c r="BE5" s="27">
        <f>SUM(Emissions!BG4:BG9)</f>
        <v>972.0149249562578</v>
      </c>
      <c r="BF5" s="27">
        <f>SUM(Emissions!BH4:BH9)</f>
        <v>985.08484950558</v>
      </c>
      <c r="BG5" s="27">
        <f>SUM(Emissions!BI4:BI9)</f>
        <v>998.19229784673837</v>
      </c>
      <c r="BH5" s="27">
        <f>SUM(Emissions!BJ4:BJ9)</f>
        <v>1011.3378504164644</v>
      </c>
      <c r="BI5" s="27">
        <f>SUM(Emissions!BK4:BK9)</f>
        <v>1024.6421217737634</v>
      </c>
      <c r="BJ5" s="27">
        <f>SUM(Emissions!BL4:BL9)</f>
        <v>1037.1831133783667</v>
      </c>
      <c r="BK5" s="27">
        <f>SUM(Emissions!BM4:BM9)</f>
        <v>1026.5088259574729</v>
      </c>
      <c r="BL5" s="27">
        <f>SUM(Emissions!BN4:BN9)</f>
        <v>1012.4231180425288</v>
      </c>
      <c r="BM5" s="27">
        <f>SUM(Emissions!BO4:BO9)</f>
        <v>999.39054054519113</v>
      </c>
      <c r="BN5" s="27">
        <f>SUM(Emissions!BP4:BP9)</f>
        <v>985.41583939684676</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150.40481058186612</v>
      </c>
      <c r="AM6" s="27">
        <f>SUM(Emissions!AO10:AO11)</f>
        <v>150.67872719913333</v>
      </c>
      <c r="AN6" s="27">
        <f>SUM(Emissions!AP10:AP11)</f>
        <v>150.98738814032143</v>
      </c>
      <c r="AO6" s="27">
        <f>SUM(Emissions!AQ10:AQ11)</f>
        <v>151.33011685199239</v>
      </c>
      <c r="AP6" s="27">
        <f>SUM(Emissions!AR10:AR11)</f>
        <v>151.53731699209413</v>
      </c>
      <c r="AQ6" s="27">
        <f>SUM(Emissions!AS10:AS11)</f>
        <v>151.77323459929846</v>
      </c>
      <c r="AR6" s="27">
        <f>SUM(Emissions!AT10:AT11)</f>
        <v>152.03427109358836</v>
      </c>
      <c r="AS6" s="27">
        <f>SUM(Emissions!AU10:AU11)</f>
        <v>152.32099153762519</v>
      </c>
      <c r="AT6" s="27">
        <f>SUM(Emissions!AV10:AV11)</f>
        <v>152.63064943627921</v>
      </c>
      <c r="AU6" s="27">
        <f>SUM(Emissions!AW10:AW11)</f>
        <v>152.84863198600053</v>
      </c>
      <c r="AV6" s="27">
        <f>SUM(Emissions!AX10:AX11)</f>
        <v>153.08572820851097</v>
      </c>
      <c r="AW6" s="27">
        <f>SUM(Emissions!AY10:AY11)</f>
        <v>153.34397321793517</v>
      </c>
      <c r="AX6" s="27">
        <f>SUM(Emissions!AZ10:AZ11)</f>
        <v>153.62613822832517</v>
      </c>
      <c r="AY6" s="27">
        <f>SUM(Emissions!BA10:BA11)</f>
        <v>153.92398202009664</v>
      </c>
      <c r="AZ6" s="27">
        <f>SUM(Emissions!BB10:BB11)</f>
        <v>154.11446088877545</v>
      </c>
      <c r="BA6" s="27">
        <f>SUM(Emissions!BC10:BC11)</f>
        <v>154.32399481994827</v>
      </c>
      <c r="BB6" s="27">
        <f>SUM(Emissions!BD10:BD11)</f>
        <v>154.54520531217182</v>
      </c>
      <c r="BC6" s="27">
        <f>SUM(Emissions!BE10:BE11)</f>
        <v>154.78099369581517</v>
      </c>
      <c r="BD6" s="27">
        <f>SUM(Emissions!BF10:BF11)</f>
        <v>155.03088731741818</v>
      </c>
      <c r="BE6" s="27">
        <f>SUM(Emissions!BG10:BG11)</f>
        <v>155.1782262047675</v>
      </c>
      <c r="BF6" s="27">
        <f>SUM(Emissions!BH10:BH11)</f>
        <v>155.33527131785843</v>
      </c>
      <c r="BG6" s="27">
        <f>SUM(Emissions!BI10:BI11)</f>
        <v>155.50517053364933</v>
      </c>
      <c r="BH6" s="27">
        <f>SUM(Emissions!BJ10:BJ11)</f>
        <v>155.68758118494048</v>
      </c>
      <c r="BI6" s="27">
        <f>SUM(Emissions!BK10:BK11)</f>
        <v>155.88240565427913</v>
      </c>
      <c r="BJ6" s="27">
        <f>SUM(Emissions!BL10:BL11)</f>
        <v>155.96837811076153</v>
      </c>
      <c r="BK6" s="27">
        <f>SUM(Emissions!BM10:BM11)</f>
        <v>156.02196744977545</v>
      </c>
      <c r="BL6" s="27">
        <f>SUM(Emissions!BN10:BN11)</f>
        <v>156.07831906786512</v>
      </c>
      <c r="BM6" s="27">
        <f>SUM(Emissions!BO10:BO11)</f>
        <v>156.14542787133865</v>
      </c>
      <c r="BN6" s="27">
        <f>SUM(Emissions!BP10:BP11)</f>
        <v>156.21919154729974</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39.272693829825101</v>
      </c>
      <c r="AM7" s="27">
        <f>SUM(Emissions!AO12:AO13)</f>
        <v>39.397854208025336</v>
      </c>
      <c r="AN7" s="27">
        <f>SUM(Emissions!AP12:AP13)</f>
        <v>39.533839443218099</v>
      </c>
      <c r="AO7" s="27">
        <f>SUM(Emissions!AQ12:AQ13)</f>
        <v>39.680506296246115</v>
      </c>
      <c r="AP7" s="27">
        <f>SUM(Emissions!AR12:AR13)</f>
        <v>39.771838936134415</v>
      </c>
      <c r="AQ7" s="27">
        <f>SUM(Emissions!AS12:AS13)</f>
        <v>39.872259028514392</v>
      </c>
      <c r="AR7" s="27">
        <f>SUM(Emissions!AT12:AT13)</f>
        <v>39.980445895099592</v>
      </c>
      <c r="AS7" s="27">
        <f>SUM(Emissions!AU12:AU13)</f>
        <v>40.096691445331828</v>
      </c>
      <c r="AT7" s="27">
        <f>SUM(Emissions!AV12:AV13)</f>
        <v>40.219995170209195</v>
      </c>
      <c r="AU7" s="27">
        <f>SUM(Emissions!AW12:AW13)</f>
        <v>40.306211799028667</v>
      </c>
      <c r="AV7" s="27">
        <f>SUM(Emissions!AX12:AX13)</f>
        <v>40.398303121828619</v>
      </c>
      <c r="AW7" s="27">
        <f>SUM(Emissions!AY12:AY13)</f>
        <v>40.497097244562198</v>
      </c>
      <c r="AX7" s="27">
        <f>SUM(Emissions!AZ12:AZ13)</f>
        <v>40.60369200464401</v>
      </c>
      <c r="AY7" s="27">
        <f>SUM(Emissions!BA12:BA13)</f>
        <v>40.714957976977047</v>
      </c>
      <c r="AZ7" s="27">
        <f>SUM(Emissions!BB12:BB13)</f>
        <v>40.783942111070132</v>
      </c>
      <c r="BA7" s="27">
        <f>SUM(Emissions!BC12:BC13)</f>
        <v>40.859130494050831</v>
      </c>
      <c r="BB7" s="27">
        <f>SUM(Emissions!BD12:BD13)</f>
        <v>40.937732797995821</v>
      </c>
      <c r="BC7" s="27">
        <f>SUM(Emissions!BE12:BE13)</f>
        <v>41.020880127818991</v>
      </c>
      <c r="BD7" s="27">
        <f>SUM(Emissions!BF12:BF13)</f>
        <v>41.108413285055249</v>
      </c>
      <c r="BE7" s="27">
        <f>SUM(Emissions!BG12:BG13)</f>
        <v>41.156201402848538</v>
      </c>
      <c r="BF7" s="27">
        <f>SUM(Emissions!BH12:BH13)</f>
        <v>41.206901080914875</v>
      </c>
      <c r="BG7" s="27">
        <f>SUM(Emissions!BI12:BI13)</f>
        <v>41.261718017253258</v>
      </c>
      <c r="BH7" s="27">
        <f>SUM(Emissions!BJ12:BJ13)</f>
        <v>41.32053358593312</v>
      </c>
      <c r="BI7" s="27">
        <f>SUM(Emissions!BK12:BK13)</f>
        <v>41.383320406882447</v>
      </c>
      <c r="BJ7" s="27">
        <f>SUM(Emissions!BL12:BL13)</f>
        <v>41.404582381945268</v>
      </c>
      <c r="BK7" s="27">
        <f>SUM(Emissions!BM12:BM13)</f>
        <v>41.413196537392842</v>
      </c>
      <c r="BL7" s="27">
        <f>SUM(Emissions!BN12:BN13)</f>
        <v>41.422391616832357</v>
      </c>
      <c r="BM7" s="27">
        <f>SUM(Emissions!BO12:BO13)</f>
        <v>41.435170549581031</v>
      </c>
      <c r="BN7" s="27">
        <f>SUM(Emissions!BP12:BP13)</f>
        <v>41.450005796496846</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5.3670416140303319</v>
      </c>
      <c r="AM8" s="27">
        <f>Emissions!AO14</f>
        <v>5.3576298681658461</v>
      </c>
      <c r="AN8" s="27">
        <f>Emissions!AP14</f>
        <v>5.3535558449918694</v>
      </c>
      <c r="AO8" s="27">
        <f>Emissions!AQ14</f>
        <v>5.3579435754803217</v>
      </c>
      <c r="AP8" s="27">
        <f>Emissions!AR14</f>
        <v>5.3719044351814391</v>
      </c>
      <c r="AQ8" s="27">
        <f>Emissions!AS14</f>
        <v>5.3923871539920745</v>
      </c>
      <c r="AR8" s="27">
        <f>Emissions!AT14</f>
        <v>5.412504134465423</v>
      </c>
      <c r="AS8" s="27">
        <f>Emissions!AU14</f>
        <v>5.4374045660235923</v>
      </c>
      <c r="AT8" s="27">
        <f>Emissions!AV14</f>
        <v>5.4620542784680026</v>
      </c>
      <c r="AU8" s="27">
        <f>Emissions!AW14</f>
        <v>5.5517072396840428</v>
      </c>
      <c r="AV8" s="27">
        <f>Emissions!AX14</f>
        <v>5.6385317150449907</v>
      </c>
      <c r="AW8" s="27">
        <f>Emissions!AY14</f>
        <v>5.7308781549814016</v>
      </c>
      <c r="AX8" s="27">
        <f>Emissions!AZ14</f>
        <v>5.8388735079295362</v>
      </c>
      <c r="AY8" s="27">
        <f>Emissions!BA14</f>
        <v>5.9405681058944593</v>
      </c>
      <c r="AZ8" s="27">
        <f>Emissions!BB14</f>
        <v>6.0538009650149478</v>
      </c>
      <c r="BA8" s="27">
        <f>Emissions!BC14</f>
        <v>6.1769873137872864</v>
      </c>
      <c r="BB8" s="27">
        <f>Emissions!BD14</f>
        <v>6.2906062341580098</v>
      </c>
      <c r="BC8" s="27">
        <f>Emissions!BE14</f>
        <v>6.4044812802741458</v>
      </c>
      <c r="BD8" s="27">
        <f>Emissions!BF14</f>
        <v>6.5186371674639778</v>
      </c>
      <c r="BE8" s="27">
        <f>Emissions!BG14</f>
        <v>6.6437322760306987</v>
      </c>
      <c r="BF8" s="27">
        <f>Emissions!BH14</f>
        <v>6.7614570573206318</v>
      </c>
      <c r="BG8" s="27">
        <f>Emissions!BI14</f>
        <v>6.8818657820794353</v>
      </c>
      <c r="BH8" s="27">
        <f>Emissions!BJ14</f>
        <v>7.0050487995947819</v>
      </c>
      <c r="BI8" s="27">
        <f>Emissions!BK14</f>
        <v>7.1317062524287902</v>
      </c>
      <c r="BJ8" s="27">
        <f>Emissions!BL14</f>
        <v>7.2631842870087659</v>
      </c>
      <c r="BK8" s="27">
        <f>Emissions!BM14</f>
        <v>7.2770448226057587</v>
      </c>
      <c r="BL8" s="27">
        <f>Emissions!BN14</f>
        <v>7.2724625815111343</v>
      </c>
      <c r="BM8" s="27">
        <f>Emissions!BO14</f>
        <v>7.2725482112248425</v>
      </c>
      <c r="BN8" s="27">
        <f>Emissions!BP14</f>
        <v>7.2667047441079857</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1.7530049963195091</v>
      </c>
      <c r="AM10" s="27">
        <f>SUM(Emissions!AO16:AO17)</f>
        <v>1.7270767699120895</v>
      </c>
      <c r="AN10" s="27">
        <f>SUM(Emissions!AP16:AP17)</f>
        <v>1.705514809031101</v>
      </c>
      <c r="AO10" s="27">
        <f>SUM(Emissions!AQ16:AQ17)</f>
        <v>1.6900966819959475</v>
      </c>
      <c r="AP10" s="27">
        <f>SUM(Emissions!AR16:AR17)</f>
        <v>1.6786683404976639</v>
      </c>
      <c r="AQ10" s="27">
        <f>SUM(Emissions!AS16:AS17)</f>
        <v>1.6717623905059011</v>
      </c>
      <c r="AR10" s="27">
        <f>SUM(Emissions!AT16:AT17)</f>
        <v>1.6650243534701068</v>
      </c>
      <c r="AS10" s="27">
        <f>SUM(Emissions!AU16:AU17)</f>
        <v>1.6615158049194125</v>
      </c>
      <c r="AT10" s="27">
        <f>SUM(Emissions!AV16:AV17)</f>
        <v>1.6581227816770767</v>
      </c>
      <c r="AU10" s="27">
        <f>SUM(Emissions!AW16:AW17)</f>
        <v>1.6911048592680833</v>
      </c>
      <c r="AV10" s="27">
        <f>SUM(Emissions!AX16:AX17)</f>
        <v>1.7218045331105705</v>
      </c>
      <c r="AW10" s="27">
        <f>SUM(Emissions!AY16:AY17)</f>
        <v>1.7550817000235128</v>
      </c>
      <c r="AX10" s="27">
        <f>SUM(Emissions!AZ16:AZ17)</f>
        <v>1.7965918578521971</v>
      </c>
      <c r="AY10" s="27">
        <f>SUM(Emissions!BA16:BA17)</f>
        <v>1.8337226897974912</v>
      </c>
      <c r="AZ10" s="27">
        <f>SUM(Emissions!BB16:BB17)</f>
        <v>1.8743510854288854</v>
      </c>
      <c r="BA10" s="27">
        <f>SUM(Emissions!BC16:BC17)</f>
        <v>1.9194655533479592</v>
      </c>
      <c r="BB10" s="27">
        <f>SUM(Emissions!BD16:BD17)</f>
        <v>1.9583046218930484</v>
      </c>
      <c r="BC10" s="27">
        <f>SUM(Emissions!BE16:BE17)</f>
        <v>1.9963328510476073</v>
      </c>
      <c r="BD10" s="27">
        <f>SUM(Emissions!BF16:BF17)</f>
        <v>2.0335720472886556</v>
      </c>
      <c r="BE10" s="27">
        <f>SUM(Emissions!BG16:BG17)</f>
        <v>2.0734019012191318</v>
      </c>
      <c r="BF10" s="27">
        <f>SUM(Emissions!BH16:BH17)</f>
        <v>2.1082834785810847</v>
      </c>
      <c r="BG10" s="27">
        <f>SUM(Emissions!BI16:BI17)</f>
        <v>2.1435080585882025</v>
      </c>
      <c r="BH10" s="27">
        <f>SUM(Emissions!BJ16:BJ17)</f>
        <v>2.1790838932130865</v>
      </c>
      <c r="BI10" s="27">
        <f>SUM(Emissions!BK16:BK17)</f>
        <v>2.2153213626140724</v>
      </c>
      <c r="BJ10" s="27">
        <f>SUM(Emissions!BL16:BL17)</f>
        <v>2.2504240457821107</v>
      </c>
      <c r="BK10" s="27">
        <f>SUM(Emissions!BM16:BM17)</f>
        <v>2.2272275537444202</v>
      </c>
      <c r="BL10" s="27">
        <f>SUM(Emissions!BN16:BN17)</f>
        <v>2.1954892686477114</v>
      </c>
      <c r="BM10" s="27">
        <f>SUM(Emissions!BO16:BO17)</f>
        <v>2.16646013132006</v>
      </c>
      <c r="BN10" s="27">
        <f>SUM(Emissions!BP16:BP17)</f>
        <v>2.1350882516655521</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33.203857268708084</v>
      </c>
      <c r="AM11" s="40">
        <f t="shared" si="7"/>
        <v>32.940355766237282</v>
      </c>
      <c r="AN11" s="40">
        <f t="shared" si="7"/>
        <v>32.743097023809952</v>
      </c>
      <c r="AO11" s="40">
        <f t="shared" si="7"/>
        <v>32.640695947066348</v>
      </c>
      <c r="AP11" s="40">
        <f t="shared" si="7"/>
        <v>32.593629384510677</v>
      </c>
      <c r="AQ11" s="40">
        <f t="shared" si="7"/>
        <v>32.618073591407068</v>
      </c>
      <c r="AR11" s="40">
        <f t="shared" si="7"/>
        <v>32.646177940618799</v>
      </c>
      <c r="AS11" s="40">
        <f t="shared" si="7"/>
        <v>32.726601956353093</v>
      </c>
      <c r="AT11" s="40">
        <f t="shared" si="7"/>
        <v>32.81040874798795</v>
      </c>
      <c r="AU11" s="40">
        <f t="shared" si="7"/>
        <v>33.473374625416447</v>
      </c>
      <c r="AV11" s="40">
        <f t="shared" si="7"/>
        <v>34.106552920713639</v>
      </c>
      <c r="AW11" s="40">
        <f t="shared" si="7"/>
        <v>34.788128609020283</v>
      </c>
      <c r="AX11" s="40">
        <f t="shared" si="7"/>
        <v>35.610663865134732</v>
      </c>
      <c r="AY11" s="40">
        <f t="shared" si="7"/>
        <v>36.370388051679271</v>
      </c>
      <c r="AZ11" s="40">
        <f t="shared" si="7"/>
        <v>37.190148431555649</v>
      </c>
      <c r="BA11" s="40">
        <f t="shared" si="7"/>
        <v>38.092617329201303</v>
      </c>
      <c r="BB11" s="40">
        <f t="shared" si="7"/>
        <v>38.900938641748233</v>
      </c>
      <c r="BC11" s="40">
        <f t="shared" si="7"/>
        <v>39.704704108725998</v>
      </c>
      <c r="BD11" s="40">
        <f t="shared" si="7"/>
        <v>40.504288453880022</v>
      </c>
      <c r="BE11" s="40">
        <f t="shared" si="7"/>
        <v>41.350807442945303</v>
      </c>
      <c r="BF11" s="40">
        <f t="shared" si="7"/>
        <v>42.123453770111972</v>
      </c>
      <c r="BG11" s="40">
        <f t="shared" si="7"/>
        <v>42.910966669200903</v>
      </c>
      <c r="BH11" s="40">
        <f t="shared" si="7"/>
        <v>43.713807043151611</v>
      </c>
      <c r="BI11" s="40">
        <f t="shared" si="7"/>
        <v>44.537630072965669</v>
      </c>
      <c r="BJ11" s="40">
        <f t="shared" si="7"/>
        <v>45.346731169961927</v>
      </c>
      <c r="BK11" s="40">
        <f t="shared" si="7"/>
        <v>45.156303122723997</v>
      </c>
      <c r="BL11" s="40">
        <f t="shared" si="7"/>
        <v>44.816751126426325</v>
      </c>
      <c r="BM11" s="40">
        <f t="shared" si="7"/>
        <v>44.522606651262549</v>
      </c>
      <c r="BN11" s="40">
        <f t="shared" si="7"/>
        <v>44.185704103086408</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10.790221340410572</v>
      </c>
      <c r="AM12" s="27">
        <f>SUM(Emissions!AO18:AO23)</f>
        <v>10.818006252770953</v>
      </c>
      <c r="AN12" s="27">
        <f>SUM(Emissions!AP18:AP23)</f>
        <v>10.855652031413493</v>
      </c>
      <c r="AO12" s="27">
        <f>SUM(Emissions!AQ18:AQ23)</f>
        <v>10.907750367408434</v>
      </c>
      <c r="AP12" s="27">
        <f>SUM(Emissions!AR18:AR23)</f>
        <v>10.961602359506699</v>
      </c>
      <c r="AQ12" s="27">
        <f>SUM(Emissions!AS18:AS23)</f>
        <v>11.027144281647855</v>
      </c>
      <c r="AR12" s="27">
        <f>SUM(Emissions!AT18:AT23)</f>
        <v>11.094277430707027</v>
      </c>
      <c r="AS12" s="27">
        <f>SUM(Emissions!AU18:AU23)</f>
        <v>11.17059763484434</v>
      </c>
      <c r="AT12" s="27">
        <f>SUM(Emissions!AV18:AV23)</f>
        <v>11.248642860047012</v>
      </c>
      <c r="AU12" s="27">
        <f>SUM(Emissions!AW18:AW23)</f>
        <v>11.415231922666624</v>
      </c>
      <c r="AV12" s="27">
        <f>SUM(Emissions!AX18:AX23)</f>
        <v>11.580363521344015</v>
      </c>
      <c r="AW12" s="27">
        <f>SUM(Emissions!AY18:AY23)</f>
        <v>11.756663430579938</v>
      </c>
      <c r="AX12" s="27">
        <f>SUM(Emissions!AZ18:AZ23)</f>
        <v>11.959735990207191</v>
      </c>
      <c r="AY12" s="27">
        <f>SUM(Emissions!BA18:BA23)</f>
        <v>12.156257672815377</v>
      </c>
      <c r="AZ12" s="27">
        <f>SUM(Emissions!BB18:BB23)</f>
        <v>12.361266984532053</v>
      </c>
      <c r="BA12" s="27">
        <f>SUM(Emissions!BC18:BC23)</f>
        <v>12.584410399541069</v>
      </c>
      <c r="BB12" s="27">
        <f>SUM(Emissions!BD18:BD23)</f>
        <v>12.795536229890633</v>
      </c>
      <c r="BC12" s="27">
        <f>SUM(Emissions!BE18:BE23)</f>
        <v>13.009816848726615</v>
      </c>
      <c r="BD12" s="27">
        <f>SUM(Emissions!BF18:BF23)</f>
        <v>13.227313972494926</v>
      </c>
      <c r="BE12" s="27">
        <f>SUM(Emissions!BG18:BG23)</f>
        <v>13.451722056648839</v>
      </c>
      <c r="BF12" s="27">
        <f>SUM(Emissions!BH18:BH23)</f>
        <v>13.666873757794704</v>
      </c>
      <c r="BG12" s="27">
        <f>SUM(Emissions!BI18:BI23)</f>
        <v>13.888607399985471</v>
      </c>
      <c r="BH12" s="27">
        <f>SUM(Emissions!BJ18:BJ23)</f>
        <v>14.117126226199755</v>
      </c>
      <c r="BI12" s="27">
        <f>SUM(Emissions!BK18:BK23)</f>
        <v>14.353612364531108</v>
      </c>
      <c r="BJ12" s="27">
        <f>SUM(Emissions!BL18:BL23)</f>
        <v>14.586469001377683</v>
      </c>
      <c r="BK12" s="27">
        <f>SUM(Emissions!BM18:BM23)</f>
        <v>14.632440779601467</v>
      </c>
      <c r="BL12" s="27">
        <f>SUM(Emissions!BN18:BN23)</f>
        <v>14.649705629316172</v>
      </c>
      <c r="BM12" s="27">
        <f>SUM(Emissions!BO18:BO23)</f>
        <v>14.675316030351325</v>
      </c>
      <c r="BN12" s="27">
        <f>SUM(Emissions!BP18:BP23)</f>
        <v>14.692152267734999</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4.1114042167534656E-2</v>
      </c>
      <c r="AM13" s="27">
        <f>SUM(Emissions!AO24:AO25)</f>
        <v>4.1188918890620464E-2</v>
      </c>
      <c r="AN13" s="27">
        <f>SUM(Emissions!AP24:AP25)</f>
        <v>4.1273293179596882E-2</v>
      </c>
      <c r="AO13" s="27">
        <f>SUM(Emissions!AQ24:AQ25)</f>
        <v>4.1366980094590847E-2</v>
      </c>
      <c r="AP13" s="27">
        <f>SUM(Emissions!AR24:AR25)</f>
        <v>4.1423619475102057E-2</v>
      </c>
      <c r="AQ13" s="27">
        <f>SUM(Emissions!AS24:AS25)</f>
        <v>4.1488108944641867E-2</v>
      </c>
      <c r="AR13" s="27">
        <f>SUM(Emissions!AT24:AT25)</f>
        <v>4.1559464810135657E-2</v>
      </c>
      <c r="AS13" s="27">
        <f>SUM(Emissions!AU24:AU25)</f>
        <v>4.1637841534795071E-2</v>
      </c>
      <c r="AT13" s="27">
        <f>SUM(Emissions!AV24:AV25)</f>
        <v>4.1722488347975574E-2</v>
      </c>
      <c r="AU13" s="27">
        <f>SUM(Emissions!AW24:AW25)</f>
        <v>4.178207516375864E-2</v>
      </c>
      <c r="AV13" s="27">
        <f>SUM(Emissions!AX24:AX25)</f>
        <v>4.1846886814744709E-2</v>
      </c>
      <c r="AW13" s="27">
        <f>SUM(Emissions!AY24:AY25)</f>
        <v>4.1917479611384298E-2</v>
      </c>
      <c r="AX13" s="27">
        <f>SUM(Emissions!AZ24:AZ25)</f>
        <v>4.199461108138515E-2</v>
      </c>
      <c r="AY13" s="27">
        <f>SUM(Emissions!BA24:BA25)</f>
        <v>4.2076028438761251E-2</v>
      </c>
      <c r="AZ13" s="27">
        <f>SUM(Emissions!BB24:BB25)</f>
        <v>4.2128096961095006E-2</v>
      </c>
      <c r="BA13" s="27">
        <f>SUM(Emissions!BC24:BC25)</f>
        <v>4.2185374297161848E-2</v>
      </c>
      <c r="BB13" s="27">
        <f>SUM(Emissions!BD24:BD25)</f>
        <v>4.2245843490068623E-2</v>
      </c>
      <c r="BC13" s="27">
        <f>SUM(Emissions!BE24:BE25)</f>
        <v>4.2310297635585796E-2</v>
      </c>
      <c r="BD13" s="27">
        <f>SUM(Emissions!BF24:BF25)</f>
        <v>4.2378607531102029E-2</v>
      </c>
      <c r="BE13" s="27">
        <f>SUM(Emissions!BG24:BG25)</f>
        <v>4.2418883485068941E-2</v>
      </c>
      <c r="BF13" s="27">
        <f>SUM(Emissions!BH24:BH25)</f>
        <v>4.2461812693096568E-2</v>
      </c>
      <c r="BG13" s="27">
        <f>SUM(Emissions!BI24:BI25)</f>
        <v>4.250825564591991E-2</v>
      </c>
      <c r="BH13" s="27">
        <f>SUM(Emissions!BJ24:BJ25)</f>
        <v>4.2558118673438637E-2</v>
      </c>
      <c r="BI13" s="27">
        <f>SUM(Emissions!BK24:BK25)</f>
        <v>4.2611375091346208E-2</v>
      </c>
      <c r="BJ13" s="27">
        <f>SUM(Emissions!BL24:BL25)</f>
        <v>4.2634876169452614E-2</v>
      </c>
      <c r="BK13" s="27">
        <f>SUM(Emissions!BM24:BM25)</f>
        <v>4.2649525131380268E-2</v>
      </c>
      <c r="BL13" s="27">
        <f>SUM(Emissions!BN24:BN25)</f>
        <v>4.2664929178587156E-2</v>
      </c>
      <c r="BM13" s="27">
        <f>SUM(Emissions!BO24:BO25)</f>
        <v>4.2683273765872304E-2</v>
      </c>
      <c r="BN13" s="27">
        <f>SUM(Emissions!BP24:BP25)</f>
        <v>4.27034375018071E-2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4.4380016966231978E-2</v>
      </c>
      <c r="AM14" s="27">
        <f>SUM(Emissions!AO26:AO27)</f>
        <v>4.4521454162572395E-2</v>
      </c>
      <c r="AN14" s="27">
        <f>SUM(Emissions!AP26:AP27)</f>
        <v>4.4675123963558355E-2</v>
      </c>
      <c r="AO14" s="27">
        <f>SUM(Emissions!AQ26:AQ27)</f>
        <v>4.4840864502110972E-2</v>
      </c>
      <c r="AP14" s="27">
        <f>SUM(Emissions!AR26:AR27)</f>
        <v>4.4944074740893597E-2</v>
      </c>
      <c r="AQ14" s="27">
        <f>SUM(Emissions!AS26:AS27)</f>
        <v>4.505755423437794E-2</v>
      </c>
      <c r="AR14" s="27">
        <f>SUM(Emissions!AT26:AT27)</f>
        <v>4.5179810553116338E-2</v>
      </c>
      <c r="AS14" s="27">
        <f>SUM(Emissions!AU26:AU27)</f>
        <v>4.5311173568699389E-2</v>
      </c>
      <c r="AT14" s="27">
        <f>SUM(Emissions!AV26:AV27)</f>
        <v>4.5450512658240058E-2</v>
      </c>
      <c r="AU14" s="27">
        <f>SUM(Emissions!AW26:AW27)</f>
        <v>4.5547941560529243E-2</v>
      </c>
      <c r="AV14" s="27">
        <f>SUM(Emissions!AX26:AX27)</f>
        <v>4.5652009147184092E-2</v>
      </c>
      <c r="AW14" s="27">
        <f>SUM(Emissions!AY26:AY27)</f>
        <v>4.5763651217424539E-2</v>
      </c>
      <c r="AX14" s="27">
        <f>SUM(Emissions!AZ26:AZ27)</f>
        <v>4.5884108379885574E-2</v>
      </c>
      <c r="AY14" s="27">
        <f>SUM(Emissions!BA26:BA27)</f>
        <v>4.6009844234963446E-2</v>
      </c>
      <c r="AZ14" s="27">
        <f>SUM(Emissions!BB26:BB27)</f>
        <v>4.6087799596383733E-2</v>
      </c>
      <c r="BA14" s="27">
        <f>SUM(Emissions!BC26:BC27)</f>
        <v>4.617276605493139E-2</v>
      </c>
      <c r="BB14" s="27">
        <f>SUM(Emissions!BD26:BD27)</f>
        <v>4.6261590406980663E-2</v>
      </c>
      <c r="BC14" s="27">
        <f>SUM(Emissions!BE26:BE27)</f>
        <v>4.6355550855027308E-2</v>
      </c>
      <c r="BD14" s="27">
        <f>SUM(Emissions!BF26:BF27)</f>
        <v>4.6454467497213506E-2</v>
      </c>
      <c r="BE14" s="27">
        <f>SUM(Emissions!BG26:BG27)</f>
        <v>4.650847034936418E-2</v>
      </c>
      <c r="BF14" s="27">
        <f>SUM(Emissions!BH26:BH27)</f>
        <v>4.6565763403477456E-2</v>
      </c>
      <c r="BG14" s="27">
        <f>SUM(Emissions!BI26:BI27)</f>
        <v>4.6627709155792688E-2</v>
      </c>
      <c r="BH14" s="27">
        <f>SUM(Emissions!BJ26:BJ27)</f>
        <v>4.6694173553350982E-2</v>
      </c>
      <c r="BI14" s="27">
        <f>SUM(Emissions!BK26:BK27)</f>
        <v>4.6765125655365197E-2</v>
      </c>
      <c r="BJ14" s="27">
        <f>SUM(Emissions!BL26:BL27)</f>
        <v>4.6789152701182647E-2</v>
      </c>
      <c r="BK14" s="27">
        <f>SUM(Emissions!BM26:BM27)</f>
        <v>4.679888710765269E-2</v>
      </c>
      <c r="BL14" s="27">
        <f>SUM(Emissions!BN26:BN27)</f>
        <v>4.6809277985938244E-2</v>
      </c>
      <c r="BM14" s="27">
        <f>SUM(Emissions!BO26:BO27)</f>
        <v>4.6823718789379284E-2</v>
      </c>
      <c r="BN14" s="27">
        <f>SUM(Emissions!BP26:BP27)</f>
        <v>4.6840483325896048E-2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3.9954643126670249E-3</v>
      </c>
      <c r="AM15" s="27">
        <f>Emissions!AO28</f>
        <v>3.988457790745685E-3</v>
      </c>
      <c r="AN15" s="27">
        <f>Emissions!AP28</f>
        <v>3.9854249068272804E-3</v>
      </c>
      <c r="AO15" s="27">
        <f>Emissions!AQ28</f>
        <v>3.9886913284131282E-3</v>
      </c>
      <c r="AP15" s="27">
        <f>Emissions!AR28</f>
        <v>3.9990844128572935E-3</v>
      </c>
      <c r="AQ15" s="27">
        <f>Emissions!AS28</f>
        <v>4.0143326590829894E-3</v>
      </c>
      <c r="AR15" s="27">
        <f>Emissions!AT28</f>
        <v>4.0293086334353707E-3</v>
      </c>
      <c r="AS15" s="27">
        <f>Emissions!AU28</f>
        <v>4.0478456213731192E-3</v>
      </c>
      <c r="AT15" s="27">
        <f>Emissions!AV28</f>
        <v>4.0661959628595125E-3</v>
      </c>
      <c r="AU15" s="27">
        <f>Emissions!AW28</f>
        <v>4.1329376117647879E-3</v>
      </c>
      <c r="AV15" s="27">
        <f>Emissions!AX28</f>
        <v>4.1975736100890492E-3</v>
      </c>
      <c r="AW15" s="27">
        <f>Emissions!AY28</f>
        <v>4.2663204042639328E-3</v>
      </c>
      <c r="AX15" s="27">
        <f>Emissions!AZ28</f>
        <v>4.3467169447919882E-3</v>
      </c>
      <c r="AY15" s="27">
        <f>Emissions!BA28</f>
        <v>4.4224229232769866E-3</v>
      </c>
      <c r="AZ15" s="27">
        <f>Emissions!BB28</f>
        <v>4.5067184961777957E-3</v>
      </c>
      <c r="BA15" s="27">
        <f>Emissions!BC28</f>
        <v>4.5984238891527583E-3</v>
      </c>
      <c r="BB15" s="27">
        <f>Emissions!BD28</f>
        <v>4.6830068632065184E-3</v>
      </c>
      <c r="BC15" s="27">
        <f>Emissions!BE28</f>
        <v>4.7677805086485314E-3</v>
      </c>
      <c r="BD15" s="27">
        <f>Emissions!BF28</f>
        <v>4.8527632246676278E-3</v>
      </c>
      <c r="BE15" s="27">
        <f>Emissions!BG28</f>
        <v>4.9458895832672975E-3</v>
      </c>
      <c r="BF15" s="27">
        <f>Emissions!BH28</f>
        <v>5.0335291426720254E-3</v>
      </c>
      <c r="BG15" s="27">
        <f>Emissions!BI28</f>
        <v>5.1231667488813581E-3</v>
      </c>
      <c r="BH15" s="27">
        <f>Emissions!BJ28</f>
        <v>5.2148696619205596E-3</v>
      </c>
      <c r="BI15" s="27">
        <f>Emissions!BK28</f>
        <v>5.3091590990303221E-3</v>
      </c>
      <c r="BJ15" s="27">
        <f>Emissions!BL28</f>
        <v>5.4070371914398587E-3</v>
      </c>
      <c r="BK15" s="27">
        <f>Emissions!BM28</f>
        <v>5.4173555901620655E-3</v>
      </c>
      <c r="BL15" s="27">
        <f>Emissions!BN28</f>
        <v>5.413944366236067E-3</v>
      </c>
      <c r="BM15" s="27">
        <f>Emissions!BO28</f>
        <v>5.4140081128007164E-3</v>
      </c>
      <c r="BN15" s="27">
        <f>Emissions!BP28</f>
        <v>5.4096579761692782E-3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19.543496114597435</v>
      </c>
      <c r="AM17" s="27">
        <f>SUM(Emissions!AO30:AO31)</f>
        <v>19.254433508891402</v>
      </c>
      <c r="AN17" s="27">
        <f>SUM(Emissions!AP30:AP31)</f>
        <v>19.014048513078247</v>
      </c>
      <c r="AO17" s="27">
        <f>SUM(Emissions!AQ30:AQ31)</f>
        <v>18.842158469160218</v>
      </c>
      <c r="AP17" s="27">
        <f>SUM(Emissions!AR30:AR31)</f>
        <v>18.714748822218574</v>
      </c>
      <c r="AQ17" s="27">
        <f>SUM(Emissions!AS30:AS31)</f>
        <v>18.637757366338537</v>
      </c>
      <c r="AR17" s="27">
        <f>SUM(Emissions!AT30:AT31)</f>
        <v>18.562637899534085</v>
      </c>
      <c r="AS17" s="27">
        <f>SUM(Emissions!AU30:AU31)</f>
        <v>18.523522606016762</v>
      </c>
      <c r="AT17" s="27">
        <f>SUM(Emissions!AV30:AV31)</f>
        <v>18.485695254302112</v>
      </c>
      <c r="AU17" s="27">
        <f>SUM(Emissions!AW30:AW31)</f>
        <v>18.853398202442314</v>
      </c>
      <c r="AV17" s="27">
        <f>SUM(Emissions!AX30:AX31)</f>
        <v>19.195655616265849</v>
      </c>
      <c r="AW17" s="27">
        <f>SUM(Emissions!AY30:AY31)</f>
        <v>19.56664838789704</v>
      </c>
      <c r="AX17" s="27">
        <f>SUM(Emissions!AZ30:AZ31)</f>
        <v>20.029427221924596</v>
      </c>
      <c r="AY17" s="27">
        <f>SUM(Emissions!BA30:BA31)</f>
        <v>20.443382841776327</v>
      </c>
      <c r="AZ17" s="27">
        <f>SUM(Emissions!BB30:BB31)</f>
        <v>20.896331289631039</v>
      </c>
      <c r="BA17" s="27">
        <f>SUM(Emissions!BC30:BC31)</f>
        <v>21.399293021251708</v>
      </c>
      <c r="BB17" s="27">
        <f>SUM(Emissions!BD30:BD31)</f>
        <v>21.832293033687037</v>
      </c>
      <c r="BC17" s="27">
        <f>SUM(Emissions!BE30:BE31)</f>
        <v>22.256253347712107</v>
      </c>
      <c r="BD17" s="27">
        <f>SUM(Emissions!BF30:BF31)</f>
        <v>22.671417074327643</v>
      </c>
      <c r="BE17" s="27">
        <f>SUM(Emissions!BG30:BG31)</f>
        <v>23.115462925405961</v>
      </c>
      <c r="BF17" s="27">
        <f>SUM(Emissions!BH30:BH31)</f>
        <v>23.504342576676567</v>
      </c>
      <c r="BG17" s="27">
        <f>SUM(Emissions!BI30:BI31)</f>
        <v>23.897046216399655</v>
      </c>
      <c r="BH17" s="27">
        <f>SUM(Emissions!BJ30:BJ31)</f>
        <v>24.293665842256242</v>
      </c>
      <c r="BI17" s="27">
        <f>SUM(Emissions!BK30:BK31)</f>
        <v>24.697661748672896</v>
      </c>
      <c r="BJ17" s="27">
        <f>SUM(Emissions!BL30:BL31)</f>
        <v>25.089006413147235</v>
      </c>
      <c r="BK17" s="27">
        <f>SUM(Emissions!BM30:BM31)</f>
        <v>24.830398734924586</v>
      </c>
      <c r="BL17" s="27">
        <f>SUM(Emissions!BN30:BN31)</f>
        <v>24.476562292487852</v>
      </c>
      <c r="BM17" s="27">
        <f>SUM(Emissions!BO30:BO31)</f>
        <v>24.152928969271887</v>
      </c>
      <c r="BN17" s="27">
        <f>SUM(Emissions!BP30:BP31)</f>
        <v>23.803177422971252</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2.7798987902536489</v>
      </c>
      <c r="AM18" s="27">
        <f>SUM(Emissions!AO32:AO35)</f>
        <v>2.7774656737309842</v>
      </c>
      <c r="AN18" s="27">
        <f>SUM(Emissions!AP32:AP35)</f>
        <v>2.7827111372682278</v>
      </c>
      <c r="AO18" s="27">
        <f>SUM(Emissions!AQ32:AQ35)</f>
        <v>2.7998390745725801</v>
      </c>
      <c r="AP18" s="27">
        <f>SUM(Emissions!AR32:AR35)</f>
        <v>2.8261599241565505</v>
      </c>
      <c r="AQ18" s="27">
        <f>SUM(Emissions!AS32:AS35)</f>
        <v>2.8618604475825729</v>
      </c>
      <c r="AR18" s="27">
        <f>SUM(Emissions!AT32:AT35)</f>
        <v>2.8977425263809971</v>
      </c>
      <c r="AS18" s="27">
        <f>SUM(Emissions!AU32:AU35)</f>
        <v>2.9407333547671244</v>
      </c>
      <c r="AT18" s="27">
        <f>SUM(Emissions!AV32:AV35)</f>
        <v>2.9840799366697479</v>
      </c>
      <c r="AU18" s="27">
        <f>SUM(Emissions!AW32:AW35)</f>
        <v>3.1125300459714524</v>
      </c>
      <c r="AV18" s="27">
        <f>SUM(Emissions!AX32:AX35)</f>
        <v>3.2380858135317583</v>
      </c>
      <c r="AW18" s="27">
        <f>SUM(Emissions!AY32:AY35)</f>
        <v>3.3721178393102362</v>
      </c>
      <c r="AX18" s="27">
        <f>SUM(Emissions!AZ32:AZ35)</f>
        <v>3.5285237165968857</v>
      </c>
      <c r="AY18" s="27">
        <f>SUM(Emissions!BA32:BA35)</f>
        <v>3.6774877414905638</v>
      </c>
      <c r="AZ18" s="27">
        <f>SUM(Emissions!BB32:BB35)</f>
        <v>3.8390760423389052</v>
      </c>
      <c r="BA18" s="27">
        <f>SUM(Emissions!BC32:BC35)</f>
        <v>4.0152058441672827</v>
      </c>
      <c r="BB18" s="27">
        <f>SUM(Emissions!BD32:BD35)</f>
        <v>4.1791674374103041</v>
      </c>
      <c r="BC18" s="27">
        <f>SUM(Emissions!BE32:BE35)</f>
        <v>4.3444487832880148</v>
      </c>
      <c r="BD18" s="27">
        <f>SUM(Emissions!BF32:BF35)</f>
        <v>4.5111200688044732</v>
      </c>
      <c r="BE18" s="27">
        <f>SUM(Emissions!BG32:BG35)</f>
        <v>4.6889977174728008</v>
      </c>
      <c r="BF18" s="27">
        <f>SUM(Emissions!BH32:BH35)</f>
        <v>4.8574248304014587</v>
      </c>
      <c r="BG18" s="27">
        <f>SUM(Emissions!BI32:BI35)</f>
        <v>5.0303024212651808</v>
      </c>
      <c r="BH18" s="27">
        <f>SUM(Emissions!BJ32:BJ35)</f>
        <v>5.2077963128069058</v>
      </c>
      <c r="BI18" s="27">
        <f>SUM(Emissions!BK32:BK35)</f>
        <v>5.3909187999159265</v>
      </c>
      <c r="BJ18" s="27">
        <f>SUM(Emissions!BL32:BL35)</f>
        <v>5.5756731893749363</v>
      </c>
      <c r="BK18" s="27">
        <f>SUM(Emissions!BM32:BM35)</f>
        <v>5.5978463403687453</v>
      </c>
      <c r="BL18" s="27">
        <f>SUM(Emissions!BN32:BN35)</f>
        <v>5.5948435530915432</v>
      </c>
      <c r="BM18" s="27">
        <f>SUM(Emissions!BO32:BO35)</f>
        <v>5.5986891509712855</v>
      </c>
      <c r="BN18" s="27">
        <f>SUM(Emissions!BP32:BP35)</f>
        <v>5.594669333576288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5.0303469839637547</v>
      </c>
      <c r="AM19" s="40">
        <f t="shared" si="12"/>
        <v>5.0295657896427421</v>
      </c>
      <c r="AN19" s="40">
        <f t="shared" si="12"/>
        <v>5.0400406073580504</v>
      </c>
      <c r="AO19" s="40">
        <f t="shared" si="12"/>
        <v>5.0677130417209533</v>
      </c>
      <c r="AP19" s="40">
        <f t="shared" si="12"/>
        <v>5.106446642713693</v>
      </c>
      <c r="AQ19" s="40">
        <f t="shared" si="12"/>
        <v>5.1587492865495896</v>
      </c>
      <c r="AR19" s="40">
        <f t="shared" si="12"/>
        <v>5.211539862275143</v>
      </c>
      <c r="AS19" s="40">
        <f t="shared" si="12"/>
        <v>5.2746337912703627</v>
      </c>
      <c r="AT19" s="40">
        <f t="shared" si="12"/>
        <v>5.3384358806785723</v>
      </c>
      <c r="AU19" s="40">
        <f t="shared" si="12"/>
        <v>5.515909182740554</v>
      </c>
      <c r="AV19" s="40">
        <f t="shared" si="12"/>
        <v>5.6891530451774823</v>
      </c>
      <c r="AW19" s="40">
        <f t="shared" si="12"/>
        <v>5.8742467003397083</v>
      </c>
      <c r="AX19" s="40">
        <f t="shared" si="12"/>
        <v>6.0907531095700502</v>
      </c>
      <c r="AY19" s="40">
        <f t="shared" si="12"/>
        <v>6.2965637370683831</v>
      </c>
      <c r="AZ19" s="40">
        <f t="shared" si="12"/>
        <v>6.5183041998693678</v>
      </c>
      <c r="BA19" s="40">
        <f t="shared" si="12"/>
        <v>6.7602772914018505</v>
      </c>
      <c r="BB19" s="40">
        <f t="shared" si="12"/>
        <v>6.9849303902721784</v>
      </c>
      <c r="BC19" s="40">
        <f t="shared" si="12"/>
        <v>7.2112473637819843</v>
      </c>
      <c r="BD19" s="40">
        <f t="shared" si="12"/>
        <v>7.4393331029508829</v>
      </c>
      <c r="BE19" s="40">
        <f t="shared" si="12"/>
        <v>7.6847567897108711</v>
      </c>
      <c r="BF19" s="40">
        <f t="shared" si="12"/>
        <v>7.9169114709180537</v>
      </c>
      <c r="BG19" s="40">
        <f t="shared" si="12"/>
        <v>8.1552654165074792</v>
      </c>
      <c r="BH19" s="40">
        <f t="shared" si="12"/>
        <v>8.4000477965170752</v>
      </c>
      <c r="BI19" s="40">
        <f t="shared" si="12"/>
        <v>8.6526703557542355</v>
      </c>
      <c r="BJ19" s="40">
        <f t="shared" si="12"/>
        <v>8.9060535995843022</v>
      </c>
      <c r="BK19" s="40">
        <f t="shared" si="12"/>
        <v>8.932601990024553</v>
      </c>
      <c r="BL19" s="40">
        <f t="shared" si="12"/>
        <v>8.9242688899641678</v>
      </c>
      <c r="BM19" s="40">
        <f t="shared" si="12"/>
        <v>8.9257369096664867</v>
      </c>
      <c r="BN19" s="40">
        <f t="shared" si="12"/>
        <v>8.9164897309266884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2.5739353590462541</v>
      </c>
      <c r="AM20" s="27">
        <f>SUM(Emissions!AO36:AO41)</f>
        <v>2.5770909341288073</v>
      </c>
      <c r="AN20" s="27">
        <f>SUM(Emissions!AP36:AP41)</f>
        <v>2.5853633276147834</v>
      </c>
      <c r="AO20" s="27">
        <f>SUM(Emissions!AQ36:AQ41)</f>
        <v>2.6014219128303671</v>
      </c>
      <c r="AP20" s="27">
        <f>SUM(Emissions!AR36:AR41)</f>
        <v>2.6216044592950682</v>
      </c>
      <c r="AQ20" s="27">
        <f>SUM(Emissions!AS36:AS41)</f>
        <v>2.6479506474961778</v>
      </c>
      <c r="AR20" s="27">
        <f>SUM(Emissions!AT36:AT41)</f>
        <v>2.6745894266442667</v>
      </c>
      <c r="AS20" s="27">
        <f>SUM(Emissions!AU36:AU41)</f>
        <v>2.7059293938235265</v>
      </c>
      <c r="AT20" s="27">
        <f>SUM(Emissions!AV36:AV41)</f>
        <v>2.7376619228212005</v>
      </c>
      <c r="AU20" s="27">
        <f>SUM(Emissions!AW36:AW41)</f>
        <v>2.8169055926445408</v>
      </c>
      <c r="AV20" s="27">
        <f>SUM(Emissions!AX36:AX41)</f>
        <v>2.8942289571055602</v>
      </c>
      <c r="AW20" s="27">
        <f>SUM(Emissions!AY36:AY41)</f>
        <v>2.9768480441721508</v>
      </c>
      <c r="AX20" s="27">
        <f>SUM(Emissions!AZ36:AZ41)</f>
        <v>3.0735165431817677</v>
      </c>
      <c r="AY20" s="27">
        <f>SUM(Emissions!BA36:BA41)</f>
        <v>3.1653618002011665</v>
      </c>
      <c r="AZ20" s="27">
        <f>SUM(Emissions!BB36:BB41)</f>
        <v>3.2636401655662355</v>
      </c>
      <c r="BA20" s="27">
        <f>SUM(Emissions!BC36:BC41)</f>
        <v>3.3709330666320536</v>
      </c>
      <c r="BB20" s="27">
        <f>SUM(Emissions!BD36:BD41)</f>
        <v>3.4704573572531165</v>
      </c>
      <c r="BC20" s="27">
        <f>SUM(Emissions!BE36:BE41)</f>
        <v>3.5707078610719907</v>
      </c>
      <c r="BD20" s="27">
        <f>SUM(Emissions!BF36:BF41)</f>
        <v>3.6717365060587412</v>
      </c>
      <c r="BE20" s="27">
        <f>SUM(Emissions!BG36:BG41)</f>
        <v>3.7817268402648891</v>
      </c>
      <c r="BF20" s="27">
        <f>SUM(Emissions!BH36:BH41)</f>
        <v>3.8858711102199419</v>
      </c>
      <c r="BG20" s="27">
        <f>SUM(Emissions!BI36:BI41)</f>
        <v>3.9928560755229148</v>
      </c>
      <c r="BH20" s="27">
        <f>SUM(Emissions!BJ36:BJ41)</f>
        <v>4.1027878038278924</v>
      </c>
      <c r="BI20" s="27">
        <f>SUM(Emissions!BK36:BK41)</f>
        <v>4.2163000201590988</v>
      </c>
      <c r="BJ20" s="27">
        <f>SUM(Emissions!BL36:BL41)</f>
        <v>4.3296344682914008</v>
      </c>
      <c r="BK20" s="27">
        <f>SUM(Emissions!BM36:BM41)</f>
        <v>4.3419173372489404</v>
      </c>
      <c r="BL20" s="27">
        <f>SUM(Emissions!BN36:BN41)</f>
        <v>4.3387401284194578</v>
      </c>
      <c r="BM20" s="27">
        <f>SUM(Emissions!BO36:BO41)</f>
        <v>4.3400262064867423</v>
      </c>
      <c r="BN20" s="27">
        <f>SUM(Emissions!BP36:BP41)</f>
        <v>4.3366259698005489</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0.1840700456486612</v>
      </c>
      <c r="AM21" s="27">
        <f>SUM(Emissions!AO42:AO43)</f>
        <v>0.18440527325241432</v>
      </c>
      <c r="AN21" s="27">
        <f>SUM(Emissions!AP42:AP43)</f>
        <v>0.18478302203129082</v>
      </c>
      <c r="AO21" s="27">
        <f>SUM(Emissions!AQ42:AQ43)</f>
        <v>0.18520246399832849</v>
      </c>
      <c r="AP21" s="27">
        <f>SUM(Emissions!AR42:AR43)</f>
        <v>0.18545604191980181</v>
      </c>
      <c r="AQ21" s="27">
        <f>SUM(Emissions!AS42:AS43)</f>
        <v>0.18574476516315697</v>
      </c>
      <c r="AR21" s="27">
        <f>SUM(Emissions!AT42:AT43)</f>
        <v>0.18606422967518965</v>
      </c>
      <c r="AS21" s="27">
        <f>SUM(Emissions!AU42:AU43)</f>
        <v>0.18641512699701132</v>
      </c>
      <c r="AT21" s="27">
        <f>SUM(Emissions!AV42:AV43)</f>
        <v>0.18679409588318058</v>
      </c>
      <c r="AU21" s="27">
        <f>SUM(Emissions!AW42:AW43)</f>
        <v>0.18706086965007401</v>
      </c>
      <c r="AV21" s="27">
        <f>SUM(Emissions!AX42:AX43)</f>
        <v>0.18735103531918917</v>
      </c>
      <c r="AW21" s="27">
        <f>SUM(Emissions!AY42:AY43)</f>
        <v>0.18766708352595429</v>
      </c>
      <c r="AX21" s="27">
        <f>SUM(Emissions!AZ42:AZ43)</f>
        <v>0.18801240576759021</v>
      </c>
      <c r="AY21" s="27">
        <f>SUM(Emissions!BA42:BA43)</f>
        <v>0.18837691618541152</v>
      </c>
      <c r="AZ21" s="27">
        <f>SUM(Emissions!BB42:BB43)</f>
        <v>0.18861003009923633</v>
      </c>
      <c r="BA21" s="27">
        <f>SUM(Emissions!BC42:BC43)</f>
        <v>0.18886646418619613</v>
      </c>
      <c r="BB21" s="27">
        <f>SUM(Emissions!BD42:BD43)</f>
        <v>0.18913718840867297</v>
      </c>
      <c r="BC21" s="27">
        <f>SUM(Emissions!BE42:BE43)</f>
        <v>0.18942575350424901</v>
      </c>
      <c r="BD21" s="27">
        <f>SUM(Emissions!BF42:BF43)</f>
        <v>0.18973158102504328</v>
      </c>
      <c r="BE21" s="27">
        <f>SUM(Emissions!BG42:BG43)</f>
        <v>0.18991189889928739</v>
      </c>
      <c r="BF21" s="27">
        <f>SUM(Emissions!BH42:BH43)</f>
        <v>0.19010409555193242</v>
      </c>
      <c r="BG21" s="27">
        <f>SUM(Emissions!BI42:BI43)</f>
        <v>0.19031202345188</v>
      </c>
      <c r="BH21" s="27">
        <f>SUM(Emissions!BJ42:BJ43)</f>
        <v>0.19053526323244335</v>
      </c>
      <c r="BI21" s="27">
        <f>SUM(Emissions!BK42:BK43)</f>
        <v>0.19077369542637321</v>
      </c>
      <c r="BJ21" s="27">
        <f>SUM(Emissions!BL42:BL43)</f>
        <v>0.1908789111699922</v>
      </c>
      <c r="BK21" s="27">
        <f>SUM(Emissions!BM42:BM43)</f>
        <v>0.19094449545576347</v>
      </c>
      <c r="BL21" s="27">
        <f>SUM(Emissions!BN42:BN43)</f>
        <v>0.1910134603038558</v>
      </c>
      <c r="BM21" s="27">
        <f>SUM(Emissions!BO42:BO43)</f>
        <v>0.19109559012717076</v>
      </c>
      <c r="BN21" s="27">
        <f>SUM(Emissions!BP42:BP43)</f>
        <v>0.19118586438867108</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0.13542790799743798</v>
      </c>
      <c r="AM22" s="27">
        <f>SUM(Emissions!AO44:AO45)</f>
        <v>0.13585951088817097</v>
      </c>
      <c r="AN22" s="27">
        <f>SUM(Emissions!AP44:AP45)</f>
        <v>0.1363284422021393</v>
      </c>
      <c r="AO22" s="27">
        <f>SUM(Emissions!AQ44:AQ45)</f>
        <v>0.13683420799361315</v>
      </c>
      <c r="AP22" s="27">
        <f>SUM(Emissions!AR44:AR45)</f>
        <v>0.13714915935410685</v>
      </c>
      <c r="AQ22" s="27">
        <f>SUM(Emissions!AS44:AS45)</f>
        <v>0.13749544787434076</v>
      </c>
      <c r="AR22" s="27">
        <f>SUM(Emissions!AT44:AT45)</f>
        <v>0.13786851932897332</v>
      </c>
      <c r="AS22" s="27">
        <f>SUM(Emissions!AU44:AU45)</f>
        <v>0.13826938033815642</v>
      </c>
      <c r="AT22" s="27">
        <f>SUM(Emissions!AV44:AV45)</f>
        <v>0.13869458074790658</v>
      </c>
      <c r="AU22" s="27">
        <f>SUM(Emissions!AW44:AW45)</f>
        <v>0.1389918900622665</v>
      </c>
      <c r="AV22" s="27">
        <f>SUM(Emissions!AX44:AX45)</f>
        <v>0.1393094576639583</v>
      </c>
      <c r="AW22" s="27">
        <f>SUM(Emissions!AY44:AY45)</f>
        <v>0.1396501391925091</v>
      </c>
      <c r="AX22" s="27">
        <f>SUM(Emissions!AZ44:AZ45)</f>
        <v>0.14001772042907823</v>
      </c>
      <c r="AY22" s="27">
        <f>SUM(Emissions!BA44:BA45)</f>
        <v>0.14040140986809807</v>
      </c>
      <c r="AZ22" s="27">
        <f>SUM(Emissions!BB44:BB45)</f>
        <v>0.14063929466932212</v>
      </c>
      <c r="BA22" s="27">
        <f>SUM(Emissions!BC44:BC45)</f>
        <v>0.14089857419460525</v>
      </c>
      <c r="BB22" s="27">
        <f>SUM(Emissions!BD44:BD45)</f>
        <v>0.14116962628064689</v>
      </c>
      <c r="BC22" s="27">
        <f>SUM(Emissions!BE44:BE45)</f>
        <v>0.1414563514282092</v>
      </c>
      <c r="BD22" s="27">
        <f>SUM(Emissions!BF44:BF45)</f>
        <v>0.14175820065750533</v>
      </c>
      <c r="BE22" s="27">
        <f>SUM(Emissions!BG44:BG45)</f>
        <v>0.14192299314278592</v>
      </c>
      <c r="BF22" s="27">
        <f>SUM(Emissions!BH44:BH45)</f>
        <v>0.14209782584884936</v>
      </c>
      <c r="BG22" s="27">
        <f>SUM(Emissions!BI44:BI45)</f>
        <v>0.14228685650315848</v>
      </c>
      <c r="BH22" s="27">
        <f>SUM(Emissions!BJ44:BJ45)</f>
        <v>0.14248967603620372</v>
      </c>
      <c r="BI22" s="27">
        <f>SUM(Emissions!BK44:BK45)</f>
        <v>0.14270619003057908</v>
      </c>
      <c r="BJ22" s="27">
        <f>SUM(Emissions!BL44:BL45)</f>
        <v>0.14277950979863799</v>
      </c>
      <c r="BK22" s="27">
        <f>SUM(Emissions!BM44:BM45)</f>
        <v>0.14280921484144676</v>
      </c>
      <c r="BL22" s="27">
        <f>SUM(Emissions!BN44:BN45)</f>
        <v>0.14284092314181848</v>
      </c>
      <c r="BM22" s="27">
        <f>SUM(Emissions!BO44:BO45)</f>
        <v>0.14288498999743304</v>
      </c>
      <c r="BN22" s="27">
        <f>SUM(Emissions!BP44:BP45)</f>
        <v>0.1429361478442347</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0.11345890636423661</v>
      </c>
      <c r="AM25" s="27">
        <f>SUM(Emissions!AO48:AO49)</f>
        <v>0.11178076613170644</v>
      </c>
      <c r="AN25" s="27">
        <f>SUM(Emissions!AP48:AP49)</f>
        <v>0.11038522162056033</v>
      </c>
      <c r="AO25" s="27">
        <f>SUM(Emissions!AQ48:AQ49)</f>
        <v>0.10938732153740816</v>
      </c>
      <c r="AP25" s="27">
        <f>SUM(Emissions!AR48:AR49)</f>
        <v>0.10864765044081995</v>
      </c>
      <c r="AQ25" s="27">
        <f>SUM(Emissions!AS48:AS49)</f>
        <v>0.10820067993296825</v>
      </c>
      <c r="AR25" s="27">
        <f>SUM(Emissions!AT48:AT49)</f>
        <v>0.10776457717528756</v>
      </c>
      <c r="AS25" s="27">
        <f>SUM(Emissions!AU48:AU49)</f>
        <v>0.10753749506067674</v>
      </c>
      <c r="AT25" s="27">
        <f>SUM(Emissions!AV48:AV49)</f>
        <v>0.10731789003550446</v>
      </c>
      <c r="AU25" s="27">
        <f>SUM(Emissions!AW48:AW49)</f>
        <v>0.10945257331419031</v>
      </c>
      <c r="AV25" s="27">
        <f>SUM(Emissions!AX48:AX49)</f>
        <v>0.11143953366354489</v>
      </c>
      <c r="AW25" s="27">
        <f>SUM(Emissions!AY48:AY49)</f>
        <v>0.11359331586768555</v>
      </c>
      <c r="AX25" s="27">
        <f>SUM(Emissions!AZ48:AZ49)</f>
        <v>0.1162799580165314</v>
      </c>
      <c r="AY25" s="27">
        <f>SUM(Emissions!BA48:BA49)</f>
        <v>0.11868315914473826</v>
      </c>
      <c r="AZ25" s="27">
        <f>SUM(Emissions!BB48:BB49)</f>
        <v>0.12131273141940356</v>
      </c>
      <c r="BA25" s="27">
        <f>SUM(Emissions!BC48:BC49)</f>
        <v>0.12423265361132503</v>
      </c>
      <c r="BB25" s="27">
        <f>SUM(Emissions!BD48:BD49)</f>
        <v>0.12674641612231805</v>
      </c>
      <c r="BC25" s="27">
        <f>SUM(Emissions!BE48:BE49)</f>
        <v>0.12920769906212914</v>
      </c>
      <c r="BD25" s="27">
        <f>SUM(Emissions!BF48:BF49)</f>
        <v>0.13161791380097093</v>
      </c>
      <c r="BE25" s="27">
        <f>SUM(Emissions!BG48:BG49)</f>
        <v>0.13419580244195425</v>
      </c>
      <c r="BF25" s="27">
        <f>SUM(Emissions!BH48:BH49)</f>
        <v>0.13645342613843878</v>
      </c>
      <c r="BG25" s="27">
        <f>SUM(Emissions!BI48:BI49)</f>
        <v>0.13873324983154747</v>
      </c>
      <c r="BH25" s="27">
        <f>SUM(Emissions!BJ48:BJ49)</f>
        <v>0.14103580760976761</v>
      </c>
      <c r="BI25" s="27">
        <f>SUM(Emissions!BK48:BK49)</f>
        <v>0.14338118806006611</v>
      </c>
      <c r="BJ25" s="27">
        <f>SUM(Emissions!BL48:BL49)</f>
        <v>0.14565312228219199</v>
      </c>
      <c r="BK25" s="27">
        <f>SUM(Emissions!BM48:BM49)</f>
        <v>0.14415178679050272</v>
      </c>
      <c r="BL25" s="27">
        <f>SUM(Emissions!BN48:BN49)</f>
        <v>0.1420976049002575</v>
      </c>
      <c r="BM25" s="27">
        <f>SUM(Emissions!BO48:BO49)</f>
        <v>0.14021876588906951</v>
      </c>
      <c r="BN25" s="27">
        <f>SUM(Emissions!BP48:BP49)</f>
        <v>0.13818829868352012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2.0234547649071644</v>
      </c>
      <c r="AM26" s="27">
        <f>SUM(Emissions!AO50:AO53)</f>
        <v>2.0204293052416435</v>
      </c>
      <c r="AN26" s="27">
        <f>SUM(Emissions!AP50:AP53)</f>
        <v>2.0231805938892764</v>
      </c>
      <c r="AO26" s="27">
        <f>SUM(Emissions!AQ50:AQ53)</f>
        <v>2.0348671353612366</v>
      </c>
      <c r="AP26" s="27">
        <f>SUM(Emissions!AR50:AR53)</f>
        <v>2.0535893317038965</v>
      </c>
      <c r="AQ26" s="27">
        <f>SUM(Emissions!AS50:AS53)</f>
        <v>2.079357746082946</v>
      </c>
      <c r="AR26" s="27">
        <f>SUM(Emissions!AT50:AT53)</f>
        <v>2.105253109451426</v>
      </c>
      <c r="AS26" s="27">
        <f>SUM(Emissions!AU50:AU53)</f>
        <v>2.1364823950509915</v>
      </c>
      <c r="AT26" s="27">
        <f>SUM(Emissions!AV50:AV53)</f>
        <v>2.1679673911907797</v>
      </c>
      <c r="AU26" s="27">
        <f>SUM(Emissions!AW50:AW53)</f>
        <v>2.2634982570694828</v>
      </c>
      <c r="AV26" s="27">
        <f>SUM(Emissions!AX50:AX53)</f>
        <v>2.3568240614252303</v>
      </c>
      <c r="AW26" s="27">
        <f>SUM(Emissions!AY50:AY53)</f>
        <v>2.4564881175814084</v>
      </c>
      <c r="AX26" s="27">
        <f>SUM(Emissions!AZ50:AZ53)</f>
        <v>2.5729264821750824</v>
      </c>
      <c r="AY26" s="27">
        <f>SUM(Emissions!BA50:BA53)</f>
        <v>2.6837404516689691</v>
      </c>
      <c r="AZ26" s="27">
        <f>SUM(Emissions!BB50:BB53)</f>
        <v>2.8041019781151713</v>
      </c>
      <c r="BA26" s="27">
        <f>SUM(Emissions!BC50:BC53)</f>
        <v>2.9353465327776709</v>
      </c>
      <c r="BB26" s="27">
        <f>SUM(Emissions!BD50:BD53)</f>
        <v>3.0574198022074239</v>
      </c>
      <c r="BC26" s="27">
        <f>SUM(Emissions!BE50:BE53)</f>
        <v>3.1804496987154067</v>
      </c>
      <c r="BD26" s="27">
        <f>SUM(Emissions!BF50:BF53)</f>
        <v>3.3044889014086221</v>
      </c>
      <c r="BE26" s="27">
        <f>SUM(Emissions!BG50:BG53)</f>
        <v>3.4369992549619544</v>
      </c>
      <c r="BF26" s="27">
        <f>SUM(Emissions!BH50:BH53)</f>
        <v>3.5623850131588921</v>
      </c>
      <c r="BG26" s="27">
        <f>SUM(Emissions!BI50:BI53)</f>
        <v>3.6910772111979773</v>
      </c>
      <c r="BH26" s="27">
        <f>SUM(Emissions!BJ50:BJ53)</f>
        <v>3.8231992458107675</v>
      </c>
      <c r="BI26" s="27">
        <f>SUM(Emissions!BK50:BK53)</f>
        <v>3.9595092620781172</v>
      </c>
      <c r="BJ26" s="27">
        <f>SUM(Emissions!BL50:BL53)</f>
        <v>4.0971075880420793</v>
      </c>
      <c r="BK26" s="27">
        <f>SUM(Emissions!BM50:BM53)</f>
        <v>4.1127791556878996</v>
      </c>
      <c r="BL26" s="27">
        <f>SUM(Emissions!BN50:BN53)</f>
        <v>4.1095767731987785</v>
      </c>
      <c r="BM26" s="27">
        <f>SUM(Emissions!BO50:BO53)</f>
        <v>4.1115113571660711</v>
      </c>
      <c r="BN26" s="27">
        <f>SUM(Emissions!BP50:BP53)</f>
        <v>4.1075534502097151</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900.89463728394617</v>
      </c>
      <c r="AN41" s="41">
        <f>Emissions!AP86</f>
        <v>902.0862988078818</v>
      </c>
      <c r="AO41" s="41">
        <f>Emissions!AQ86</f>
        <v>903.50559048971365</v>
      </c>
      <c r="AP41" s="41">
        <f>Emissions!AR86</f>
        <v>905.28773669686666</v>
      </c>
      <c r="AQ41" s="41">
        <f>Emissions!AS86</f>
        <v>907.25079763283122</v>
      </c>
      <c r="AR41" s="41">
        <f>Emissions!AT86</f>
        <v>909.49510240583072</v>
      </c>
      <c r="AS41" s="41">
        <f>Emissions!AU86</f>
        <v>911.72854975122743</v>
      </c>
      <c r="AT41" s="41">
        <f>Emissions!AV86</f>
        <v>914.16808552490011</v>
      </c>
      <c r="AU41" s="41">
        <f>Emissions!AW86</f>
        <v>916.60068317724756</v>
      </c>
      <c r="AV41" s="41">
        <f>Emissions!AX86</f>
        <v>921.55299391222923</v>
      </c>
      <c r="AW41" s="41">
        <f>Emissions!AY86</f>
        <v>926.33911197459474</v>
      </c>
      <c r="AX41" s="41">
        <f>Emissions!AZ86</f>
        <v>931.29990963118428</v>
      </c>
      <c r="AY41" s="41">
        <f>Emissions!BA86</f>
        <v>936.82275452217573</v>
      </c>
      <c r="AZ41" s="41">
        <f>Emissions!BB86</f>
        <v>942.03145508965679</v>
      </c>
      <c r="BA41" s="41">
        <f>Emissions!BC86</f>
        <v>947.43396260786426</v>
      </c>
      <c r="BB41" s="41">
        <f>Emissions!BD86</f>
        <v>953.12620814680133</v>
      </c>
      <c r="BC41" s="41">
        <f>Emissions!BE86</f>
        <v>958.38355902519515</v>
      </c>
      <c r="BD41" s="41">
        <f>Emissions!BF86</f>
        <v>963.57804692536229</v>
      </c>
      <c r="BE41" s="41">
        <f>Emissions!BG86</f>
        <v>968.71268956206814</v>
      </c>
      <c r="BF41" s="41">
        <f>Emissions!BH86</f>
        <v>973.98079123781167</v>
      </c>
      <c r="BG41" s="41">
        <f>Emissions!BI86</f>
        <v>978.92124526943837</v>
      </c>
      <c r="BH41" s="41">
        <f>Emissions!BJ86</f>
        <v>983.88082868074298</v>
      </c>
      <c r="BI41" s="41">
        <f>Emissions!BK86</f>
        <v>988.86000764740345</v>
      </c>
      <c r="BJ41" s="41">
        <f>Emissions!BL86</f>
        <v>993.87836204372127</v>
      </c>
      <c r="BK41" s="41">
        <f>Emissions!BM86</f>
        <v>998.7970744967547</v>
      </c>
      <c r="BL41" s="41">
        <f>Emissions!BN86</f>
        <v>1000.043734761007</v>
      </c>
      <c r="BM41" s="41">
        <f>Emissions!BO86</f>
        <v>1000.7218648170596</v>
      </c>
      <c r="BN41" s="41">
        <f>Emissions!BP86</f>
        <v>1001.544786884989</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469.73199080289561</v>
      </c>
      <c r="AN42" s="41">
        <f>Emissions!AP87</f>
        <v>469.70196589747712</v>
      </c>
      <c r="AO42" s="41">
        <f>Emissions!AQ87</f>
        <v>469.6662056604867</v>
      </c>
      <c r="AP42" s="41">
        <f>Emissions!AR87</f>
        <v>469.62130300126933</v>
      </c>
      <c r="AQ42" s="41">
        <f>Emissions!AS87</f>
        <v>469.57184204465608</v>
      </c>
      <c r="AR42" s="41">
        <f>Emissions!AT87</f>
        <v>469.51529491513469</v>
      </c>
      <c r="AS42" s="41">
        <f>Emissions!AU87</f>
        <v>469.45902134755198</v>
      </c>
      <c r="AT42" s="41">
        <f>Emissions!AV87</f>
        <v>469.3975552102317</v>
      </c>
      <c r="AU42" s="41">
        <f>Emissions!AW87</f>
        <v>469.33626388466149</v>
      </c>
      <c r="AV42" s="41">
        <f>Emissions!AX87</f>
        <v>469.21148628763888</v>
      </c>
      <c r="AW42" s="41">
        <f>Emissions!AY87</f>
        <v>469.09089605353478</v>
      </c>
      <c r="AX42" s="41">
        <f>Emissions!AZ87</f>
        <v>468.96590462144786</v>
      </c>
      <c r="AY42" s="41">
        <f>Emissions!BA87</f>
        <v>468.82675194078945</v>
      </c>
      <c r="AZ42" s="41">
        <f>Emissions!BB87</f>
        <v>468.69551438822037</v>
      </c>
      <c r="BA42" s="41">
        <f>Emissions!BC87</f>
        <v>468.55939370797785</v>
      </c>
      <c r="BB42" s="41">
        <f>Emissions!BD87</f>
        <v>468.41597283678857</v>
      </c>
      <c r="BC42" s="41">
        <f>Emissions!BE87</f>
        <v>468.28350949908304</v>
      </c>
      <c r="BD42" s="41">
        <f>Emissions!BF87</f>
        <v>468.15263004651416</v>
      </c>
      <c r="BE42" s="41">
        <f>Emissions!BG87</f>
        <v>468.02325844524279</v>
      </c>
      <c r="BF42" s="41">
        <f>Emissions!BH87</f>
        <v>467.89052423223671</v>
      </c>
      <c r="BG42" s="41">
        <f>Emissions!BI87</f>
        <v>467.7660453747385</v>
      </c>
      <c r="BH42" s="41">
        <f>Emissions!BJ87</f>
        <v>467.64108453657371</v>
      </c>
      <c r="BI42" s="41">
        <f>Emissions!BK87</f>
        <v>467.51562997205764</v>
      </c>
      <c r="BJ42" s="41">
        <f>Emissions!BL87</f>
        <v>467.38918834993632</v>
      </c>
      <c r="BK42" s="41">
        <f>Emissions!BM87</f>
        <v>467.26525728963367</v>
      </c>
      <c r="BL42" s="41">
        <f>Emissions!BN87</f>
        <v>467.23384664510803</v>
      </c>
      <c r="BM42" s="41">
        <f>Emissions!BO87</f>
        <v>467.21676059308277</v>
      </c>
      <c r="BN42" s="41">
        <f>Emissions!BP87</f>
        <v>467.19602638562526</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50.421399495691333</v>
      </c>
      <c r="AM43" s="41">
        <f t="shared" si="24"/>
        <v>50.212820948075027</v>
      </c>
      <c r="AN43" s="41">
        <f t="shared" si="24"/>
        <v>50.05532295901547</v>
      </c>
      <c r="AO43" s="41">
        <f t="shared" si="24"/>
        <v>49.98458427434128</v>
      </c>
      <c r="AP43" s="41">
        <f t="shared" si="24"/>
        <v>49.950063736809952</v>
      </c>
      <c r="AQ43" s="41">
        <f t="shared" si="24"/>
        <v>49.98034270077909</v>
      </c>
      <c r="AR43" s="41">
        <f t="shared" si="24"/>
        <v>50.012933216357098</v>
      </c>
      <c r="AS43" s="41">
        <f t="shared" si="24"/>
        <v>50.091901394616215</v>
      </c>
      <c r="AT43" s="41">
        <f t="shared" si="24"/>
        <v>50.172664733117671</v>
      </c>
      <c r="AU43" s="41">
        <f t="shared" si="24"/>
        <v>50.582698038481801</v>
      </c>
      <c r="AV43" s="41">
        <f t="shared" si="24"/>
        <v>50.957793591256213</v>
      </c>
      <c r="AW43" s="41">
        <f t="shared" si="24"/>
        <v>51.361501732652734</v>
      </c>
      <c r="AX43" s="41">
        <f t="shared" si="24"/>
        <v>51.875191242619934</v>
      </c>
      <c r="AY43" s="41">
        <f t="shared" si="24"/>
        <v>52.317413458863115</v>
      </c>
      <c r="AZ43" s="41">
        <f t="shared" si="24"/>
        <v>52.783991909675528</v>
      </c>
      <c r="BA43" s="41">
        <f t="shared" si="24"/>
        <v>53.303854982185456</v>
      </c>
      <c r="BB43" s="41">
        <f t="shared" si="24"/>
        <v>53.724524026978493</v>
      </c>
      <c r="BC43" s="41">
        <f t="shared" si="24"/>
        <v>54.121734281592254</v>
      </c>
      <c r="BD43" s="41">
        <f t="shared" si="24"/>
        <v>54.496632174688258</v>
      </c>
      <c r="BE43" s="41">
        <f t="shared" si="24"/>
        <v>55.00936269585852</v>
      </c>
      <c r="BF43" s="41">
        <f t="shared" si="24"/>
        <v>55.449222285327316</v>
      </c>
      <c r="BG43" s="41">
        <f t="shared" si="24"/>
        <v>55.888330126390208</v>
      </c>
      <c r="BH43" s="41">
        <f t="shared" si="24"/>
        <v>56.32750717606659</v>
      </c>
      <c r="BI43" s="41">
        <f t="shared" si="24"/>
        <v>56.770825870620989</v>
      </c>
      <c r="BJ43" s="41">
        <f t="shared" si="24"/>
        <v>57.180722478592237</v>
      </c>
      <c r="BK43" s="41">
        <f t="shared" si="24"/>
        <v>56.789716996975415</v>
      </c>
      <c r="BL43" s="41">
        <f t="shared" si="24"/>
        <v>56.272390388403771</v>
      </c>
      <c r="BM43" s="41">
        <f t="shared" si="24"/>
        <v>55.790427294058375</v>
      </c>
      <c r="BN43" s="41">
        <f t="shared" si="24"/>
        <v>55.277094758954732</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6.6007517124244455</v>
      </c>
      <c r="AN44" s="22">
        <f>Emissions!AP88</f>
        <v>6.6002784832559032</v>
      </c>
      <c r="AO44" s="22">
        <f>Emissions!AQ88</f>
        <v>6.5997148582591896</v>
      </c>
      <c r="AP44" s="22">
        <f>Emissions!AR88</f>
        <v>6.599007137525664</v>
      </c>
      <c r="AQ44" s="22">
        <f>Emissions!AS88</f>
        <v>6.5982275724596908</v>
      </c>
      <c r="AR44" s="22">
        <f>Emissions!AT88</f>
        <v>6.5973363206567672</v>
      </c>
      <c r="AS44" s="22">
        <f>Emissions!AU88</f>
        <v>6.5964493805240059</v>
      </c>
      <c r="AT44" s="22">
        <f>Emissions!AV88</f>
        <v>6.5954805991522667</v>
      </c>
      <c r="AU44" s="22">
        <f>Emissions!AW88</f>
        <v>6.5945145730271486</v>
      </c>
      <c r="AV44" s="22">
        <f>Emissions!AX88</f>
        <v>6.5925479257498747</v>
      </c>
      <c r="AW44" s="22">
        <f>Emissions!AY88</f>
        <v>6.5906472764247885</v>
      </c>
      <c r="AX44" s="22">
        <f>Emissions!AZ88</f>
        <v>6.5886772588458173</v>
      </c>
      <c r="AY44" s="22">
        <f>Emissions!BA88</f>
        <v>6.5864840426990678</v>
      </c>
      <c r="AZ44" s="22">
        <f>Emissions!BB88</f>
        <v>6.5844155786350456</v>
      </c>
      <c r="BA44" s="22">
        <f>Emissions!BC88</f>
        <v>6.5822701505167984</v>
      </c>
      <c r="BB44" s="22">
        <f>Emissions!BD88</f>
        <v>6.5800096624760016</v>
      </c>
      <c r="BC44" s="22">
        <f>Emissions!BE88</f>
        <v>6.5779218785415985</v>
      </c>
      <c r="BD44" s="22">
        <f>Emissions!BF88</f>
        <v>6.5758590585708045</v>
      </c>
      <c r="BE44" s="22">
        <f>Emissions!BG88</f>
        <v>6.5738200041774837</v>
      </c>
      <c r="BF44" s="22">
        <f>Emissions!BH88</f>
        <v>6.5717279509176141</v>
      </c>
      <c r="BG44" s="22">
        <f>Emissions!BI88</f>
        <v>6.5697660121399908</v>
      </c>
      <c r="BH44" s="22">
        <f>Emissions!BJ88</f>
        <v>6.5677964767585859</v>
      </c>
      <c r="BI44" s="22">
        <f>Emissions!BK88</f>
        <v>6.5658191596470648</v>
      </c>
      <c r="BJ44" s="22">
        <f>Emissions!BL88</f>
        <v>6.5638262853025298</v>
      </c>
      <c r="BK44" s="22">
        <f>Emissions!BM88</f>
        <v>6.5618729804775473</v>
      </c>
      <c r="BL44" s="22">
        <f>Emissions!BN88</f>
        <v>6.561377910368746</v>
      </c>
      <c r="BM44" s="22">
        <f>Emissions!BO88</f>
        <v>6.5611086133274776</v>
      </c>
      <c r="BN44" s="22">
        <f>Emissions!BP88</f>
        <v>6.5607818169023533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5.5077736503358485</v>
      </c>
      <c r="AM45" s="22">
        <f>Emissions!AO89+SUM(Emissions!AO91:AO106)</f>
        <v>5.4858599677952089</v>
      </c>
      <c r="AN45" s="22">
        <f>Emissions!AP89+SUM(Emissions!AP91:AP106)</f>
        <v>5.4744230252051214</v>
      </c>
      <c r="AO45" s="22">
        <f>Emissions!AQ89+SUM(Emissions!AQ91:AQ106)</f>
        <v>5.47851372511865</v>
      </c>
      <c r="AP45" s="22">
        <f>Emissions!AR89+SUM(Emissions!AR91:AR106)</f>
        <v>5.490947525246769</v>
      </c>
      <c r="AQ45" s="22">
        <f>Emissions!AS89+SUM(Emissions!AS91:AS106)</f>
        <v>5.515284455437893</v>
      </c>
      <c r="AR45" s="22">
        <f>Emissions!AT89+SUM(Emissions!AT91:AT106)</f>
        <v>5.5399545897454043</v>
      </c>
      <c r="AS45" s="22">
        <f>Emissions!AU89+SUM(Emissions!AU91:AU106)</f>
        <v>5.5734278786766884</v>
      </c>
      <c r="AT45" s="22">
        <f>Emissions!AV89+SUM(Emissions!AV91:AV106)</f>
        <v>5.6073008363211176</v>
      </c>
      <c r="AU45" s="22">
        <f>Emissions!AW89+SUM(Emissions!AW91:AW106)</f>
        <v>5.7222105989385179</v>
      </c>
      <c r="AV45" s="22">
        <f>Emissions!AX89+SUM(Emissions!AX91:AX106)</f>
        <v>5.8313856110152527</v>
      </c>
      <c r="AW45" s="22">
        <f>Emissions!AY89+SUM(Emissions!AY91:AY106)</f>
        <v>5.9484282930091243</v>
      </c>
      <c r="AX45" s="22">
        <f>Emissions!AZ89+SUM(Emissions!AZ91:AZ106)</f>
        <v>6.0893951479469699</v>
      </c>
      <c r="AY45" s="22">
        <f>Emissions!BA89+SUM(Emissions!BA91:BA106)</f>
        <v>6.2188682621243316</v>
      </c>
      <c r="AZ45" s="22">
        <f>Emissions!BB89+SUM(Emissions!BB91:BB106)</f>
        <v>6.3578118860207882</v>
      </c>
      <c r="BA45" s="22">
        <f>Emissions!BC89+SUM(Emissions!BC91:BC106)</f>
        <v>6.510502150586575</v>
      </c>
      <c r="BB45" s="22">
        <f>Emissions!BD89+SUM(Emissions!BD91:BD106)</f>
        <v>6.6462806592936419</v>
      </c>
      <c r="BC45" s="22">
        <f>Emissions!BE89+SUM(Emissions!BE91:BE106)</f>
        <v>6.7806825852414407</v>
      </c>
      <c r="BD45" s="22">
        <f>Emissions!BF89+SUM(Emissions!BF91:BF106)</f>
        <v>6.9137698623804624</v>
      </c>
      <c r="BE45" s="22">
        <f>Emissions!BG89+SUM(Emissions!BG91:BG106)</f>
        <v>7.0671375840539383</v>
      </c>
      <c r="BF45" s="22">
        <f>Emissions!BH89+SUM(Emissions!BH91:BH106)</f>
        <v>7.2078412901112463</v>
      </c>
      <c r="BG45" s="22">
        <f>Emissions!BI89+SUM(Emissions!BI91:BI106)</f>
        <v>7.3512280300371708</v>
      </c>
      <c r="BH45" s="22">
        <f>Emissions!BJ89+SUM(Emissions!BJ91:BJ106)</f>
        <v>7.4973895566121991</v>
      </c>
      <c r="BI45" s="22">
        <f>Emissions!BK89+SUM(Emissions!BK91:BK106)</f>
        <v>7.6473212863616471</v>
      </c>
      <c r="BJ45" s="22">
        <f>Emissions!BL89+SUM(Emissions!BL91:BL106)</f>
        <v>7.7945809187870188</v>
      </c>
      <c r="BK45" s="22">
        <f>Emissions!BM89+SUM(Emissions!BM91:BM106)</f>
        <v>7.768020834650696</v>
      </c>
      <c r="BL45" s="22">
        <f>Emissions!BN89+SUM(Emissions!BN91:BN106)</f>
        <v>7.7153050919486361</v>
      </c>
      <c r="BM45" s="22">
        <f>Emissions!BO89+SUM(Emissions!BO91:BO106)</f>
        <v>7.6702859535441581</v>
      </c>
      <c r="BN45" s="22">
        <f>Emissions!BP89+SUM(Emissions!BP91:BP106)</f>
        <v>7.6176046636682013</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2.9920831317593892</v>
      </c>
      <c r="AN46" s="22">
        <f>Emissions!AP90</f>
        <v>2.9956160654028894</v>
      </c>
      <c r="AO46" s="22">
        <f>Emissions!AQ90</f>
        <v>2.999823856987974</v>
      </c>
      <c r="AP46" s="22">
        <f>Emissions!AR90</f>
        <v>3.0051074078675009</v>
      </c>
      <c r="AQ46" s="22">
        <f>Emissions!AS90</f>
        <v>3.0109273188788133</v>
      </c>
      <c r="AR46" s="22">
        <f>Emissions!AT90</f>
        <v>3.0175810369686715</v>
      </c>
      <c r="AS46" s="22">
        <f>Emissions!AU90</f>
        <v>3.024202565908769</v>
      </c>
      <c r="AT46" s="22">
        <f>Emissions!AV90</f>
        <v>3.0314350877584868</v>
      </c>
      <c r="AU46" s="22">
        <f>Emissions!AW90</f>
        <v>3.0386470400741876</v>
      </c>
      <c r="AV46" s="22">
        <f>Emissions!AX90</f>
        <v>3.0533292168981085</v>
      </c>
      <c r="AW46" s="22">
        <f>Emissions!AY90</f>
        <v>3.0675186802521446</v>
      </c>
      <c r="AX46" s="22">
        <f>Emissions!AZ90</f>
        <v>3.0822260183574164</v>
      </c>
      <c r="AY46" s="22">
        <f>Emissions!BA90</f>
        <v>3.0985996648428551</v>
      </c>
      <c r="AZ46" s="22">
        <f>Emissions!BB90</f>
        <v>3.1140419637709953</v>
      </c>
      <c r="BA46" s="22">
        <f>Emissions!BC90</f>
        <v>3.1300588445605206</v>
      </c>
      <c r="BB46" s="22">
        <f>Emissions!BD90</f>
        <v>3.1469347152399401</v>
      </c>
      <c r="BC46" s="22">
        <f>Emissions!BE90</f>
        <v>3.162521248345938</v>
      </c>
      <c r="BD46" s="22">
        <f>Emissions!BF90</f>
        <v>3.177921410803688</v>
      </c>
      <c r="BE46" s="22">
        <f>Emissions!BG90</f>
        <v>3.1931441492694401</v>
      </c>
      <c r="BF46" s="22">
        <f>Emissions!BH90</f>
        <v>3.2087625553971719</v>
      </c>
      <c r="BG46" s="22">
        <f>Emissions!BI90</f>
        <v>3.2234095805061624</v>
      </c>
      <c r="BH46" s="22">
        <f>Emissions!BJ90</f>
        <v>3.2381133187234368</v>
      </c>
      <c r="BI46" s="22">
        <f>Emissions!BK90</f>
        <v>3.2528751521257839</v>
      </c>
      <c r="BJ46" s="22">
        <f>Emissions!BL90</f>
        <v>3.2677531294084665</v>
      </c>
      <c r="BK46" s="22">
        <f>Emissions!BM90</f>
        <v>3.2823356969907755</v>
      </c>
      <c r="BL46" s="22">
        <f>Emissions!BN90</f>
        <v>3.2860316860792262</v>
      </c>
      <c r="BM46" s="22">
        <f>Emissions!BO90</f>
        <v>3.2880421466349921</v>
      </c>
      <c r="BN46" s="22">
        <f>Emissions!BP90</f>
        <v>3.2904818738573378</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30.994260493986324</v>
      </c>
      <c r="AM47" s="22">
        <f>SUM(Emissions!AO107:AO122)</f>
        <v>30.794717686667774</v>
      </c>
      <c r="AN47" s="22">
        <f>SUM(Emissions!AP107:AP122)</f>
        <v>30.644465080014605</v>
      </c>
      <c r="AO47" s="22">
        <f>SUM(Emissions!AQ107:AQ122)</f>
        <v>30.564859673129767</v>
      </c>
      <c r="AP47" s="22">
        <f>SUM(Emissions!AR107:AR122)</f>
        <v>30.512197649615587</v>
      </c>
      <c r="AQ47" s="22">
        <f>SUM(Emissions!AS107:AS122)</f>
        <v>30.511967481739514</v>
      </c>
      <c r="AR47" s="22">
        <f>SUM(Emissions!AT107:AT122)</f>
        <v>30.512993541014339</v>
      </c>
      <c r="AS47" s="22">
        <f>SUM(Emissions!AU107:AU122)</f>
        <v>30.551621985826092</v>
      </c>
      <c r="AT47" s="22">
        <f>SUM(Emissions!AV107:AV122)</f>
        <v>30.591116770496399</v>
      </c>
      <c r="AU47" s="22">
        <f>SUM(Emissions!AW107:AW122)</f>
        <v>30.878862531343813</v>
      </c>
      <c r="AV47" s="22">
        <f>SUM(Emissions!AX107:AX122)</f>
        <v>31.130935686786103</v>
      </c>
      <c r="AW47" s="22">
        <f>SUM(Emissions!AY107:AY122)</f>
        <v>31.404180476451057</v>
      </c>
      <c r="AX47" s="22">
        <f>SUM(Emissions!AZ107:AZ122)</f>
        <v>31.763033955245369</v>
      </c>
      <c r="AY47" s="22">
        <f>SUM(Emissions!BA107:BA122)</f>
        <v>32.060470771263759</v>
      </c>
      <c r="AZ47" s="22">
        <f>SUM(Emissions!BB107:BB122)</f>
        <v>32.373599907606867</v>
      </c>
      <c r="BA47" s="22">
        <f>SUM(Emissions!BC107:BC122)</f>
        <v>32.725769407170979</v>
      </c>
      <c r="BB47" s="22">
        <f>SUM(Emissions!BD107:BD122)</f>
        <v>32.994912704909588</v>
      </c>
      <c r="BC47" s="22">
        <f>SUM(Emissions!BE107:BE122)</f>
        <v>33.243090428695211</v>
      </c>
      <c r="BD47" s="22">
        <f>SUM(Emissions!BF107:BF122)</f>
        <v>33.470431846456506</v>
      </c>
      <c r="BE47" s="22">
        <f>SUM(Emissions!BG107:BG122)</f>
        <v>33.81547910617212</v>
      </c>
      <c r="BF47" s="22">
        <f>SUM(Emissions!BH107:BH122)</f>
        <v>34.099976781007001</v>
      </c>
      <c r="BG47" s="22">
        <f>SUM(Emissions!BI107:BI122)</f>
        <v>34.381880940103862</v>
      </c>
      <c r="BH47" s="22">
        <f>SUM(Emissions!BJ107:BJ122)</f>
        <v>34.6610304046606</v>
      </c>
      <c r="BI47" s="22">
        <f>SUM(Emissions!BK107:BK122)</f>
        <v>34.940500997465989</v>
      </c>
      <c r="BJ47" s="22">
        <f>SUM(Emissions!BL107:BL122)</f>
        <v>35.189121014364979</v>
      </c>
      <c r="BK47" s="22">
        <f>SUM(Emissions!BM107:BM122)</f>
        <v>34.810914498418406</v>
      </c>
      <c r="BL47" s="22">
        <f>SUM(Emissions!BN107:BN122)</f>
        <v>34.341970857860431</v>
      </c>
      <c r="BM47" s="22">
        <f>SUM(Emissions!BO107:BO122)</f>
        <v>33.902153882696282</v>
      </c>
      <c r="BN47" s="22">
        <f>SUM(Emissions!BP107:BP122)</f>
        <v>33.438257850962628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6.0734227890122563</v>
      </c>
      <c r="AM49" s="41">
        <f t="shared" si="33"/>
        <v>6.050460177424597</v>
      </c>
      <c r="AN49" s="41">
        <f t="shared" si="33"/>
        <v>6.0348972480075398</v>
      </c>
      <c r="AO49" s="41">
        <f t="shared" si="33"/>
        <v>6.030287416557579</v>
      </c>
      <c r="AP49" s="41">
        <f t="shared" si="33"/>
        <v>6.0295085606162848</v>
      </c>
      <c r="AQ49" s="41">
        <f t="shared" si="33"/>
        <v>6.0369701353522283</v>
      </c>
      <c r="AR49" s="41">
        <f t="shared" si="33"/>
        <v>6.0448014703810315</v>
      </c>
      <c r="AS49" s="41">
        <f t="shared" si="33"/>
        <v>6.0586268032388899</v>
      </c>
      <c r="AT49" s="41">
        <f t="shared" si="33"/>
        <v>6.0727810131884192</v>
      </c>
      <c r="AU49" s="41">
        <f t="shared" si="33"/>
        <v>6.1303966575220183</v>
      </c>
      <c r="AV49" s="41">
        <f t="shared" si="33"/>
        <v>6.1833620309957951</v>
      </c>
      <c r="AW49" s="41">
        <f t="shared" si="33"/>
        <v>6.2404249890576846</v>
      </c>
      <c r="AX49" s="41">
        <f t="shared" si="33"/>
        <v>6.3118684963103462</v>
      </c>
      <c r="AY49" s="41">
        <f t="shared" si="33"/>
        <v>6.374581046232108</v>
      </c>
      <c r="AZ49" s="41">
        <f t="shared" si="33"/>
        <v>6.4404180408899876</v>
      </c>
      <c r="BA49" s="41">
        <f t="shared" si="33"/>
        <v>6.5135442288144061</v>
      </c>
      <c r="BB49" s="41">
        <f t="shared" si="33"/>
        <v>6.5744557132934798</v>
      </c>
      <c r="BC49" s="41">
        <f t="shared" si="33"/>
        <v>6.6330085067113034</v>
      </c>
      <c r="BD49" s="41">
        <f t="shared" si="33"/>
        <v>6.6892505694075393</v>
      </c>
      <c r="BE49" s="41">
        <f t="shared" si="33"/>
        <v>6.761401207745938</v>
      </c>
      <c r="BF49" s="41">
        <f t="shared" si="33"/>
        <v>6.8245674898524378</v>
      </c>
      <c r="BG49" s="41">
        <f t="shared" si="33"/>
        <v>6.8881696225562212</v>
      </c>
      <c r="BH49" s="41">
        <f t="shared" si="33"/>
        <v>6.9522329345437148</v>
      </c>
      <c r="BI49" s="41">
        <f t="shared" si="33"/>
        <v>7.0173003095382107</v>
      </c>
      <c r="BJ49" s="41">
        <f t="shared" si="33"/>
        <v>7.0779866850535846</v>
      </c>
      <c r="BK49" s="41">
        <f t="shared" si="33"/>
        <v>7.034611553257097</v>
      </c>
      <c r="BL49" s="41">
        <f t="shared" si="33"/>
        <v>6.9757506331947807</v>
      </c>
      <c r="BM49" s="41">
        <f t="shared" si="33"/>
        <v>6.9216531062184945</v>
      </c>
      <c r="BN49" s="41">
        <f t="shared" si="33"/>
        <v>6.8633791626876537</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5.7425171411770588</v>
      </c>
      <c r="AM50" s="22">
        <f>SUM(Emissions!AO135:AO138)</f>
        <v>5.7198032356161193</v>
      </c>
      <c r="AN50" s="22">
        <f>SUM(Emissions!AP135:AP138)</f>
        <v>5.7044738541656468</v>
      </c>
      <c r="AO50" s="22">
        <f>SUM(Emissions!AQ135:AQ138)</f>
        <v>5.6995385669730201</v>
      </c>
      <c r="AP50" s="22">
        <f>SUM(Emissions!AR135:AR138)</f>
        <v>5.6981092768295127</v>
      </c>
      <c r="AQ50" s="22">
        <f>SUM(Emissions!AS135:AS138)</f>
        <v>5.704491241087557</v>
      </c>
      <c r="AR50" s="22">
        <f>SUM(Emissions!AT135:AT138)</f>
        <v>5.7112026821997892</v>
      </c>
      <c r="AS50" s="22">
        <f>SUM(Emissions!AU135:AU138)</f>
        <v>5.723605523664256</v>
      </c>
      <c r="AT50" s="22">
        <f>SUM(Emissions!AV135:AV138)</f>
        <v>5.736302358601316</v>
      </c>
      <c r="AU50" s="22">
        <f>SUM(Emissions!AW135:AW138)</f>
        <v>5.7896655683314888</v>
      </c>
      <c r="AV50" s="22">
        <f>SUM(Emissions!AX135:AX138)</f>
        <v>5.838318440257793</v>
      </c>
      <c r="AW50" s="22">
        <f>SUM(Emissions!AY135:AY138)</f>
        <v>5.8908144735105568</v>
      </c>
      <c r="AX50" s="22">
        <f>SUM(Emissions!AZ135:AZ138)</f>
        <v>5.9568477919224554</v>
      </c>
      <c r="AY50" s="22">
        <f>SUM(Emissions!BA135:BA138)</f>
        <v>6.0144891563494349</v>
      </c>
      <c r="AZ50" s="22">
        <f>SUM(Emissions!BB135:BB138)</f>
        <v>6.0749603884916468</v>
      </c>
      <c r="BA50" s="22">
        <f>SUM(Emissions!BC135:BC138)</f>
        <v>6.1422267168711571</v>
      </c>
      <c r="BB50" s="22">
        <f>SUM(Emissions!BD135:BD138)</f>
        <v>6.1978321400278684</v>
      </c>
      <c r="BC50" s="22">
        <f>SUM(Emissions!BE135:BE138)</f>
        <v>6.2511708797019168</v>
      </c>
      <c r="BD50" s="22">
        <f>SUM(Emissions!BF135:BF138)</f>
        <v>6.3022506786429986</v>
      </c>
      <c r="BE50" s="22">
        <f>SUM(Emissions!BG135:BG138)</f>
        <v>6.3685455036036265</v>
      </c>
      <c r="BF50" s="22">
        <f>SUM(Emissions!BH135:BH138)</f>
        <v>6.4262792201094614</v>
      </c>
      <c r="BG50" s="22">
        <f>SUM(Emissions!BI135:BI138)</f>
        <v>6.4843897602977503</v>
      </c>
      <c r="BH50" s="22">
        <f>SUM(Emissions!BJ135:BJ138)</f>
        <v>6.5428637915621852</v>
      </c>
      <c r="BI50" s="22">
        <f>SUM(Emissions!BK135:BK138)</f>
        <v>6.6022098080385616</v>
      </c>
      <c r="BJ50" s="22">
        <f>SUM(Emissions!BL135:BL138)</f>
        <v>6.657263002427511</v>
      </c>
      <c r="BK50" s="22">
        <f>SUM(Emissions!BM135:BM138)</f>
        <v>6.61426166899646</v>
      </c>
      <c r="BL50" s="22">
        <f>SUM(Emissions!BN135:BN138)</f>
        <v>6.557052785877044</v>
      </c>
      <c r="BM50" s="22">
        <f>SUM(Emissions!BO135:BO138)</f>
        <v>6.5043999572977178</v>
      </c>
      <c r="BN50" s="22">
        <f>SUM(Emissions!BP135:BP138)</f>
        <v>6.4478202355938175</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0.33090564783519777</v>
      </c>
      <c r="AM51" s="22">
        <f>SUM(Emissions!AO139:AO154)</f>
        <v>0.3306569418084776</v>
      </c>
      <c r="AN51" s="22">
        <f>SUM(Emissions!AP139:AP154)</f>
        <v>0.33042339384189301</v>
      </c>
      <c r="AO51" s="22">
        <f>SUM(Emissions!AQ139:AQ154)</f>
        <v>0.33074884958455858</v>
      </c>
      <c r="AP51" s="22">
        <f>SUM(Emissions!AR139:AR154)</f>
        <v>0.33139928378677169</v>
      </c>
      <c r="AQ51" s="22">
        <f>SUM(Emissions!AS139:AS154)</f>
        <v>0.33247889426467114</v>
      </c>
      <c r="AR51" s="22">
        <f>SUM(Emissions!AT139:AT154)</f>
        <v>0.33359878818124206</v>
      </c>
      <c r="AS51" s="22">
        <f>SUM(Emissions!AU139:AU154)</f>
        <v>0.33502127957463373</v>
      </c>
      <c r="AT51" s="22">
        <f>SUM(Emissions!AV139:AV154)</f>
        <v>0.33647865458710285</v>
      </c>
      <c r="AU51" s="22">
        <f>SUM(Emissions!AW139:AW154)</f>
        <v>0.34073108919052958</v>
      </c>
      <c r="AV51" s="22">
        <f>SUM(Emissions!AX139:AX154)</f>
        <v>0.34504359073800217</v>
      </c>
      <c r="AW51" s="22">
        <f>SUM(Emissions!AY139:AY154)</f>
        <v>0.34961051554712824</v>
      </c>
      <c r="AX51" s="22">
        <f>SUM(Emissions!AZ139:AZ154)</f>
        <v>0.35502070438789068</v>
      </c>
      <c r="AY51" s="22">
        <f>SUM(Emissions!BA139:BA154)</f>
        <v>0.36009188988267316</v>
      </c>
      <c r="AZ51" s="22">
        <f>SUM(Emissions!BB139:BB154)</f>
        <v>0.36545765239834105</v>
      </c>
      <c r="BA51" s="22">
        <f>SUM(Emissions!BC139:BC154)</f>
        <v>0.37131751194324925</v>
      </c>
      <c r="BB51" s="22">
        <f>SUM(Emissions!BD139:BD154)</f>
        <v>0.37662357326561102</v>
      </c>
      <c r="BC51" s="22">
        <f>SUM(Emissions!BE139:BE154)</f>
        <v>0.38183762700938628</v>
      </c>
      <c r="BD51" s="22">
        <f>SUM(Emissions!BF139:BF154)</f>
        <v>0.38699989076454078</v>
      </c>
      <c r="BE51" s="22">
        <f>SUM(Emissions!BG139:BG154)</f>
        <v>0.39285570414231163</v>
      </c>
      <c r="BF51" s="22">
        <f>SUM(Emissions!BH139:BH154)</f>
        <v>0.39828826974297638</v>
      </c>
      <c r="BG51" s="22">
        <f>SUM(Emissions!BI139:BI154)</f>
        <v>0.40377986225847101</v>
      </c>
      <c r="BH51" s="22">
        <f>SUM(Emissions!BJ139:BJ154)</f>
        <v>0.40936914298152943</v>
      </c>
      <c r="BI51" s="22">
        <f>SUM(Emissions!BK139:BK154)</f>
        <v>0.41509050149964877</v>
      </c>
      <c r="BJ51" s="22">
        <f>SUM(Emissions!BL139:BL154)</f>
        <v>0.42072368262607401</v>
      </c>
      <c r="BK51" s="22">
        <f>SUM(Emissions!BM139:BM154)</f>
        <v>0.4203498842606368</v>
      </c>
      <c r="BL51" s="22">
        <f>SUM(Emissions!BN139:BN154)</f>
        <v>0.41869784731773635</v>
      </c>
      <c r="BM51" s="22">
        <f>SUM(Emissions!BO139:BO154)</f>
        <v>0.41725314892077675</v>
      </c>
      <c r="BN51" s="22">
        <f>SUM(Emissions!BP139:BP154)</f>
        <v>0.41555892709383641</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1.4809358250443077</v>
      </c>
      <c r="AM52" s="41">
        <f t="shared" si="38"/>
        <v>1.4815767511256346</v>
      </c>
      <c r="AN52" s="41">
        <f t="shared" si="38"/>
        <v>1.4849796069313697</v>
      </c>
      <c r="AO52" s="41">
        <f t="shared" si="38"/>
        <v>1.4925660677069694</v>
      </c>
      <c r="AP52" s="41">
        <f t="shared" si="38"/>
        <v>1.5026140160132588</v>
      </c>
      <c r="AQ52" s="41">
        <f t="shared" si="38"/>
        <v>1.5159753946874082</v>
      </c>
      <c r="AR52" s="41">
        <f t="shared" si="38"/>
        <v>1.5295169254730312</v>
      </c>
      <c r="AS52" s="41">
        <f t="shared" si="38"/>
        <v>1.545589501589538</v>
      </c>
      <c r="AT52" s="41">
        <f t="shared" si="38"/>
        <v>1.5618925036225537</v>
      </c>
      <c r="AU52" s="41">
        <f t="shared" si="38"/>
        <v>1.6067458484141754</v>
      </c>
      <c r="AV52" s="41">
        <f t="shared" si="38"/>
        <v>1.6507404146255327</v>
      </c>
      <c r="AW52" s="41">
        <f t="shared" si="38"/>
        <v>1.6977433276277323</v>
      </c>
      <c r="AX52" s="41">
        <f t="shared" si="38"/>
        <v>1.7524853368444417</v>
      </c>
      <c r="AY52" s="41">
        <f t="shared" si="38"/>
        <v>1.8048211846166851</v>
      </c>
      <c r="AZ52" s="41">
        <f t="shared" si="38"/>
        <v>1.8609789737699993</v>
      </c>
      <c r="BA52" s="41">
        <f t="shared" si="38"/>
        <v>1.9222143702130978</v>
      </c>
      <c r="BB52" s="41">
        <f t="shared" si="38"/>
        <v>1.9794316196181172</v>
      </c>
      <c r="BC52" s="41">
        <f t="shared" si="38"/>
        <v>2.0372243104348868</v>
      </c>
      <c r="BD52" s="41">
        <f t="shared" si="38"/>
        <v>2.0956172802977648</v>
      </c>
      <c r="BE52" s="41">
        <f t="shared" si="38"/>
        <v>2.157254200263397</v>
      </c>
      <c r="BF52" s="41">
        <f t="shared" si="38"/>
        <v>2.2157771182837629</v>
      </c>
      <c r="BG52" s="41">
        <f t="shared" si="38"/>
        <v>2.2759267330822741</v>
      </c>
      <c r="BH52" s="41">
        <f t="shared" si="38"/>
        <v>2.3377612145207349</v>
      </c>
      <c r="BI52" s="41">
        <f t="shared" si="38"/>
        <v>2.4016280369731509</v>
      </c>
      <c r="BJ52" s="41">
        <f t="shared" si="38"/>
        <v>2.4656021827070331</v>
      </c>
      <c r="BK52" s="41">
        <f t="shared" si="38"/>
        <v>2.4741355039498858</v>
      </c>
      <c r="BL52" s="41">
        <f t="shared" si="38"/>
        <v>2.4741347379856995</v>
      </c>
      <c r="BM52" s="41">
        <f t="shared" si="38"/>
        <v>2.4765392318108548</v>
      </c>
      <c r="BN52" s="41">
        <f t="shared" si="38"/>
        <v>2.4763169271623644</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1.121660297267226</v>
      </c>
      <c r="AM53" s="22">
        <f>SUM(Emissions!AO156:AO171)</f>
        <v>1.1225072972567121</v>
      </c>
      <c r="AN53" s="22">
        <f>SUM(Emissions!AP156:AP171)</f>
        <v>1.1254608623145599</v>
      </c>
      <c r="AO53" s="22">
        <f>SUM(Emissions!AQ156:AQ171)</f>
        <v>1.1316120363529631</v>
      </c>
      <c r="AP53" s="22">
        <f>SUM(Emissions!AR156:AR171)</f>
        <v>1.1396747747491327</v>
      </c>
      <c r="AQ53" s="22">
        <f>SUM(Emissions!AS156:AS171)</f>
        <v>1.1502763501087014</v>
      </c>
      <c r="AR53" s="22">
        <f>SUM(Emissions!AT156:AT171)</f>
        <v>1.1610193490451444</v>
      </c>
      <c r="AS53" s="22">
        <f>SUM(Emissions!AU156:AU171)</f>
        <v>1.1737061687697037</v>
      </c>
      <c r="AT53" s="22">
        <f>SUM(Emissions!AV156:AV171)</f>
        <v>1.1865749971655151</v>
      </c>
      <c r="AU53" s="22">
        <f>SUM(Emissions!AW156:AW171)</f>
        <v>1.2217288979349552</v>
      </c>
      <c r="AV53" s="22">
        <f>SUM(Emissions!AX156:AX171)</f>
        <v>1.2562675100064971</v>
      </c>
      <c r="AW53" s="22">
        <f>SUM(Emissions!AY156:AY171)</f>
        <v>1.2931612930442824</v>
      </c>
      <c r="AX53" s="22">
        <f>SUM(Emissions!AZ156:AZ171)</f>
        <v>1.3360538048501289</v>
      </c>
      <c r="AY53" s="22">
        <f>SUM(Emissions!BA156:BA171)</f>
        <v>1.3771481062162381</v>
      </c>
      <c r="AZ53" s="22">
        <f>SUM(Emissions!BB156:BB171)</f>
        <v>1.4212572400684078</v>
      </c>
      <c r="BA53" s="22">
        <f>SUM(Emissions!BC156:BC171)</f>
        <v>1.4693348664558195</v>
      </c>
      <c r="BB53" s="22">
        <f>SUM(Emissions!BD156:BD171)</f>
        <v>1.5143720395555844</v>
      </c>
      <c r="BC53" s="22">
        <f>SUM(Emissions!BE156:BE171)</f>
        <v>1.5599076500082711</v>
      </c>
      <c r="BD53" s="22">
        <f>SUM(Emissions!BF156:BF171)</f>
        <v>1.6059612138381796</v>
      </c>
      <c r="BE53" s="22">
        <f>SUM(Emissions!BG156:BG171)</f>
        <v>1.6543572301707219</v>
      </c>
      <c r="BF53" s="22">
        <f>SUM(Emissions!BH156:BH171)</f>
        <v>1.7003888539163481</v>
      </c>
      <c r="BG53" s="22">
        <f>SUM(Emissions!BI156:BI171)</f>
        <v>1.7477198998656296</v>
      </c>
      <c r="BH53" s="22">
        <f>SUM(Emissions!BJ156:BJ171)</f>
        <v>1.7963969458543514</v>
      </c>
      <c r="BI53" s="22">
        <f>SUM(Emissions!BK156:BK171)</f>
        <v>1.8466907171157514</v>
      </c>
      <c r="BJ53" s="22">
        <f>SUM(Emissions!BL156:BL171)</f>
        <v>1.8971293895102366</v>
      </c>
      <c r="BK53" s="22">
        <f>SUM(Emissions!BM156:BM171)</f>
        <v>1.9046258541296819</v>
      </c>
      <c r="BL53" s="22">
        <f>SUM(Emissions!BN156:BN171)</f>
        <v>1.9055015126487846</v>
      </c>
      <c r="BM53" s="22">
        <f>SUM(Emissions!BO156:BO171)</f>
        <v>1.9082366943310429</v>
      </c>
      <c r="BN53" s="22">
        <f>SUM(Emissions!BP156:BP171)</f>
        <v>1.9089268461954085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0.3592755277770816</v>
      </c>
      <c r="AM54" s="22">
        <f>SUM(Emissions!AO172:AO187)</f>
        <v>0.35906945386892247</v>
      </c>
      <c r="AN54" s="22">
        <f>SUM(Emissions!AP172:AP187)</f>
        <v>0.35951874461680972</v>
      </c>
      <c r="AO54" s="22">
        <f>SUM(Emissions!AQ172:AQ187)</f>
        <v>0.36095403135400639</v>
      </c>
      <c r="AP54" s="22">
        <f>SUM(Emissions!AR172:AR187)</f>
        <v>0.36293924126412608</v>
      </c>
      <c r="AQ54" s="22">
        <f>SUM(Emissions!AS172:AS187)</f>
        <v>0.36569904457870678</v>
      </c>
      <c r="AR54" s="22">
        <f>SUM(Emissions!AT172:AT187)</f>
        <v>0.36849757642788689</v>
      </c>
      <c r="AS54" s="22">
        <f>SUM(Emissions!AU172:AU187)</f>
        <v>0.37188333281983443</v>
      </c>
      <c r="AT54" s="22">
        <f>SUM(Emissions!AV172:AV187)</f>
        <v>0.37531750645703871</v>
      </c>
      <c r="AU54" s="22">
        <f>SUM(Emissions!AW172:AW187)</f>
        <v>0.3850169504792203</v>
      </c>
      <c r="AV54" s="22">
        <f>SUM(Emissions!AX172:AX187)</f>
        <v>0.39447290461903561</v>
      </c>
      <c r="AW54" s="22">
        <f>SUM(Emissions!AY172:AY187)</f>
        <v>0.40458203458344988</v>
      </c>
      <c r="AX54" s="22">
        <f>SUM(Emissions!AZ172:AZ187)</f>
        <v>0.41643153199431288</v>
      </c>
      <c r="AY54" s="22">
        <f>SUM(Emissions!BA172:BA187)</f>
        <v>0.42767307840044694</v>
      </c>
      <c r="AZ54" s="22">
        <f>SUM(Emissions!BB172:BB187)</f>
        <v>0.43972173370159157</v>
      </c>
      <c r="BA54" s="22">
        <f>SUM(Emissions!BC172:BC187)</f>
        <v>0.45287950375727837</v>
      </c>
      <c r="BB54" s="22">
        <f>SUM(Emissions!BD172:BD187)</f>
        <v>0.46505958006253267</v>
      </c>
      <c r="BC54" s="22">
        <f>SUM(Emissions!BE172:BE187)</f>
        <v>0.47731666042661569</v>
      </c>
      <c r="BD54" s="22">
        <f>SUM(Emissions!BF172:BF187)</f>
        <v>0.48965606645958537</v>
      </c>
      <c r="BE54" s="22">
        <f>SUM(Emissions!BG172:BG187)</f>
        <v>0.50289697009267531</v>
      </c>
      <c r="BF54" s="22">
        <f>SUM(Emissions!BH172:BH187)</f>
        <v>0.51538826436741481</v>
      </c>
      <c r="BG54" s="22">
        <f>SUM(Emissions!BI172:BI187)</f>
        <v>0.52820683321664441</v>
      </c>
      <c r="BH54" s="22">
        <f>SUM(Emissions!BJ172:BJ187)</f>
        <v>0.54136426866638354</v>
      </c>
      <c r="BI54" s="22">
        <f>SUM(Emissions!BK172:BK187)</f>
        <v>0.55493731985739947</v>
      </c>
      <c r="BJ54" s="22">
        <f>SUM(Emissions!BL172:BL187)</f>
        <v>0.56847279319679644</v>
      </c>
      <c r="BK54" s="22">
        <f>SUM(Emissions!BM172:BM187)</f>
        <v>0.5695096498202038</v>
      </c>
      <c r="BL54" s="22">
        <f>SUM(Emissions!BN172:BN187)</f>
        <v>0.56863322533691485</v>
      </c>
      <c r="BM54" s="22">
        <f>SUM(Emissions!BO172:BO187)</f>
        <v>0.56830253747981196</v>
      </c>
      <c r="BN54" s="22">
        <f>SUM(Emissions!BP172:BP187)</f>
        <v>0.56739008096695587</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21786.900984772012</v>
      </c>
      <c r="AM58" s="22">
        <f t="shared" si="43"/>
        <v>21664.717574671067</v>
      </c>
      <c r="AN58" s="22">
        <f t="shared" si="43"/>
        <v>21578.292904703092</v>
      </c>
      <c r="AO58" s="22">
        <f t="shared" si="43"/>
        <v>21543.60505523445</v>
      </c>
      <c r="AP58" s="22">
        <f t="shared" si="43"/>
        <v>21530.261638137716</v>
      </c>
      <c r="AQ58" s="22">
        <f t="shared" si="43"/>
        <v>21555.695275929542</v>
      </c>
      <c r="AR58" s="22">
        <f t="shared" si="43"/>
        <v>21582.157198974764</v>
      </c>
      <c r="AS58" s="22">
        <f t="shared" si="43"/>
        <v>21636.701017591473</v>
      </c>
      <c r="AT58" s="22">
        <f t="shared" si="43"/>
        <v>21692.133728314893</v>
      </c>
      <c r="AU58" s="22">
        <f t="shared" si="43"/>
        <v>21951.178563580586</v>
      </c>
      <c r="AV58" s="22">
        <f t="shared" si="43"/>
        <v>22186.083515649232</v>
      </c>
      <c r="AW58" s="22">
        <f t="shared" si="43"/>
        <v>22439.485060855044</v>
      </c>
      <c r="AX58" s="22">
        <f t="shared" si="43"/>
        <v>22760.304683554547</v>
      </c>
      <c r="AY58" s="22">
        <f t="shared" si="43"/>
        <v>23038.040668638994</v>
      </c>
      <c r="AZ58" s="22">
        <f t="shared" si="43"/>
        <v>23332.371798211127</v>
      </c>
      <c r="BA58" s="22">
        <f t="shared" si="43"/>
        <v>23660.07937152567</v>
      </c>
      <c r="BB58" s="22">
        <f t="shared" si="43"/>
        <v>23928.275517461145</v>
      </c>
      <c r="BC58" s="22">
        <f t="shared" si="43"/>
        <v>24184.141383082781</v>
      </c>
      <c r="BD58" s="22">
        <f t="shared" si="43"/>
        <v>24427.806517494148</v>
      </c>
      <c r="BE58" s="22">
        <f t="shared" si="43"/>
        <v>24753.466221563602</v>
      </c>
      <c r="BF58" s="22">
        <f t="shared" si="43"/>
        <v>25035.50201124536</v>
      </c>
      <c r="BG58" s="22">
        <f t="shared" si="43"/>
        <v>25318.745765004482</v>
      </c>
      <c r="BH58" s="22">
        <f t="shared" si="43"/>
        <v>25603.202055483067</v>
      </c>
      <c r="BI58" s="22">
        <f t="shared" si="43"/>
        <v>25891.422384449324</v>
      </c>
      <c r="BJ58" s="22">
        <f t="shared" si="43"/>
        <v>26160.533326281155</v>
      </c>
      <c r="BK58" s="22">
        <f t="shared" si="43"/>
        <v>25937.483508740821</v>
      </c>
      <c r="BL58" s="22">
        <f t="shared" si="43"/>
        <v>25642.297392125085</v>
      </c>
      <c r="BM58" s="22">
        <f t="shared" si="43"/>
        <v>25369.68309348177</v>
      </c>
      <c r="BN58" s="22">
        <f t="shared" si="43"/>
        <v>25077.293424464762</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697.28100264286979</v>
      </c>
      <c r="AM59" s="22">
        <f t="shared" si="46"/>
        <v>691.74747109098291</v>
      </c>
      <c r="AN59" s="22">
        <f t="shared" si="46"/>
        <v>687.60503750000896</v>
      </c>
      <c r="AO59" s="22">
        <f t="shared" si="46"/>
        <v>685.45461488839328</v>
      </c>
      <c r="AP59" s="22">
        <f t="shared" si="46"/>
        <v>684.46621707472423</v>
      </c>
      <c r="AQ59" s="22">
        <f t="shared" si="46"/>
        <v>684.97954541954846</v>
      </c>
      <c r="AR59" s="22">
        <f t="shared" si="46"/>
        <v>685.5697367529948</v>
      </c>
      <c r="AS59" s="22">
        <f t="shared" si="46"/>
        <v>687.258641083415</v>
      </c>
      <c r="AT59" s="22">
        <f t="shared" si="46"/>
        <v>689.01858370774698</v>
      </c>
      <c r="AU59" s="22">
        <f t="shared" si="46"/>
        <v>702.94086713374543</v>
      </c>
      <c r="AV59" s="22">
        <f t="shared" si="46"/>
        <v>716.23761133498647</v>
      </c>
      <c r="AW59" s="22">
        <f t="shared" si="46"/>
        <v>730.55070078942595</v>
      </c>
      <c r="AX59" s="22">
        <f t="shared" si="46"/>
        <v>747.82394116782939</v>
      </c>
      <c r="AY59" s="22">
        <f t="shared" si="46"/>
        <v>763.77814908526466</v>
      </c>
      <c r="AZ59" s="22">
        <f t="shared" si="46"/>
        <v>780.9931170626686</v>
      </c>
      <c r="BA59" s="22">
        <f t="shared" si="46"/>
        <v>799.94496391322741</v>
      </c>
      <c r="BB59" s="22">
        <f t="shared" si="46"/>
        <v>816.91971147671291</v>
      </c>
      <c r="BC59" s="22">
        <f t="shared" si="46"/>
        <v>833.79878628324593</v>
      </c>
      <c r="BD59" s="22">
        <f t="shared" si="46"/>
        <v>850.59005753148051</v>
      </c>
      <c r="BE59" s="22">
        <f t="shared" si="46"/>
        <v>868.36695630185136</v>
      </c>
      <c r="BF59" s="22">
        <f t="shared" si="46"/>
        <v>884.59252917235142</v>
      </c>
      <c r="BG59" s="22">
        <f t="shared" si="46"/>
        <v>901.130300053219</v>
      </c>
      <c r="BH59" s="22">
        <f t="shared" si="46"/>
        <v>917.98994790618383</v>
      </c>
      <c r="BI59" s="22">
        <f t="shared" si="46"/>
        <v>935.29023153227899</v>
      </c>
      <c r="BJ59" s="22">
        <f t="shared" si="46"/>
        <v>952.28135456920052</v>
      </c>
      <c r="BK59" s="22">
        <f t="shared" si="46"/>
        <v>948.2823655772039</v>
      </c>
      <c r="BL59" s="22">
        <f t="shared" si="46"/>
        <v>941.15177365495288</v>
      </c>
      <c r="BM59" s="22">
        <f t="shared" si="46"/>
        <v>934.97473967651354</v>
      </c>
      <c r="BN59" s="22">
        <f t="shared" si="46"/>
        <v>927.8997861648146</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1559.4075650287639</v>
      </c>
      <c r="AM60" s="22">
        <f t="shared" si="49"/>
        <v>1559.1653947892501</v>
      </c>
      <c r="AN60" s="22">
        <f t="shared" si="49"/>
        <v>1562.4125882809956</v>
      </c>
      <c r="AO60" s="22">
        <f t="shared" si="49"/>
        <v>1570.9910429334955</v>
      </c>
      <c r="AP60" s="22">
        <f t="shared" si="49"/>
        <v>1582.9984592412447</v>
      </c>
      <c r="AQ60" s="22">
        <f t="shared" si="49"/>
        <v>1599.2122788303727</v>
      </c>
      <c r="AR60" s="22">
        <f t="shared" si="49"/>
        <v>1615.5773573052943</v>
      </c>
      <c r="AS60" s="22">
        <f t="shared" si="49"/>
        <v>1635.1364752938125</v>
      </c>
      <c r="AT60" s="22">
        <f t="shared" si="49"/>
        <v>1654.9151230103573</v>
      </c>
      <c r="AU60" s="22">
        <f t="shared" si="49"/>
        <v>1709.9318466495718</v>
      </c>
      <c r="AV60" s="22">
        <f t="shared" si="49"/>
        <v>1763.6374440050195</v>
      </c>
      <c r="AW60" s="22">
        <f t="shared" si="49"/>
        <v>1821.0164771053096</v>
      </c>
      <c r="AX60" s="22">
        <f t="shared" si="49"/>
        <v>1888.1334639667157</v>
      </c>
      <c r="AY60" s="22">
        <f t="shared" si="49"/>
        <v>1951.9347584911989</v>
      </c>
      <c r="AZ60" s="22">
        <f t="shared" si="49"/>
        <v>2020.674301959504</v>
      </c>
      <c r="BA60" s="22">
        <f t="shared" si="49"/>
        <v>2095.6859603345738</v>
      </c>
      <c r="BB60" s="22">
        <f t="shared" si="49"/>
        <v>2165.3284209843755</v>
      </c>
      <c r="BC60" s="22">
        <f t="shared" si="49"/>
        <v>2235.486682772415</v>
      </c>
      <c r="BD60" s="22">
        <f t="shared" si="49"/>
        <v>2306.1932619147738</v>
      </c>
      <c r="BE60" s="22">
        <f t="shared" si="49"/>
        <v>2382.27460481037</v>
      </c>
      <c r="BF60" s="22">
        <f t="shared" si="49"/>
        <v>2454.2425559845965</v>
      </c>
      <c r="BG60" s="22">
        <f t="shared" si="49"/>
        <v>2528.1322791173184</v>
      </c>
      <c r="BH60" s="22">
        <f t="shared" si="49"/>
        <v>2604.0148169202935</v>
      </c>
      <c r="BI60" s="22">
        <f t="shared" si="49"/>
        <v>2682.3278102838131</v>
      </c>
      <c r="BJ60" s="22">
        <f t="shared" si="49"/>
        <v>2760.8766158711337</v>
      </c>
      <c r="BK60" s="22">
        <f t="shared" si="49"/>
        <v>2769.1066169076116</v>
      </c>
      <c r="BL60" s="22">
        <f t="shared" si="49"/>
        <v>2766.5233558888922</v>
      </c>
      <c r="BM60" s="22">
        <f t="shared" si="49"/>
        <v>2766.9784419966109</v>
      </c>
      <c r="BN60" s="22">
        <f t="shared" si="49"/>
        <v>2764.1118165872736</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900.89463728394617</v>
      </c>
      <c r="AN63" s="22">
        <f t="shared" si="57"/>
        <v>902.0862988078818</v>
      </c>
      <c r="AO63" s="22">
        <f t="shared" si="57"/>
        <v>903.50559048971365</v>
      </c>
      <c r="AP63" s="22">
        <f t="shared" si="57"/>
        <v>905.28773669686666</v>
      </c>
      <c r="AQ63" s="22">
        <f t="shared" si="57"/>
        <v>907.25079763283122</v>
      </c>
      <c r="AR63" s="22">
        <f t="shared" si="57"/>
        <v>909.49510240583072</v>
      </c>
      <c r="AS63" s="22">
        <f t="shared" si="57"/>
        <v>911.72854975122743</v>
      </c>
      <c r="AT63" s="22">
        <f t="shared" si="57"/>
        <v>914.16808552490011</v>
      </c>
      <c r="AU63" s="22">
        <f t="shared" si="57"/>
        <v>916.60068317724756</v>
      </c>
      <c r="AV63" s="22">
        <f t="shared" si="57"/>
        <v>921.55299391222923</v>
      </c>
      <c r="AW63" s="22">
        <f t="shared" si="57"/>
        <v>926.33911197459474</v>
      </c>
      <c r="AX63" s="22">
        <f t="shared" si="57"/>
        <v>931.29990963118428</v>
      </c>
      <c r="AY63" s="22">
        <f t="shared" si="57"/>
        <v>936.82275452217573</v>
      </c>
      <c r="AZ63" s="22">
        <f t="shared" si="57"/>
        <v>942.03145508965679</v>
      </c>
      <c r="BA63" s="22">
        <f t="shared" si="57"/>
        <v>947.43396260786426</v>
      </c>
      <c r="BB63" s="22">
        <f t="shared" si="57"/>
        <v>953.12620814680133</v>
      </c>
      <c r="BC63" s="22">
        <f t="shared" si="57"/>
        <v>958.38355902519515</v>
      </c>
      <c r="BD63" s="22">
        <f t="shared" si="57"/>
        <v>963.57804692536229</v>
      </c>
      <c r="BE63" s="22">
        <f t="shared" si="57"/>
        <v>968.71268956206814</v>
      </c>
      <c r="BF63" s="22">
        <f t="shared" si="57"/>
        <v>973.98079123781167</v>
      </c>
      <c r="BG63" s="22">
        <f t="shared" si="57"/>
        <v>978.92124526943837</v>
      </c>
      <c r="BH63" s="22">
        <f t="shared" si="57"/>
        <v>983.88082868074298</v>
      </c>
      <c r="BI63" s="22">
        <f t="shared" si="57"/>
        <v>988.86000764740345</v>
      </c>
      <c r="BJ63" s="22">
        <f t="shared" si="57"/>
        <v>993.87836204372127</v>
      </c>
      <c r="BK63" s="22">
        <f t="shared" si="57"/>
        <v>998.7970744967547</v>
      </c>
      <c r="BL63" s="22">
        <f t="shared" si="57"/>
        <v>1000.043734761007</v>
      </c>
      <c r="BM63" s="22">
        <f t="shared" si="57"/>
        <v>1000.7218648170596</v>
      </c>
      <c r="BN63" s="22">
        <f t="shared" si="57"/>
        <v>1001.544786884989</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469.73199080289561</v>
      </c>
      <c r="AN64" s="22">
        <f t="shared" si="58"/>
        <v>469.70196589747712</v>
      </c>
      <c r="AO64" s="22">
        <f t="shared" si="58"/>
        <v>469.6662056604867</v>
      </c>
      <c r="AP64" s="22">
        <f t="shared" si="58"/>
        <v>469.62130300126933</v>
      </c>
      <c r="AQ64" s="22">
        <f t="shared" si="58"/>
        <v>469.57184204465608</v>
      </c>
      <c r="AR64" s="22">
        <f t="shared" si="58"/>
        <v>469.51529491513469</v>
      </c>
      <c r="AS64" s="22">
        <f t="shared" si="58"/>
        <v>469.45902134755198</v>
      </c>
      <c r="AT64" s="22">
        <f t="shared" si="58"/>
        <v>469.3975552102317</v>
      </c>
      <c r="AU64" s="22">
        <f t="shared" si="58"/>
        <v>469.33626388466149</v>
      </c>
      <c r="AV64" s="22">
        <f t="shared" si="58"/>
        <v>469.21148628763888</v>
      </c>
      <c r="AW64" s="22">
        <f t="shared" si="58"/>
        <v>469.09089605353478</v>
      </c>
      <c r="AX64" s="22">
        <f t="shared" si="58"/>
        <v>468.96590462144786</v>
      </c>
      <c r="AY64" s="22">
        <f t="shared" si="58"/>
        <v>468.82675194078945</v>
      </c>
      <c r="AZ64" s="22">
        <f t="shared" si="58"/>
        <v>468.69551438822037</v>
      </c>
      <c r="BA64" s="22">
        <f t="shared" si="58"/>
        <v>468.55939370797785</v>
      </c>
      <c r="BB64" s="22">
        <f t="shared" si="58"/>
        <v>468.41597283678857</v>
      </c>
      <c r="BC64" s="22">
        <f t="shared" si="58"/>
        <v>468.28350949908304</v>
      </c>
      <c r="BD64" s="22">
        <f t="shared" si="58"/>
        <v>468.15263004651416</v>
      </c>
      <c r="BE64" s="22">
        <f t="shared" si="58"/>
        <v>468.02325844524279</v>
      </c>
      <c r="BF64" s="22">
        <f t="shared" si="58"/>
        <v>467.89052423223671</v>
      </c>
      <c r="BG64" s="22">
        <f t="shared" si="58"/>
        <v>467.7660453747385</v>
      </c>
      <c r="BH64" s="22">
        <f t="shared" si="58"/>
        <v>467.64108453657371</v>
      </c>
      <c r="BI64" s="22">
        <f t="shared" si="58"/>
        <v>467.51562997205764</v>
      </c>
      <c r="BJ64" s="22">
        <f t="shared" si="58"/>
        <v>467.38918834993632</v>
      </c>
      <c r="BK64" s="22">
        <f t="shared" si="58"/>
        <v>467.26525728963367</v>
      </c>
      <c r="BL64" s="22">
        <f t="shared" si="58"/>
        <v>467.23384664510803</v>
      </c>
      <c r="BM64" s="22">
        <f t="shared" si="58"/>
        <v>467.21676059308277</v>
      </c>
      <c r="BN64" s="22">
        <f t="shared" si="58"/>
        <v>467.19602638562526</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15630.633843664313</v>
      </c>
      <c r="AM65" s="22">
        <f t="shared" si="60"/>
        <v>15565.974493903259</v>
      </c>
      <c r="AN65" s="22">
        <f t="shared" si="60"/>
        <v>15517.150117294796</v>
      </c>
      <c r="AO65" s="22">
        <f t="shared" si="60"/>
        <v>15495.221125045797</v>
      </c>
      <c r="AP65" s="22">
        <f t="shared" si="60"/>
        <v>15484.519758411085</v>
      </c>
      <c r="AQ65" s="22">
        <f t="shared" si="60"/>
        <v>15493.906237241517</v>
      </c>
      <c r="AR65" s="22">
        <f t="shared" si="60"/>
        <v>15504.009297070701</v>
      </c>
      <c r="AS65" s="22">
        <f t="shared" si="60"/>
        <v>15528.489432331027</v>
      </c>
      <c r="AT65" s="22">
        <f t="shared" si="60"/>
        <v>15553.526067266477</v>
      </c>
      <c r="AU65" s="22">
        <f t="shared" si="60"/>
        <v>15680.636391929358</v>
      </c>
      <c r="AV65" s="22">
        <f t="shared" si="60"/>
        <v>15796.916013289427</v>
      </c>
      <c r="AW65" s="22">
        <f t="shared" si="60"/>
        <v>15922.065537122347</v>
      </c>
      <c r="AX65" s="22">
        <f t="shared" si="60"/>
        <v>16081.309285212179</v>
      </c>
      <c r="AY65" s="22">
        <f t="shared" si="60"/>
        <v>16218.398172247566</v>
      </c>
      <c r="AZ65" s="22">
        <f t="shared" si="60"/>
        <v>16363.037491999414</v>
      </c>
      <c r="BA65" s="22">
        <f t="shared" si="60"/>
        <v>16524.195044477492</v>
      </c>
      <c r="BB65" s="22">
        <f t="shared" si="60"/>
        <v>16654.602448363334</v>
      </c>
      <c r="BC65" s="22">
        <f t="shared" si="60"/>
        <v>16777.737627293598</v>
      </c>
      <c r="BD65" s="22">
        <f t="shared" si="60"/>
        <v>16893.955974153359</v>
      </c>
      <c r="BE65" s="22">
        <f t="shared" si="60"/>
        <v>17052.90243571614</v>
      </c>
      <c r="BF65" s="22">
        <f t="shared" si="60"/>
        <v>17189.258908451469</v>
      </c>
      <c r="BG65" s="22">
        <f t="shared" si="60"/>
        <v>17325.382339180964</v>
      </c>
      <c r="BH65" s="22">
        <f t="shared" si="60"/>
        <v>17461.527224580645</v>
      </c>
      <c r="BI65" s="22">
        <f t="shared" si="60"/>
        <v>17598.956019892506</v>
      </c>
      <c r="BJ65" s="22">
        <f t="shared" si="60"/>
        <v>17726.023968363592</v>
      </c>
      <c r="BK65" s="22">
        <f t="shared" si="60"/>
        <v>17604.812269062379</v>
      </c>
      <c r="BL65" s="22">
        <f t="shared" si="60"/>
        <v>17444.441020405167</v>
      </c>
      <c r="BM65" s="22">
        <f t="shared" si="60"/>
        <v>17295.032461158095</v>
      </c>
      <c r="BN65" s="22">
        <f t="shared" si="60"/>
        <v>17135.899375275967</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1882.7610645937993</v>
      </c>
      <c r="AM66" s="22">
        <f t="shared" si="63"/>
        <v>1875.6426550016251</v>
      </c>
      <c r="AN66" s="22">
        <f t="shared" si="63"/>
        <v>1870.8181468823373</v>
      </c>
      <c r="AO66" s="22">
        <f t="shared" si="63"/>
        <v>1869.3890991328494</v>
      </c>
      <c r="AP66" s="22">
        <f t="shared" si="63"/>
        <v>1869.1476537910482</v>
      </c>
      <c r="AQ66" s="22">
        <f t="shared" si="63"/>
        <v>1871.4607419591907</v>
      </c>
      <c r="AR66" s="22">
        <f t="shared" si="63"/>
        <v>1873.8884558181198</v>
      </c>
      <c r="AS66" s="22">
        <f t="shared" si="63"/>
        <v>1878.1743090040559</v>
      </c>
      <c r="AT66" s="22">
        <f t="shared" si="63"/>
        <v>1882.56211408841</v>
      </c>
      <c r="AU66" s="22">
        <f t="shared" si="63"/>
        <v>1900.4229638318257</v>
      </c>
      <c r="AV66" s="22">
        <f t="shared" si="63"/>
        <v>1916.8422296086965</v>
      </c>
      <c r="AW66" s="22">
        <f t="shared" si="63"/>
        <v>1934.5317466078823</v>
      </c>
      <c r="AX66" s="22">
        <f t="shared" si="63"/>
        <v>1956.6792338562072</v>
      </c>
      <c r="AY66" s="22">
        <f t="shared" si="63"/>
        <v>1976.1201243319535</v>
      </c>
      <c r="AZ66" s="22">
        <f t="shared" si="63"/>
        <v>1996.5295926758961</v>
      </c>
      <c r="BA66" s="22">
        <f t="shared" si="63"/>
        <v>2019.1987109324659</v>
      </c>
      <c r="BB66" s="22">
        <f t="shared" si="63"/>
        <v>2038.0812711209787</v>
      </c>
      <c r="BC66" s="22">
        <f t="shared" si="63"/>
        <v>2056.232637080504</v>
      </c>
      <c r="BD66" s="22">
        <f t="shared" si="63"/>
        <v>2073.667676516337</v>
      </c>
      <c r="BE66" s="22">
        <f t="shared" si="63"/>
        <v>2096.0343744012407</v>
      </c>
      <c r="BF66" s="22">
        <f t="shared" si="63"/>
        <v>2115.6159218542557</v>
      </c>
      <c r="BG66" s="22">
        <f t="shared" si="63"/>
        <v>2135.3325829924288</v>
      </c>
      <c r="BH66" s="22">
        <f t="shared" si="63"/>
        <v>2155.1922097085517</v>
      </c>
      <c r="BI66" s="22">
        <f t="shared" si="63"/>
        <v>2175.3630959568454</v>
      </c>
      <c r="BJ66" s="22">
        <f t="shared" si="63"/>
        <v>2194.1758723666112</v>
      </c>
      <c r="BK66" s="22">
        <f t="shared" si="63"/>
        <v>2180.7295815097</v>
      </c>
      <c r="BL66" s="22">
        <f t="shared" si="63"/>
        <v>2162.4826962903821</v>
      </c>
      <c r="BM66" s="22">
        <f t="shared" si="63"/>
        <v>2145.7124629277332</v>
      </c>
      <c r="BN66" s="22">
        <f t="shared" si="63"/>
        <v>2127.6475404331727</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459.09010576373538</v>
      </c>
      <c r="AM67" s="22">
        <f t="shared" si="66"/>
        <v>459.28879284894674</v>
      </c>
      <c r="AN67" s="22">
        <f t="shared" si="66"/>
        <v>460.34367814872462</v>
      </c>
      <c r="AO67" s="22">
        <f t="shared" si="66"/>
        <v>462.6954809891605</v>
      </c>
      <c r="AP67" s="22">
        <f t="shared" si="66"/>
        <v>465.81034496411024</v>
      </c>
      <c r="AQ67" s="22">
        <f t="shared" si="66"/>
        <v>469.95237235309651</v>
      </c>
      <c r="AR67" s="22">
        <f t="shared" si="66"/>
        <v>474.15024689663966</v>
      </c>
      <c r="AS67" s="22">
        <f t="shared" si="66"/>
        <v>479.13274549275678</v>
      </c>
      <c r="AT67" s="22">
        <f t="shared" si="66"/>
        <v>484.18667612299163</v>
      </c>
      <c r="AU67" s="22">
        <f t="shared" si="66"/>
        <v>498.09121300839439</v>
      </c>
      <c r="AV67" s="22">
        <f t="shared" si="66"/>
        <v>511.72952853391513</v>
      </c>
      <c r="AW67" s="22">
        <f t="shared" si="66"/>
        <v>526.30043156459703</v>
      </c>
      <c r="AX67" s="22">
        <f t="shared" si="66"/>
        <v>543.27045442177689</v>
      </c>
      <c r="AY67" s="22">
        <f t="shared" si="66"/>
        <v>559.49456723117237</v>
      </c>
      <c r="AZ67" s="22">
        <f t="shared" si="66"/>
        <v>576.90348186869983</v>
      </c>
      <c r="BA67" s="22">
        <f t="shared" si="66"/>
        <v>595.8864547660603</v>
      </c>
      <c r="BB67" s="22">
        <f t="shared" si="66"/>
        <v>613.6238020816163</v>
      </c>
      <c r="BC67" s="22">
        <f t="shared" si="66"/>
        <v>631.53953623481493</v>
      </c>
      <c r="BD67" s="22">
        <f t="shared" si="66"/>
        <v>649.64135689230704</v>
      </c>
      <c r="BE67" s="22">
        <f t="shared" si="66"/>
        <v>668.74880208165303</v>
      </c>
      <c r="BF67" s="22">
        <f t="shared" si="66"/>
        <v>686.89090666796653</v>
      </c>
      <c r="BG67" s="22">
        <f t="shared" si="66"/>
        <v>705.53728725550502</v>
      </c>
      <c r="BH67" s="22">
        <f t="shared" si="66"/>
        <v>724.70597650142781</v>
      </c>
      <c r="BI67" s="22">
        <f t="shared" si="66"/>
        <v>744.50469146167677</v>
      </c>
      <c r="BJ67" s="22">
        <f t="shared" si="66"/>
        <v>764.33667663918027</v>
      </c>
      <c r="BK67" s="22">
        <f t="shared" si="66"/>
        <v>766.98200622446461</v>
      </c>
      <c r="BL67" s="22">
        <f t="shared" si="66"/>
        <v>766.98176877556682</v>
      </c>
      <c r="BM67" s="22">
        <f t="shared" si="66"/>
        <v>767.72716186136495</v>
      </c>
      <c r="BN67" s="22">
        <f t="shared" si="66"/>
        <v>767.65824742033294</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24043.589552443646</v>
      </c>
      <c r="AM71" s="22">
        <f t="shared" si="68"/>
        <v>23915.6304405513</v>
      </c>
      <c r="AN71" s="22">
        <f t="shared" si="68"/>
        <v>23828.310530484097</v>
      </c>
      <c r="AO71" s="22">
        <f t="shared" si="68"/>
        <v>23800.050713056338</v>
      </c>
      <c r="AP71" s="22">
        <f t="shared" si="68"/>
        <v>23797.726314453685</v>
      </c>
      <c r="AQ71" s="22">
        <f t="shared" si="68"/>
        <v>23839.887100179461</v>
      </c>
      <c r="AR71" s="22">
        <f t="shared" si="68"/>
        <v>23883.304293033052</v>
      </c>
      <c r="AS71" s="22">
        <f t="shared" si="68"/>
        <v>23959.096133968702</v>
      </c>
      <c r="AT71" s="22">
        <f t="shared" si="68"/>
        <v>24036.067435032997</v>
      </c>
      <c r="AU71" s="22">
        <f t="shared" si="68"/>
        <v>24364.051277363902</v>
      </c>
      <c r="AV71" s="22">
        <f t="shared" si="68"/>
        <v>24665.958570989238</v>
      </c>
      <c r="AW71" s="22">
        <f t="shared" si="68"/>
        <v>24991.05223874978</v>
      </c>
      <c r="AX71" s="22">
        <f t="shared" si="68"/>
        <v>25396.262088689091</v>
      </c>
      <c r="AY71" s="22">
        <f t="shared" si="68"/>
        <v>25753.753576215458</v>
      </c>
      <c r="AZ71" s="22">
        <f t="shared" si="68"/>
        <v>26134.039217233301</v>
      </c>
      <c r="BA71" s="22">
        <f t="shared" si="68"/>
        <v>26555.710295773471</v>
      </c>
      <c r="BB71" s="22">
        <f t="shared" si="68"/>
        <v>26910.523649922234</v>
      </c>
      <c r="BC71" s="22">
        <f t="shared" si="68"/>
        <v>27253.42685213844</v>
      </c>
      <c r="BD71" s="22">
        <f t="shared" si="68"/>
        <v>27584.589836940402</v>
      </c>
      <c r="BE71" s="22">
        <f t="shared" si="68"/>
        <v>28004.107782675823</v>
      </c>
      <c r="BF71" s="22">
        <f t="shared" si="68"/>
        <v>28374.337096402309</v>
      </c>
      <c r="BG71" s="22">
        <f t="shared" si="68"/>
        <v>28748.008344175021</v>
      </c>
      <c r="BH71" s="22">
        <f t="shared" si="68"/>
        <v>29125.206820309544</v>
      </c>
      <c r="BI71" s="22">
        <f t="shared" si="68"/>
        <v>29509.040426265416</v>
      </c>
      <c r="BJ71" s="22">
        <f t="shared" si="68"/>
        <v>29873.691296721488</v>
      </c>
      <c r="BK71" s="22">
        <f t="shared" si="68"/>
        <v>29654.872491225637</v>
      </c>
      <c r="BL71" s="22">
        <f t="shared" si="68"/>
        <v>29349.972521668933</v>
      </c>
      <c r="BM71" s="22">
        <f t="shared" si="68"/>
        <v>29071.636275154895</v>
      </c>
      <c r="BN71" s="22">
        <f t="shared" si="68"/>
        <v>28769.305027216848</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21322.188001478964</v>
      </c>
      <c r="AM72" s="22">
        <f t="shared" si="70"/>
        <v>21263.427878892217</v>
      </c>
      <c r="AN72" s="22">
        <f t="shared" si="70"/>
        <v>21220.354987943861</v>
      </c>
      <c r="AO72" s="22">
        <f t="shared" si="70"/>
        <v>21209.091754091751</v>
      </c>
      <c r="AP72" s="22">
        <f t="shared" si="70"/>
        <v>21211.360521499224</v>
      </c>
      <c r="AQ72" s="22">
        <f t="shared" si="70"/>
        <v>21237.475187727243</v>
      </c>
      <c r="AR72" s="22">
        <f t="shared" si="70"/>
        <v>21264.751065463475</v>
      </c>
      <c r="AS72" s="22">
        <f t="shared" si="70"/>
        <v>21309.036198144768</v>
      </c>
      <c r="AT72" s="22">
        <f t="shared" si="70"/>
        <v>21354.252110292262</v>
      </c>
      <c r="AU72" s="22">
        <f t="shared" si="70"/>
        <v>21523.513330436072</v>
      </c>
      <c r="AV72" s="22">
        <f t="shared" si="70"/>
        <v>21682.692268761824</v>
      </c>
      <c r="AW72" s="22">
        <f t="shared" si="70"/>
        <v>21852.781942978199</v>
      </c>
      <c r="AX72" s="22">
        <f t="shared" si="70"/>
        <v>22063.993209923374</v>
      </c>
      <c r="AY72" s="22">
        <f t="shared" si="70"/>
        <v>22250.144994979564</v>
      </c>
      <c r="AZ72" s="22">
        <f t="shared" si="70"/>
        <v>22445.694363253126</v>
      </c>
      <c r="BA72" s="22">
        <f t="shared" si="70"/>
        <v>22661.784596248432</v>
      </c>
      <c r="BB72" s="22">
        <f t="shared" si="70"/>
        <v>22842.374934831423</v>
      </c>
      <c r="BC72" s="22">
        <f t="shared" si="70"/>
        <v>23014.197606613445</v>
      </c>
      <c r="BD72" s="22">
        <f t="shared" si="70"/>
        <v>23178.511927212468</v>
      </c>
      <c r="BE72" s="22">
        <f t="shared" si="70"/>
        <v>23391.43330808328</v>
      </c>
      <c r="BF72" s="22">
        <f t="shared" si="70"/>
        <v>23578.144305519025</v>
      </c>
      <c r="BG72" s="22">
        <f t="shared" si="70"/>
        <v>23764.942258346702</v>
      </c>
      <c r="BH72" s="22">
        <f t="shared" si="70"/>
        <v>23952.445587479913</v>
      </c>
      <c r="BI72" s="22">
        <f t="shared" si="70"/>
        <v>24142.193213600811</v>
      </c>
      <c r="BJ72" s="22">
        <f t="shared" si="70"/>
        <v>24320.293341631703</v>
      </c>
      <c r="BK72" s="22">
        <f t="shared" si="70"/>
        <v>24200.570967649939</v>
      </c>
      <c r="BL72" s="22">
        <f t="shared" si="70"/>
        <v>24030.663351142586</v>
      </c>
      <c r="BM72" s="22">
        <f t="shared" si="70"/>
        <v>23873.386500821034</v>
      </c>
      <c r="BN72" s="22">
        <f t="shared" si="70"/>
        <v>23704.417271062128</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45365.777553922613</v>
      </c>
      <c r="AM73" s="22">
        <f t="shared" si="72"/>
        <v>45179.058319443517</v>
      </c>
      <c r="AN73" s="22">
        <f t="shared" si="72"/>
        <v>45048.665518427959</v>
      </c>
      <c r="AO73" s="22">
        <f t="shared" si="72"/>
        <v>45009.142467148093</v>
      </c>
      <c r="AP73" s="22">
        <f t="shared" si="72"/>
        <v>45009.086835952912</v>
      </c>
      <c r="AQ73" s="22">
        <f t="shared" si="72"/>
        <v>45077.362287906704</v>
      </c>
      <c r="AR73" s="22">
        <f t="shared" si="72"/>
        <v>45148.055358496524</v>
      </c>
      <c r="AS73" s="22">
        <f t="shared" si="72"/>
        <v>45268.13233211347</v>
      </c>
      <c r="AT73" s="22">
        <f t="shared" si="72"/>
        <v>45390.319545325256</v>
      </c>
      <c r="AU73" s="22">
        <f t="shared" si="72"/>
        <v>45887.56460779997</v>
      </c>
      <c r="AV73" s="22">
        <f t="shared" si="72"/>
        <v>46348.650839751062</v>
      </c>
      <c r="AW73" s="22">
        <f t="shared" si="72"/>
        <v>46843.83418172798</v>
      </c>
      <c r="AX73" s="22">
        <f t="shared" si="72"/>
        <v>47460.255298612465</v>
      </c>
      <c r="AY73" s="22">
        <f t="shared" si="72"/>
        <v>48003.898571195023</v>
      </c>
      <c r="AZ73" s="22">
        <f t="shared" si="72"/>
        <v>48579.733580486427</v>
      </c>
      <c r="BA73" s="22">
        <f t="shared" si="72"/>
        <v>49217.494892021903</v>
      </c>
      <c r="BB73" s="22">
        <f t="shared" si="72"/>
        <v>49752.898584753653</v>
      </c>
      <c r="BC73" s="22">
        <f t="shared" si="72"/>
        <v>50267.624458751889</v>
      </c>
      <c r="BD73" s="22">
        <f t="shared" si="72"/>
        <v>50763.101764152874</v>
      </c>
      <c r="BE73" s="22">
        <f t="shared" si="72"/>
        <v>51395.541090759099</v>
      </c>
      <c r="BF73" s="22">
        <f t="shared" si="72"/>
        <v>51952.481401921337</v>
      </c>
      <c r="BG73" s="22">
        <f t="shared" si="72"/>
        <v>52512.950602521727</v>
      </c>
      <c r="BH73" s="22">
        <f t="shared" si="72"/>
        <v>53077.652407789457</v>
      </c>
      <c r="BI73" s="22">
        <f t="shared" si="72"/>
        <v>53651.23363986623</v>
      </c>
      <c r="BJ73" s="22">
        <f t="shared" si="72"/>
        <v>54193.984638353191</v>
      </c>
      <c r="BK73" s="22">
        <f t="shared" si="72"/>
        <v>53855.443458875576</v>
      </c>
      <c r="BL73" s="22">
        <f t="shared" si="72"/>
        <v>53380.635872811516</v>
      </c>
      <c r="BM73" s="22">
        <f t="shared" si="72"/>
        <v>52945.022775975929</v>
      </c>
      <c r="BN73" s="22">
        <f t="shared" si="72"/>
        <v>52473.722298278975</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33781.932009033859</v>
      </c>
      <c r="AU4" s="81">
        <f t="shared" si="0"/>
        <v>37105.809945859015</v>
      </c>
      <c r="AV4" s="81">
        <f t="shared" si="0"/>
        <v>40074.251329679042</v>
      </c>
      <c r="AW4" s="81">
        <f>AW11-AV11</f>
        <v>28210.123239181936</v>
      </c>
      <c r="AX4" s="81">
        <f t="shared" si="0"/>
        <v>30683.711448989809</v>
      </c>
      <c r="AY4" s="81">
        <f t="shared" si="0"/>
        <v>33420.673127617687</v>
      </c>
      <c r="AZ4" s="81">
        <f t="shared" si="0"/>
        <v>36516.270348541439</v>
      </c>
      <c r="BA4" s="15">
        <f>BA8/'Intermediate calculations'!AV8</f>
        <v>3.5308171115186586</v>
      </c>
      <c r="BB4" s="15">
        <f>BB8/'Intermediate calculations'!AW8</f>
        <v>3.433253102298393</v>
      </c>
      <c r="BC4" s="15">
        <f>BC8/'Intermediate calculations'!AX8</f>
        <v>3.3377541092705765</v>
      </c>
      <c r="BD4" s="15">
        <f>BD8/'Intermediate calculations'!AY8</f>
        <v>3.244233015919225</v>
      </c>
      <c r="BE4" s="15">
        <f>BE8/'Intermediate calculations'!AZ8</f>
        <v>3.1526086459819274</v>
      </c>
      <c r="BF4" s="15">
        <f>BF8/'Intermediate calculations'!BA8</f>
        <v>3.0628052211155761</v>
      </c>
      <c r="BG4" s="15">
        <f>BG8/'Intermediate calculations'!BB8</f>
        <v>2.9899291852606633</v>
      </c>
      <c r="BH4" s="15">
        <f>BH8/'Intermediate calculations'!BC8</f>
        <v>2.9184695640871485</v>
      </c>
      <c r="BI4" s="15">
        <f>BI8/'Intermediate calculations'!BD8</f>
        <v>2.8483729040734156</v>
      </c>
      <c r="BJ4" s="15">
        <f>BJ8/'Intermediate calculations'!BE8</f>
        <v>2.7795890112494361</v>
      </c>
      <c r="BK4" s="15">
        <f>BK8/'Intermediate calculations'!BF8</f>
        <v>2.7120706846423088</v>
      </c>
      <c r="BL4" s="15">
        <f>BL8/'Intermediate calculations'!BG8</f>
        <v>2.6457734767135381</v>
      </c>
      <c r="BM4" s="15">
        <f>BM8/'Intermediate calculations'!BH8</f>
        <v>2.5806554775554118</v>
      </c>
      <c r="BN4" s="15">
        <f>BN8/'Intermediate calculations'!BI8</f>
        <v>2.5166771200581559</v>
      </c>
      <c r="BO4" s="15">
        <f>BO8/'Intermediate calculations'!BJ8</f>
        <v>2.45380100363522</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603378.1066596274</v>
      </c>
      <c r="AO5" s="102">
        <f>IF($AD$2="Off",'Activity data'!AO5,'Net zero Intermediate calcs'!AJ15*'Net zero Intermediate calcs'!AJ16*Constants!$H$18)</f>
        <v>604717.11219205195</v>
      </c>
      <c r="AP5" s="102">
        <f>IF($AD$2="Off",'Activity data'!AP5,'Net zero Intermediate calcs'!AK15*'Net zero Intermediate calcs'!AK16*Constants!$H$18)</f>
        <v>606557.83063273923</v>
      </c>
      <c r="AQ5" s="102">
        <f>IF($AD$2="Off",'Activity data'!AQ5,'Net zero Intermediate calcs'!AL15*'Net zero Intermediate calcs'!AL16*Constants!$H$18)</f>
        <v>609124.83277587406</v>
      </c>
      <c r="AR5" s="102">
        <f>IF($AD$2="Off",'Activity data'!AR5,'Net zero Intermediate calcs'!AM15*'Net zero Intermediate calcs'!AM16*Constants!$H$18)</f>
        <v>611718.56386020768</v>
      </c>
      <c r="AS5" s="102">
        <f>IF($AD$2="Off",'Activity data'!AS5,'Net zero Intermediate calcs'!AN15*'Net zero Intermediate calcs'!AN16*Constants!$H$18)</f>
        <v>614898.16742829187</v>
      </c>
      <c r="AT5" s="102">
        <f>IF($AD$2="Off",'Activity data'!AT5,'Net zero Intermediate calcs'!AO15*'Net zero Intermediate calcs'!AO16*Constants!$H$18)</f>
        <v>618165.26086252404</v>
      </c>
      <c r="AU5" s="102">
        <f>IF($AD$2="Off",'Activity data'!AU5,'Net zero Intermediate calcs'!AP15*'Net zero Intermediate calcs'!AP16*Constants!$H$18)</f>
        <v>621892.6048759222</v>
      </c>
      <c r="AV5" s="102">
        <f>IF($AD$2="Off",'Activity data'!AV5,'Net zero Intermediate calcs'!AQ15*'Net zero Intermediate calcs'!AQ16*Constants!$H$18)</f>
        <v>625712.32233980438</v>
      </c>
      <c r="AW5" s="102">
        <f>IF($AD$2="Off",'Activity data'!AW5,'Net zero Intermediate calcs'!AR15*'Net zero Intermediate calcs'!AR16*Constants!$H$18)</f>
        <v>633795.65432972077</v>
      </c>
      <c r="AX5" s="102">
        <f>IF($AD$2="Off",'Activity data'!AX5,'Net zero Intermediate calcs'!AS15*'Net zero Intermediate calcs'!AS16*Constants!$H$18)</f>
        <v>641804.50085407391</v>
      </c>
      <c r="AY5" s="102">
        <f>IF($AD$2="Off",'Activity data'!AY5,'Net zero Intermediate calcs'!AT15*'Net zero Intermediate calcs'!AT16*Constants!$H$18)</f>
        <v>650357.55110291089</v>
      </c>
      <c r="AZ5" s="102">
        <f>IF($AD$2="Off",'Activity data'!AZ5,'Net zero Intermediate calcs'!AU15*'Net zero Intermediate calcs'!AU16*Constants!$H$18)</f>
        <v>660217.54669149558</v>
      </c>
      <c r="BA5" s="102">
        <f>IF($AD$2="Off",'Activity data'!BA5,'Net zero Intermediate calcs'!AV15*'Net zero Intermediate calcs'!AV16*Constants!$H$18)</f>
        <v>669750.18716342153</v>
      </c>
      <c r="BB5" s="102">
        <f>IF($AD$2="Off",'Activity data'!BB5,'Net zero Intermediate calcs'!AW15*'Net zero Intermediate calcs'!AW16*Constants!$H$18)</f>
        <v>679634.55688269134</v>
      </c>
      <c r="BC5" s="102">
        <f>IF($AD$2="Off",'Activity data'!BC5,'Net zero Intermediate calcs'!AX15*'Net zero Intermediate calcs'!AX16*Constants!$H$18)</f>
        <v>690396.81993564556</v>
      </c>
      <c r="BD5" s="102">
        <f>IF($AD$2="Off",'Activity data'!BD5,'Net zero Intermediate calcs'!AY15*'Net zero Intermediate calcs'!AY16*Constants!$H$18)</f>
        <v>700562.28524414322</v>
      </c>
      <c r="BE5" s="102">
        <f>IF($AD$2="Off",'Activity data'!BE5,'Net zero Intermediate calcs'!AZ15*'Net zero Intermediate calcs'!AZ16*Constants!$H$18)</f>
        <v>710872.36683411477</v>
      </c>
      <c r="BF5" s="102">
        <f>IF($AD$2="Off",'Activity data'!BF5,'Net zero Intermediate calcs'!BA15*'Net zero Intermediate calcs'!BA16*Constants!$H$18)</f>
        <v>721329.46794217057</v>
      </c>
      <c r="BG5" s="102">
        <f>IF($AD$2="Off",'Activity data'!BG5,'Net zero Intermediate calcs'!BB15*'Net zero Intermediate calcs'!BB16*Constants!$H$18)</f>
        <v>732086.21271513856</v>
      </c>
      <c r="BH5" s="102">
        <f>IF($AD$2="Off",'Activity data'!BH5,'Net zero Intermediate calcs'!BC15*'Net zero Intermediate calcs'!BC16*Constants!$H$18)</f>
        <v>742383.13334988593</v>
      </c>
      <c r="BI5" s="102">
        <f>IF($AD$2="Off",'Activity data'!BI5,'Net zero Intermediate calcs'!BD15*'Net zero Intermediate calcs'!BD16*Constants!$H$18)</f>
        <v>752991.60323457443</v>
      </c>
      <c r="BJ5" s="102">
        <f>IF($AD$2="Off",'Activity data'!BJ5,'Net zero Intermediate calcs'!BE15*'Net zero Intermediate calcs'!BE16*Constants!$H$18)</f>
        <v>763920.6667592742</v>
      </c>
      <c r="BK5" s="102">
        <f>IF($AD$2="Off",'Activity data'!BK5,'Net zero Intermediate calcs'!BF15*'Net zero Intermediate calcs'!BF16*Constants!$H$18)</f>
        <v>775226.91186963988</v>
      </c>
      <c r="BL5" s="102">
        <f>IF($AD$2="Off",'Activity data'!BL5,'Net zero Intermediate calcs'!BG15*'Net zero Intermediate calcs'!BG16*Constants!$H$18)</f>
        <v>786291.01333243132</v>
      </c>
      <c r="BM5" s="102">
        <f>IF($AD$2="Off",'Activity data'!BM5,'Net zero Intermediate calcs'!BH15*'Net zero Intermediate calcs'!BH16*Constants!$H$18)</f>
        <v>788276.29892310768</v>
      </c>
      <c r="BN5" s="102">
        <f>IF($AD$2="Off",'Activity data'!BN5,'Net zero Intermediate calcs'!BI15*'Net zero Intermediate calcs'!BI16*Constants!$H$18)</f>
        <v>788871.05381941213</v>
      </c>
      <c r="BO5" s="102">
        <f>IF($AD$2="Off",'Activity data'!BO5,'Net zero Intermediate calcs'!BJ15*'Net zero Intermediate calcs'!BJ16*Constants!$H$18)</f>
        <v>789873.3496560842</v>
      </c>
      <c r="BP5" s="102">
        <f>IF($AD$2="Off",'Activity data'!BP5,'Net zero Intermediate calcs'!BK15*'Net zero Intermediate calcs'!BK16*Constants!$H$18)</f>
        <v>790453.30939834286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499941.85980369127</v>
      </c>
      <c r="AO6" s="102">
        <f>IF($AD$2="Off",'Activity data'!AO6,'Net zero Intermediate calcs'!AJ15*'Net zero Intermediate calcs'!AJ16*Constants!$H$19)</f>
        <v>501051.3215305573</v>
      </c>
      <c r="AP6" s="102">
        <f>IF($AD$2="Off",'Activity data'!AP6,'Net zero Intermediate calcs'!AK15*'Net zero Intermediate calcs'!AK16*Constants!$H$19)</f>
        <v>502576.48823855538</v>
      </c>
      <c r="AQ6" s="102">
        <f>IF($AD$2="Off",'Activity data'!AQ6,'Net zero Intermediate calcs'!AL15*'Net zero Intermediate calcs'!AL16*Constants!$H$19)</f>
        <v>504703.4328714385</v>
      </c>
      <c r="AR6" s="102">
        <f>IF($AD$2="Off",'Activity data'!AR6,'Net zero Intermediate calcs'!AM15*'Net zero Intermediate calcs'!AM16*Constants!$H$19)</f>
        <v>506852.52434131491</v>
      </c>
      <c r="AS6" s="102">
        <f>IF($AD$2="Off",'Activity data'!AS6,'Net zero Intermediate calcs'!AN15*'Net zero Intermediate calcs'!AN16*Constants!$H$19)</f>
        <v>509487.05301201326</v>
      </c>
      <c r="AT6" s="102">
        <f>IF($AD$2="Off",'Activity data'!AT6,'Net zero Intermediate calcs'!AO15*'Net zero Intermediate calcs'!AO16*Constants!$H$19)</f>
        <v>512194.07328609133</v>
      </c>
      <c r="AU6" s="102">
        <f>IF($AD$2="Off",'Activity data'!AU6,'Net zero Intermediate calcs'!AP15*'Net zero Intermediate calcs'!AP16*Constants!$H$19)</f>
        <v>515282.44404004986</v>
      </c>
      <c r="AV6" s="102">
        <f>IF($AD$2="Off",'Activity data'!AV6,'Net zero Intermediate calcs'!AQ15*'Net zero Intermediate calcs'!AQ16*Constants!$H$19)</f>
        <v>518447.35279583797</v>
      </c>
      <c r="AW6" s="102">
        <f>IF($AD$2="Off",'Activity data'!AW6,'Net zero Intermediate calcs'!AR15*'Net zero Intermediate calcs'!AR16*Constants!$H$19)</f>
        <v>525144.97073034011</v>
      </c>
      <c r="AX6" s="102">
        <f>IF($AD$2="Off",'Activity data'!AX6,'Net zero Intermediate calcs'!AS15*'Net zero Intermediate calcs'!AS16*Constants!$H$19)</f>
        <v>531780.87213623268</v>
      </c>
      <c r="AY6" s="102">
        <f>IF($AD$2="Off",'Activity data'!AY6,'Net zero Intermediate calcs'!AT15*'Net zero Intermediate calcs'!AT16*Constants!$H$19)</f>
        <v>538867.68519955466</v>
      </c>
      <c r="AZ6" s="102">
        <f>IF($AD$2="Off",'Activity data'!AZ6,'Net zero Intermediate calcs'!AU15*'Net zero Intermediate calcs'!AU16*Constants!$H$19)</f>
        <v>547037.39583009633</v>
      </c>
      <c r="BA6" s="102">
        <f>IF($AD$2="Off",'Activity data'!BA6,'Net zero Intermediate calcs'!AV15*'Net zero Intermediate calcs'!AV16*Constants!$H$19)</f>
        <v>554935.86936397781</v>
      </c>
      <c r="BB6" s="102">
        <f>IF($AD$2="Off",'Activity data'!BB6,'Net zero Intermediate calcs'!AW15*'Net zero Intermediate calcs'!AW16*Constants!$H$19)</f>
        <v>563125.7757028013</v>
      </c>
      <c r="BC6" s="102">
        <f>IF($AD$2="Off",'Activity data'!BC6,'Net zero Intermediate calcs'!AX15*'Net zero Intermediate calcs'!AX16*Constants!$H$19)</f>
        <v>572043.0793752491</v>
      </c>
      <c r="BD6" s="102">
        <f>IF($AD$2="Off",'Activity data'!BD6,'Net zero Intermediate calcs'!AY15*'Net zero Intermediate calcs'!AY16*Constants!$H$19)</f>
        <v>580465.89348800434</v>
      </c>
      <c r="BE6" s="102">
        <f>IF($AD$2="Off",'Activity data'!BE6,'Net zero Intermediate calcs'!AZ15*'Net zero Intermediate calcs'!AZ16*Constants!$H$19)</f>
        <v>589008.53251969512</v>
      </c>
      <c r="BF6" s="102">
        <f>IF($AD$2="Off",'Activity data'!BF6,'Net zero Intermediate calcs'!BA15*'Net zero Intermediate calcs'!BA16*Constants!$H$19)</f>
        <v>597672.98772351281</v>
      </c>
      <c r="BG6" s="102">
        <f>IF($AD$2="Off",'Activity data'!BG6,'Net zero Intermediate calcs'!BB15*'Net zero Intermediate calcs'!BB16*Constants!$H$19)</f>
        <v>606585.71910682914</v>
      </c>
      <c r="BH6" s="102">
        <f>IF($AD$2="Off",'Activity data'!BH6,'Net zero Intermediate calcs'!BC15*'Net zero Intermediate calcs'!BC16*Constants!$H$19)</f>
        <v>615117.45334704837</v>
      </c>
      <c r="BI6" s="102">
        <f>IF($AD$2="Off",'Activity data'!BI6,'Net zero Intermediate calcs'!BD15*'Net zero Intermediate calcs'!BD16*Constants!$H$19)</f>
        <v>623907.32839436166</v>
      </c>
      <c r="BJ6" s="102">
        <f>IF($AD$2="Off",'Activity data'!BJ6,'Net zero Intermediate calcs'!BE15*'Net zero Intermediate calcs'!BE16*Constants!$H$19)</f>
        <v>632962.83817196998</v>
      </c>
      <c r="BK6" s="102">
        <f>IF($AD$2="Off",'Activity data'!BK6,'Net zero Intermediate calcs'!BF15*'Net zero Intermediate calcs'!BF16*Constants!$H$19)</f>
        <v>642330.86983484449</v>
      </c>
      <c r="BL6" s="102">
        <f>IF($AD$2="Off",'Activity data'!BL6,'Net zero Intermediate calcs'!BG15*'Net zero Intermediate calcs'!BG16*Constants!$H$19)</f>
        <v>651498.26818972873</v>
      </c>
      <c r="BM6" s="102">
        <f>IF($AD$2="Off",'Activity data'!BM6,'Net zero Intermediate calcs'!BH15*'Net zero Intermediate calcs'!BH16*Constants!$H$19)</f>
        <v>653143.21910771774</v>
      </c>
      <c r="BN6" s="102">
        <f>IF($AD$2="Off",'Activity data'!BN6,'Net zero Intermediate calcs'!BI15*'Net zero Intermediate calcs'!BI16*Constants!$H$19)</f>
        <v>653636.0160217986</v>
      </c>
      <c r="BO6" s="102">
        <f>IF($AD$2="Off",'Activity data'!BO6,'Net zero Intermediate calcs'!BJ15*'Net zero Intermediate calcs'!BJ16*Constants!$H$19)</f>
        <v>654466.48971504113</v>
      </c>
      <c r="BP6" s="102">
        <f>IF($AD$2="Off",'Activity data'!BP6,'Net zero Intermediate calcs'!BK15*'Net zero Intermediate calcs'!BK16*Constants!$H$19)</f>
        <v>654947.02778719843</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620617.48113561689</v>
      </c>
      <c r="AO7" s="102">
        <f>IF($AD$2="Off",'Activity data'!AO7,'Net zero Intermediate calcs'!AJ15*'Net zero Intermediate calcs'!AJ16*(1-Constants!$H$18-Constants!$H$19))</f>
        <v>621994.74396896781</v>
      </c>
      <c r="AP7" s="102">
        <f>IF($AD$2="Off",'Activity data'!AP7,'Net zero Intermediate calcs'!AK15*'Net zero Intermediate calcs'!AK16*(1-Constants!$H$18-Constants!$H$19))</f>
        <v>623888.05436510337</v>
      </c>
      <c r="AQ7" s="102">
        <f>IF($AD$2="Off",'Activity data'!AQ7,'Net zero Intermediate calcs'!AL15*'Net zero Intermediate calcs'!AL16*(1-Constants!$H$18-Constants!$H$19))</f>
        <v>626528.39942661347</v>
      </c>
      <c r="AR7" s="102">
        <f>IF($AD$2="Off",'Activity data'!AR7,'Net zero Intermediate calcs'!AM15*'Net zero Intermediate calcs'!AM16*(1-Constants!$H$18-Constants!$H$19))</f>
        <v>629196.23711335659</v>
      </c>
      <c r="AS7" s="102">
        <f>IF($AD$2="Off",'Activity data'!AS7,'Net zero Intermediate calcs'!AN15*'Net zero Intermediate calcs'!AN16*(1-Constants!$H$18-Constants!$H$19))</f>
        <v>632466.68649767176</v>
      </c>
      <c r="AT7" s="102">
        <f>IF($AD$2="Off",'Activity data'!AT7,'Net zero Intermediate calcs'!AO15*'Net zero Intermediate calcs'!AO16*(1-Constants!$H$18-Constants!$H$19))</f>
        <v>635827.12545859627</v>
      </c>
      <c r="AU7" s="102">
        <f>IF($AD$2="Off",'Activity data'!AU7,'Net zero Intermediate calcs'!AP15*'Net zero Intermediate calcs'!AP16*(1-Constants!$H$18-Constants!$H$19))</f>
        <v>639660.96501523443</v>
      </c>
      <c r="AV7" s="102">
        <f>IF($AD$2="Off",'Activity data'!AV7,'Net zero Intermediate calcs'!AQ15*'Net zero Intermediate calcs'!AQ16*(1-Constants!$H$18-Constants!$H$19))</f>
        <v>643589.8172637989</v>
      </c>
      <c r="AW7" s="102">
        <f>IF($AD$2="Off",'Activity data'!AW7,'Net zero Intermediate calcs'!AR15*'Net zero Intermediate calcs'!AR16*(1-Constants!$H$18-Constants!$H$19))</f>
        <v>651904.10159628431</v>
      </c>
      <c r="AX7" s="102">
        <f>IF($AD$2="Off",'Activity data'!AX7,'Net zero Intermediate calcs'!AS15*'Net zero Intermediate calcs'!AS16*(1-Constants!$H$18-Constants!$H$19))</f>
        <v>660141.7723070475</v>
      </c>
      <c r="AY7" s="102">
        <f>IF($AD$2="Off",'Activity data'!AY7,'Net zero Intermediate calcs'!AT15*'Net zero Intermediate calcs'!AT16*(1-Constants!$H$18-Constants!$H$19))</f>
        <v>668939.19542013702</v>
      </c>
      <c r="AZ7" s="102">
        <f>IF($AD$2="Off",'Activity data'!AZ7,'Net zero Intermediate calcs'!AU15*'Net zero Intermediate calcs'!AU16*(1-Constants!$H$18-Constants!$H$19))</f>
        <v>679080.90516839549</v>
      </c>
      <c r="BA7" s="102">
        <f>IF($AD$2="Off",'Activity data'!BA7,'Net zero Intermediate calcs'!AV15*'Net zero Intermediate calcs'!AV16*(1-Constants!$H$18-Constants!$H$19))</f>
        <v>688885.90679666225</v>
      </c>
      <c r="BB7" s="102">
        <f>IF($AD$2="Off",'Activity data'!BB7,'Net zero Intermediate calcs'!AW15*'Net zero Intermediate calcs'!AW16*(1-Constants!$H$18-Constants!$H$19))</f>
        <v>699052.68707933975</v>
      </c>
      <c r="BC7" s="102">
        <f>IF($AD$2="Off",'Activity data'!BC7,'Net zero Intermediate calcs'!AX15*'Net zero Intermediate calcs'!AX16*(1-Constants!$H$18-Constants!$H$19))</f>
        <v>710122.4433623784</v>
      </c>
      <c r="BD7" s="102">
        <f>IF($AD$2="Off",'Activity data'!BD7,'Net zero Intermediate calcs'!AY15*'Net zero Intermediate calcs'!AY16*(1-Constants!$H$18-Constants!$H$19))</f>
        <v>720578.35053683317</v>
      </c>
      <c r="BE7" s="102">
        <f>IF($AD$2="Off",'Activity data'!BE7,'Net zero Intermediate calcs'!AZ15*'Net zero Intermediate calcs'!AZ16*(1-Constants!$H$18-Constants!$H$19))</f>
        <v>731183.00588651816</v>
      </c>
      <c r="BF7" s="102">
        <f>IF($AD$2="Off",'Activity data'!BF7,'Net zero Intermediate calcs'!BA15*'Net zero Intermediate calcs'!BA16*(1-Constants!$H$18-Constants!$H$19))</f>
        <v>741938.88131194701</v>
      </c>
      <c r="BG7" s="102">
        <f>IF($AD$2="Off",'Activity data'!BG7,'Net zero Intermediate calcs'!BB15*'Net zero Intermediate calcs'!BB16*(1-Constants!$H$18-Constants!$H$19))</f>
        <v>753002.961649857</v>
      </c>
      <c r="BH7" s="102">
        <f>IF($AD$2="Off",'Activity data'!BH7,'Net zero Intermediate calcs'!BC15*'Net zero Intermediate calcs'!BC16*(1-Constants!$H$18-Constants!$H$19))</f>
        <v>763594.0800170257</v>
      </c>
      <c r="BI7" s="102">
        <f>IF($AD$2="Off",'Activity data'!BI7,'Net zero Intermediate calcs'!BD15*'Net zero Intermediate calcs'!BD16*(1-Constants!$H$18-Constants!$H$19))</f>
        <v>774505.64904127677</v>
      </c>
      <c r="BJ7" s="102">
        <f>IF($AD$2="Off",'Activity data'!BJ7,'Net zero Intermediate calcs'!BE15*'Net zero Intermediate calcs'!BE16*(1-Constants!$H$18-Constants!$H$19))</f>
        <v>785746.97152382496</v>
      </c>
      <c r="BK7" s="102">
        <f>IF($AD$2="Off",'Activity data'!BK7,'Net zero Intermediate calcs'!BF15*'Net zero Intermediate calcs'!BF16*(1-Constants!$H$18-Constants!$H$19))</f>
        <v>797376.25220877258</v>
      </c>
      <c r="BL7" s="102">
        <f>IF($AD$2="Off",'Activity data'!BL7,'Net zero Intermediate calcs'!BG15*'Net zero Intermediate calcs'!BG16*(1-Constants!$H$18-Constants!$H$19))</f>
        <v>808756.47085621522</v>
      </c>
      <c r="BM7" s="102">
        <f>IF($AD$2="Off",'Activity data'!BM7,'Net zero Intermediate calcs'!BH15*'Net zero Intermediate calcs'!BH16*(1-Constants!$H$18-Constants!$H$19))</f>
        <v>810798.47889233951</v>
      </c>
      <c r="BN7" s="102">
        <f>IF($AD$2="Off",'Activity data'!BN7,'Net zero Intermediate calcs'!BI15*'Net zero Intermediate calcs'!BI16*(1-Constants!$H$18-Constants!$H$19))</f>
        <v>811410.22678568121</v>
      </c>
      <c r="BO7" s="102">
        <f>IF($AD$2="Off",'Activity data'!BO7,'Net zero Intermediate calcs'!BJ15*'Net zero Intermediate calcs'!BJ16*(1-Constants!$H$18-Constants!$H$19))</f>
        <v>812441.15964625811</v>
      </c>
      <c r="BP7" s="102">
        <f>IF($AD$2="Off",'Activity data'!BP7,'Net zero Intermediate calcs'!BK15*'Net zero Intermediate calcs'!BK16*(1-Constants!$H$18-Constants!$H$19))</f>
        <v>813037.68966686714</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4840791.077394058</v>
      </c>
      <c r="AO8" s="102">
        <f>IF($AD$2="Off",'Activity data'!AO8,'Net zero Intermediate calcs'!AJ10*'Net zero Intermediate calcs'!AJ11*Constants!$H$20)</f>
        <v>4787999.457162085</v>
      </c>
      <c r="AP8" s="102">
        <f>IF($AD$2="Off",'Activity data'!AP8,'Net zero Intermediate calcs'!AK10*'Net zero Intermediate calcs'!AK11*Constants!$H$20)</f>
        <v>4746040.3971746042</v>
      </c>
      <c r="AQ8" s="102">
        <f>IF($AD$2="Off",'Activity data'!AQ8,'Net zero Intermediate calcs'!AL10*'Net zero Intermediate calcs'!AL11*Constants!$H$20)</f>
        <v>4719818.4234335832</v>
      </c>
      <c r="AR8" s="102">
        <f>IF($AD$2="Off",'Activity data'!AR8,'Net zero Intermediate calcs'!AM10*'Net zero Intermediate calcs'!AM11*Constants!$H$20)</f>
        <v>4701998.9730276689</v>
      </c>
      <c r="AS8" s="102">
        <f>IF($AD$2="Off",'Activity data'!AS8,'Net zero Intermediate calcs'!AN10*'Net zero Intermediate calcs'!AN11*Constants!$H$20)</f>
        <v>4695772.9025842464</v>
      </c>
      <c r="AT8" s="102">
        <f>IF($AD$2="Off",'Activity data'!AT8,'Net zero Intermediate calcs'!AO10*'Net zero Intermediate calcs'!AO11*Constants!$H$20)</f>
        <v>4689428.6821994381</v>
      </c>
      <c r="AU8" s="102">
        <f>IF($AD$2="Off",'Activity data'!AU8,'Net zero Intermediate calcs'!AP10*'Net zero Intermediate calcs'!AP11*Constants!$H$20)</f>
        <v>4691296.8753784075</v>
      </c>
      <c r="AV8" s="102">
        <f>IF($AD$2="Off",'Activity data'!AV8,'Net zero Intermediate calcs'!AQ10*'Net zero Intermediate calcs'!AQ11*Constants!$H$20)</f>
        <v>4692980.9215653194</v>
      </c>
      <c r="AW8" s="102">
        <f>IF($AD$2="Off",'Activity data'!AW8,'Net zero Intermediate calcs'!AR10*'Net zero Intermediate calcs'!AR11*Constants!$H$20)</f>
        <v>4751534.2859549141</v>
      </c>
      <c r="AX8" s="102">
        <f>IF($AD$2="Off",'Activity data'!AX8,'Net zero Intermediate calcs'!AS10*'Net zero Intermediate calcs'!AS11*Constants!$H$20)</f>
        <v>4801400.2284359438</v>
      </c>
      <c r="AY8" s="102">
        <f>IF($AD$2="Off",'Activity data'!AY8,'Net zero Intermediate calcs'!AT10*'Net zero Intermediate calcs'!AT11*Constants!$H$20)</f>
        <v>4855562.424697496</v>
      </c>
      <c r="AZ8" s="102">
        <f>IF($AD$2="Off",'Activity data'!AZ8,'Net zero Intermediate calcs'!AU10*'Net zero Intermediate calcs'!AU11*Constants!$H$20)</f>
        <v>4928681.7140443483</v>
      </c>
      <c r="BA8" s="102">
        <f>IF($AD$2="Off",'Activity data'!BA8,'Net zero Intermediate calcs'!AV10*'Net zero Intermediate calcs'!AV11*Constants!$H$20)</f>
        <v>4987247.1890242929</v>
      </c>
      <c r="BB8" s="102">
        <f>IF($AD$2="Off",'Activity data'!BB8,'Net zero Intermediate calcs'!AW10*'Net zero Intermediate calcs'!AW11*Constants!$H$20)</f>
        <v>5050830.331981712</v>
      </c>
      <c r="BC8" s="102">
        <f>IF($AD$2="Off",'Activity data'!BC8,'Net zero Intermediate calcs'!AX10*'Net zero Intermediate calcs'!AX11*Constants!$H$20)</f>
        <v>5122712.2252130285</v>
      </c>
      <c r="BD8" s="102">
        <f>IF($AD$2="Off",'Activity data'!BD8,'Net zero Intermediate calcs'!AY10*'Net zero Intermediate calcs'!AY11*Constants!$H$20)</f>
        <v>5175175.4301749906</v>
      </c>
      <c r="BE8" s="102">
        <f>IF($AD$2="Off",'Activity data'!BE8,'Net zero Intermediate calcs'!AZ10*'Net zero Intermediate calcs'!AZ11*Constants!$H$20)</f>
        <v>5222331.230266368</v>
      </c>
      <c r="BF8" s="102">
        <f>IF($AD$2="Off",'Activity data'!BF8,'Net zero Intermediate calcs'!BA10*'Net zero Intermediate calcs'!BA11*Constants!$H$20)</f>
        <v>5264215.3098635823</v>
      </c>
      <c r="BG8" s="102">
        <f>IF($AD$2="Off",'Activity data'!BG8,'Net zero Intermediate calcs'!BB10*'Net zero Intermediate calcs'!BB11*Constants!$H$20)</f>
        <v>5335370.6455984395</v>
      </c>
      <c r="BH8" s="102">
        <f>IF($AD$2="Off",'Activity data'!BH8,'Net zero Intermediate calcs'!BC10*'Net zero Intermediate calcs'!BC11*Constants!$H$20)</f>
        <v>5392367.9270859705</v>
      </c>
      <c r="BI8" s="102">
        <f>IF($AD$2="Off",'Activity data'!BI8,'Net zero Intermediate calcs'!BD10*'Net zero Intermediate calcs'!BD11*Constants!$H$20)</f>
        <v>5448313.7853704952</v>
      </c>
      <c r="BJ8" s="102">
        <f>IF($AD$2="Off",'Activity data'!BJ8,'Net zero Intermediate calcs'!BE10*'Net zero Intermediate calcs'!BE11*Constants!$H$20)</f>
        <v>5503167.5012782495</v>
      </c>
      <c r="BK8" s="102">
        <f>IF($AD$2="Off",'Activity data'!BK8,'Net zero Intermediate calcs'!BF10*'Net zero Intermediate calcs'!BF11*Constants!$H$20)</f>
        <v>5557615.7271887688</v>
      </c>
      <c r="BL8" s="102">
        <f>IF($AD$2="Off",'Activity data'!BL8,'Net zero Intermediate calcs'!BG10*'Net zero Intermediate calcs'!BG11*Constants!$H$20)</f>
        <v>5606494.4732355606</v>
      </c>
      <c r="BM8" s="102">
        <f>IF($AD$2="Off",'Activity data'!BM8,'Net zero Intermediate calcs'!BH10*'Net zero Intermediate calcs'!BH11*Constants!$H$20)</f>
        <v>5514206.6189570446</v>
      </c>
      <c r="BN8" s="102">
        <f>IF($AD$2="Off",'Activity data'!BN8,'Net zero Intermediate calcs'!BI10*'Net zero Intermediate calcs'!BI11*Constants!$H$20)</f>
        <v>5401444.4310901305</v>
      </c>
      <c r="BO8" s="102">
        <f>IF($AD$2="Off",'Activity data'!BO8,'Net zero Intermediate calcs'!BJ10*'Net zero Intermediate calcs'!BJ11*Constants!$H$20)</f>
        <v>5295125.9428782864</v>
      </c>
      <c r="BP8" s="102">
        <f>IF($AD$2="Off",'Activity data'!BP8,'Net zero Intermediate calcs'!BK10*'Net zero Intermediate calcs'!BK11*Constants!$H$20)</f>
        <v>5183336.7637730986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4292776.9931607684</v>
      </c>
      <c r="AO9" s="102">
        <f>IF($AD$2="Off",'Activity data'!AO9,'Net zero Intermediate calcs'!AJ10*'Net zero Intermediate calcs'!AJ11*(1-Constants!$H$20))</f>
        <v>4245961.7827663766</v>
      </c>
      <c r="AP9" s="102">
        <f>IF($AD$2="Off",'Activity data'!AP9,'Net zero Intermediate calcs'!AK10*'Net zero Intermediate calcs'!AK11*(1-Constants!$H$20))</f>
        <v>4208752.8050416298</v>
      </c>
      <c r="AQ9" s="102">
        <f>IF($AD$2="Off",'Activity data'!AQ9,'Net zero Intermediate calcs'!AL10*'Net zero Intermediate calcs'!AL11*(1-Constants!$H$20))</f>
        <v>4185499.356629781</v>
      </c>
      <c r="AR9" s="102">
        <f>IF($AD$2="Off",'Activity data'!AR9,'Net zero Intermediate calcs'!AM10*'Net zero Intermediate calcs'!AM11*(1-Constants!$H$20))</f>
        <v>4169697.2024962343</v>
      </c>
      <c r="AS9" s="102">
        <f>IF($AD$2="Off",'Activity data'!AS9,'Net zero Intermediate calcs'!AN10*'Net zero Intermediate calcs'!AN11*(1-Constants!$H$20))</f>
        <v>4164175.9702162179</v>
      </c>
      <c r="AT9" s="102">
        <f>IF($AD$2="Off",'Activity data'!AT9,'Net zero Intermediate calcs'!AO10*'Net zero Intermediate calcs'!AO11*(1-Constants!$H$20))</f>
        <v>4158549.9634598782</v>
      </c>
      <c r="AU9" s="102">
        <f>IF($AD$2="Off",'Activity data'!AU9,'Net zero Intermediate calcs'!AP10*'Net zero Intermediate calcs'!AP11*(1-Constants!$H$20))</f>
        <v>4160206.6630714177</v>
      </c>
      <c r="AV9" s="102">
        <f>IF($AD$2="Off",'Activity data'!AV9,'Net zero Intermediate calcs'!AQ10*'Net zero Intermediate calcs'!AQ11*(1-Constants!$H$20))</f>
        <v>4161700.0625201883</v>
      </c>
      <c r="AW9" s="102">
        <f>IF($AD$2="Off",'Activity data'!AW9,'Net zero Intermediate calcs'!AR10*'Net zero Intermediate calcs'!AR11*(1-Constants!$H$20))</f>
        <v>4213624.7441486968</v>
      </c>
      <c r="AX9" s="102">
        <f>IF($AD$2="Off",'Activity data'!AX9,'Net zero Intermediate calcs'!AS10*'Net zero Intermediate calcs'!AS11*(1-Constants!$H$20))</f>
        <v>4257845.4855941376</v>
      </c>
      <c r="AY9" s="102">
        <f>IF($AD$2="Off",'Activity data'!AY9,'Net zero Intermediate calcs'!AT10*'Net zero Intermediate calcs'!AT11*(1-Constants!$H$20))</f>
        <v>4305876.1124675907</v>
      </c>
      <c r="AZ9" s="102">
        <f>IF($AD$2="Off",'Activity data'!AZ9,'Net zero Intermediate calcs'!AU10*'Net zero Intermediate calcs'!AU11*(1-Constants!$H$20))</f>
        <v>4370717.7464166852</v>
      </c>
      <c r="BA9" s="102">
        <f>IF($AD$2="Off",'Activity data'!BA9,'Net zero Intermediate calcs'!AV10*'Net zero Intermediate calcs'!AV11*(1-Constants!$H$20))</f>
        <v>4422653.1676253164</v>
      </c>
      <c r="BB9" s="102">
        <f>IF($AD$2="Off",'Activity data'!BB9,'Net zero Intermediate calcs'!AW10*'Net zero Intermediate calcs'!AW11*(1-Constants!$H$20))</f>
        <v>4479038.2189271776</v>
      </c>
      <c r="BC9" s="102">
        <f>IF($AD$2="Off",'Activity data'!BC9,'Net zero Intermediate calcs'!AX10*'Net zero Intermediate calcs'!AX11*(1-Constants!$H$20))</f>
        <v>4542782.5393398553</v>
      </c>
      <c r="BD9" s="102">
        <f>IF($AD$2="Off",'Activity data'!BD9,'Net zero Intermediate calcs'!AY10*'Net zero Intermediate calcs'!AY11*(1-Constants!$H$20))</f>
        <v>4589306.5135514056</v>
      </c>
      <c r="BE9" s="102">
        <f>IF($AD$2="Off",'Activity data'!BE9,'Net zero Intermediate calcs'!AZ10*'Net zero Intermediate calcs'!AZ11*(1-Constants!$H$20))</f>
        <v>4631123.9211796094</v>
      </c>
      <c r="BF9" s="102">
        <f>IF($AD$2="Off",'Activity data'!BF9,'Net zero Intermediate calcs'!BA10*'Net zero Intermediate calcs'!BA11*(1-Constants!$H$20))</f>
        <v>4668266.4068601578</v>
      </c>
      <c r="BG9" s="102">
        <f>IF($AD$2="Off",'Activity data'!BG9,'Net zero Intermediate calcs'!BB10*'Net zero Intermediate calcs'!BB11*(1-Constants!$H$20))</f>
        <v>4731366.4215684272</v>
      </c>
      <c r="BH9" s="102">
        <f>IF($AD$2="Off",'Activity data'!BH9,'Net zero Intermediate calcs'!BC10*'Net zero Intermediate calcs'!BC11*(1-Constants!$H$20))</f>
        <v>4781911.1806234075</v>
      </c>
      <c r="BI9" s="102">
        <f>IF($AD$2="Off",'Activity data'!BI9,'Net zero Intermediate calcs'!BD10*'Net zero Intermediate calcs'!BD11*(1-Constants!$H$20))</f>
        <v>4831523.5455172304</v>
      </c>
      <c r="BJ9" s="102">
        <f>IF($AD$2="Off",'Activity data'!BJ9,'Net zero Intermediate calcs'!BE10*'Net zero Intermediate calcs'!BE11*(1-Constants!$H$20))</f>
        <v>4880167.4067939185</v>
      </c>
      <c r="BK9" s="102">
        <f>IF($AD$2="Off",'Activity data'!BK9,'Net zero Intermediate calcs'!BF10*'Net zero Intermediate calcs'!BF11*(1-Constants!$H$20))</f>
        <v>4928451.6826013597</v>
      </c>
      <c r="BL9" s="102">
        <f>IF($AD$2="Off",'Activity data'!BL9,'Net zero Intermediate calcs'!BG10*'Net zero Intermediate calcs'!BG11*(1-Constants!$H$20))</f>
        <v>4971796.985699458</v>
      </c>
      <c r="BM9" s="102">
        <f>IF($AD$2="Off",'Activity data'!BM9,'Net zero Intermediate calcs'!BH10*'Net zero Intermediate calcs'!BH11*(1-Constants!$H$20))</f>
        <v>4889956.8130373787</v>
      </c>
      <c r="BN9" s="102">
        <f>IF($AD$2="Off",'Activity data'!BN9,'Net zero Intermediate calcs'!BI10*'Net zero Intermediate calcs'!BI11*(1-Constants!$H$20))</f>
        <v>4789960.1558723794</v>
      </c>
      <c r="BO9" s="102">
        <f>IF($AD$2="Off",'Activity data'!BO9,'Net zero Intermediate calcs'!BJ10*'Net zero Intermediate calcs'!BJ11*(1-Constants!$H$20))</f>
        <v>4695677.7229298009</v>
      </c>
      <c r="BP9" s="102">
        <f>IF($AD$2="Off",'Activity data'!BP9,'Net zero Intermediate calcs'!BK10*'Net zero Intermediate calcs'!BK11*(1-Constants!$H$20))</f>
        <v>4596543.9225912374</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638069.8226593486</v>
      </c>
      <c r="AO10" s="102">
        <f>IF($AD$2="Off",'Activity data'!AO10,(((('Net zero Intermediate calcs'!AJ9/('Net zero Intermediate calcs'!AJ64+0.27))*ttokg)/Constants!$H$21)/(365/'Net zero Intermediate calcs'!AJ65)))</f>
        <v>645917.07880897436</v>
      </c>
      <c r="AP10" s="102">
        <f>IF($AD$2="Off",'Activity data'!AP10,(((('Net zero Intermediate calcs'!AK9/('Net zero Intermediate calcs'!AK64+0.27))*ttokg)/Constants!$H$21)/(365/'Net zero Intermediate calcs'!AK65)))</f>
        <v>655100.18737927871</v>
      </c>
      <c r="AQ10" s="102">
        <f>IF($AD$2="Off",'Activity data'!AQ10,(((('Net zero Intermediate calcs'!AL9/('Net zero Intermediate calcs'!AL64+0.27))*ttokg)/Constants!$H$21)/(365/'Net zero Intermediate calcs'!AL65)))</f>
        <v>666419.78250896593</v>
      </c>
      <c r="AR10" s="102">
        <f>IF($AD$2="Off",'Activity data'!AR10,(((('Net zero Intermediate calcs'!AM9/('Net zero Intermediate calcs'!AM64+0.27))*ttokg)/Constants!$H$21)/(365/'Net zero Intermediate calcs'!AM65)))</f>
        <v>678973.83547006687</v>
      </c>
      <c r="AS10" s="102">
        <f>IF($AD$2="Off",'Activity data'!AS10,(((('Net zero Intermediate calcs'!AN9/('Net zero Intermediate calcs'!AN64+0.27))*ttokg)/Constants!$H$21)/(365/'Net zero Intermediate calcs'!AN65)))</f>
        <v>693322.47536945541</v>
      </c>
      <c r="AT10" s="102">
        <f>IF($AD$2="Off",'Activity data'!AT10,(((('Net zero Intermediate calcs'!AO9/('Net zero Intermediate calcs'!AO64+0.27))*ttokg)/Constants!$H$21)/(365/'Net zero Intermediate calcs'!AO65)))</f>
        <v>707820.30935871624</v>
      </c>
      <c r="AU10" s="102">
        <f>IF($AD$2="Off",'Activity data'!AU10,(((('Net zero Intermediate calcs'!AP9/('Net zero Intermediate calcs'!AP64+0.27))*ttokg)/Constants!$H$21)/(365/'Net zero Intermediate calcs'!AP65)))</f>
        <v>723760.58022006997</v>
      </c>
      <c r="AV10" s="102">
        <f>IF($AD$2="Off",'Activity data'!AV10,(((('Net zero Intermediate calcs'!AQ9/('Net zero Intermediate calcs'!AQ64+0.27))*ttokg)/Constants!$H$21)/(365/'Net zero Intermediate calcs'!AQ65)))</f>
        <v>739911.95374475617</v>
      </c>
      <c r="AW10" s="102">
        <f>IF($AD$2="Off",'Activity data'!AW10,(((('Net zero Intermediate calcs'!AR9/('Net zero Intermediate calcs'!AR64+0.27))*ttokg)/Constants!$H$21)/(365/'Net zero Intermediate calcs'!AR65)))</f>
        <v>773987.31826849247</v>
      </c>
      <c r="AX10" s="102">
        <f>IF($AD$2="Off",'Activity data'!AX10,(((('Net zero Intermediate calcs'!AS9/('Net zero Intermediate calcs'!AS64+0.27))*ttokg)/Constants!$H$21)/(365/'Net zero Intermediate calcs'!AS65)))</f>
        <v>808096.69736328744</v>
      </c>
      <c r="AY10" s="102">
        <f>IF($AD$2="Off",'Activity data'!AY10,(((('Net zero Intermediate calcs'!AT9/('Net zero Intermediate calcs'!AT64+0.27))*ttokg)/Constants!$H$21)/(365/'Net zero Intermediate calcs'!AT65)))</f>
        <v>844434.71263364609</v>
      </c>
      <c r="AZ10" s="102">
        <f>IF($AD$2="Off",'Activity data'!AZ10,(((('Net zero Intermediate calcs'!AU9/('Net zero Intermediate calcs'!AU64+0.27))*ttokg)/Constants!$H$21)/(365/'Net zero Intermediate calcs'!AU65)))</f>
        <v>885794.3699038761</v>
      </c>
      <c r="BA10" s="102">
        <f>IF($AD$2="Off",'Activity data'!BA10,(((('Net zero Intermediate calcs'!AV9/('Net zero Intermediate calcs'!AV64+0.27))*ttokg)/Constants!$H$21)/(365/'Net zero Intermediate calcs'!AV65)))</f>
        <v>926385.81930118625</v>
      </c>
      <c r="BB10" s="102">
        <f>IF($AD$2="Off",'Activity data'!BB10,(((('Net zero Intermediate calcs'!AW9/('Net zero Intermediate calcs'!AW64+0.27))*ttokg)/Constants!$H$21)/(365/'Net zero Intermediate calcs'!AW65)))</f>
        <v>969805.50633605209</v>
      </c>
      <c r="BC10" s="102">
        <f>IF($AD$2="Off",'Activity data'!BC10,(((('Net zero Intermediate calcs'!AX9/('Net zero Intermediate calcs'!AX64+0.27))*ttokg)/Constants!$H$21)/(365/'Net zero Intermediate calcs'!AX65)))</f>
        <v>1016912.2100933415</v>
      </c>
      <c r="BD10" s="102">
        <f>IF($AD$2="Off",'Activity data'!BD10,(((('Net zero Intermediate calcs'!AY9/('Net zero Intermediate calcs'!AY64+0.27))*ttokg)/Constants!$H$21)/(365/'Net zero Intermediate calcs'!AY65)))</f>
        <v>1062306.5085875974</v>
      </c>
      <c r="BE10" s="102">
        <f>IF($AD$2="Off",'Activity data'!BE10,(((('Net zero Intermediate calcs'!AZ9/('Net zero Intermediate calcs'!AZ64+0.27))*ttokg)/Constants!$H$21)/(365/'Net zero Intermediate calcs'!AZ65)))</f>
        <v>1108712.7541148039</v>
      </c>
      <c r="BF10" s="102">
        <f>IF($AD$2="Off",'Activity data'!BF10,(((('Net zero Intermediate calcs'!BA9/('Net zero Intermediate calcs'!BA64+0.27))*ttokg)/Constants!$H$21)/(365/'Net zero Intermediate calcs'!BA65)))</f>
        <v>1156154.506494266</v>
      </c>
      <c r="BG10" s="102">
        <f>IF($AD$2="Off",'Activity data'!BG10,(((('Net zero Intermediate calcs'!BB9/('Net zero Intermediate calcs'!BB64+0.27))*ttokg)/Constants!$H$21)/(365/'Net zero Intermediate calcs'!BB65)))</f>
        <v>1204844.118793569</v>
      </c>
      <c r="BH10" s="102">
        <f>IF($AD$2="Off",'Activity data'!BH10,(((('Net zero Intermediate calcs'!BC9/('Net zero Intermediate calcs'!BC64+0.27))*ttokg)/Constants!$H$21)/(365/'Net zero Intermediate calcs'!BC65)))</f>
        <v>1252192.2581934838</v>
      </c>
      <c r="BI10" s="102">
        <f>IF($AD$2="Off",'Activity data'!BI10,(((('Net zero Intermediate calcs'!BD9/('Net zero Intermediate calcs'!BD64+0.27))*ttokg)/Constants!$H$21)/(365/'Net zero Intermediate calcs'!BD65)))</f>
        <v>1301144.1457319811</v>
      </c>
      <c r="BJ10" s="102">
        <f>IF($AD$2="Off",'Activity data'!BJ10,(((('Net zero Intermediate calcs'!BE9/('Net zero Intermediate calcs'!BE64+0.27))*ttokg)/Constants!$H$21)/(365/'Net zero Intermediate calcs'!BE65)))</f>
        <v>1351760.6474956314</v>
      </c>
      <c r="BK10" s="102">
        <f>IF($AD$2="Off",'Activity data'!BK10,(((('Net zero Intermediate calcs'!BF9/('Net zero Intermediate calcs'!BF64+0.27))*ttokg)/Constants!$H$21)/(365/'Net zero Intermediate calcs'!BF65)))</f>
        <v>1404289.806660047</v>
      </c>
      <c r="BL10" s="102">
        <f>IF($AD$2="Off",'Activity data'!BL10,(((('Net zero Intermediate calcs'!BG9/('Net zero Intermediate calcs'!BG64+0.27))*ttokg)/Constants!$H$21)/(365/'Net zero Intermediate calcs'!BG65)))</f>
        <v>1457483.5702698494</v>
      </c>
      <c r="BM10" s="102">
        <f>IF($AD$2="Off",'Activity data'!BM10,(((('Net zero Intermediate calcs'!BH9/('Net zero Intermediate calcs'!BH64+0.27))*ttokg)/Constants!$H$21)/(365/'Net zero Intermediate calcs'!BH65)))</f>
        <v>1475053.5504657943</v>
      </c>
      <c r="BN10" s="102">
        <f>IF($AD$2="Off",'Activity data'!BN10,(((('Net zero Intermediate calcs'!BI9/('Net zero Intermediate calcs'!BI64+0.27))*ttokg)/Constants!$H$21)/(365/'Net zero Intermediate calcs'!BI65)))</f>
        <v>1487035.1953819722</v>
      </c>
      <c r="BO10" s="102">
        <f>IF($AD$2="Off",'Activity data'!BO10,(((('Net zero Intermediate calcs'!BJ9/('Net zero Intermediate calcs'!BJ64+0.27))*ttokg)/Constants!$H$21)/(365/'Net zero Intermediate calcs'!BJ65)))</f>
        <v>1500562.4970795747</v>
      </c>
      <c r="BP10" s="102">
        <f>IF($AD$2="Off",'Activity data'!BP10,(((('Net zero Intermediate calcs'!BK9/('Net zero Intermediate calcs'!BK64+0.27))*ttokg)/Constants!$H$21)/(365/'Net zero Intermediate calcs'!BK65)))</f>
        <v>1512305.2786000853</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19464577.543958288</v>
      </c>
      <c r="AO11" s="23">
        <f>('Net zero Intermediate calcs'!AJ27*'Net zero Intermediate calcs'!AJ28)*Constants!$H$22</f>
        <v>19500026.351857115</v>
      </c>
      <c r="AP11" s="23">
        <f>('Net zero Intermediate calcs'!AK27*'Net zero Intermediate calcs'!AK28)*Constants!$H$22</f>
        <v>19539971.582340796</v>
      </c>
      <c r="AQ11" s="23">
        <f>('Net zero Intermediate calcs'!AL27*'Net zero Intermediate calcs'!AL28)*Constants!$H$22</f>
        <v>19584325.679520614</v>
      </c>
      <c r="AR11" s="23">
        <f>('Net zero Intermediate calcs'!AM27*'Net zero Intermediate calcs'!AM28)*Constants!$H$22</f>
        <v>19611140.401593182</v>
      </c>
      <c r="AS11" s="23">
        <f>('Net zero Intermediate calcs'!AN27*'Net zero Intermediate calcs'!AN28)*Constants!$H$22</f>
        <v>19641671.583020478</v>
      </c>
      <c r="AT11" s="23">
        <f>('Net zero Intermediate calcs'!AO27*'Net zero Intermediate calcs'!AO28)*Constants!$H$22</f>
        <v>19675453.515029512</v>
      </c>
      <c r="AU11" s="23">
        <f>('Net zero Intermediate calcs'!AP27*'Net zero Intermediate calcs'!AP28)*Constants!$H$22</f>
        <v>19712559.324975371</v>
      </c>
      <c r="AV11" s="23">
        <f>('Net zero Intermediate calcs'!AQ27*'Net zero Intermediate calcs'!AQ28)*Constants!$H$22</f>
        <v>19752633.57630505</v>
      </c>
      <c r="AW11" s="23">
        <f>('Net zero Intermediate calcs'!AR27*'Net zero Intermediate calcs'!AR28)*Constants!$H$22</f>
        <v>19780843.699544232</v>
      </c>
      <c r="AX11" s="23">
        <f>('Net zero Intermediate calcs'!AS27*'Net zero Intermediate calcs'!AS28)*Constants!$H$22</f>
        <v>19811527.410993222</v>
      </c>
      <c r="AY11" s="23">
        <f>('Net zero Intermediate calcs'!AT27*'Net zero Intermediate calcs'!AT28)*Constants!$H$22</f>
        <v>19844948.08412084</v>
      </c>
      <c r="AZ11" s="23">
        <f>('Net zero Intermediate calcs'!AU27*'Net zero Intermediate calcs'!AU28)*Constants!$H$22</f>
        <v>19881464.354469381</v>
      </c>
      <c r="BA11" s="23">
        <f>('Net zero Intermediate calcs'!AV27*'Net zero Intermediate calcs'!AV28)*Constants!$H$22</f>
        <v>19920009.687949695</v>
      </c>
      <c r="BB11" s="23">
        <f>('Net zero Intermediate calcs'!AW27*'Net zero Intermediate calcs'!AW28)*Constants!$H$22</f>
        <v>19944660.433464687</v>
      </c>
      <c r="BC11" s="23">
        <f>('Net zero Intermediate calcs'!AX27*'Net zero Intermediate calcs'!AX28)*Constants!$H$22</f>
        <v>19971777.182161923</v>
      </c>
      <c r="BD11" s="23">
        <f>('Net zero Intermediate calcs'!AY27*'Net zero Intermediate calcs'!AY28)*Constants!$H$22</f>
        <v>20000405.048270494</v>
      </c>
      <c r="BE11" s="23">
        <f>('Net zero Intermediate calcs'!AZ27*'Net zero Intermediate calcs'!AZ28)*Constants!$H$22</f>
        <v>20030919.506283071</v>
      </c>
      <c r="BF11" s="23">
        <f>('Net zero Intermediate calcs'!BA27*'Net zero Intermediate calcs'!BA28)*Constants!$H$22</f>
        <v>20063259.387943875</v>
      </c>
      <c r="BG11" s="23">
        <f>('Net zero Intermediate calcs'!BB27*'Net zero Intermediate calcs'!BB28)*Constants!$H$22</f>
        <v>20082327.190276504</v>
      </c>
      <c r="BH11" s="23">
        <f>('Net zero Intermediate calcs'!BC27*'Net zero Intermediate calcs'!BC28)*Constants!$H$22</f>
        <v>20102651.119875778</v>
      </c>
      <c r="BI11" s="23">
        <f>('Net zero Intermediate calcs'!BD27*'Net zero Intermediate calcs'!BD28)*Constants!$H$22</f>
        <v>20124638.557961207</v>
      </c>
      <c r="BJ11" s="23">
        <f>('Net zero Intermediate calcs'!BE27*'Net zero Intermediate calcs'!BE28)*Constants!$H$22</f>
        <v>20148245.158396158</v>
      </c>
      <c r="BK11" s="23">
        <f>('Net zero Intermediate calcs'!BF27*'Net zero Intermediate calcs'!BF28)*Constants!$H$22</f>
        <v>20173458.288057581</v>
      </c>
      <c r="BL11" s="23">
        <f>('Net zero Intermediate calcs'!BG27*'Net zero Intermediate calcs'!BG28)*Constants!$H$22</f>
        <v>20184584.37863522</v>
      </c>
      <c r="BM11" s="23">
        <f>('Net zero Intermediate calcs'!BH27*'Net zero Intermediate calcs'!BH28)*Constants!$H$22</f>
        <v>20191519.621203132</v>
      </c>
      <c r="BN11" s="23">
        <f>('Net zero Intermediate calcs'!BI27*'Net zero Intermediate calcs'!BI28)*Constants!$H$22</f>
        <v>20198812.342997003</v>
      </c>
      <c r="BO11" s="23">
        <f>('Net zero Intermediate calcs'!BJ27*'Net zero Intermediate calcs'!BJ28)*Constants!$H$22</f>
        <v>20207497.201573268</v>
      </c>
      <c r="BP11" s="23">
        <f>('Net zero Intermediate calcs'!BK27*'Net zero Intermediate calcs'!BK28)*Constants!$H$22</f>
        <v>20217043.297772702</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2908500.0927753765</v>
      </c>
      <c r="AO12" s="23">
        <f>('Net zero Intermediate calcs'!AJ27*'Net zero Intermediate calcs'!AJ28)*(1-Constants!$H$22)</f>
        <v>2913797.0410820977</v>
      </c>
      <c r="AP12" s="23">
        <f>('Net zero Intermediate calcs'!AK27*'Net zero Intermediate calcs'!AK28)*(1-Constants!$H$22)</f>
        <v>2919765.8686256362</v>
      </c>
      <c r="AQ12" s="23">
        <f>('Net zero Intermediate calcs'!AL27*'Net zero Intermediate calcs'!AL28)*(1-Constants!$H$22)</f>
        <v>2926393.492342161</v>
      </c>
      <c r="AR12" s="23">
        <f>('Net zero Intermediate calcs'!AM27*'Net zero Intermediate calcs'!AM28)*(1-Constants!$H$22)</f>
        <v>2930400.2898932346</v>
      </c>
      <c r="AS12" s="23">
        <f>('Net zero Intermediate calcs'!AN27*'Net zero Intermediate calcs'!AN28)*(1-Constants!$H$22)</f>
        <v>2934962.4204513361</v>
      </c>
      <c r="AT12" s="23">
        <f>('Net zero Intermediate calcs'!AO27*'Net zero Intermediate calcs'!AO28)*(1-Constants!$H$22)</f>
        <v>2940010.2953492375</v>
      </c>
      <c r="AU12" s="23">
        <f>('Net zero Intermediate calcs'!AP27*'Net zero Intermediate calcs'!AP28)*(1-Constants!$H$22)</f>
        <v>2945554.8416629867</v>
      </c>
      <c r="AV12" s="23">
        <f>('Net zero Intermediate calcs'!AQ27*'Net zero Intermediate calcs'!AQ28)*(1-Constants!$H$22)</f>
        <v>2951542.9481835137</v>
      </c>
      <c r="AW12" s="23">
        <f>('Net zero Intermediate calcs'!AR27*'Net zero Intermediate calcs'!AR28)*(1-Constants!$H$22)</f>
        <v>2955758.2539548855</v>
      </c>
      <c r="AX12" s="23">
        <f>('Net zero Intermediate calcs'!AS27*'Net zero Intermediate calcs'!AS28)*(1-Constants!$H$22)</f>
        <v>2960343.1763553093</v>
      </c>
      <c r="AY12" s="23">
        <f>('Net zero Intermediate calcs'!AT27*'Net zero Intermediate calcs'!AT28)*(1-Constants!$H$22)</f>
        <v>2965337.0700410451</v>
      </c>
      <c r="AZ12" s="23">
        <f>('Net zero Intermediate calcs'!AU27*'Net zero Intermediate calcs'!AU28)*(1-Constants!$H$22)</f>
        <v>2970793.5242310571</v>
      </c>
      <c r="BA12" s="23">
        <f>('Net zero Intermediate calcs'!AV27*'Net zero Intermediate calcs'!AV28)*(1-Constants!$H$22)</f>
        <v>2976553.1717625982</v>
      </c>
      <c r="BB12" s="23">
        <f>('Net zero Intermediate calcs'!AW27*'Net zero Intermediate calcs'!AW28)*(1-Constants!$H$22)</f>
        <v>2980236.6164947236</v>
      </c>
      <c r="BC12" s="23">
        <f>('Net zero Intermediate calcs'!AX27*'Net zero Intermediate calcs'!AX28)*(1-Constants!$H$22)</f>
        <v>2984288.5444609774</v>
      </c>
      <c r="BD12" s="23">
        <f>('Net zero Intermediate calcs'!AY27*'Net zero Intermediate calcs'!AY28)*(1-Constants!$H$22)</f>
        <v>2988566.2715806486</v>
      </c>
      <c r="BE12" s="23">
        <f>('Net zero Intermediate calcs'!AZ27*'Net zero Intermediate calcs'!AZ28)*(1-Constants!$H$22)</f>
        <v>2993125.9032377005</v>
      </c>
      <c r="BF12" s="23">
        <f>('Net zero Intermediate calcs'!BA27*'Net zero Intermediate calcs'!BA28)*(1-Constants!$H$22)</f>
        <v>2997958.2993479357</v>
      </c>
      <c r="BG12" s="23">
        <f>('Net zero Intermediate calcs'!BB27*'Net zero Intermediate calcs'!BB28)*(1-Constants!$H$22)</f>
        <v>3000807.5111907423</v>
      </c>
      <c r="BH12" s="23">
        <f>('Net zero Intermediate calcs'!BC27*'Net zero Intermediate calcs'!BC28)*(1-Constants!$H$22)</f>
        <v>3003844.4202113231</v>
      </c>
      <c r="BI12" s="23">
        <f>('Net zero Intermediate calcs'!BD27*'Net zero Intermediate calcs'!BD28)*(1-Constants!$H$22)</f>
        <v>3007129.8994654678</v>
      </c>
      <c r="BJ12" s="23">
        <f>('Net zero Intermediate calcs'!BE27*'Net zero Intermediate calcs'!BE28)*(1-Constants!$H$22)</f>
        <v>3010657.3225189666</v>
      </c>
      <c r="BK12" s="23">
        <f>('Net zero Intermediate calcs'!BF27*'Net zero Intermediate calcs'!BF28)*(1-Constants!$H$22)</f>
        <v>3014424.8016637764</v>
      </c>
      <c r="BL12" s="23">
        <f>('Net zero Intermediate calcs'!BG27*'Net zero Intermediate calcs'!BG28)*(1-Constants!$H$22)</f>
        <v>3016087.3209454929</v>
      </c>
      <c r="BM12" s="23">
        <f>('Net zero Intermediate calcs'!BH27*'Net zero Intermediate calcs'!BH28)*(1-Constants!$H$22)</f>
        <v>3017123.6215590886</v>
      </c>
      <c r="BN12" s="23">
        <f>('Net zero Intermediate calcs'!BI27*'Net zero Intermediate calcs'!BI28)*(1-Constants!$H$22)</f>
        <v>3018213.3386087478</v>
      </c>
      <c r="BO12" s="23">
        <f>('Net zero Intermediate calcs'!BJ27*'Net zero Intermediate calcs'!BJ28)*(1-Constants!$H$22)</f>
        <v>3019511.076097155</v>
      </c>
      <c r="BP12" s="23">
        <f>('Net zero Intermediate calcs'!BK27*'Net zero Intermediate calcs'!BK28)*(1-Constants!$H$22)</f>
        <v>3020937.5042648865</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2165590.6174249179</v>
      </c>
      <c r="AO13" s="23">
        <f>'Net zero Intermediate calcs'!AJ22*'Net zero Intermediate calcs'!AJ25*Constants!$H$23</f>
        <v>2172492.2611440439</v>
      </c>
      <c r="AP13" s="23">
        <f>'Net zero Intermediate calcs'!AK22*'Net zero Intermediate calcs'!AK25*Constants!$H$23</f>
        <v>2179990.8134643361</v>
      </c>
      <c r="AQ13" s="23">
        <f>'Net zero Intermediate calcs'!AL22*'Net zero Intermediate calcs'!AL25*Constants!$H$23</f>
        <v>2188078.375834797</v>
      </c>
      <c r="AR13" s="23">
        <f>'Net zero Intermediate calcs'!AM22*'Net zero Intermediate calcs'!AM25*Constants!$H$23</f>
        <v>2193114.676855139</v>
      </c>
      <c r="AS13" s="23">
        <f>'Net zero Intermediate calcs'!AN22*'Net zero Intermediate calcs'!AN25*Constants!$H$23</f>
        <v>2198652.081821586</v>
      </c>
      <c r="AT13" s="23">
        <f>'Net zero Intermediate calcs'!AO22*'Net zero Intermediate calcs'!AO25*Constants!$H$23</f>
        <v>2204617.7653629477</v>
      </c>
      <c r="AU13" s="23">
        <f>'Net zero Intermediate calcs'!AP22*'Net zero Intermediate calcs'!AP25*Constants!$H$23</f>
        <v>2211027.8240666147</v>
      </c>
      <c r="AV13" s="23">
        <f>'Net zero Intermediate calcs'!AQ22*'Net zero Intermediate calcs'!AQ25*Constants!$H$23</f>
        <v>2217827.0874643596</v>
      </c>
      <c r="AW13" s="23">
        <f>'Net zero Intermediate calcs'!AR22*'Net zero Intermediate calcs'!AR25*Constants!$H$23</f>
        <v>2222581.2793526598</v>
      </c>
      <c r="AX13" s="23">
        <f>'Net zero Intermediate calcs'!AS22*'Net zero Intermediate calcs'!AS25*Constants!$H$23</f>
        <v>2227659.4159700763</v>
      </c>
      <c r="AY13" s="23">
        <f>'Net zero Intermediate calcs'!AT22*'Net zero Intermediate calcs'!AT25*Constants!$H$23</f>
        <v>2233107.1610668516</v>
      </c>
      <c r="AZ13" s="23">
        <f>'Net zero Intermediate calcs'!AU22*'Net zero Intermediate calcs'!AU25*Constants!$H$23</f>
        <v>2238985.0520335394</v>
      </c>
      <c r="BA13" s="23">
        <f>'Net zero Intermediate calcs'!AV22*'Net zero Intermediate calcs'!AV25*Constants!$H$23</f>
        <v>2245120.5248576645</v>
      </c>
      <c r="BB13" s="23">
        <f>'Net zero Intermediate calcs'!AW22*'Net zero Intermediate calcs'!AW25*Constants!$H$23</f>
        <v>2248924.4756177147</v>
      </c>
      <c r="BC13" s="23">
        <f>'Net zero Intermediate calcs'!AX22*'Net zero Intermediate calcs'!AX25*Constants!$H$23</f>
        <v>2253070.5435556029</v>
      </c>
      <c r="BD13" s="23">
        <f>'Net zero Intermediate calcs'!AY22*'Net zero Intermediate calcs'!AY25*Constants!$H$23</f>
        <v>2257404.8632910624</v>
      </c>
      <c r="BE13" s="23">
        <f>'Net zero Intermediate calcs'!AZ22*'Net zero Intermediate calcs'!AZ25*Constants!$H$23</f>
        <v>2261989.8066644208</v>
      </c>
      <c r="BF13" s="23">
        <f>'Net zero Intermediate calcs'!BA22*'Net zero Intermediate calcs'!BA25*Constants!$H$23</f>
        <v>2266816.595090135</v>
      </c>
      <c r="BG13" s="23">
        <f>'Net zero Intermediate calcs'!BB22*'Net zero Intermediate calcs'!BB25*Constants!$H$23</f>
        <v>2269451.7466273834</v>
      </c>
      <c r="BH13" s="23">
        <f>'Net zero Intermediate calcs'!BC22*'Net zero Intermediate calcs'!BC25*Constants!$H$23</f>
        <v>2272247.4485876989</v>
      </c>
      <c r="BI13" s="23">
        <f>'Net zero Intermediate calcs'!BD22*'Net zero Intermediate calcs'!BD25*Constants!$H$23</f>
        <v>2275270.186053195</v>
      </c>
      <c r="BJ13" s="23">
        <f>'Net zero Intermediate calcs'!BE22*'Net zero Intermediate calcs'!BE25*Constants!$H$23</f>
        <v>2278513.4177052826</v>
      </c>
      <c r="BK13" s="23">
        <f>'Net zero Intermediate calcs'!BF22*'Net zero Intermediate calcs'!BF25*Constants!$H$23</f>
        <v>2281975.6337410598</v>
      </c>
      <c r="BL13" s="23">
        <f>'Net zero Intermediate calcs'!BG22*'Net zero Intermediate calcs'!BG25*Constants!$H$23</f>
        <v>2283148.0700883982</v>
      </c>
      <c r="BM13" s="23">
        <f>'Net zero Intermediate calcs'!BH22*'Net zero Intermediate calcs'!BH25*Constants!$H$23</f>
        <v>2283623.0752992742</v>
      </c>
      <c r="BN13" s="23">
        <f>'Net zero Intermediate calcs'!BI22*'Net zero Intermediate calcs'!BI25*Constants!$H$23</f>
        <v>2284130.1140536559</v>
      </c>
      <c r="BO13" s="23">
        <f>'Net zero Intermediate calcs'!BJ22*'Net zero Intermediate calcs'!BJ25*Constants!$H$23</f>
        <v>2284834.7750830506</v>
      </c>
      <c r="BP13" s="23">
        <f>'Net zero Intermediate calcs'!BK22*'Net zero Intermediate calcs'!BK25*Constants!$H$23</f>
        <v>2285652.8262120942</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4203793.5514718983</v>
      </c>
      <c r="AO14" s="23">
        <f>'Net zero Intermediate calcs'!AJ22*'Net zero Intermediate calcs'!AJ25*(1-Constants!$H$23)</f>
        <v>4217190.8598678494</v>
      </c>
      <c r="AP14" s="23">
        <f>'Net zero Intermediate calcs'!AK22*'Net zero Intermediate calcs'!AK25*(1-Constants!$H$23)</f>
        <v>4231746.873195475</v>
      </c>
      <c r="AQ14" s="23">
        <f>'Net zero Intermediate calcs'!AL22*'Net zero Intermediate calcs'!AL25*(1-Constants!$H$23)</f>
        <v>4247446.258973428</v>
      </c>
      <c r="AR14" s="23">
        <f>'Net zero Intermediate calcs'!AM22*'Net zero Intermediate calcs'!AM25*(1-Constants!$H$23)</f>
        <v>4257222.6080129165</v>
      </c>
      <c r="AS14" s="23">
        <f>'Net zero Intermediate calcs'!AN22*'Net zero Intermediate calcs'!AN25*(1-Constants!$H$23)</f>
        <v>4267971.6882419018</v>
      </c>
      <c r="AT14" s="23">
        <f>'Net zero Intermediate calcs'!AO22*'Net zero Intermediate calcs'!AO25*(1-Constants!$H$23)</f>
        <v>4279552.1327633681</v>
      </c>
      <c r="AU14" s="23">
        <f>'Net zero Intermediate calcs'!AP22*'Net zero Intermediate calcs'!AP25*(1-Constants!$H$23)</f>
        <v>4291995.1878940165</v>
      </c>
      <c r="AV14" s="23">
        <f>'Net zero Intermediate calcs'!AQ22*'Net zero Intermediate calcs'!AQ25*(1-Constants!$H$23)</f>
        <v>4305193.7580190506</v>
      </c>
      <c r="AW14" s="23">
        <f>'Net zero Intermediate calcs'!AR22*'Net zero Intermediate calcs'!AR25*(1-Constants!$H$23)</f>
        <v>4314422.4834492803</v>
      </c>
      <c r="AX14" s="23">
        <f>'Net zero Intermediate calcs'!AS22*'Net zero Intermediate calcs'!AS25*(1-Constants!$H$23)</f>
        <v>4324280.0427654414</v>
      </c>
      <c r="AY14" s="23">
        <f>'Net zero Intermediate calcs'!AT22*'Net zero Intermediate calcs'!AT25*(1-Constants!$H$23)</f>
        <v>4334855.0773650641</v>
      </c>
      <c r="AZ14" s="23">
        <f>'Net zero Intermediate calcs'!AU22*'Net zero Intermediate calcs'!AU25*(1-Constants!$H$23)</f>
        <v>4346265.1010062816</v>
      </c>
      <c r="BA14" s="23">
        <f>'Net zero Intermediate calcs'!AV22*'Net zero Intermediate calcs'!AV25*(1-Constants!$H$23)</f>
        <v>4358175.1364884069</v>
      </c>
      <c r="BB14" s="23">
        <f>'Net zero Intermediate calcs'!AW22*'Net zero Intermediate calcs'!AW25*(1-Constants!$H$23)</f>
        <v>4365559.2761990922</v>
      </c>
      <c r="BC14" s="23">
        <f>'Net zero Intermediate calcs'!AX22*'Net zero Intermediate calcs'!AX25*(1-Constants!$H$23)</f>
        <v>4373607.5257255817</v>
      </c>
      <c r="BD14" s="23">
        <f>'Net zero Intermediate calcs'!AY22*'Net zero Intermediate calcs'!AY25*(1-Constants!$H$23)</f>
        <v>4382021.2052120613</v>
      </c>
      <c r="BE14" s="23">
        <f>'Net zero Intermediate calcs'!AZ22*'Net zero Intermediate calcs'!AZ25*(1-Constants!$H$23)</f>
        <v>4390921.3894074038</v>
      </c>
      <c r="BF14" s="23">
        <f>'Net zero Intermediate calcs'!BA22*'Net zero Intermediate calcs'!BA25*(1-Constants!$H$23)</f>
        <v>4400291.0375279086</v>
      </c>
      <c r="BG14" s="23">
        <f>'Net zero Intermediate calcs'!BB22*'Net zero Intermediate calcs'!BB25*(1-Constants!$H$23)</f>
        <v>4405406.3316884488</v>
      </c>
      <c r="BH14" s="23">
        <f>'Net zero Intermediate calcs'!BC22*'Net zero Intermediate calcs'!BC25*(1-Constants!$H$23)</f>
        <v>4410833.2825525915</v>
      </c>
      <c r="BI14" s="23">
        <f>'Net zero Intermediate calcs'!BD22*'Net zero Intermediate calcs'!BD25*(1-Constants!$H$23)</f>
        <v>4416700.9493973777</v>
      </c>
      <c r="BJ14" s="23">
        <f>'Net zero Intermediate calcs'!BE22*'Net zero Intermediate calcs'!BE25*(1-Constants!$H$23)</f>
        <v>4422996.6343690772</v>
      </c>
      <c r="BK14" s="23">
        <f>'Net zero Intermediate calcs'!BF22*'Net zero Intermediate calcs'!BF25*(1-Constants!$H$23)</f>
        <v>4429717.4066738207</v>
      </c>
      <c r="BL14" s="23">
        <f>'Net zero Intermediate calcs'!BG22*'Net zero Intermediate calcs'!BG25*(1-Constants!$H$23)</f>
        <v>4431993.3125245366</v>
      </c>
      <c r="BM14" s="23">
        <f>'Net zero Intermediate calcs'!BH22*'Net zero Intermediate calcs'!BH25*(1-Constants!$H$23)</f>
        <v>4432915.3814632958</v>
      </c>
      <c r="BN14" s="23">
        <f>'Net zero Intermediate calcs'!BI22*'Net zero Intermediate calcs'!BI25*(1-Constants!$H$23)</f>
        <v>4433899.6331629781</v>
      </c>
      <c r="BO14" s="23">
        <f>'Net zero Intermediate calcs'!BJ22*'Net zero Intermediate calcs'!BJ25*(1-Constants!$H$23)</f>
        <v>4435267.5045729801</v>
      </c>
      <c r="BP14" s="23">
        <f>'Net zero Intermediate calcs'!BK22*'Net zero Intermediate calcs'!BK25*(1-Constants!$H$23)</f>
        <v>4436855.4861764172</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298168.97855724068</v>
      </c>
      <c r="AO15" s="23">
        <f>((Data!$AJ$61*((Drivers!AK5*1000000)/Drivers!AK4))+Data!$AK$61)</f>
        <v>297646.10378699144</v>
      </c>
      <c r="AP15" s="23">
        <f>((Data!$AJ$61*((Drivers!AL5*1000000)/Drivers!AL4))+Data!$AK$61)</f>
        <v>297419.76916621497</v>
      </c>
      <c r="AQ15" s="23">
        <f>((Data!$AJ$61*((Drivers!AM5*1000000)/Drivers!AM4))+Data!$AK$61)</f>
        <v>297663.53197112901</v>
      </c>
      <c r="AR15" s="23">
        <f>((Data!$AJ$61*((Drivers!AN5*1000000)/Drivers!AN4))+Data!$AK$61)</f>
        <v>298439.13528785773</v>
      </c>
      <c r="AS15" s="23">
        <f>((Data!$AJ$61*((Drivers!AO5*1000000)/Drivers!AO4))+Data!$AK$61)</f>
        <v>299577.06411067082</v>
      </c>
      <c r="AT15" s="23">
        <f>((Data!$AJ$61*((Drivers!AP5*1000000)/Drivers!AP4))+Data!$AK$61)</f>
        <v>300694.67413696798</v>
      </c>
      <c r="AU15" s="23">
        <f>((Data!$AJ$61*((Drivers!AQ5*1000000)/Drivers!AQ4))+Data!$AK$61)</f>
        <v>302078.03144575516</v>
      </c>
      <c r="AV15" s="23">
        <f>((Data!$AJ$61*((Drivers!AR5*1000000)/Drivers!AR4))+Data!$AK$61)</f>
        <v>303447.45991488901</v>
      </c>
      <c r="AW15" s="23">
        <f>((Data!$AJ$61*((Drivers!AS5*1000000)/Drivers!AS4))+Data!$AK$61)</f>
        <v>308428.17998244683</v>
      </c>
      <c r="AX15" s="23">
        <f>((Data!$AJ$61*((Drivers!AT5*1000000)/Drivers!AT4))+Data!$AK$61)</f>
        <v>313251.76194694394</v>
      </c>
      <c r="AY15" s="23">
        <f>((Data!$AJ$61*((Drivers!AU5*1000000)/Drivers!AU4))+Data!$AK$61)</f>
        <v>318382.11972118897</v>
      </c>
      <c r="AZ15" s="23">
        <f>((Data!$AJ$61*((Drivers!AV5*1000000)/Drivers!AV4))+Data!$AK$61)</f>
        <v>324381.8615516409</v>
      </c>
      <c r="BA15" s="23">
        <f>((Data!$AJ$61*((Drivers!AW5*1000000)/Drivers!AW4))+Data!$AK$61)</f>
        <v>330031.56143858109</v>
      </c>
      <c r="BB15" s="23">
        <f>((Data!$AJ$61*((Drivers!AX5*1000000)/Drivers!AX4))+Data!$AK$61)</f>
        <v>336322.27583416383</v>
      </c>
      <c r="BC15" s="23">
        <f>((Data!$AJ$61*((Drivers!AY5*1000000)/Drivers!AY4))+Data!$AK$61)</f>
        <v>343165.96187707153</v>
      </c>
      <c r="BD15" s="23">
        <f>((Data!$AJ$61*((Drivers!AZ5*1000000)/Drivers!AZ4))+Data!$AK$61)</f>
        <v>349478.12411988946</v>
      </c>
      <c r="BE15" s="23">
        <f>((Data!$AJ$61*((Drivers!BA5*1000000)/Drivers!BA4))+Data!$AK$61)</f>
        <v>355804.51557078591</v>
      </c>
      <c r="BF15" s="23">
        <f>((Data!$AJ$61*((Drivers!BB5*1000000)/Drivers!BB4))+Data!$AK$61)</f>
        <v>362146.50930355431</v>
      </c>
      <c r="BG15" s="23">
        <f>((Data!$AJ$61*((Drivers!BC5*1000000)/Drivers!BC4))+Data!$AK$61)</f>
        <v>369096.23755726102</v>
      </c>
      <c r="BH15" s="23">
        <f>((Data!$AJ$61*((Drivers!BD5*1000000)/Drivers!BD4))+Data!$AK$61)</f>
        <v>375636.50318447954</v>
      </c>
      <c r="BI15" s="23">
        <f>((Data!$AJ$61*((Drivers!BE5*1000000)/Drivers!BE4))+Data!$AK$61)</f>
        <v>382325.87678219087</v>
      </c>
      <c r="BJ15" s="23">
        <f>((Data!$AJ$61*((Drivers!BF5*1000000)/Drivers!BF4))+Data!$AK$61)</f>
        <v>389169.37775526568</v>
      </c>
      <c r="BK15" s="23">
        <f>((Data!$AJ$61*((Drivers!BG5*1000000)/Drivers!BG4))+Data!$AK$61)</f>
        <v>396205.90291271056</v>
      </c>
      <c r="BL15" s="23">
        <f>((Data!$AJ$61*((Drivers!BH5*1000000)/Drivers!BH4))+Data!$AK$61)</f>
        <v>403510.23816715367</v>
      </c>
      <c r="BM15" s="23">
        <f>((Data!$AJ$61*((Drivers!BI5*1000000)/Drivers!BI4))+Data!$AK$61)</f>
        <v>404280.26792254217</v>
      </c>
      <c r="BN15" s="23">
        <f>((Data!$AJ$61*((Drivers!BJ5*1000000)/Drivers!BJ4))+Data!$AK$61)</f>
        <v>404025.69897284079</v>
      </c>
      <c r="BO15" s="23">
        <f>((Data!$AJ$61*((Drivers!BK5*1000000)/Drivers!BK4))+Data!$AK$61)</f>
        <v>404030.45617915795</v>
      </c>
      <c r="BP15" s="23">
        <f>((Data!$AJ$61*((Drivers!BL5*1000000)/Drivers!BL4))+Data!$AK$61)</f>
        <v>403705.81911711034</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1385663.6683093377</v>
      </c>
      <c r="AO17" s="23">
        <f>'Net zero Intermediate calcs'!AJ32*'Net zero Intermediate calcs'!AJ33*Constants!$H$24</f>
        <v>1365168.6888929117</v>
      </c>
      <c r="AP17" s="23">
        <f>'Net zero Intermediate calcs'!AK32*'Net zero Intermediate calcs'!AK33*Constants!$H$24</f>
        <v>1348125.0262262211</v>
      </c>
      <c r="AQ17" s="23">
        <f>'Net zero Intermediate calcs'!AL32*'Net zero Intermediate calcs'!AL33*Constants!$H$24</f>
        <v>1335937.7600684832</v>
      </c>
      <c r="AR17" s="23">
        <f>'Net zero Intermediate calcs'!AM32*'Net zero Intermediate calcs'!AM33*Constants!$H$24</f>
        <v>1326904.2218661099</v>
      </c>
      <c r="AS17" s="23">
        <f>'Net zero Intermediate calcs'!AN32*'Net zero Intermediate calcs'!AN33*Constants!$H$24</f>
        <v>1321445.410271826</v>
      </c>
      <c r="AT17" s="23">
        <f>'Net zero Intermediate calcs'!AO32*'Net zero Intermediate calcs'!AO33*Constants!$H$24</f>
        <v>1316119.3255568219</v>
      </c>
      <c r="AU17" s="23">
        <f>'Net zero Intermediate calcs'!AP32*'Net zero Intermediate calcs'!AP33*Constants!$H$24</f>
        <v>1313345.9916157301</v>
      </c>
      <c r="AV17" s="23">
        <f>'Net zero Intermediate calcs'!AQ32*'Net zero Intermediate calcs'!AQ33*Constants!$H$24</f>
        <v>1310663.9747118964</v>
      </c>
      <c r="AW17" s="23">
        <f>'Net zero Intermediate calcs'!AR32*'Net zero Intermediate calcs'!AR33*Constants!$H$24</f>
        <v>1336734.6742929989</v>
      </c>
      <c r="AX17" s="23">
        <f>'Net zero Intermediate calcs'!AS32*'Net zero Intermediate calcs'!AS33*Constants!$H$24</f>
        <v>1361001.2466996911</v>
      </c>
      <c r="AY17" s="23">
        <f>'Net zero Intermediate calcs'!AT32*'Net zero Intermediate calcs'!AT33*Constants!$H$24</f>
        <v>1387305.1997815941</v>
      </c>
      <c r="AZ17" s="23">
        <f>'Net zero Intermediate calcs'!AU32*'Net zero Intermediate calcs'!AU33*Constants!$H$24</f>
        <v>1420116.9246139578</v>
      </c>
      <c r="BA17" s="23">
        <f>'Net zero Intermediate calcs'!AV32*'Net zero Intermediate calcs'!AV33*Constants!$H$24</f>
        <v>1449467.0091309536</v>
      </c>
      <c r="BB17" s="23">
        <f>'Net zero Intermediate calcs'!AW32*'Net zero Intermediate calcs'!AW33*Constants!$H$24</f>
        <v>1481581.7445973777</v>
      </c>
      <c r="BC17" s="23">
        <f>'Net zero Intermediate calcs'!AX32*'Net zero Intermediate calcs'!AX33*Constants!$H$24</f>
        <v>1517242.4981273543</v>
      </c>
      <c r="BD17" s="23">
        <f>'Net zero Intermediate calcs'!AY32*'Net zero Intermediate calcs'!AY33*Constants!$H$24</f>
        <v>1547942.8591114352</v>
      </c>
      <c r="BE17" s="23">
        <f>'Net zero Intermediate calcs'!AZ32*'Net zero Intermediate calcs'!AZ33*Constants!$H$24</f>
        <v>1578002.2916973364</v>
      </c>
      <c r="BF17" s="23">
        <f>'Net zero Intermediate calcs'!BA32*'Net zero Intermediate calcs'!BA33*Constants!$H$24</f>
        <v>1607438.0328256276</v>
      </c>
      <c r="BG17" s="23">
        <f>'Net zero Intermediate calcs'!BB32*'Net zero Intermediate calcs'!BB33*Constants!$H$24</f>
        <v>1638921.560608722</v>
      </c>
      <c r="BH17" s="23">
        <f>'Net zero Intermediate calcs'!BC32*'Net zero Intermediate calcs'!BC33*Constants!$H$24</f>
        <v>1666493.7207253552</v>
      </c>
      <c r="BI17" s="23">
        <f>'Net zero Intermediate calcs'!BD32*'Net zero Intermediate calcs'!BD33*Constants!$H$24</f>
        <v>1694337.0074528863</v>
      </c>
      <c r="BJ17" s="23">
        <f>'Net zero Intermediate calcs'!BE32*'Net zero Intermediate calcs'!BE33*Constants!$H$24</f>
        <v>1722457.9435671482</v>
      </c>
      <c r="BK17" s="23">
        <f>'Net zero Intermediate calcs'!BF32*'Net zero Intermediate calcs'!BF33*Constants!$H$24</f>
        <v>1751101.8692181541</v>
      </c>
      <c r="BL17" s="23">
        <f>'Net zero Intermediate calcs'!BG32*'Net zero Intermediate calcs'!BG33*Constants!$H$24</f>
        <v>1778848.8025288102</v>
      </c>
      <c r="BM17" s="23">
        <f>'Net zero Intermediate calcs'!BH32*'Net zero Intermediate calcs'!BH33*Constants!$H$24</f>
        <v>1760513.1238990636</v>
      </c>
      <c r="BN17" s="23">
        <f>'Net zero Intermediate calcs'!BI32*'Net zero Intermediate calcs'!BI33*Constants!$H$24</f>
        <v>1735425.5807116297</v>
      </c>
      <c r="BO17" s="23">
        <f>'Net zero Intermediate calcs'!BJ32*'Net zero Intermediate calcs'!BJ33*Constants!$H$24</f>
        <v>1712479.484721178</v>
      </c>
      <c r="BP17" s="23">
        <f>'Net zero Intermediate calcs'!BK32*'Net zero Intermediate calcs'!BK33*Constants!$H$24</f>
        <v>1687681.5668971597</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188954.13658763695</v>
      </c>
      <c r="AO18" s="23">
        <f>'Net zero Intermediate calcs'!AJ32*'Net zero Intermediate calcs'!AJ33*(1-Constants!$H$24)</f>
        <v>186159.36666721522</v>
      </c>
      <c r="AP18" s="23">
        <f>'Net zero Intermediate calcs'!AK32*'Net zero Intermediate calcs'!AK33*(1-Constants!$H$24)</f>
        <v>183835.23084903014</v>
      </c>
      <c r="AQ18" s="23">
        <f>'Net zero Intermediate calcs'!AL32*'Net zero Intermediate calcs'!AL33*(1-Constants!$H$24)</f>
        <v>182173.33091842951</v>
      </c>
      <c r="AR18" s="23">
        <f>'Net zero Intermediate calcs'!AM32*'Net zero Intermediate calcs'!AM33*(1-Constants!$H$24)</f>
        <v>180941.48479992407</v>
      </c>
      <c r="AS18" s="23">
        <f>'Net zero Intermediate calcs'!AN32*'Net zero Intermediate calcs'!AN33*(1-Constants!$H$24)</f>
        <v>180197.10140070354</v>
      </c>
      <c r="AT18" s="23">
        <f>'Net zero Intermediate calcs'!AO32*'Net zero Intermediate calcs'!AO33*(1-Constants!$H$24)</f>
        <v>179470.81712138481</v>
      </c>
      <c r="AU18" s="23">
        <f>'Net zero Intermediate calcs'!AP32*'Net zero Intermediate calcs'!AP33*(1-Constants!$H$24)</f>
        <v>179092.63522032683</v>
      </c>
      <c r="AV18" s="23">
        <f>'Net zero Intermediate calcs'!AQ32*'Net zero Intermediate calcs'!AQ33*(1-Constants!$H$24)</f>
        <v>178726.90564253132</v>
      </c>
      <c r="AW18" s="23">
        <f>'Net zero Intermediate calcs'!AR32*'Net zero Intermediate calcs'!AR33*(1-Constants!$H$24)</f>
        <v>182282.00103995437</v>
      </c>
      <c r="AX18" s="23">
        <f>'Net zero Intermediate calcs'!AS32*'Net zero Intermediate calcs'!AS33*(1-Constants!$H$24)</f>
        <v>185591.07909541242</v>
      </c>
      <c r="AY18" s="23">
        <f>'Net zero Intermediate calcs'!AT32*'Net zero Intermediate calcs'!AT33*(1-Constants!$H$24)</f>
        <v>189177.98178839919</v>
      </c>
      <c r="AZ18" s="23">
        <f>'Net zero Intermediate calcs'!AU32*'Net zero Intermediate calcs'!AU33*(1-Constants!$H$24)</f>
        <v>193652.30790190332</v>
      </c>
      <c r="BA18" s="23">
        <f>'Net zero Intermediate calcs'!AV32*'Net zero Intermediate calcs'!AV33*(1-Constants!$H$24)</f>
        <v>197654.59215422094</v>
      </c>
      <c r="BB18" s="23">
        <f>'Net zero Intermediate calcs'!AW32*'Net zero Intermediate calcs'!AW33*(1-Constants!$H$24)</f>
        <v>202033.87426327876</v>
      </c>
      <c r="BC18" s="23">
        <f>'Net zero Intermediate calcs'!AX32*'Net zero Intermediate calcs'!AX33*(1-Constants!$H$24)</f>
        <v>206896.70429009377</v>
      </c>
      <c r="BD18" s="23">
        <f>'Net zero Intermediate calcs'!AY32*'Net zero Intermediate calcs'!AY33*(1-Constants!$H$24)</f>
        <v>211083.11715155933</v>
      </c>
      <c r="BE18" s="23">
        <f>'Net zero Intermediate calcs'!AZ32*'Net zero Intermediate calcs'!AZ33*(1-Constants!$H$24)</f>
        <v>215182.1306860004</v>
      </c>
      <c r="BF18" s="23">
        <f>'Net zero Intermediate calcs'!BA32*'Net zero Intermediate calcs'!BA33*(1-Constants!$H$24)</f>
        <v>219196.09538531283</v>
      </c>
      <c r="BG18" s="23">
        <f>'Net zero Intermediate calcs'!BB32*'Net zero Intermediate calcs'!BB33*(1-Constants!$H$24)</f>
        <v>223489.30371937118</v>
      </c>
      <c r="BH18" s="23">
        <f>'Net zero Intermediate calcs'!BC32*'Net zero Intermediate calcs'!BC33*(1-Constants!$H$24)</f>
        <v>227249.14373527569</v>
      </c>
      <c r="BI18" s="23">
        <f>'Net zero Intermediate calcs'!BD32*'Net zero Intermediate calcs'!BD33*(1-Constants!$H$24)</f>
        <v>231045.9555617572</v>
      </c>
      <c r="BJ18" s="23">
        <f>'Net zero Intermediate calcs'!BE32*'Net zero Intermediate calcs'!BE33*(1-Constants!$H$24)</f>
        <v>234880.62866824746</v>
      </c>
      <c r="BK18" s="23">
        <f>'Net zero Intermediate calcs'!BF32*'Net zero Intermediate calcs'!BF33*(1-Constants!$H$24)</f>
        <v>238786.61852974829</v>
      </c>
      <c r="BL18" s="23">
        <f>'Net zero Intermediate calcs'!BG32*'Net zero Intermediate calcs'!BG33*(1-Constants!$H$24)</f>
        <v>242570.29125392865</v>
      </c>
      <c r="BM18" s="23">
        <f>'Net zero Intermediate calcs'!BH32*'Net zero Intermediate calcs'!BH33*(1-Constants!$H$24)</f>
        <v>240069.97144078137</v>
      </c>
      <c r="BN18" s="23">
        <f>'Net zero Intermediate calcs'!BI32*'Net zero Intermediate calcs'!BI33*(1-Constants!$H$24)</f>
        <v>236648.94282431313</v>
      </c>
      <c r="BO18" s="23">
        <f>'Net zero Intermediate calcs'!BJ32*'Net zero Intermediate calcs'!BJ33*(1-Constants!$H$24)</f>
        <v>233519.92973470606</v>
      </c>
      <c r="BP18" s="23">
        <f>'Net zero Intermediate calcs'!BK32*'Net zero Intermediate calcs'!BK33*(1-Constants!$H$24)</f>
        <v>230138.3954859763</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26537098.334030479</v>
      </c>
      <c r="AO19" s="23">
        <f>'Net zero Intermediate calcs'!AJ37*'Net zero Intermediate calcs'!AJ38*Constants!$H$25</f>
        <v>26798227.388421658</v>
      </c>
      <c r="AP19" s="23">
        <f>'Net zero Intermediate calcs'!AK37*'Net zero Intermediate calcs'!AK38*Constants!$H$25</f>
        <v>27090130.468705673</v>
      </c>
      <c r="AQ19" s="23">
        <f>'Net zero Intermediate calcs'!AL37*'Net zero Intermediate calcs'!AL38*Constants!$H$25</f>
        <v>27430600.703013875</v>
      </c>
      <c r="AR19" s="23">
        <f>'Net zero Intermediate calcs'!AM37*'Net zero Intermediate calcs'!AM38*Constants!$H$25</f>
        <v>27780792.79829539</v>
      </c>
      <c r="AS19" s="23">
        <f>'Net zero Intermediate calcs'!AN37*'Net zero Intermediate calcs'!AN38*Constants!$H$25</f>
        <v>28170910.65251695</v>
      </c>
      <c r="AT19" s="23">
        <f>'Net zero Intermediate calcs'!AO37*'Net zero Intermediate calcs'!AO38*Constants!$H$25</f>
        <v>28563941.069058858</v>
      </c>
      <c r="AU19" s="23">
        <f>'Net zero Intermediate calcs'!AP37*'Net zero Intermediate calcs'!AP38*Constants!$H$25</f>
        <v>28988665.075538602</v>
      </c>
      <c r="AV19" s="23">
        <f>'Net zero Intermediate calcs'!AQ37*'Net zero Intermediate calcs'!AQ38*Constants!$H$25</f>
        <v>29417519.160124872</v>
      </c>
      <c r="AW19" s="23">
        <f>'Net zero Intermediate calcs'!AR37*'Net zero Intermediate calcs'!AR38*Constants!$H$25</f>
        <v>30182735.111072995</v>
      </c>
      <c r="AX19" s="23">
        <f>'Net zero Intermediate calcs'!AS37*'Net zero Intermediate calcs'!AS38*Constants!$H$25</f>
        <v>30942605.524074391</v>
      </c>
      <c r="AY19" s="23">
        <f>'Net zero Intermediate calcs'!AT37*'Net zero Intermediate calcs'!AT38*Constants!$H$25</f>
        <v>31745198.096806262</v>
      </c>
      <c r="AZ19" s="23">
        <f>'Net zero Intermediate calcs'!AU37*'Net zero Intermediate calcs'!AU38*Constants!$H$25</f>
        <v>32650604.113421194</v>
      </c>
      <c r="BA19" s="23">
        <f>'Net zero Intermediate calcs'!AV37*'Net zero Intermediate calcs'!AV38*Constants!$H$25</f>
        <v>33532020.04902342</v>
      </c>
      <c r="BB19" s="23">
        <f>'Net zero Intermediate calcs'!AW37*'Net zero Intermediate calcs'!AW38*Constants!$H$25</f>
        <v>34452682.76419241</v>
      </c>
      <c r="BC19" s="23">
        <f>'Net zero Intermediate calcs'!AX37*'Net zero Intermediate calcs'!AX38*Constants!$H$25</f>
        <v>35444507.329844385</v>
      </c>
      <c r="BD19" s="23">
        <f>'Net zero Intermediate calcs'!AY37*'Net zero Intermediate calcs'!AY38*Constants!$H$25</f>
        <v>36391395.4225666</v>
      </c>
      <c r="BE19" s="23">
        <f>'Net zero Intermediate calcs'!AZ37*'Net zero Intermediate calcs'!AZ38*Constants!$H$25</f>
        <v>37351789.808668256</v>
      </c>
      <c r="BF19" s="23">
        <f>'Net zero Intermediate calcs'!BA37*'Net zero Intermediate calcs'!BA38*Constants!$H$25</f>
        <v>38325999.88382268</v>
      </c>
      <c r="BG19" s="23">
        <f>'Net zero Intermediate calcs'!BB37*'Net zero Intermediate calcs'!BB38*Constants!$H$25</f>
        <v>39335968.82937859</v>
      </c>
      <c r="BH19" s="23">
        <f>'Net zero Intermediate calcs'!BC37*'Net zero Intermediate calcs'!BC38*Constants!$H$25</f>
        <v>40311410.153535061</v>
      </c>
      <c r="BI19" s="23">
        <f>'Net zero Intermediate calcs'!BD37*'Net zero Intermediate calcs'!BD38*Constants!$H$25</f>
        <v>41314150.424831927</v>
      </c>
      <c r="BJ19" s="23">
        <f>'Net zero Intermediate calcs'!BE37*'Net zero Intermediate calcs'!BE38*Constants!$H$25</f>
        <v>42345161.380998194</v>
      </c>
      <c r="BK19" s="23">
        <f>'Net zero Intermediate calcs'!BF37*'Net zero Intermediate calcs'!BF38*Constants!$H$25</f>
        <v>43409276.340699047</v>
      </c>
      <c r="BL19" s="23">
        <f>'Net zero Intermediate calcs'!BG37*'Net zero Intermediate calcs'!BG38*Constants!$H$25</f>
        <v>44466195.292929418</v>
      </c>
      <c r="BM19" s="23">
        <f>'Net zero Intermediate calcs'!BH37*'Net zero Intermediate calcs'!BH38*Constants!$H$25</f>
        <v>44783949.312914312</v>
      </c>
      <c r="BN19" s="23">
        <f>'Net zero Intermediate calcs'!BI37*'Net zero Intermediate calcs'!BI38*Constants!$H$25</f>
        <v>44985750.218285836</v>
      </c>
      <c r="BO19" s="23">
        <f>'Net zero Intermediate calcs'!BJ37*'Net zero Intermediate calcs'!BJ38*Constants!$H$25</f>
        <v>45218445.695052154</v>
      </c>
      <c r="BP19" s="23">
        <f>'Net zero Intermediate calcs'!BK37*'Net zero Intermediate calcs'!BK38*Constants!$H$25</f>
        <v>45413992.722140417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87024724.586969644</v>
      </c>
      <c r="AO20" s="23">
        <f>'Net zero Intermediate calcs'!AJ42*'Net zero Intermediate calcs'!AJ43*Constants!$H$26</f>
        <v>86664200.134205788</v>
      </c>
      <c r="AP20" s="23">
        <f>'Net zero Intermediate calcs'!AK42*'Net zero Intermediate calcs'!AK43*Constants!$H$26</f>
        <v>86586579.819698527</v>
      </c>
      <c r="AQ20" s="23">
        <f>'Net zero Intermediate calcs'!AL42*'Net zero Intermediate calcs'!AL43*Constants!$H$26</f>
        <v>86945804.045483023</v>
      </c>
      <c r="AR20" s="23">
        <f>'Net zero Intermediate calcs'!AM42*'Net zero Intermediate calcs'!AM43*Constants!$H$26</f>
        <v>87670846.656610489</v>
      </c>
      <c r="AS20" s="23">
        <f>'Net zero Intermediate calcs'!AN42*'Net zero Intermediate calcs'!AN43*Constants!$H$26</f>
        <v>88739133.163622186</v>
      </c>
      <c r="AT20" s="23">
        <f>'Net zero Intermediate calcs'!AO42*'Net zero Intermediate calcs'!AO43*Constants!$H$26</f>
        <v>89811923.838420168</v>
      </c>
      <c r="AU20" s="23">
        <f>'Net zero Intermediate calcs'!AP42*'Net zero Intermediate calcs'!AP43*Constants!$H$26</f>
        <v>91143420.906437531</v>
      </c>
      <c r="AV20" s="23">
        <f>'Net zero Intermediate calcs'!AQ42*'Net zero Intermediate calcs'!AQ43*Constants!$H$26</f>
        <v>92485320.80595845</v>
      </c>
      <c r="AW20" s="23">
        <f>'Net zero Intermediate calcs'!AR42*'Net zero Intermediate calcs'!AR43*Constants!$H$26</f>
        <v>96967428.469037428</v>
      </c>
      <c r="AX20" s="23">
        <f>'Net zero Intermediate calcs'!AS42*'Net zero Intermediate calcs'!AS43*Constants!$H$26</f>
        <v>101336644.73084001</v>
      </c>
      <c r="AY20" s="23">
        <f>'Net zero Intermediate calcs'!AT42*'Net zero Intermediate calcs'!AT43*Constants!$H$26</f>
        <v>106009402.9984204</v>
      </c>
      <c r="AZ20" s="23">
        <f>'Net zero Intermediate calcs'!AU42*'Net zero Intermediate calcs'!AU43*Constants!$H$26</f>
        <v>111493343.45819627</v>
      </c>
      <c r="BA20" s="23">
        <f>'Net zero Intermediate calcs'!AV42*'Net zero Intermediate calcs'!AV43*Constants!$H$26</f>
        <v>116697266.41186769</v>
      </c>
      <c r="BB20" s="23">
        <f>'Net zero Intermediate calcs'!AW42*'Net zero Intermediate calcs'!AW43*Constants!$H$26</f>
        <v>122377657.68880118</v>
      </c>
      <c r="BC20" s="23">
        <f>'Net zero Intermediate calcs'!AX42*'Net zero Intermediate calcs'!AX43*Constants!$H$26</f>
        <v>128580922.89996801</v>
      </c>
      <c r="BD20" s="23">
        <f>'Net zero Intermediate calcs'!AY42*'Net zero Intermediate calcs'!AY43*Constants!$H$26</f>
        <v>134332040.31845006</v>
      </c>
      <c r="BE20" s="23">
        <f>'Net zero Intermediate calcs'!AZ42*'Net zero Intermediate calcs'!AZ43*Constants!$H$26</f>
        <v>140123564.74267194</v>
      </c>
      <c r="BF20" s="23">
        <f>'Net zero Intermediate calcs'!BA42*'Net zero Intermediate calcs'!BA43*Constants!$H$26</f>
        <v>145958053.99074304</v>
      </c>
      <c r="BG20" s="23">
        <f>'Net zero Intermediate calcs'!BB42*'Net zero Intermediate calcs'!BB43*Constants!$H$26</f>
        <v>152214576.22482947</v>
      </c>
      <c r="BH20" s="23">
        <f>'Net zero Intermediate calcs'!BC42*'Net zero Intermediate calcs'!BC43*Constants!$H$26</f>
        <v>158119561.64158833</v>
      </c>
      <c r="BI20" s="23">
        <f>'Net zero Intermediate calcs'!BD42*'Net zero Intermediate calcs'!BD43*Constants!$H$26</f>
        <v>164179054.86940524</v>
      </c>
      <c r="BJ20" s="23">
        <f>'Net zero Intermediate calcs'!BE42*'Net zero Intermediate calcs'!BE43*Constants!$H$26</f>
        <v>170398858.20600733</v>
      </c>
      <c r="BK20" s="23">
        <f>'Net zero Intermediate calcs'!BF42*'Net zero Intermediate calcs'!BF43*Constants!$H$26</f>
        <v>176815491.65586647</v>
      </c>
      <c r="BL20" s="23">
        <f>'Net zero Intermediate calcs'!BG42*'Net zero Intermediate calcs'!BG43*Constants!$H$26</f>
        <v>183305986.06025949</v>
      </c>
      <c r="BM20" s="23">
        <f>'Net zero Intermediate calcs'!BH42*'Net zero Intermediate calcs'!BH43*Constants!$H$26</f>
        <v>183894028.84683016</v>
      </c>
      <c r="BN20" s="23">
        <f>'Net zero Intermediate calcs'!BI42*'Net zero Intermediate calcs'!BI43*Constants!$H$26</f>
        <v>183569560.8867304</v>
      </c>
      <c r="BO20" s="23">
        <f>'Net zero Intermediate calcs'!BJ42*'Net zero Intermediate calcs'!BJ43*Constants!$H$26</f>
        <v>183493962.17441314</v>
      </c>
      <c r="BP20" s="23">
        <f>'Net zero Intermediate calcs'!BK42*'Net zero Intermediate calcs'!BK43*Constants!$H$26</f>
        <v>183134201.33033773</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1105712.4305846044</v>
      </c>
      <c r="AO21" s="23">
        <f>'Net zero Intermediate calcs'!AJ37*'Net zero Intermediate calcs'!AJ38*(1-Constants!$H$25)</f>
        <v>1116592.8078509036</v>
      </c>
      <c r="AP21" s="23">
        <f>'Net zero Intermediate calcs'!AK37*'Net zero Intermediate calcs'!AK38*(1-Constants!$H$25)</f>
        <v>1128755.4361960706</v>
      </c>
      <c r="AQ21" s="23">
        <f>'Net zero Intermediate calcs'!AL37*'Net zero Intermediate calcs'!AL38*(1-Constants!$H$25)</f>
        <v>1142941.6959589126</v>
      </c>
      <c r="AR21" s="23">
        <f>'Net zero Intermediate calcs'!AM37*'Net zero Intermediate calcs'!AM38*(1-Constants!$H$25)</f>
        <v>1157533.0332623089</v>
      </c>
      <c r="AS21" s="23">
        <f>'Net zero Intermediate calcs'!AN37*'Net zero Intermediate calcs'!AN38*(1-Constants!$H$25)</f>
        <v>1173787.943854874</v>
      </c>
      <c r="AT21" s="23">
        <f>'Net zero Intermediate calcs'!AO37*'Net zero Intermediate calcs'!AO38*(1-Constants!$H$25)</f>
        <v>1190164.2112107868</v>
      </c>
      <c r="AU21" s="23">
        <f>'Net zero Intermediate calcs'!AP37*'Net zero Intermediate calcs'!AP38*(1-Constants!$H$25)</f>
        <v>1207861.0448141096</v>
      </c>
      <c r="AV21" s="23">
        <f>'Net zero Intermediate calcs'!AQ37*'Net zero Intermediate calcs'!AQ38*(1-Constants!$H$25)</f>
        <v>1225729.9650052041</v>
      </c>
      <c r="AW21" s="23">
        <f>'Net zero Intermediate calcs'!AR37*'Net zero Intermediate calcs'!AR38*(1-Constants!$H$25)</f>
        <v>1257613.9629613759</v>
      </c>
      <c r="AX21" s="23">
        <f>'Net zero Intermediate calcs'!AS37*'Net zero Intermediate calcs'!AS38*(1-Constants!$H$25)</f>
        <v>1289275.2301697675</v>
      </c>
      <c r="AY21" s="23">
        <f>'Net zero Intermediate calcs'!AT37*'Net zero Intermediate calcs'!AT38*(1-Constants!$H$25)</f>
        <v>1322716.5873669288</v>
      </c>
      <c r="AZ21" s="23">
        <f>'Net zero Intermediate calcs'!AU37*'Net zero Intermediate calcs'!AU38*(1-Constants!$H$25)</f>
        <v>1360441.8380592177</v>
      </c>
      <c r="BA21" s="23">
        <f>'Net zero Intermediate calcs'!AV37*'Net zero Intermediate calcs'!AV38*(1-Constants!$H$25)</f>
        <v>1397167.5020426437</v>
      </c>
      <c r="BB21" s="23">
        <f>'Net zero Intermediate calcs'!AW37*'Net zero Intermediate calcs'!AW38*(1-Constants!$H$25)</f>
        <v>1435528.4485080184</v>
      </c>
      <c r="BC21" s="23">
        <f>'Net zero Intermediate calcs'!AX37*'Net zero Intermediate calcs'!AX38*(1-Constants!$H$25)</f>
        <v>1476854.4720768507</v>
      </c>
      <c r="BD21" s="23">
        <f>'Net zero Intermediate calcs'!AY37*'Net zero Intermediate calcs'!AY38*(1-Constants!$H$25)</f>
        <v>1516308.1426069431</v>
      </c>
      <c r="BE21" s="23">
        <f>'Net zero Intermediate calcs'!AZ37*'Net zero Intermediate calcs'!AZ38*(1-Constants!$H$25)</f>
        <v>1556324.5753611787</v>
      </c>
      <c r="BF21" s="23">
        <f>'Net zero Intermediate calcs'!BA37*'Net zero Intermediate calcs'!BA38*(1-Constants!$H$25)</f>
        <v>1596916.6618259465</v>
      </c>
      <c r="BG21" s="23">
        <f>'Net zero Intermediate calcs'!BB37*'Net zero Intermediate calcs'!BB38*(1-Constants!$H$25)</f>
        <v>1638998.7012241094</v>
      </c>
      <c r="BH21" s="23">
        <f>'Net zero Intermediate calcs'!BC37*'Net zero Intermediate calcs'!BC38*(1-Constants!$H$25)</f>
        <v>1679642.089730629</v>
      </c>
      <c r="BI21" s="23">
        <f>'Net zero Intermediate calcs'!BD37*'Net zero Intermediate calcs'!BD38*(1-Constants!$H$25)</f>
        <v>1721422.9343679985</v>
      </c>
      <c r="BJ21" s="23">
        <f>'Net zero Intermediate calcs'!BE37*'Net zero Intermediate calcs'!BE38*(1-Constants!$H$25)</f>
        <v>1764381.7242082597</v>
      </c>
      <c r="BK21" s="23">
        <f>'Net zero Intermediate calcs'!BF37*'Net zero Intermediate calcs'!BF38*(1-Constants!$H$25)</f>
        <v>1808719.8475291287</v>
      </c>
      <c r="BL21" s="23">
        <f>'Net zero Intermediate calcs'!BG37*'Net zero Intermediate calcs'!BG38*(1-Constants!$H$25)</f>
        <v>1852758.137205394</v>
      </c>
      <c r="BM21" s="23">
        <f>'Net zero Intermediate calcs'!BH37*'Net zero Intermediate calcs'!BH38*(1-Constants!$H$25)</f>
        <v>1865997.8880380981</v>
      </c>
      <c r="BN21" s="23">
        <f>'Net zero Intermediate calcs'!BI37*'Net zero Intermediate calcs'!BI38*(1-Constants!$H$25)</f>
        <v>1874406.2590952448</v>
      </c>
      <c r="BO21" s="23">
        <f>'Net zero Intermediate calcs'!BJ37*'Net zero Intermediate calcs'!BJ38*(1-Constants!$H$25)</f>
        <v>1884101.9039605083</v>
      </c>
      <c r="BP21" s="23">
        <f>'Net zero Intermediate calcs'!BK37*'Net zero Intermediate calcs'!BK38*(1-Constants!$H$25)</f>
        <v>1892249.6967558523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3626030.1911237384</v>
      </c>
      <c r="AO22" s="23">
        <f>'Net zero Intermediate calcs'!AJ42*'Net zero Intermediate calcs'!AJ43*(1-Constants!$H$26)</f>
        <v>3611008.3389252443</v>
      </c>
      <c r="AP22" s="23">
        <f>'Net zero Intermediate calcs'!AK42*'Net zero Intermediate calcs'!AK43*(1-Constants!$H$26)</f>
        <v>3607774.1591541083</v>
      </c>
      <c r="AQ22" s="23">
        <f>'Net zero Intermediate calcs'!AL42*'Net zero Intermediate calcs'!AL43*(1-Constants!$H$26)</f>
        <v>3622741.8352284622</v>
      </c>
      <c r="AR22" s="23">
        <f>'Net zero Intermediate calcs'!AM42*'Net zero Intermediate calcs'!AM43*(1-Constants!$H$26)</f>
        <v>3652951.9440254406</v>
      </c>
      <c r="AS22" s="23">
        <f>'Net zero Intermediate calcs'!AN42*'Net zero Intermediate calcs'!AN43*(1-Constants!$H$26)</f>
        <v>3697463.8818175946</v>
      </c>
      <c r="AT22" s="23">
        <f>'Net zero Intermediate calcs'!AO42*'Net zero Intermediate calcs'!AO43*(1-Constants!$H$26)</f>
        <v>3742163.4932675101</v>
      </c>
      <c r="AU22" s="23">
        <f>'Net zero Intermediate calcs'!AP42*'Net zero Intermediate calcs'!AP43*(1-Constants!$H$26)</f>
        <v>3797642.537768234</v>
      </c>
      <c r="AV22" s="23">
        <f>'Net zero Intermediate calcs'!AQ42*'Net zero Intermediate calcs'!AQ43*(1-Constants!$H$26)</f>
        <v>3853555.0335816052</v>
      </c>
      <c r="AW22" s="23">
        <f>'Net zero Intermediate calcs'!AR42*'Net zero Intermediate calcs'!AR43*(1-Constants!$H$26)</f>
        <v>4040309.5195432301</v>
      </c>
      <c r="AX22" s="23">
        <f>'Net zero Intermediate calcs'!AS42*'Net zero Intermediate calcs'!AS43*(1-Constants!$H$26)</f>
        <v>4222360.1971183382</v>
      </c>
      <c r="AY22" s="23">
        <f>'Net zero Intermediate calcs'!AT42*'Net zero Intermediate calcs'!AT43*(1-Constants!$H$26)</f>
        <v>4417058.4582675211</v>
      </c>
      <c r="AZ22" s="23">
        <f>'Net zero Intermediate calcs'!AU42*'Net zero Intermediate calcs'!AU43*(1-Constants!$H$26)</f>
        <v>4645555.9774248488</v>
      </c>
      <c r="BA22" s="23">
        <f>'Net zero Intermediate calcs'!AV42*'Net zero Intermediate calcs'!AV43*(1-Constants!$H$26)</f>
        <v>4862386.1004944919</v>
      </c>
      <c r="BB22" s="23">
        <f>'Net zero Intermediate calcs'!AW42*'Net zero Intermediate calcs'!AW43*(1-Constants!$H$26)</f>
        <v>5099069.0703667207</v>
      </c>
      <c r="BC22" s="23">
        <f>'Net zero Intermediate calcs'!AX42*'Net zero Intermediate calcs'!AX43*(1-Constants!$H$26)</f>
        <v>5357538.4541653385</v>
      </c>
      <c r="BD22" s="23">
        <f>'Net zero Intermediate calcs'!AY42*'Net zero Intermediate calcs'!AY43*(1-Constants!$H$26)</f>
        <v>5597168.3466020906</v>
      </c>
      <c r="BE22" s="23">
        <f>'Net zero Intermediate calcs'!AZ42*'Net zero Intermediate calcs'!AZ43*(1-Constants!$H$26)</f>
        <v>5838481.8642780026</v>
      </c>
      <c r="BF22" s="23">
        <f>'Net zero Intermediate calcs'!BA42*'Net zero Intermediate calcs'!BA43*(1-Constants!$H$26)</f>
        <v>6081585.5829476323</v>
      </c>
      <c r="BG22" s="23">
        <f>'Net zero Intermediate calcs'!BB42*'Net zero Intermediate calcs'!BB43*(1-Constants!$H$26)</f>
        <v>6342274.0093679009</v>
      </c>
      <c r="BH22" s="23">
        <f>'Net zero Intermediate calcs'!BC42*'Net zero Intermediate calcs'!BC43*(1-Constants!$H$26)</f>
        <v>6588315.0683995197</v>
      </c>
      <c r="BI22" s="23">
        <f>'Net zero Intermediate calcs'!BD42*'Net zero Intermediate calcs'!BD43*(1-Constants!$H$26)</f>
        <v>6840793.9528918909</v>
      </c>
      <c r="BJ22" s="23">
        <f>'Net zero Intermediate calcs'!BE42*'Net zero Intermediate calcs'!BE43*(1-Constants!$H$26)</f>
        <v>7099952.4252503123</v>
      </c>
      <c r="BK22" s="23">
        <f>'Net zero Intermediate calcs'!BF42*'Net zero Intermediate calcs'!BF43*(1-Constants!$H$26)</f>
        <v>7367312.1523277769</v>
      </c>
      <c r="BL22" s="23">
        <f>'Net zero Intermediate calcs'!BG42*'Net zero Intermediate calcs'!BG43*(1-Constants!$H$26)</f>
        <v>7637749.4191774856</v>
      </c>
      <c r="BM22" s="23">
        <f>'Net zero Intermediate calcs'!BH42*'Net zero Intermediate calcs'!BH43*(1-Constants!$H$26)</f>
        <v>7662251.2019512635</v>
      </c>
      <c r="BN22" s="23">
        <f>'Net zero Intermediate calcs'!BI42*'Net zero Intermediate calcs'!BI43*(1-Constants!$H$26)</f>
        <v>7648731.7036137749</v>
      </c>
      <c r="BO22" s="23">
        <f>'Net zero Intermediate calcs'!BJ42*'Net zero Intermediate calcs'!BJ43*(1-Constants!$H$26)</f>
        <v>7645581.7572672209</v>
      </c>
      <c r="BP22" s="23">
        <f>'Net zero Intermediate calcs'!BK42*'Net zero Intermediate calcs'!BK43*(1-Constants!$H$26)</f>
        <v>7630591.7220974136</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3564370.7014591731</v>
      </c>
      <c r="AP41" s="22">
        <f>((Data!$AJ$42*LN('Intermediate calculations'!AJ60))+Data!$AK$42)</f>
        <v>3569085.4852376375</v>
      </c>
      <c r="AQ41" s="22">
        <f>((Data!$AJ$42*LN('Intermediate calculations'!AK60))+Data!$AK$42)</f>
        <v>3574700.8829525113</v>
      </c>
      <c r="AR41" s="22">
        <f>((Data!$AJ$42*LN('Intermediate calculations'!AL60))+Data!$AK$42)</f>
        <v>3581751.9069719724</v>
      </c>
      <c r="AS41" s="22">
        <f>((Data!$AJ$42*LN('Intermediate calculations'!AM60))+Data!$AK$42)</f>
        <v>3589518.7163143232</v>
      </c>
      <c r="AT41" s="22">
        <f>((Data!$AJ$42*LN('Intermediate calculations'!AN60))+Data!$AK$42)</f>
        <v>3598398.260987984</v>
      </c>
      <c r="AU41" s="22">
        <f>((Data!$AJ$42*LN('Intermediate calculations'!AO60))+Data!$AK$42)</f>
        <v>3607234.8484774865</v>
      </c>
      <c r="AV41" s="22">
        <f>((Data!$AJ$42*LN('Intermediate calculations'!AP60))+Data!$AK$42)</f>
        <v>3616886.8205028232</v>
      </c>
      <c r="AW41" s="22">
        <f>((Data!$AJ$42*LN('Intermediate calculations'!AQ60))+Data!$AK$42)</f>
        <v>3626511.3419969305</v>
      </c>
      <c r="AX41" s="22">
        <f>((Data!$AJ$42*LN('Intermediate calculations'!AR60))+Data!$AK$42)</f>
        <v>3646105.0553544741</v>
      </c>
      <c r="AY41" s="22">
        <f>((Data!$AJ$42*LN('Intermediate calculations'!AS60))+Data!$AK$42)</f>
        <v>3665041.2308951039</v>
      </c>
      <c r="AZ41" s="22">
        <f>((Data!$AJ$42*LN('Intermediate calculations'!AT60))+Data!$AK$42)</f>
        <v>3684668.5225796495</v>
      </c>
      <c r="BA41" s="22">
        <f>((Data!$AJ$42*LN('Intermediate calculations'!AU60))+Data!$AK$42)</f>
        <v>3706519.5423365235</v>
      </c>
      <c r="BB41" s="22">
        <f>((Data!$AJ$42*LN('Intermediate calculations'!AV60))+Data!$AK$42)</f>
        <v>3727127.6566787027</v>
      </c>
      <c r="BC41" s="22">
        <f>((Data!$AJ$42*LN('Intermediate calculations'!AW60))+Data!$AK$42)</f>
        <v>3748502.5641488675</v>
      </c>
      <c r="BD41" s="22">
        <f>((Data!$AJ$42*LN('Intermediate calculations'!AX60))+Data!$AK$42)</f>
        <v>3771023.8140096366</v>
      </c>
      <c r="BE41" s="22">
        <f>((Data!$AJ$42*LN('Intermediate calculations'!AY60))+Data!$AK$42)</f>
        <v>3791824.4122846276</v>
      </c>
      <c r="BF41" s="22">
        <f>((Data!$AJ$42*LN('Intermediate calculations'!AZ60))+Data!$AK$42)</f>
        <v>3812376.2945072372</v>
      </c>
      <c r="BG41" s="22">
        <f>((Data!$AJ$42*LN('Intermediate calculations'!BA60))+Data!$AK$42)</f>
        <v>3832691.4002025202</v>
      </c>
      <c r="BH41" s="22">
        <f>((Data!$AJ$42*LN('Intermediate calculations'!BB60))+Data!$AK$42)</f>
        <v>3853534.5337813143</v>
      </c>
      <c r="BI41" s="22">
        <f>((Data!$AJ$42*LN('Intermediate calculations'!BC60))+Data!$AK$42)</f>
        <v>3873081.3363411855</v>
      </c>
      <c r="BJ41" s="22">
        <f>((Data!$AJ$42*LN('Intermediate calculations'!BD60))+Data!$AK$42)</f>
        <v>3892703.8238897771</v>
      </c>
      <c r="BK41" s="22">
        <f>((Data!$AJ$42*LN('Intermediate calculations'!BE60))+Data!$AK$42)</f>
        <v>3912403.8408413623</v>
      </c>
      <c r="BL41" s="22">
        <f>((Data!$AJ$42*LN('Intermediate calculations'!BF60))+Data!$AK$42)</f>
        <v>3932258.8545571733</v>
      </c>
      <c r="BM41" s="22">
        <f>((Data!$AJ$42*LN('Intermediate calculations'!BG60))+Data!$AK$42)</f>
        <v>3951719.6370182075</v>
      </c>
      <c r="BN41" s="22">
        <f>((Data!$AJ$42*LN('Intermediate calculations'!BH60))+Data!$AK$42)</f>
        <v>3956652.022157019</v>
      </c>
      <c r="BO41" s="22">
        <f>((Data!$AJ$42*LN('Intermediate calculations'!BI60))+Data!$AK$42)</f>
        <v>3959335.0294739008</v>
      </c>
      <c r="BP41" s="22">
        <f>((Data!$AJ$42*LN('Intermediate calculations'!BJ60))+Data!$AK$42)</f>
        <v>3962590.9033431858</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1965588.29952861</v>
      </c>
      <c r="AP45" s="22">
        <f t="shared" si="46"/>
        <v>1968188.2883081057</v>
      </c>
      <c r="AQ45" s="22">
        <f t="shared" si="46"/>
        <v>1971284.9247048297</v>
      </c>
      <c r="AR45" s="22">
        <f t="shared" si="46"/>
        <v>1975173.2437022547</v>
      </c>
      <c r="AS45" s="22">
        <f t="shared" si="46"/>
        <v>1979456.285744359</v>
      </c>
      <c r="AT45" s="22">
        <f t="shared" si="46"/>
        <v>1984352.9507036307</v>
      </c>
      <c r="AU45" s="22">
        <f t="shared" si="46"/>
        <v>1989225.9267299506</v>
      </c>
      <c r="AV45" s="22">
        <f t="shared" si="46"/>
        <v>1994548.5502361457</v>
      </c>
      <c r="AW45" s="22">
        <f t="shared" si="46"/>
        <v>1999856.0360230857</v>
      </c>
      <c r="AX45" s="22">
        <f t="shared" si="46"/>
        <v>2010661.0776266819</v>
      </c>
      <c r="AY45" s="22">
        <f t="shared" si="46"/>
        <v>2021103.5170354797</v>
      </c>
      <c r="AZ45" s="22">
        <f t="shared" si="46"/>
        <v>2031927.0755589476</v>
      </c>
      <c r="BA45" s="22">
        <f t="shared" si="46"/>
        <v>2043976.9189574744</v>
      </c>
      <c r="BB45" s="22">
        <f t="shared" si="46"/>
        <v>2055341.3565592512</v>
      </c>
      <c r="BC45" s="22">
        <f t="shared" si="46"/>
        <v>2067128.6456898858</v>
      </c>
      <c r="BD45" s="22">
        <f t="shared" si="46"/>
        <v>2079548.0905021122</v>
      </c>
      <c r="BE45" s="22">
        <f t="shared" si="46"/>
        <v>2091018.6742367893</v>
      </c>
      <c r="BF45" s="22">
        <f t="shared" si="46"/>
        <v>2102352.1023826087</v>
      </c>
      <c r="BG45" s="22">
        <f t="shared" si="46"/>
        <v>2113554.9590445124</v>
      </c>
      <c r="BH45" s="22">
        <f t="shared" si="46"/>
        <v>2125048.9990643165</v>
      </c>
      <c r="BI45" s="22">
        <f t="shared" si="46"/>
        <v>2135828.1714969566</v>
      </c>
      <c r="BJ45" s="22">
        <f t="shared" si="46"/>
        <v>2146649.0807579849</v>
      </c>
      <c r="BK45" s="22">
        <f t="shared" si="46"/>
        <v>2157512.7439579712</v>
      </c>
      <c r="BL45" s="22">
        <f t="shared" si="46"/>
        <v>2168461.8808226646</v>
      </c>
      <c r="BM45" s="22">
        <f t="shared" si="46"/>
        <v>2179193.6170838284</v>
      </c>
      <c r="BN45" s="22">
        <f t="shared" si="46"/>
        <v>2181913.6031149244</v>
      </c>
      <c r="BO45" s="22">
        <f t="shared" si="46"/>
        <v>2183393.1596008572</v>
      </c>
      <c r="BP45" s="22">
        <f t="shared" si="46"/>
        <v>2185188.6259308853</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640543.62382213038</v>
      </c>
      <c r="AP46" s="22">
        <f>((Data!$AJ$48*'Net zero Activity data'!AP47)+Data!$AK$48)</f>
        <v>640502.68076928693</v>
      </c>
      <c r="AQ46" s="22">
        <f>((Data!$AJ$48*'Net zero Activity data'!AQ47)+Data!$AK$48)</f>
        <v>640453.91680975456</v>
      </c>
      <c r="AR46" s="22">
        <f>((Data!$AJ$48*'Net zero Activity data'!AR47)+Data!$AK$48)</f>
        <v>640392.68591082178</v>
      </c>
      <c r="AS46" s="22">
        <f>((Data!$AJ$48*'Net zero Activity data'!AS47)+Data!$AK$48)</f>
        <v>640325.23915180366</v>
      </c>
      <c r="AT46" s="22">
        <f>((Data!$AJ$48*'Net zero Activity data'!AT47)+Data!$AK$48)</f>
        <v>640248.12942972907</v>
      </c>
      <c r="AU46" s="22">
        <f>((Data!$AJ$48*'Net zero Activity data'!AU47)+Data!$AK$48)</f>
        <v>640171.39274666179</v>
      </c>
      <c r="AV46" s="22">
        <f>((Data!$AJ$48*'Net zero Activity data'!AV47)+Data!$AK$48)</f>
        <v>640087.57528667955</v>
      </c>
      <c r="AW46" s="22">
        <f>((Data!$AJ$48*'Net zero Activity data'!AW47)+Data!$AK$48)</f>
        <v>640003.99620635656</v>
      </c>
      <c r="AX46" s="22">
        <f>((Data!$AJ$48*'Net zero Activity data'!AX47)+Data!$AK$48)</f>
        <v>639833.84493768937</v>
      </c>
      <c r="AY46" s="22">
        <f>((Data!$AJ$48*'Net zero Activity data'!AY47)+Data!$AK$48)</f>
        <v>639669.40370936552</v>
      </c>
      <c r="AZ46" s="22">
        <f>((Data!$AJ$48*'Net zero Activity data'!AZ47)+Data!$AK$48)</f>
        <v>639498.96084742888</v>
      </c>
      <c r="BA46" s="22">
        <f>((Data!$AJ$48*'Net zero Activity data'!BA47)+Data!$AK$48)</f>
        <v>639309.20719198557</v>
      </c>
      <c r="BB46" s="22">
        <f>((Data!$AJ$48*'Net zero Activity data'!BB47)+Data!$AK$48)</f>
        <v>639130.2468930278</v>
      </c>
      <c r="BC46" s="22">
        <f>((Data!$AJ$48*'Net zero Activity data'!BC47)+Data!$AK$48)</f>
        <v>638944.62778360618</v>
      </c>
      <c r="BD46" s="22">
        <f>((Data!$AJ$48*'Net zero Activity data'!BD47)+Data!$AK$48)</f>
        <v>638749.05386834801</v>
      </c>
      <c r="BE46" s="22">
        <f>((Data!$AJ$48*'Net zero Activity data'!BE47)+Data!$AK$48)</f>
        <v>638568.4220442042</v>
      </c>
      <c r="BF46" s="22">
        <f>((Data!$AJ$48*'Net zero Activity data'!BF47)+Data!$AK$48)</f>
        <v>638389.95006342838</v>
      </c>
      <c r="BG46" s="22">
        <f>((Data!$AJ$48*'Net zero Activity data'!BG47)+Data!$AK$48)</f>
        <v>638213.5342435129</v>
      </c>
      <c r="BH46" s="22">
        <f>((Data!$AJ$48*'Net zero Activity data'!BH47)+Data!$AK$48)</f>
        <v>638032.53304395918</v>
      </c>
      <c r="BI46" s="22">
        <f>((Data!$AJ$48*'Net zero Activity data'!BI47)+Data!$AK$48)</f>
        <v>637862.78914737061</v>
      </c>
      <c r="BJ46" s="22">
        <f>((Data!$AJ$48*'Net zero Activity data'!BJ47)+Data!$AK$48)</f>
        <v>637692.3880044187</v>
      </c>
      <c r="BK46" s="22">
        <f>((Data!$AJ$48*'Net zero Activity data'!BK47)+Data!$AK$48)</f>
        <v>637521.3135982604</v>
      </c>
      <c r="BL46" s="22">
        <f>((Data!$AJ$48*'Net zero Activity data'!BL47)+Data!$AK$48)</f>
        <v>637348.89320445864</v>
      </c>
      <c r="BM46" s="22">
        <f>((Data!$AJ$48*'Net zero Activity data'!BM47)+Data!$AK$48)</f>
        <v>637179.89630404592</v>
      </c>
      <c r="BN46" s="22">
        <f>((Data!$AJ$48*'Net zero Activity data'!BN47)+Data!$AK$48)</f>
        <v>637137.06360696547</v>
      </c>
      <c r="BO46" s="22">
        <f>((Data!$AJ$48*'Net zero Activity data'!BO47)+Data!$AK$48)</f>
        <v>637113.7644451129</v>
      </c>
      <c r="BP46" s="22">
        <f>((Data!$AJ$48*'Net zero Activity data'!BP47)+Data!$AK$48)</f>
        <v>637085.49052585266</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420047.83624519204</v>
      </c>
      <c r="AP47" s="22">
        <f>((Data!$AJ$49*'Net zero Activity data'!AP41)+Data!$AK$49)</f>
        <v>420017.72166173934</v>
      </c>
      <c r="AQ47" s="22">
        <f>((Data!$AJ$49*'Net zero Activity data'!AQ41)+Data!$AK$49)</f>
        <v>419981.85461649386</v>
      </c>
      <c r="AR47" s="22">
        <f>((Data!$AJ$49*'Net zero Activity data'!AR41)+Data!$AK$49)</f>
        <v>419936.81784254231</v>
      </c>
      <c r="AS47" s="22">
        <f>((Data!$AJ$49*'Net zero Activity data'!AS41)+Data!$AK$49)</f>
        <v>419887.20915652579</v>
      </c>
      <c r="AT47" s="22">
        <f>((Data!$AJ$49*'Net zero Activity data'!AT41)+Data!$AK$49)</f>
        <v>419830.49313270336</v>
      </c>
      <c r="AU47" s="22">
        <f>((Data!$AJ$49*'Net zero Activity data'!AU41)+Data!$AK$49)</f>
        <v>419774.05148789124</v>
      </c>
      <c r="AV47" s="22">
        <f>((Data!$AJ$49*'Net zero Activity data'!AV41)+Data!$AK$49)</f>
        <v>419712.40176423523</v>
      </c>
      <c r="AW47" s="22">
        <f>((Data!$AJ$49*'Net zero Activity data'!AW41)+Data!$AK$49)</f>
        <v>419650.92737445497</v>
      </c>
      <c r="AX47" s="22">
        <f>((Data!$AJ$49*'Net zero Activity data'!AX41)+Data!$AK$49)</f>
        <v>419525.77709317388</v>
      </c>
      <c r="AY47" s="22">
        <f>((Data!$AJ$49*'Net zero Activity data'!AY41)+Data!$AK$49)</f>
        <v>419404.82668157743</v>
      </c>
      <c r="AZ47" s="22">
        <f>((Data!$AJ$49*'Net zero Activity data'!AZ41)+Data!$AK$49)</f>
        <v>419279.461926552</v>
      </c>
      <c r="BA47" s="22">
        <f>((Data!$AJ$49*'Net zero Activity data'!BA41)+Data!$AK$49)</f>
        <v>419139.89362630434</v>
      </c>
      <c r="BB47" s="22">
        <f>((Data!$AJ$49*'Net zero Activity data'!BB41)+Data!$AK$49)</f>
        <v>419008.26409495756</v>
      </c>
      <c r="BC47" s="22">
        <f>((Data!$AJ$49*'Net zero Activity data'!BC41)+Data!$AK$49)</f>
        <v>418871.73685106897</v>
      </c>
      <c r="BD47" s="22">
        <f>((Data!$AJ$49*'Net zero Activity data'!BD41)+Data!$AK$49)</f>
        <v>418727.88761210925</v>
      </c>
      <c r="BE47" s="22">
        <f>((Data!$AJ$49*'Net zero Activity data'!BE41)+Data!$AK$49)</f>
        <v>418595.02863446542</v>
      </c>
      <c r="BF47" s="22">
        <f>((Data!$AJ$49*'Net zero Activity data'!BF41)+Data!$AK$49)</f>
        <v>418463.75827268756</v>
      </c>
      <c r="BG47" s="22">
        <f>((Data!$AJ$49*'Net zero Activity data'!BG41)+Data!$AK$49)</f>
        <v>418334.00026583986</v>
      </c>
      <c r="BH47" s="22">
        <f>((Data!$AJ$49*'Net zero Activity data'!BH41)+Data!$AK$49)</f>
        <v>418200.8696038482</v>
      </c>
      <c r="BI47" s="22">
        <f>((Data!$AJ$49*'Net zero Activity data'!BI41)+Data!$AK$49)</f>
        <v>418076.01895436307</v>
      </c>
      <c r="BJ47" s="22">
        <f>((Data!$AJ$49*'Net zero Activity data'!BJ41)+Data!$AK$49)</f>
        <v>417950.6848846373</v>
      </c>
      <c r="BK47" s="22">
        <f>((Data!$AJ$49*'Net zero Activity data'!BK41)+Data!$AK$49)</f>
        <v>417824.85561390419</v>
      </c>
      <c r="BL47" s="22">
        <f>((Data!$AJ$49*'Net zero Activity data'!BL41)+Data!$AK$49)</f>
        <v>417698.03633743373</v>
      </c>
      <c r="BM47" s="22">
        <f>((Data!$AJ$49*'Net zero Activity data'!BM41)+Data!$AK$49)</f>
        <v>417573.73512129841</v>
      </c>
      <c r="BN47" s="22">
        <f>((Data!$AJ$49*'Net zero Activity data'!BN41)+Data!$AK$49)</f>
        <v>417542.23065982934</v>
      </c>
      <c r="BO47" s="22">
        <f>((Data!$AJ$49*'Net zero Activity data'!BO41)+Data!$AK$49)</f>
        <v>417525.09357538499</v>
      </c>
      <c r="BP47" s="22">
        <f>((Data!$AJ$49*'Net zero Activity data'!BP41)+Data!$AK$49)</f>
        <v>417504.29743924062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2772.315719218268</v>
      </c>
      <c r="AP48" s="22">
        <f t="shared" si="47"/>
        <v>2772.11696296748</v>
      </c>
      <c r="AQ48" s="22">
        <f t="shared" si="47"/>
        <v>2771.8802404688599</v>
      </c>
      <c r="AR48" s="22">
        <f t="shared" si="47"/>
        <v>2771.58299776078</v>
      </c>
      <c r="AS48" s="22">
        <f t="shared" si="47"/>
        <v>2771.2555804330705</v>
      </c>
      <c r="AT48" s="22">
        <f t="shared" si="47"/>
        <v>2770.8812546758427</v>
      </c>
      <c r="AU48" s="22">
        <f t="shared" si="47"/>
        <v>2770.5087398200826</v>
      </c>
      <c r="AV48" s="22">
        <f t="shared" si="47"/>
        <v>2770.1018516439531</v>
      </c>
      <c r="AW48" s="22">
        <f t="shared" si="47"/>
        <v>2769.6961206714032</v>
      </c>
      <c r="AX48" s="22">
        <f t="shared" si="47"/>
        <v>2768.8701288149477</v>
      </c>
      <c r="AY48" s="22">
        <f t="shared" si="47"/>
        <v>2768.0718560984114</v>
      </c>
      <c r="AZ48" s="22">
        <f t="shared" si="47"/>
        <v>2767.2444487152438</v>
      </c>
      <c r="BA48" s="22">
        <f t="shared" si="47"/>
        <v>2766.3232979336094</v>
      </c>
      <c r="BB48" s="22">
        <f t="shared" si="47"/>
        <v>2765.4545430267203</v>
      </c>
      <c r="BC48" s="22">
        <f t="shared" si="47"/>
        <v>2764.5534632170557</v>
      </c>
      <c r="BD48" s="22">
        <f t="shared" si="47"/>
        <v>2763.6040582399214</v>
      </c>
      <c r="BE48" s="22">
        <f t="shared" si="47"/>
        <v>2762.7271889874719</v>
      </c>
      <c r="BF48" s="22">
        <f t="shared" si="47"/>
        <v>2761.860804599738</v>
      </c>
      <c r="BG48" s="22">
        <f t="shared" si="47"/>
        <v>2761.0044017545433</v>
      </c>
      <c r="BH48" s="22">
        <f t="shared" si="47"/>
        <v>2760.1257393853989</v>
      </c>
      <c r="BI48" s="22">
        <f t="shared" si="47"/>
        <v>2759.3017250987969</v>
      </c>
      <c r="BJ48" s="22">
        <f t="shared" si="47"/>
        <v>2758.4745202386066</v>
      </c>
      <c r="BK48" s="22">
        <f t="shared" si="47"/>
        <v>2757.6440470517682</v>
      </c>
      <c r="BL48" s="22">
        <f t="shared" si="47"/>
        <v>2756.8070398270629</v>
      </c>
      <c r="BM48" s="22">
        <f t="shared" si="47"/>
        <v>2755.9866518005701</v>
      </c>
      <c r="BN48" s="22">
        <f t="shared" si="47"/>
        <v>2755.7787223548744</v>
      </c>
      <c r="BO48" s="22">
        <f t="shared" si="47"/>
        <v>2755.6656175975418</v>
      </c>
      <c r="BP48" s="22">
        <f t="shared" si="47"/>
        <v>2755.5283630989884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20743942.326934792</v>
      </c>
      <c r="AO50" s="22">
        <f>((AO5*Constants!$H63*Constants!$H81*(1-Constants!$H99))+(AO5*Constants!$H63*Constants!$H115))</f>
        <v>20789976.900005121</v>
      </c>
      <c r="AP50" s="22">
        <f>((AP5*Constants!$H63*Constants!$H81*(1-Constants!$H99))+(AP5*Constants!$H63*Constants!$H115))</f>
        <v>20853260.199071329</v>
      </c>
      <c r="AQ50" s="22">
        <f>((AQ5*Constants!$H63*Constants!$H81*(1-Constants!$H99))+(AQ5*Constants!$H63*Constants!$H115))</f>
        <v>20941512.894723654</v>
      </c>
      <c r="AR50" s="22">
        <f>((AR5*Constants!$H63*Constants!$H81*(1-Constants!$H99))+(AR5*Constants!$H63*Constants!$H115))</f>
        <v>21030684.522648405</v>
      </c>
      <c r="AS50" s="22">
        <f>((AS5*Constants!$H63*Constants!$H81*(1-Constants!$H99))+(AS5*Constants!$H63*Constants!$H115))</f>
        <v>21139998.255299401</v>
      </c>
      <c r="AT50" s="22">
        <f>((AT5*Constants!$H63*Constants!$H81*(1-Constants!$H99))+(AT5*Constants!$H63*Constants!$H115))</f>
        <v>21252319.860986449</v>
      </c>
      <c r="AU50" s="22">
        <f>((AU5*Constants!$H63*Constants!$H81*(1-Constants!$H99))+(AU5*Constants!$H63*Constants!$H115))</f>
        <v>21380464.731330898</v>
      </c>
      <c r="AV50" s="22">
        <f>((AV5*Constants!$H63*Constants!$H81*(1-Constants!$H99))+(AV5*Constants!$H63*Constants!$H115))</f>
        <v>21511785.370746564</v>
      </c>
      <c r="AW50" s="22">
        <f>((AW5*Constants!$H63*Constants!$H81*(1-Constants!$H99))+(AW5*Constants!$H63*Constants!$H115))</f>
        <v>21789687.685659163</v>
      </c>
      <c r="AX50" s="22">
        <f>((AX5*Constants!$H63*Constants!$H81*(1-Constants!$H99))+(AX5*Constants!$H63*Constants!$H115))</f>
        <v>22065029.214582376</v>
      </c>
      <c r="AY50" s="22">
        <f>((AY5*Constants!$H63*Constants!$H81*(1-Constants!$H99))+(AY5*Constants!$H63*Constants!$H115))</f>
        <v>22359080.289891507</v>
      </c>
      <c r="AZ50" s="22">
        <f>((AZ5*Constants!$H63*Constants!$H81*(1-Constants!$H99))+(AZ5*Constants!$H63*Constants!$H115))</f>
        <v>22698063.719313171</v>
      </c>
      <c r="BA50" s="22">
        <f>((BA5*Constants!$H63*Constants!$H81*(1-Constants!$H99))+(BA5*Constants!$H63*Constants!$H115))</f>
        <v>23025792.786693119</v>
      </c>
      <c r="BB50" s="22">
        <f>((BB5*Constants!$H63*Constants!$H81*(1-Constants!$H99))+(BB5*Constants!$H63*Constants!$H115))</f>
        <v>23365614.190770511</v>
      </c>
      <c r="BC50" s="22">
        <f>((BC5*Constants!$H63*Constants!$H81*(1-Constants!$H99))+(BC5*Constants!$H63*Constants!$H115))</f>
        <v>23735617.281061158</v>
      </c>
      <c r="BD50" s="22">
        <f>((BD5*Constants!$H63*Constants!$H81*(1-Constants!$H99))+(BD5*Constants!$H63*Constants!$H115))</f>
        <v>24085102.659729175</v>
      </c>
      <c r="BE50" s="22">
        <f>((BE5*Constants!$H63*Constants!$H81*(1-Constants!$H99))+(BE5*Constants!$H63*Constants!$H115))</f>
        <v>24439559.898942545</v>
      </c>
      <c r="BF50" s="22">
        <f>((BF5*Constants!$H63*Constants!$H81*(1-Constants!$H99))+(BF5*Constants!$H63*Constants!$H115))</f>
        <v>24799071.621191368</v>
      </c>
      <c r="BG50" s="22">
        <f>((BG5*Constants!$H63*Constants!$H81*(1-Constants!$H99))+(BG5*Constants!$H63*Constants!$H115))</f>
        <v>25168884.994817603</v>
      </c>
      <c r="BH50" s="22">
        <f>((BH5*Constants!$H63*Constants!$H81*(1-Constants!$H99))+(BH5*Constants!$H63*Constants!$H115))</f>
        <v>25522889.764686916</v>
      </c>
      <c r="BI50" s="22">
        <f>((BI5*Constants!$H63*Constants!$H81*(1-Constants!$H99))+(BI5*Constants!$H63*Constants!$H115))</f>
        <v>25887605.496060215</v>
      </c>
      <c r="BJ50" s="22">
        <f>((BJ5*Constants!$H63*Constants!$H81*(1-Constants!$H99))+(BJ5*Constants!$H63*Constants!$H115))</f>
        <v>26263343.132115461</v>
      </c>
      <c r="BK50" s="22">
        <f>((BK5*Constants!$H63*Constants!$H81*(1-Constants!$H99))+(BK5*Constants!$H63*Constants!$H115))</f>
        <v>26652048.147950448</v>
      </c>
      <c r="BL50" s="22">
        <f>((BL5*Constants!$H63*Constants!$H81*(1-Constants!$H99))+(BL5*Constants!$H63*Constants!$H115))</f>
        <v>27032428.344232529</v>
      </c>
      <c r="BM50" s="22">
        <f>((BM5*Constants!$H63*Constants!$H81*(1-Constants!$H99))+(BM5*Constants!$H63*Constants!$H115))</f>
        <v>27100681.814719677</v>
      </c>
      <c r="BN50" s="22">
        <f>((BN5*Constants!$H63*Constants!$H81*(1-Constants!$H99))+(BN5*Constants!$H63*Constants!$H115))</f>
        <v>27121129.293889754</v>
      </c>
      <c r="BO50" s="22">
        <f>((BO5*Constants!$H63*Constants!$H81*(1-Constants!$H99))+(BO5*Constants!$H63*Constants!$H115))</f>
        <v>27155587.897543035</v>
      </c>
      <c r="BP50" s="22">
        <f>((BP5*Constants!$H63*Constants!$H81*(1-Constants!$H99))+(BP5*Constants!$H63*Constants!$H115))</f>
        <v>27175526.72414707</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60654680.896342769</v>
      </c>
      <c r="AO51" s="22">
        <f>((AO6*Constants!$H64*Constants!$H82*(1-Constants!$H100))+(AO6*Constants!$H64*Constants!$H116))</f>
        <v>60789284.64213872</v>
      </c>
      <c r="AP51" s="22">
        <f>((AP6*Constants!$H64*Constants!$H82*(1-Constants!$H100))+(AP6*Constants!$H64*Constants!$H116))</f>
        <v>60974323.15846473</v>
      </c>
      <c r="AQ51" s="22">
        <f>((AQ6*Constants!$H64*Constants!$H82*(1-Constants!$H100))+(AQ6*Constants!$H64*Constants!$H116))</f>
        <v>61232371.460406035</v>
      </c>
      <c r="AR51" s="22">
        <f>((AR6*Constants!$H64*Constants!$H82*(1-Constants!$H100))+(AR6*Constants!$H64*Constants!$H116))</f>
        <v>61493106.693446115</v>
      </c>
      <c r="AS51" s="22">
        <f>((AS6*Constants!$H64*Constants!$H82*(1-Constants!$H100))+(AS6*Constants!$H64*Constants!$H116))</f>
        <v>61812736.851833373</v>
      </c>
      <c r="AT51" s="22">
        <f>((AT6*Constants!$H64*Constants!$H82*(1-Constants!$H100))+(AT6*Constants!$H64*Constants!$H116))</f>
        <v>62141161.943040192</v>
      </c>
      <c r="AU51" s="22">
        <f>((AU6*Constants!$H64*Constants!$H82*(1-Constants!$H100))+(AU6*Constants!$H64*Constants!$H116))</f>
        <v>62515853.797498047</v>
      </c>
      <c r="AV51" s="22">
        <f>((AV6*Constants!$H64*Constants!$H82*(1-Constants!$H100))+(AV6*Constants!$H64*Constants!$H116))</f>
        <v>62899831.507873699</v>
      </c>
      <c r="AW51" s="22">
        <f>((AW6*Constants!$H64*Constants!$H82*(1-Constants!$H100))+(AW6*Constants!$H64*Constants!$H116))</f>
        <v>63712409.751956657</v>
      </c>
      <c r="AX51" s="22">
        <f>((AX6*Constants!$H64*Constants!$H82*(1-Constants!$H100))+(AX6*Constants!$H64*Constants!$H116))</f>
        <v>64517500.33267349</v>
      </c>
      <c r="AY51" s="22">
        <f>((AY6*Constants!$H64*Constants!$H82*(1-Constants!$H100))+(AY6*Constants!$H64*Constants!$H116))</f>
        <v>65377297.080032498</v>
      </c>
      <c r="AZ51" s="22">
        <f>((AZ6*Constants!$H64*Constants!$H82*(1-Constants!$H100))+(AZ6*Constants!$H64*Constants!$H116))</f>
        <v>66368474.717179231</v>
      </c>
      <c r="BA51" s="22">
        <f>((BA6*Constants!$H64*Constants!$H82*(1-Constants!$H100))+(BA6*Constants!$H64*Constants!$H116))</f>
        <v>67326744.928747237</v>
      </c>
      <c r="BB51" s="22">
        <f>((BB6*Constants!$H64*Constants!$H82*(1-Constants!$H100))+(BB6*Constants!$H64*Constants!$H116))</f>
        <v>68320372.779288352</v>
      </c>
      <c r="BC51" s="22">
        <f>((BC6*Constants!$H64*Constants!$H82*(1-Constants!$H100))+(BC6*Constants!$H64*Constants!$H116))</f>
        <v>69402250.997928604</v>
      </c>
      <c r="BD51" s="22">
        <f>((BD6*Constants!$H64*Constants!$H82*(1-Constants!$H100))+(BD6*Constants!$H64*Constants!$H116))</f>
        <v>70424136.027637824</v>
      </c>
      <c r="BE51" s="22">
        <f>((BE6*Constants!$H64*Constants!$H82*(1-Constants!$H100))+(BE6*Constants!$H64*Constants!$H116))</f>
        <v>71460558.632224917</v>
      </c>
      <c r="BF51" s="22">
        <f>((BF6*Constants!$H64*Constants!$H82*(1-Constants!$H100))+(BF6*Constants!$H64*Constants!$H116))</f>
        <v>72511760.397435308</v>
      </c>
      <c r="BG51" s="22">
        <f>((BG6*Constants!$H64*Constants!$H82*(1-Constants!$H100))+(BG6*Constants!$H64*Constants!$H116))</f>
        <v>73593083.890095338</v>
      </c>
      <c r="BH51" s="22">
        <f>((BH6*Constants!$H64*Constants!$H82*(1-Constants!$H100))+(BH6*Constants!$H64*Constants!$H116))</f>
        <v>74628183.487548724</v>
      </c>
      <c r="BI51" s="22">
        <f>((BI6*Constants!$H64*Constants!$H82*(1-Constants!$H100))+(BI6*Constants!$H64*Constants!$H116))</f>
        <v>75694601.623295262</v>
      </c>
      <c r="BJ51" s="22">
        <f>((BJ6*Constants!$H64*Constants!$H82*(1-Constants!$H100))+(BJ6*Constants!$H64*Constants!$H116))</f>
        <v>76793247.486096635</v>
      </c>
      <c r="BK51" s="22">
        <f>((BK6*Constants!$H64*Constants!$H82*(1-Constants!$H100))+(BK6*Constants!$H64*Constants!$H116))</f>
        <v>77929809.588261098</v>
      </c>
      <c r="BL51" s="22">
        <f>((BL6*Constants!$H64*Constants!$H82*(1-Constants!$H100))+(BL6*Constants!$H64*Constants!$H116))</f>
        <v>79042030.161436334</v>
      </c>
      <c r="BM51" s="22">
        <f>((BM6*Constants!$H64*Constants!$H82*(1-Constants!$H100))+(BM6*Constants!$H64*Constants!$H116))</f>
        <v>79241601.313689828</v>
      </c>
      <c r="BN51" s="22">
        <f>((BN6*Constants!$H64*Constants!$H82*(1-Constants!$H100))+(BN6*Constants!$H64*Constants!$H116))</f>
        <v>79301389.144982874</v>
      </c>
      <c r="BO51" s="22">
        <f>((BO6*Constants!$H64*Constants!$H82*(1-Constants!$H100))+(BO6*Constants!$H64*Constants!$H116))</f>
        <v>79402145.094637126</v>
      </c>
      <c r="BP51" s="22">
        <f>((BP6*Constants!$H64*Constants!$H82*(1-Constants!$H100))+(BP6*Constants!$H64*Constants!$H116))</f>
        <v>79460445.640698001</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3244683.4334847191</v>
      </c>
      <c r="AO52" s="22">
        <f>((AO7*Constants!$H65*Constants!$H83*(1-Constants!$H101))+(AO7*Constants!$H65*Constants!$H117))</f>
        <v>3251883.9749370012</v>
      </c>
      <c r="AP52" s="22">
        <f>((AP7*Constants!$H65*Constants!$H83*(1-Constants!$H101))+(AP7*Constants!$H65*Constants!$H117))</f>
        <v>3261782.4922419675</v>
      </c>
      <c r="AQ52" s="22">
        <f>((AQ7*Constants!$H65*Constants!$H83*(1-Constants!$H101))+(AQ7*Constants!$H65*Constants!$H117))</f>
        <v>3275586.6214200379</v>
      </c>
      <c r="AR52" s="22">
        <f>((AR7*Constants!$H65*Constants!$H83*(1-Constants!$H101))+(AR7*Constants!$H65*Constants!$H117))</f>
        <v>3289534.4862619406</v>
      </c>
      <c r="AS52" s="22">
        <f>((AS7*Constants!$H65*Constants!$H83*(1-Constants!$H101))+(AS7*Constants!$H65*Constants!$H117))</f>
        <v>3306632.8975376277</v>
      </c>
      <c r="AT52" s="22">
        <f>((AT7*Constants!$H65*Constants!$H83*(1-Constants!$H101))+(AT7*Constants!$H65*Constants!$H117))</f>
        <v>3324201.7881299406</v>
      </c>
      <c r="AU52" s="22">
        <f>((AU7*Constants!$H65*Constants!$H83*(1-Constants!$H101))+(AU7*Constants!$H65*Constants!$H117))</f>
        <v>3344245.6896863389</v>
      </c>
      <c r="AV52" s="22">
        <f>((AV7*Constants!$H65*Constants!$H83*(1-Constants!$H101))+(AV7*Constants!$H65*Constants!$H117))</f>
        <v>3364786.3321771044</v>
      </c>
      <c r="AW52" s="22">
        <f>((AW7*Constants!$H65*Constants!$H83*(1-Constants!$H101))+(AW7*Constants!$H65*Constants!$H117))</f>
        <v>3408254.6866062023</v>
      </c>
      <c r="AX52" s="22">
        <f>((AX7*Constants!$H65*Constants!$H83*(1-Constants!$H101))+(AX7*Constants!$H65*Constants!$H117))</f>
        <v>3451322.493263545</v>
      </c>
      <c r="AY52" s="22">
        <f>((AY7*Constants!$H65*Constants!$H83*(1-Constants!$H101))+(AY7*Constants!$H65*Constants!$H117))</f>
        <v>3497316.7713817917</v>
      </c>
      <c r="AZ52" s="22">
        <f>((AZ7*Constants!$H65*Constants!$H83*(1-Constants!$H101))+(AZ7*Constants!$H65*Constants!$H117))</f>
        <v>3550339.1863275832</v>
      </c>
      <c r="BA52" s="22">
        <f>((BA7*Constants!$H65*Constants!$H83*(1-Constants!$H101))+(BA7*Constants!$H65*Constants!$H117))</f>
        <v>3601601.2395496638</v>
      </c>
      <c r="BB52" s="22">
        <f>((BB7*Constants!$H65*Constants!$H83*(1-Constants!$H101))+(BB7*Constants!$H65*Constants!$H117))</f>
        <v>3654754.72709681</v>
      </c>
      <c r="BC52" s="22">
        <f>((BC7*Constants!$H65*Constants!$H83*(1-Constants!$H101))+(BC7*Constants!$H65*Constants!$H117))</f>
        <v>3712629.1117476667</v>
      </c>
      <c r="BD52" s="22">
        <f>((BD7*Constants!$H65*Constants!$H83*(1-Constants!$H101))+(BD7*Constants!$H65*Constants!$H117))</f>
        <v>3767294.1990554379</v>
      </c>
      <c r="BE52" s="22">
        <f>((BE7*Constants!$H65*Constants!$H83*(1-Constants!$H101))+(BE7*Constants!$H65*Constants!$H117))</f>
        <v>3822736.9646507232</v>
      </c>
      <c r="BF52" s="22">
        <f>((BF7*Constants!$H65*Constants!$H83*(1-Constants!$H101))+(BF7*Constants!$H65*Constants!$H117))</f>
        <v>3878970.332008753</v>
      </c>
      <c r="BG52" s="22">
        <f>((BG7*Constants!$H65*Constants!$H83*(1-Constants!$H101))+(BG7*Constants!$H65*Constants!$H117))</f>
        <v>3936815.0419474272</v>
      </c>
      <c r="BH52" s="22">
        <f>((BH7*Constants!$H65*Constants!$H83*(1-Constants!$H101))+(BH7*Constants!$H65*Constants!$H117))</f>
        <v>3992187.0341206836</v>
      </c>
      <c r="BI52" s="22">
        <f>((BI7*Constants!$H65*Constants!$H83*(1-Constants!$H101))+(BI7*Constants!$H65*Constants!$H117))</f>
        <v>4049234.391506636</v>
      </c>
      <c r="BJ52" s="22">
        <f>((BJ7*Constants!$H65*Constants!$H83*(1-Constants!$H101))+(BJ7*Constants!$H65*Constants!$H117))</f>
        <v>4108005.7505776715</v>
      </c>
      <c r="BK52" s="22">
        <f>((BK7*Constants!$H65*Constants!$H83*(1-Constants!$H101))+(BK7*Constants!$H65*Constants!$H117))</f>
        <v>4168805.4146682615</v>
      </c>
      <c r="BL52" s="22">
        <f>((BL7*Constants!$H65*Constants!$H83*(1-Constants!$H101))+(BL7*Constants!$H65*Constants!$H117))</f>
        <v>4228302.9442048529</v>
      </c>
      <c r="BM52" s="22">
        <f>((BM7*Constants!$H65*Constants!$H83*(1-Constants!$H101))+(BM7*Constants!$H65*Constants!$H117))</f>
        <v>4238978.875591334</v>
      </c>
      <c r="BN52" s="22">
        <f>((BN7*Constants!$H65*Constants!$H83*(1-Constants!$H101))+(BN7*Constants!$H65*Constants!$H117))</f>
        <v>4242177.1874586754</v>
      </c>
      <c r="BO52" s="22">
        <f>((BO7*Constants!$H65*Constants!$H83*(1-Constants!$H101))+(BO7*Constants!$H65*Constants!$H117))</f>
        <v>4247567.0626642974</v>
      </c>
      <c r="BP52" s="22">
        <f>((BP7*Constants!$H65*Constants!$H83*(1-Constants!$H101))+(BP7*Constants!$H65*Constants!$H117))</f>
        <v>4250685.8131576041</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20692284.051555082</v>
      </c>
      <c r="AO53" s="22">
        <f>((AO8*Constants!$H66*Constants!$H84*(1-Constants!$H102))+(AO8*Constants!$H66*Constants!$H118))</f>
        <v>20466622.752829943</v>
      </c>
      <c r="AP53" s="22">
        <f>((AP8*Constants!$H66*Constants!$H84*(1-Constants!$H102))+(AP8*Constants!$H66*Constants!$H118))</f>
        <v>20287265.954753753</v>
      </c>
      <c r="AQ53" s="22">
        <f>((AQ8*Constants!$H66*Constants!$H84*(1-Constants!$H102))+(AQ8*Constants!$H66*Constants!$H118))</f>
        <v>20175178.380560461</v>
      </c>
      <c r="AR53" s="22">
        <f>((AR8*Constants!$H66*Constants!$H84*(1-Constants!$H102))+(AR8*Constants!$H66*Constants!$H118))</f>
        <v>20099007.95230883</v>
      </c>
      <c r="AS53" s="22">
        <f>((AS8*Constants!$H66*Constants!$H84*(1-Constants!$H102))+(AS8*Constants!$H66*Constants!$H118))</f>
        <v>20072394.199291907</v>
      </c>
      <c r="AT53" s="22">
        <f>((AT8*Constants!$H66*Constants!$H84*(1-Constants!$H102))+(AT8*Constants!$H66*Constants!$H118))</f>
        <v>20045275.406476997</v>
      </c>
      <c r="AU53" s="22">
        <f>((AU8*Constants!$H66*Constants!$H84*(1-Constants!$H102))+(AU8*Constants!$H66*Constants!$H118))</f>
        <v>20053261.122717246</v>
      </c>
      <c r="AV53" s="22">
        <f>((AV8*Constants!$H66*Constants!$H84*(1-Constants!$H102))+(AV8*Constants!$H66*Constants!$H118))</f>
        <v>20060459.690368362</v>
      </c>
      <c r="AW53" s="22">
        <f>((AW8*Constants!$H66*Constants!$H84*(1-Constants!$H102))+(AW8*Constants!$H66*Constants!$H118))</f>
        <v>20310749.948458973</v>
      </c>
      <c r="AX53" s="22">
        <f>((AX8*Constants!$H66*Constants!$H84*(1-Constants!$H102))+(AX8*Constants!$H66*Constants!$H118))</f>
        <v>20523905.242669985</v>
      </c>
      <c r="AY53" s="22">
        <f>((AY8*Constants!$H66*Constants!$H84*(1-Constants!$H102))+(AY8*Constants!$H66*Constants!$H118))</f>
        <v>20755425.159969009</v>
      </c>
      <c r="AZ53" s="22">
        <f>((AZ8*Constants!$H66*Constants!$H84*(1-Constants!$H102))+(AZ8*Constants!$H66*Constants!$H118))</f>
        <v>21067978.434965417</v>
      </c>
      <c r="BA53" s="22">
        <f>((BA8*Constants!$H66*Constants!$H84*(1-Constants!$H102))+(BA8*Constants!$H66*Constants!$H118))</f>
        <v>21318320.460581534</v>
      </c>
      <c r="BB53" s="22">
        <f>((BB8*Constants!$H66*Constants!$H84*(1-Constants!$H102))+(BB8*Constants!$H66*Constants!$H118))</f>
        <v>21590110.842345711</v>
      </c>
      <c r="BC53" s="22">
        <f>((BC8*Constants!$H66*Constants!$H84*(1-Constants!$H102))+(BC8*Constants!$H66*Constants!$H118))</f>
        <v>21897374.785185952</v>
      </c>
      <c r="BD53" s="22">
        <f>((BD8*Constants!$H66*Constants!$H84*(1-Constants!$H102))+(BD8*Constants!$H66*Constants!$H118))</f>
        <v>22121632.250953775</v>
      </c>
      <c r="BE53" s="22">
        <f>((BE8*Constants!$H66*Constants!$H84*(1-Constants!$H102))+(BE8*Constants!$H66*Constants!$H118))</f>
        <v>22323202.860915817</v>
      </c>
      <c r="BF53" s="22">
        <f>((BF8*Constants!$H66*Constants!$H84*(1-Constants!$H102))+(BF8*Constants!$H66*Constants!$H118))</f>
        <v>22502239.150317106</v>
      </c>
      <c r="BG53" s="22">
        <f>((BG8*Constants!$H66*Constants!$H84*(1-Constants!$H102))+(BG8*Constants!$H66*Constants!$H118))</f>
        <v>22806397.374720801</v>
      </c>
      <c r="BH53" s="22">
        <f>((BH8*Constants!$H66*Constants!$H84*(1-Constants!$H102))+(BH8*Constants!$H66*Constants!$H118))</f>
        <v>23050036.052748885</v>
      </c>
      <c r="BI53" s="22">
        <f>((BI8*Constants!$H66*Constants!$H84*(1-Constants!$H102))+(BI8*Constants!$H66*Constants!$H118))</f>
        <v>23289180.352228679</v>
      </c>
      <c r="BJ53" s="22">
        <f>((BJ8*Constants!$H66*Constants!$H84*(1-Constants!$H102))+(BJ8*Constants!$H66*Constants!$H118))</f>
        <v>23523656.216338392</v>
      </c>
      <c r="BK53" s="22">
        <f>((BK8*Constants!$H66*Constants!$H84*(1-Constants!$H102))+(BK8*Constants!$H66*Constants!$H118))</f>
        <v>23756398.786432993</v>
      </c>
      <c r="BL53" s="22">
        <f>((BL8*Constants!$H66*Constants!$H84*(1-Constants!$H102))+(BL8*Constants!$H66*Constants!$H118))</f>
        <v>23965334.243698895</v>
      </c>
      <c r="BM53" s="22">
        <f>((BM8*Constants!$H66*Constants!$H84*(1-Constants!$H102))+(BM8*Constants!$H66*Constants!$H118))</f>
        <v>23570843.660505295</v>
      </c>
      <c r="BN53" s="22">
        <f>((BN8*Constants!$H66*Constants!$H84*(1-Constants!$H102))+(BN8*Constants!$H66*Constants!$H118))</f>
        <v>23088834.173974611</v>
      </c>
      <c r="BO53" s="22">
        <f>((BO8*Constants!$H66*Constants!$H84*(1-Constants!$H102))+(BO8*Constants!$H66*Constants!$H118))</f>
        <v>22634368.711028893</v>
      </c>
      <c r="BP53" s="22">
        <f>((BP8*Constants!$H66*Constants!$H84*(1-Constants!$H102))+(BP8*Constants!$H66*Constants!$H118))</f>
        <v>22156518.415291704</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137619221.23093808</v>
      </c>
      <c r="AO54" s="22">
        <f>((AO9*Constants!$H67*Constants!$H85*(1-Constants!$H103))+(AO9*Constants!$H67*Constants!$H119))</f>
        <v>136118404.20585078</v>
      </c>
      <c r="AP54" s="22">
        <f>((AP9*Constants!$H67*Constants!$H85*(1-Constants!$H103))+(AP9*Constants!$H67*Constants!$H119))</f>
        <v>134925546.86771345</v>
      </c>
      <c r="AQ54" s="22">
        <f>((AQ9*Constants!$H67*Constants!$H85*(1-Constants!$H103))+(AQ9*Constants!$H67*Constants!$H119))</f>
        <v>134180080.3628214</v>
      </c>
      <c r="AR54" s="22">
        <f>((AR9*Constants!$H67*Constants!$H85*(1-Constants!$H103))+(AR9*Constants!$H67*Constants!$H119))</f>
        <v>133673489.83899625</v>
      </c>
      <c r="AS54" s="22">
        <f>((AS9*Constants!$H67*Constants!$H85*(1-Constants!$H103))+(AS9*Constants!$H67*Constants!$H119))</f>
        <v>133496488.40430221</v>
      </c>
      <c r="AT54" s="22">
        <f>((AT9*Constants!$H67*Constants!$H85*(1-Constants!$H103))+(AT9*Constants!$H67*Constants!$H119))</f>
        <v>133316128.07585259</v>
      </c>
      <c r="AU54" s="22">
        <f>((AU9*Constants!$H67*Constants!$H85*(1-Constants!$H103))+(AU9*Constants!$H67*Constants!$H119))</f>
        <v>133369239.08318348</v>
      </c>
      <c r="AV54" s="22">
        <f>((AV9*Constants!$H67*Constants!$H85*(1-Constants!$H103))+(AV9*Constants!$H67*Constants!$H119))</f>
        <v>133417114.96153775</v>
      </c>
      <c r="AW54" s="22">
        <f>((AW9*Constants!$H67*Constants!$H85*(1-Constants!$H103))+(AW9*Constants!$H67*Constants!$H119))</f>
        <v>135081733.05368751</v>
      </c>
      <c r="AX54" s="22">
        <f>((AX9*Constants!$H67*Constants!$H85*(1-Constants!$H103))+(AX9*Constants!$H67*Constants!$H119))</f>
        <v>136499375.76135013</v>
      </c>
      <c r="AY54" s="22">
        <f>((AY9*Constants!$H67*Constants!$H85*(1-Constants!$H103))+(AY9*Constants!$H67*Constants!$H119))</f>
        <v>138039156.99761966</v>
      </c>
      <c r="AZ54" s="22">
        <f>((AZ9*Constants!$H67*Constants!$H85*(1-Constants!$H103))+(AZ9*Constants!$H67*Constants!$H119))</f>
        <v>140117870.88879845</v>
      </c>
      <c r="BA54" s="22">
        <f>((BA9*Constants!$H67*Constants!$H85*(1-Constants!$H103))+(BA9*Constants!$H67*Constants!$H119))</f>
        <v>141782833.27385119</v>
      </c>
      <c r="BB54" s="22">
        <f>((BB9*Constants!$H67*Constants!$H85*(1-Constants!$H103))+(BB9*Constants!$H67*Constants!$H119))</f>
        <v>143590443.32710838</v>
      </c>
      <c r="BC54" s="22">
        <f>((BC9*Constants!$H67*Constants!$H85*(1-Constants!$H103))+(BC9*Constants!$H67*Constants!$H119))</f>
        <v>145633979.18910736</v>
      </c>
      <c r="BD54" s="22">
        <f>((BD9*Constants!$H67*Constants!$H85*(1-Constants!$H103))+(BD9*Constants!$H67*Constants!$H119))</f>
        <v>147125459.67126667</v>
      </c>
      <c r="BE54" s="22">
        <f>((BE9*Constants!$H67*Constants!$H85*(1-Constants!$H103))+(BE9*Constants!$H67*Constants!$H119))</f>
        <v>148466055.53284034</v>
      </c>
      <c r="BF54" s="22">
        <f>((BF9*Constants!$H67*Constants!$H85*(1-Constants!$H103))+(BF9*Constants!$H67*Constants!$H119))</f>
        <v>149656781.24770558</v>
      </c>
      <c r="BG54" s="22">
        <f>((BG9*Constants!$H67*Constants!$H85*(1-Constants!$H103))+(BG9*Constants!$H67*Constants!$H119))</f>
        <v>151679661.7508502</v>
      </c>
      <c r="BH54" s="22">
        <f>((BH9*Constants!$H67*Constants!$H85*(1-Constants!$H103))+(BH9*Constants!$H67*Constants!$H119))</f>
        <v>153300041.84269613</v>
      </c>
      <c r="BI54" s="22">
        <f>((BI9*Constants!$H67*Constants!$H85*(1-Constants!$H103))+(BI9*Constants!$H67*Constants!$H119))</f>
        <v>154890530.94357201</v>
      </c>
      <c r="BJ54" s="22">
        <f>((BJ9*Constants!$H67*Constants!$H85*(1-Constants!$H103))+(BJ9*Constants!$H67*Constants!$H119))</f>
        <v>156449971.4449605</v>
      </c>
      <c r="BK54" s="22">
        <f>((BK9*Constants!$H67*Constants!$H85*(1-Constants!$H103))+(BK9*Constants!$H67*Constants!$H119))</f>
        <v>157997884.24008271</v>
      </c>
      <c r="BL54" s="22">
        <f>((BL9*Constants!$H67*Constants!$H85*(1-Constants!$H103))+(BL9*Constants!$H67*Constants!$H119))</f>
        <v>159387461.86451626</v>
      </c>
      <c r="BM54" s="22">
        <f>((BM9*Constants!$H67*Constants!$H85*(1-Constants!$H103))+(BM9*Constants!$H67*Constants!$H119))</f>
        <v>156763803.36907038</v>
      </c>
      <c r="BN54" s="22">
        <f>((BN9*Constants!$H67*Constants!$H85*(1-Constants!$H103))+(BN9*Constants!$H67*Constants!$H119))</f>
        <v>153558078.4719539</v>
      </c>
      <c r="BO54" s="22">
        <f>((BO9*Constants!$H67*Constants!$H85*(1-Constants!$H103))+(BO9*Constants!$H67*Constants!$H119))</f>
        <v>150535542.00709969</v>
      </c>
      <c r="BP54" s="22">
        <f>((BP9*Constants!$H67*Constants!$H85*(1-Constants!$H103))+(BP9*Constants!$H67*Constants!$H119))</f>
        <v>147357478.85078102</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25765348.641145702</v>
      </c>
      <c r="AO55" s="22">
        <f>((AO10*Constants!$H68*Constants!$H86*(1-Constants!$H104))+(AO10*Constants!$H68*Constants!$H120))</f>
        <v>26082221.941514</v>
      </c>
      <c r="AP55" s="22">
        <f>((AP10*Constants!$H68*Constants!$H86*(1-Constants!$H104))+(AP10*Constants!$H68*Constants!$H120))</f>
        <v>26453037.149381466</v>
      </c>
      <c r="AQ55" s="22">
        <f>((AQ10*Constants!$H68*Constants!$H86*(1-Constants!$H104))+(AQ10*Constants!$H68*Constants!$H120))</f>
        <v>26910123.983197637</v>
      </c>
      <c r="AR55" s="22">
        <f>((AR10*Constants!$H68*Constants!$H86*(1-Constants!$H104))+(AR10*Constants!$H68*Constants!$H120))</f>
        <v>27417058.396823499</v>
      </c>
      <c r="AS55" s="22">
        <f>((AS10*Constants!$H68*Constants!$H86*(1-Constants!$H104))+(AS10*Constants!$H68*Constants!$H120))</f>
        <v>27996458.481900662</v>
      </c>
      <c r="AT55" s="22">
        <f>((AT10*Constants!$H68*Constants!$H86*(1-Constants!$H104))+(AT10*Constants!$H68*Constants!$H120))</f>
        <v>28581883.045184206</v>
      </c>
      <c r="AU55" s="22">
        <f>((AU10*Constants!$H68*Constants!$H86*(1-Constants!$H104))+(AU10*Constants!$H68*Constants!$H120))</f>
        <v>29225553.411015537</v>
      </c>
      <c r="AV55" s="22">
        <f>((AV10*Constants!$H68*Constants!$H86*(1-Constants!$H104))+(AV10*Constants!$H68*Constants!$H120))</f>
        <v>29877748.131904386</v>
      </c>
      <c r="AW55" s="22">
        <f>((AW10*Constants!$H68*Constants!$H86*(1-Constants!$H104))+(AW10*Constants!$H68*Constants!$H120))</f>
        <v>31253716.115108818</v>
      </c>
      <c r="AX55" s="22">
        <f>((AX10*Constants!$H68*Constants!$H86*(1-Constants!$H104))+(AX10*Constants!$H68*Constants!$H120))</f>
        <v>32631057.611447837</v>
      </c>
      <c r="AY55" s="22">
        <f>((AY10*Constants!$H68*Constants!$H86*(1-Constants!$H104))+(AY10*Constants!$H68*Constants!$H120))</f>
        <v>34098391.748119451</v>
      </c>
      <c r="AZ55" s="22">
        <f>((AZ10*Constants!$H68*Constants!$H86*(1-Constants!$H104))+(AZ10*Constants!$H68*Constants!$H120))</f>
        <v>35768500.490771428</v>
      </c>
      <c r="BA55" s="22">
        <f>((BA10*Constants!$H68*Constants!$H86*(1-Constants!$H104))+(BA10*Constants!$H68*Constants!$H120))</f>
        <v>37407588.892119437</v>
      </c>
      <c r="BB55" s="22">
        <f>((BB10*Constants!$H68*Constants!$H86*(1-Constants!$H104))+(BB10*Constants!$H68*Constants!$H120))</f>
        <v>39160881.924659565</v>
      </c>
      <c r="BC55" s="22">
        <f>((BC10*Constants!$H68*Constants!$H86*(1-Constants!$H104))+(BC10*Constants!$H68*Constants!$H120))</f>
        <v>41063057.207896098</v>
      </c>
      <c r="BD55" s="22">
        <f>((BD10*Constants!$H68*Constants!$H86*(1-Constants!$H104))+(BD10*Constants!$H68*Constants!$H120))</f>
        <v>42896085.32721708</v>
      </c>
      <c r="BE55" s="22">
        <f>((BE10*Constants!$H68*Constants!$H86*(1-Constants!$H104))+(BE10*Constants!$H68*Constants!$H120))</f>
        <v>44769976.0091988</v>
      </c>
      <c r="BF55" s="22">
        <f>((BF10*Constants!$H68*Constants!$H86*(1-Constants!$H104))+(BF10*Constants!$H68*Constants!$H120))</f>
        <v>46685680.602638468</v>
      </c>
      <c r="BG55" s="22">
        <f>((BG10*Constants!$H68*Constants!$H86*(1-Constants!$H104))+(BG10*Constants!$H68*Constants!$H120))</f>
        <v>48651773.954092115</v>
      </c>
      <c r="BH55" s="22">
        <f>((BH10*Constants!$H68*Constants!$H86*(1-Constants!$H104))+(BH10*Constants!$H68*Constants!$H120))</f>
        <v>50563698.442330569</v>
      </c>
      <c r="BI55" s="22">
        <f>((BI10*Constants!$H68*Constants!$H86*(1-Constants!$H104))+(BI10*Constants!$H68*Constants!$H120))</f>
        <v>52540382.504608966</v>
      </c>
      <c r="BJ55" s="22">
        <f>((BJ10*Constants!$H68*Constants!$H86*(1-Constants!$H104))+(BJ10*Constants!$H68*Constants!$H120))</f>
        <v>54584283.922012106</v>
      </c>
      <c r="BK55" s="22">
        <f>((BK10*Constants!$H68*Constants!$H86*(1-Constants!$H104))+(BK10*Constants!$H68*Constants!$H120))</f>
        <v>56705418.712647669</v>
      </c>
      <c r="BL55" s="22">
        <f>((BL10*Constants!$H68*Constants!$H86*(1-Constants!$H104))+(BL10*Constants!$H68*Constants!$H120))</f>
        <v>58853390.323699631</v>
      </c>
      <c r="BM55" s="22">
        <f>((BM10*Constants!$H68*Constants!$H86*(1-Constants!$H104))+(BM10*Constants!$H68*Constants!$H120))</f>
        <v>59562868.580295123</v>
      </c>
      <c r="BN55" s="22">
        <f>((BN10*Constants!$H68*Constants!$H86*(1-Constants!$H104))+(BN10*Constants!$H68*Constants!$H120))</f>
        <v>60046689.077044345</v>
      </c>
      <c r="BO55" s="22">
        <f>((BO10*Constants!$H68*Constants!$H86*(1-Constants!$H104))+(BO10*Constants!$H68*Constants!$H120))</f>
        <v>60592923.41071032</v>
      </c>
      <c r="BP55" s="22">
        <f>((BP10*Constants!$H68*Constants!$H86*(1-Constants!$H104))+(BP10*Constants!$H68*Constants!$H120))</f>
        <v>61067098.570149392</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3800866.3334961818</v>
      </c>
      <c r="AO56" s="22">
        <f>((AO11*Constants!$H69*Constants!$H87*(1-Constants!$H105))+(AO11*Constants!$H69*Constants!$H121))</f>
        <v>3807788.4554996486</v>
      </c>
      <c r="AP56" s="22">
        <f>((AP11*Constants!$H69*Constants!$H87*(1-Constants!$H105))+(AP11*Constants!$H69*Constants!$H121))</f>
        <v>3815588.5981632271</v>
      </c>
      <c r="AQ56" s="22">
        <f>((AQ11*Constants!$H69*Constants!$H87*(1-Constants!$H105))+(AQ11*Constants!$H69*Constants!$H121))</f>
        <v>3824249.664366317</v>
      </c>
      <c r="AR56" s="22">
        <f>((AR11*Constants!$H69*Constants!$H87*(1-Constants!$H105))+(AR11*Constants!$H69*Constants!$H121))</f>
        <v>3829485.8003234165</v>
      </c>
      <c r="AS56" s="22">
        <f>((AS11*Constants!$H69*Constants!$H87*(1-Constants!$H105))+(AS11*Constants!$H69*Constants!$H121))</f>
        <v>3835447.6527883261</v>
      </c>
      <c r="AT56" s="22">
        <f>((AT11*Constants!$H69*Constants!$H87*(1-Constants!$H105))+(AT11*Constants!$H69*Constants!$H121))</f>
        <v>3842044.2823716612</v>
      </c>
      <c r="AU56" s="22">
        <f>((AU11*Constants!$H69*Constants!$H87*(1-Constants!$H105))+(AU11*Constants!$H69*Constants!$H121))</f>
        <v>3849289.9687207136</v>
      </c>
      <c r="AV56" s="22">
        <f>((AV11*Constants!$H69*Constants!$H87*(1-Constants!$H105))+(AV11*Constants!$H69*Constants!$H121))</f>
        <v>3857115.3054060359</v>
      </c>
      <c r="AW56" s="22">
        <f>((AW11*Constants!$H69*Constants!$H87*(1-Constants!$H105))+(AW11*Constants!$H69*Constants!$H121))</f>
        <v>3862623.922659168</v>
      </c>
      <c r="AX56" s="22">
        <f>((AX11*Constants!$H69*Constants!$H87*(1-Constants!$H105))+(AX11*Constants!$H69*Constants!$H121))</f>
        <v>3868615.5598046342</v>
      </c>
      <c r="AY56" s="22">
        <f>((AY11*Constants!$H69*Constants!$H87*(1-Constants!$H105))+(AY11*Constants!$H69*Constants!$H121))</f>
        <v>3875141.6460269867</v>
      </c>
      <c r="AZ56" s="22">
        <f>((AZ11*Constants!$H69*Constants!$H87*(1-Constants!$H105))+(AZ11*Constants!$H69*Constants!$H121))</f>
        <v>3882272.2124253158</v>
      </c>
      <c r="BA56" s="22">
        <f>((BA11*Constants!$H69*Constants!$H87*(1-Constants!$H105))+(BA11*Constants!$H69*Constants!$H121))</f>
        <v>3889798.9958865973</v>
      </c>
      <c r="BB56" s="22">
        <f>((BB11*Constants!$H69*Constants!$H87*(1-Constants!$H105))+(BB11*Constants!$H69*Constants!$H121))</f>
        <v>3894612.5701094097</v>
      </c>
      <c r="BC56" s="22">
        <f>((BC11*Constants!$H69*Constants!$H87*(1-Constants!$H105))+(BC11*Constants!$H69*Constants!$H121))</f>
        <v>3899907.6830890998</v>
      </c>
      <c r="BD56" s="22">
        <f>((BD11*Constants!$H69*Constants!$H87*(1-Constants!$H105))+(BD11*Constants!$H69*Constants!$H121))</f>
        <v>3905497.8733845823</v>
      </c>
      <c r="BE56" s="22">
        <f>((BE11*Constants!$H69*Constants!$H87*(1-Constants!$H105))+(BE11*Constants!$H69*Constants!$H121))</f>
        <v>3911456.460252597</v>
      </c>
      <c r="BF56" s="22">
        <f>((BF11*Constants!$H69*Constants!$H87*(1-Constants!$H105))+(BF11*Constants!$H69*Constants!$H121))</f>
        <v>3917771.4993104036</v>
      </c>
      <c r="BG56" s="22">
        <f>((BG11*Constants!$H69*Constants!$H87*(1-Constants!$H105))+(BG11*Constants!$H69*Constants!$H121))</f>
        <v>3921494.8869758267</v>
      </c>
      <c r="BH56" s="22">
        <f>((BH11*Constants!$H69*Constants!$H87*(1-Constants!$H105))+(BH11*Constants!$H69*Constants!$H121))</f>
        <v>3925463.5597920627</v>
      </c>
      <c r="BI56" s="22">
        <f>((BI11*Constants!$H69*Constants!$H87*(1-Constants!$H105))+(BI11*Constants!$H69*Constants!$H121))</f>
        <v>3929757.067472361</v>
      </c>
      <c r="BJ56" s="22">
        <f>((BJ11*Constants!$H69*Constants!$H87*(1-Constants!$H105))+(BJ11*Constants!$H69*Constants!$H121))</f>
        <v>3934366.7505049808</v>
      </c>
      <c r="BK56" s="22">
        <f>((BK11*Constants!$H69*Constants!$H87*(1-Constants!$H105))+(BK11*Constants!$H69*Constants!$H121))</f>
        <v>3939290.142008123</v>
      </c>
      <c r="BL56" s="22">
        <f>((BL11*Constants!$H69*Constants!$H87*(1-Constants!$H105))+(BL11*Constants!$H69*Constants!$H121))</f>
        <v>3941462.7441621888</v>
      </c>
      <c r="BM56" s="22">
        <f>((BM11*Constants!$H69*Constants!$H87*(1-Constants!$H105))+(BM11*Constants!$H69*Constants!$H121))</f>
        <v>3942816.9954903503</v>
      </c>
      <c r="BN56" s="22">
        <f>((BN11*Constants!$H69*Constants!$H87*(1-Constants!$H105))+(BN11*Constants!$H69*Constants!$H121))</f>
        <v>3944241.0521226237</v>
      </c>
      <c r="BO56" s="22">
        <f>((BO11*Constants!$H69*Constants!$H87*(1-Constants!$H105))+(BO11*Constants!$H69*Constants!$H121))</f>
        <v>3945936.9526115577</v>
      </c>
      <c r="BP56" s="22">
        <f>((BP11*Constants!$H69*Constants!$H87*(1-Constants!$H105))+(BP11*Constants!$H69*Constants!$H121))</f>
        <v>3947801.0277798376</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3093388.5392273008</v>
      </c>
      <c r="AO57" s="22">
        <f>((AO12*Constants!$H70*Constants!$H88*(1-Constants!$H106))+(AO12*Constants!$H70*Constants!$H122))</f>
        <v>3099022.2056059241</v>
      </c>
      <c r="AP57" s="22">
        <f>((AP12*Constants!$H70*Constants!$H88*(1-Constants!$H106))+(AP12*Constants!$H70*Constants!$H122))</f>
        <v>3105370.4614514955</v>
      </c>
      <c r="AQ57" s="22">
        <f>((AQ12*Constants!$H70*Constants!$H88*(1-Constants!$H106))+(AQ12*Constants!$H70*Constants!$H122))</f>
        <v>3112419.3920318778</v>
      </c>
      <c r="AR57" s="22">
        <f>((AR12*Constants!$H70*Constants!$H88*(1-Constants!$H106))+(AR12*Constants!$H70*Constants!$H122))</f>
        <v>3116680.894946828</v>
      </c>
      <c r="AS57" s="22">
        <f>((AS12*Constants!$H70*Constants!$H88*(1-Constants!$H106))+(AS12*Constants!$H70*Constants!$H122))</f>
        <v>3121533.0324516348</v>
      </c>
      <c r="AT57" s="22">
        <f>((AT12*Constants!$H70*Constants!$H88*(1-Constants!$H106))+(AT12*Constants!$H70*Constants!$H122))</f>
        <v>3126901.7922448386</v>
      </c>
      <c r="AU57" s="22">
        <f>((AU12*Constants!$H70*Constants!$H88*(1-Constants!$H106))+(AU12*Constants!$H70*Constants!$H122))</f>
        <v>3132798.7960182852</v>
      </c>
      <c r="AV57" s="22">
        <f>((AV12*Constants!$H70*Constants!$H88*(1-Constants!$H106))+(AV12*Constants!$H70*Constants!$H122))</f>
        <v>3139167.5563729028</v>
      </c>
      <c r="AW57" s="22">
        <f>((AW12*Constants!$H70*Constants!$H88*(1-Constants!$H106))+(AW12*Constants!$H70*Constants!$H122))</f>
        <v>3143650.82202412</v>
      </c>
      <c r="AX57" s="22">
        <f>((AX12*Constants!$H70*Constants!$H88*(1-Constants!$H106))+(AX12*Constants!$H70*Constants!$H122))</f>
        <v>3148527.2002102332</v>
      </c>
      <c r="AY57" s="22">
        <f>((AY12*Constants!$H70*Constants!$H88*(1-Constants!$H106))+(AY12*Constants!$H70*Constants!$H122))</f>
        <v>3153838.5472966391</v>
      </c>
      <c r="AZ57" s="22">
        <f>((AZ12*Constants!$H70*Constants!$H88*(1-Constants!$H106))+(AZ12*Constants!$H70*Constants!$H122))</f>
        <v>3159641.859078588</v>
      </c>
      <c r="BA57" s="22">
        <f>((BA12*Constants!$H70*Constants!$H88*(1-Constants!$H106))+(BA12*Constants!$H70*Constants!$H122))</f>
        <v>3165767.6376915281</v>
      </c>
      <c r="BB57" s="22">
        <f>((BB12*Constants!$H70*Constants!$H88*(1-Constants!$H106))+(BB12*Constants!$H70*Constants!$H122))</f>
        <v>3169685.2327940818</v>
      </c>
      <c r="BC57" s="22">
        <f>((BC12*Constants!$H70*Constants!$H88*(1-Constants!$H106))+(BC12*Constants!$H70*Constants!$H122))</f>
        <v>3173994.7349886037</v>
      </c>
      <c r="BD57" s="22">
        <f>((BD12*Constants!$H70*Constants!$H88*(1-Constants!$H106))+(BD12*Constants!$H70*Constants!$H122))</f>
        <v>3178544.3900079741</v>
      </c>
      <c r="BE57" s="22">
        <f>((BE12*Constants!$H70*Constants!$H88*(1-Constants!$H106))+(BE12*Constants!$H70*Constants!$H122))</f>
        <v>3183393.8697608053</v>
      </c>
      <c r="BF57" s="22">
        <f>((BF12*Constants!$H70*Constants!$H88*(1-Constants!$H106))+(BF12*Constants!$H70*Constants!$H122))</f>
        <v>3188533.4531431608</v>
      </c>
      <c r="BG57" s="22">
        <f>((BG12*Constants!$H70*Constants!$H88*(1-Constants!$H106))+(BG12*Constants!$H70*Constants!$H122))</f>
        <v>3191563.7845783434</v>
      </c>
      <c r="BH57" s="22">
        <f>((BH12*Constants!$H70*Constants!$H88*(1-Constants!$H106))+(BH12*Constants!$H70*Constants!$H122))</f>
        <v>3194793.7447843873</v>
      </c>
      <c r="BI57" s="22">
        <f>((BI12*Constants!$H70*Constants!$H88*(1-Constants!$H106))+(BI12*Constants!$H70*Constants!$H122))</f>
        <v>3198288.0764145926</v>
      </c>
      <c r="BJ57" s="22">
        <f>((BJ12*Constants!$H70*Constants!$H88*(1-Constants!$H106))+(BJ12*Constants!$H70*Constants!$H122))</f>
        <v>3202039.731803501</v>
      </c>
      <c r="BK57" s="22">
        <f>((BK12*Constants!$H70*Constants!$H88*(1-Constants!$H106))+(BK12*Constants!$H70*Constants!$H122))</f>
        <v>3206046.7032446507</v>
      </c>
      <c r="BL57" s="22">
        <f>((BL12*Constants!$H70*Constants!$H88*(1-Constants!$H106))+(BL12*Constants!$H70*Constants!$H122))</f>
        <v>3207814.9060736895</v>
      </c>
      <c r="BM57" s="22">
        <f>((BM12*Constants!$H70*Constants!$H88*(1-Constants!$H106))+(BM12*Constants!$H70*Constants!$H122))</f>
        <v>3208917.0825698343</v>
      </c>
      <c r="BN57" s="22">
        <f>((BN12*Constants!$H70*Constants!$H88*(1-Constants!$H106))+(BN12*Constants!$H70*Constants!$H122))</f>
        <v>3210076.0710948096</v>
      </c>
      <c r="BO57" s="22">
        <f>((BO12*Constants!$H70*Constants!$H88*(1-Constants!$H106))+(BO12*Constants!$H70*Constants!$H122))</f>
        <v>3211456.303567051</v>
      </c>
      <c r="BP57" s="22">
        <f>((BP12*Constants!$H70*Constants!$H88*(1-Constants!$H106))+(BP12*Constants!$H70*Constants!$H122))</f>
        <v>3212973.4073680965</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480722.22787950514</v>
      </c>
      <c r="AO58" s="22">
        <f>((AO13*Constants!$H71*Constants!$H89*(1-Constants!$H107))+(AO13*Constants!$H71*Constants!$H123))</f>
        <v>482254.26884698676</v>
      </c>
      <c r="AP58" s="22">
        <f>((AP13*Constants!$H71*Constants!$H89*(1-Constants!$H107))+(AP13*Constants!$H71*Constants!$H123))</f>
        <v>483918.81280477706</v>
      </c>
      <c r="AQ58" s="22">
        <f>((AQ13*Constants!$H71*Constants!$H89*(1-Constants!$H107))+(AQ13*Constants!$H71*Constants!$H123))</f>
        <v>485714.10641639482</v>
      </c>
      <c r="AR58" s="22">
        <f>((AR13*Constants!$H71*Constants!$H89*(1-Constants!$H107))+(AR13*Constants!$H71*Constants!$H123))</f>
        <v>486832.07480215072</v>
      </c>
      <c r="AS58" s="22">
        <f>((AS13*Constants!$H71*Constants!$H89*(1-Constants!$H107))+(AS13*Constants!$H71*Constants!$H123))</f>
        <v>488061.27926523</v>
      </c>
      <c r="AT58" s="22">
        <f>((AT13*Constants!$H71*Constants!$H89*(1-Constants!$H107))+(AT13*Constants!$H71*Constants!$H123))</f>
        <v>489385.55388101022</v>
      </c>
      <c r="AU58" s="22">
        <f>((AU13*Constants!$H71*Constants!$H89*(1-Constants!$H107))+(AU13*Constants!$H71*Constants!$H123))</f>
        <v>490808.47180283308</v>
      </c>
      <c r="AV58" s="22">
        <f>((AV13*Constants!$H71*Constants!$H89*(1-Constants!$H107))+(AV13*Constants!$H71*Constants!$H123))</f>
        <v>492317.78617749084</v>
      </c>
      <c r="AW58" s="22">
        <f>((AW13*Constants!$H71*Constants!$H89*(1-Constants!$H107))+(AW13*Constants!$H71*Constants!$H123))</f>
        <v>493373.13140198571</v>
      </c>
      <c r="AX58" s="22">
        <f>((AX13*Constants!$H71*Constants!$H89*(1-Constants!$H107))+(AX13*Constants!$H71*Constants!$H123))</f>
        <v>494500.3865390179</v>
      </c>
      <c r="AY58" s="22">
        <f>((AY13*Constants!$H71*Constants!$H89*(1-Constants!$H107))+(AY13*Constants!$H71*Constants!$H123))</f>
        <v>495709.68812112184</v>
      </c>
      <c r="AZ58" s="22">
        <f>((AZ13*Constants!$H71*Constants!$H89*(1-Constants!$H107))+(AZ13*Constants!$H71*Constants!$H123))</f>
        <v>497014.47436188377</v>
      </c>
      <c r="BA58" s="22">
        <f>((BA13*Constants!$H71*Constants!$H89*(1-Constants!$H107))+(BA13*Constants!$H71*Constants!$H123))</f>
        <v>498376.43914939958</v>
      </c>
      <c r="BB58" s="22">
        <f>((BB13*Constants!$H71*Constants!$H89*(1-Constants!$H107))+(BB13*Constants!$H71*Constants!$H123))</f>
        <v>499220.84790763934</v>
      </c>
      <c r="BC58" s="22">
        <f>((BC13*Constants!$H71*Constants!$H89*(1-Constants!$H107))+(BC13*Constants!$H71*Constants!$H123))</f>
        <v>500141.20053569583</v>
      </c>
      <c r="BD58" s="22">
        <f>((BD13*Constants!$H71*Constants!$H89*(1-Constants!$H107))+(BD13*Constants!$H71*Constants!$H123))</f>
        <v>501103.3416822296</v>
      </c>
      <c r="BE58" s="22">
        <f>((BE13*Constants!$H71*Constants!$H89*(1-Constants!$H107))+(BE13*Constants!$H71*Constants!$H123))</f>
        <v>502121.11677573418</v>
      </c>
      <c r="BF58" s="22">
        <f>((BF13*Constants!$H71*Constants!$H89*(1-Constants!$H107))+(BF13*Constants!$H71*Constants!$H123))</f>
        <v>503192.57712786278</v>
      </c>
      <c r="BG58" s="22">
        <f>((BG13*Constants!$H71*Constants!$H89*(1-Constants!$H107))+(BG13*Constants!$H71*Constants!$H123))</f>
        <v>503777.53344767378</v>
      </c>
      <c r="BH58" s="22">
        <f>((BH13*Constants!$H71*Constants!$H89*(1-Constants!$H107))+(BH13*Constants!$H71*Constants!$H123))</f>
        <v>504398.12907827721</v>
      </c>
      <c r="BI58" s="22">
        <f>((BI13*Constants!$H71*Constants!$H89*(1-Constants!$H107))+(BI13*Constants!$H71*Constants!$H123))</f>
        <v>505069.12251397851</v>
      </c>
      <c r="BJ58" s="22">
        <f>((BJ13*Constants!$H71*Constants!$H89*(1-Constants!$H107))+(BJ13*Constants!$H71*Constants!$H123))</f>
        <v>505789.061699518</v>
      </c>
      <c r="BK58" s="22">
        <f>((BK13*Constants!$H71*Constants!$H89*(1-Constants!$H107))+(BK13*Constants!$H71*Constants!$H123))</f>
        <v>506557.61148576427</v>
      </c>
      <c r="BL58" s="22">
        <f>((BL13*Constants!$H71*Constants!$H89*(1-Constants!$H107))+(BL13*Constants!$H71*Constants!$H123))</f>
        <v>506817.87130052538</v>
      </c>
      <c r="BM58" s="22">
        <f>((BM13*Constants!$H71*Constants!$H89*(1-Constants!$H107))+(BM13*Constants!$H71*Constants!$H123))</f>
        <v>506923.31392730324</v>
      </c>
      <c r="BN58" s="22">
        <f>((BN13*Constants!$H71*Constants!$H89*(1-Constants!$H107))+(BN13*Constants!$H71*Constants!$H123))</f>
        <v>507035.86742548813</v>
      </c>
      <c r="BO58" s="22">
        <f>((BO13*Constants!$H71*Constants!$H89*(1-Constants!$H107))+(BO13*Constants!$H71*Constants!$H123))</f>
        <v>507192.28951986961</v>
      </c>
      <c r="BP58" s="22">
        <f>((BP13*Constants!$H71*Constants!$H89*(1-Constants!$H107))+(BP13*Constants!$H71*Constants!$H123))</f>
        <v>507373.88218013925</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5800422.9549538819</v>
      </c>
      <c r="AO59" s="22">
        <f>((AO14*Constants!$H72*Constants!$H90*(1-Constants!$H108))+(AO14*Constants!$H72*Constants!$H124))</f>
        <v>5818908.6522658402</v>
      </c>
      <c r="AP59" s="22">
        <f>((AP14*Constants!$H72*Constants!$H90*(1-Constants!$H108))+(AP14*Constants!$H72*Constants!$H124))</f>
        <v>5838993.1385291144</v>
      </c>
      <c r="AQ59" s="22">
        <f>((AQ14*Constants!$H72*Constants!$H90*(1-Constants!$H108))+(AQ14*Constants!$H72*Constants!$H124))</f>
        <v>5860655.2578815809</v>
      </c>
      <c r="AR59" s="22">
        <f>((AR14*Constants!$H72*Constants!$H90*(1-Constants!$H108))+(AR14*Constants!$H72*Constants!$H124))</f>
        <v>5874144.7308278531</v>
      </c>
      <c r="AS59" s="22">
        <f>((AS14*Constants!$H72*Constants!$H90*(1-Constants!$H108))+(AS14*Constants!$H72*Constants!$H124))</f>
        <v>5888976.3848901736</v>
      </c>
      <c r="AT59" s="22">
        <f>((AT14*Constants!$H72*Constants!$H90*(1-Constants!$H108))+(AT14*Constants!$H72*Constants!$H124))</f>
        <v>5904955.1610618448</v>
      </c>
      <c r="AU59" s="22">
        <f>((AU14*Constants!$H72*Constants!$H90*(1-Constants!$H108))+(AU14*Constants!$H72*Constants!$H124))</f>
        <v>5922124.1732233232</v>
      </c>
      <c r="AV59" s="22">
        <f>((AV14*Constants!$H72*Constants!$H90*(1-Constants!$H108))+(AV14*Constants!$H72*Constants!$H124))</f>
        <v>5940335.6501163822</v>
      </c>
      <c r="AW59" s="22">
        <f>((AW14*Constants!$H72*Constants!$H90*(1-Constants!$H108))+(AW14*Constants!$H72*Constants!$H124))</f>
        <v>5953069.5082792602</v>
      </c>
      <c r="AX59" s="22">
        <f>((AX14*Constants!$H72*Constants!$H90*(1-Constants!$H108))+(AX14*Constants!$H72*Constants!$H124))</f>
        <v>5966671.035718034</v>
      </c>
      <c r="AY59" s="22">
        <f>((AY14*Constants!$H72*Constants!$H90*(1-Constants!$H108))+(AY14*Constants!$H72*Constants!$H124))</f>
        <v>5981262.5404363396</v>
      </c>
      <c r="AZ59" s="22">
        <f>((AZ14*Constants!$H72*Constants!$H90*(1-Constants!$H108))+(AZ14*Constants!$H72*Constants!$H124))</f>
        <v>5997006.1687174933</v>
      </c>
      <c r="BA59" s="22">
        <f>((BA14*Constants!$H72*Constants!$H90*(1-Constants!$H108))+(BA14*Constants!$H72*Constants!$H124))</f>
        <v>6013439.7167400038</v>
      </c>
      <c r="BB59" s="22">
        <f>((BB14*Constants!$H72*Constants!$H90*(1-Constants!$H108))+(BB14*Constants!$H72*Constants!$H124))</f>
        <v>6023628.4029720975</v>
      </c>
      <c r="BC59" s="22">
        <f>((BC14*Constants!$H72*Constants!$H90*(1-Constants!$H108))+(BC14*Constants!$H72*Constants!$H124))</f>
        <v>6034733.4324482232</v>
      </c>
      <c r="BD59" s="22">
        <f>((BD14*Constants!$H72*Constants!$H90*(1-Constants!$H108))+(BD14*Constants!$H72*Constants!$H124))</f>
        <v>6046342.6846703999</v>
      </c>
      <c r="BE59" s="22">
        <f>((BE14*Constants!$H72*Constants!$H90*(1-Constants!$H108))+(BE14*Constants!$H72*Constants!$H124))</f>
        <v>6058623.2194012059</v>
      </c>
      <c r="BF59" s="22">
        <f>((BF14*Constants!$H72*Constants!$H90*(1-Constants!$H108))+(BF14*Constants!$H72*Constants!$H124))</f>
        <v>6071551.5236513009</v>
      </c>
      <c r="BG59" s="22">
        <f>((BG14*Constants!$H72*Constants!$H90*(1-Constants!$H108))+(BG14*Constants!$H72*Constants!$H124))</f>
        <v>6078609.6413506698</v>
      </c>
      <c r="BH59" s="22">
        <f>((BH14*Constants!$H72*Constants!$H90*(1-Constants!$H108))+(BH14*Constants!$H72*Constants!$H124))</f>
        <v>6086097.7850909252</v>
      </c>
      <c r="BI59" s="22">
        <f>((BI14*Constants!$H72*Constants!$H90*(1-Constants!$H108))+(BI14*Constants!$H72*Constants!$H124))</f>
        <v>6094194.0317409551</v>
      </c>
      <c r="BJ59" s="22">
        <f>((BJ14*Constants!$H72*Constants!$H90*(1-Constants!$H108))+(BJ14*Constants!$H72*Constants!$H124))</f>
        <v>6102880.8607157553</v>
      </c>
      <c r="BK59" s="22">
        <f>((BK14*Constants!$H72*Constants!$H90*(1-Constants!$H108))+(BK14*Constants!$H72*Constants!$H124))</f>
        <v>6112154.2280859966</v>
      </c>
      <c r="BL59" s="22">
        <f>((BL14*Constants!$H72*Constants!$H90*(1-Constants!$H108))+(BL14*Constants!$H72*Constants!$H124))</f>
        <v>6115294.5384695036</v>
      </c>
      <c r="BM59" s="22">
        <f>((BM14*Constants!$H72*Constants!$H90*(1-Constants!$H108))+(BM14*Constants!$H72*Constants!$H124))</f>
        <v>6116566.8154671593</v>
      </c>
      <c r="BN59" s="22">
        <f>((BN14*Constants!$H72*Constants!$H90*(1-Constants!$H108))+(BN14*Constants!$H72*Constants!$H124))</f>
        <v>6117924.8926615752</v>
      </c>
      <c r="BO59" s="22">
        <f>((BO14*Constants!$H72*Constants!$H90*(1-Constants!$H108))+(BO14*Constants!$H72*Constants!$H124))</f>
        <v>6119812.2909433544</v>
      </c>
      <c r="BP59" s="22">
        <f>((BP14*Constants!$H72*Constants!$H90*(1-Constants!$H108))+(BP14*Constants!$H72*Constants!$H124))</f>
        <v>6122003.3987681884</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6636035.9807195552</v>
      </c>
      <c r="AO62" s="22">
        <f>((AO17*Constants!$H75*Constants!$H93*(1-Constants!$H111))+(AO17*Constants!$H75*Constants!$H127))</f>
        <v>6537884.1535900682</v>
      </c>
      <c r="AP62" s="22">
        <f>((AP17*Constants!$H75*Constants!$H93*(1-Constants!$H111))+(AP17*Constants!$H75*Constants!$H127))</f>
        <v>6456260.9131991277</v>
      </c>
      <c r="AQ62" s="22">
        <f>((AQ17*Constants!$H75*Constants!$H93*(1-Constants!$H111))+(AQ17*Constants!$H75*Constants!$H127))</f>
        <v>6397895.280485359</v>
      </c>
      <c r="AR62" s="22">
        <f>((AR17*Constants!$H75*Constants!$H93*(1-Constants!$H111))+(AR17*Constants!$H75*Constants!$H127))</f>
        <v>6354633.0618711589</v>
      </c>
      <c r="AS62" s="22">
        <f>((AS17*Constants!$H75*Constants!$H93*(1-Constants!$H111))+(AS17*Constants!$H75*Constants!$H127))</f>
        <v>6328490.4480608134</v>
      </c>
      <c r="AT62" s="22">
        <f>((AT17*Constants!$H75*Constants!$H93*(1-Constants!$H111))+(AT17*Constants!$H75*Constants!$H127))</f>
        <v>6302983.472152113</v>
      </c>
      <c r="AU62" s="22">
        <f>((AU17*Constants!$H75*Constants!$H93*(1-Constants!$H111))+(AU17*Constants!$H75*Constants!$H127))</f>
        <v>6289701.7904276503</v>
      </c>
      <c r="AV62" s="22">
        <f>((AV17*Constants!$H75*Constants!$H93*(1-Constants!$H111))+(AV17*Constants!$H75*Constants!$H127))</f>
        <v>6276857.4321019007</v>
      </c>
      <c r="AW62" s="22">
        <f>((AW17*Constants!$H75*Constants!$H93*(1-Constants!$H111))+(AW17*Constants!$H75*Constants!$H127))</f>
        <v>6401711.7560041882</v>
      </c>
      <c r="AX62" s="22">
        <f>((AX17*Constants!$H75*Constants!$H93*(1-Constants!$H111))+(AX17*Constants!$H75*Constants!$H127))</f>
        <v>6517925.9942081999</v>
      </c>
      <c r="AY62" s="22">
        <f>((AY17*Constants!$H75*Constants!$H93*(1-Constants!$H111))+(AY17*Constants!$H75*Constants!$H127))</f>
        <v>6643897.3847258156</v>
      </c>
      <c r="AZ62" s="22">
        <f>((AZ17*Constants!$H75*Constants!$H93*(1-Constants!$H111))+(AZ17*Constants!$H75*Constants!$H127))</f>
        <v>6801034.9293961627</v>
      </c>
      <c r="BA62" s="22">
        <f>((BA17*Constants!$H75*Constants!$H93*(1-Constants!$H111))+(BA17*Constants!$H75*Constants!$H127))</f>
        <v>6941594.4470817074</v>
      </c>
      <c r="BB62" s="22">
        <f>((BB17*Constants!$H75*Constants!$H93*(1-Constants!$H111))+(BB17*Constants!$H75*Constants!$H127))</f>
        <v>7095394.0630639205</v>
      </c>
      <c r="BC62" s="22">
        <f>((BC17*Constants!$H75*Constants!$H93*(1-Constants!$H111))+(BC17*Constants!$H75*Constants!$H127))</f>
        <v>7266175.7967101745</v>
      </c>
      <c r="BD62" s="22">
        <f>((BD17*Constants!$H75*Constants!$H93*(1-Constants!$H111))+(BD17*Constants!$H75*Constants!$H127))</f>
        <v>7413201.8787030801</v>
      </c>
      <c r="BE62" s="22">
        <f>((BE17*Constants!$H75*Constants!$H93*(1-Constants!$H111))+(BE17*Constants!$H75*Constants!$H127))</f>
        <v>7557158.5117318127</v>
      </c>
      <c r="BF62" s="22">
        <f>((BF17*Constants!$H75*Constants!$H93*(1-Constants!$H111))+(BF17*Constants!$H75*Constants!$H127))</f>
        <v>7698128.2446575668</v>
      </c>
      <c r="BG62" s="22">
        <f>((BG17*Constants!$H75*Constants!$H93*(1-Constants!$H111))+(BG17*Constants!$H75*Constants!$H127))</f>
        <v>7848904.9648291431</v>
      </c>
      <c r="BH62" s="22">
        <f>((BH17*Constants!$H75*Constants!$H93*(1-Constants!$H111))+(BH17*Constants!$H75*Constants!$H127))</f>
        <v>7980949.8836537683</v>
      </c>
      <c r="BI62" s="22">
        <f>((BI17*Constants!$H75*Constants!$H93*(1-Constants!$H111))+(BI17*Constants!$H75*Constants!$H127))</f>
        <v>8114293.2459509308</v>
      </c>
      <c r="BJ62" s="22">
        <f>((BJ17*Constants!$H75*Constants!$H93*(1-Constants!$H111))+(BJ17*Constants!$H75*Constants!$H127))</f>
        <v>8248966.2897303384</v>
      </c>
      <c r="BK62" s="22">
        <f>((BK17*Constants!$H75*Constants!$H93*(1-Constants!$H111))+(BK17*Constants!$H75*Constants!$H127))</f>
        <v>8386143.9653787529</v>
      </c>
      <c r="BL62" s="22">
        <f>((BL17*Constants!$H75*Constants!$H93*(1-Constants!$H111))+(BL17*Constants!$H75*Constants!$H127))</f>
        <v>8519025.8847183865</v>
      </c>
      <c r="BM62" s="22">
        <f>((BM17*Constants!$H75*Constants!$H93*(1-Constants!$H111))+(BM17*Constants!$H75*Constants!$H127))</f>
        <v>8431215.0934703425</v>
      </c>
      <c r="BN62" s="22">
        <f>((BN17*Constants!$H75*Constants!$H93*(1-Constants!$H111))+(BN17*Constants!$H75*Constants!$H127))</f>
        <v>8311069.1712908326</v>
      </c>
      <c r="BO62" s="22">
        <f>((BO17*Constants!$H75*Constants!$H93*(1-Constants!$H111))+(BO17*Constants!$H75*Constants!$H127))</f>
        <v>8201178.78295766</v>
      </c>
      <c r="BP62" s="22">
        <f>((BP17*Constants!$H75*Constants!$H93*(1-Constants!$H111))+(BP17*Constants!$H75*Constants!$H127))</f>
        <v>8082419.896013692</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1683587.6695756405</v>
      </c>
      <c r="AO63" s="22">
        <f>((AO18*Constants!$H76*Constants!$H94*(1-Constants!$H112))+(AO18*Constants!$H76*Constants!$H128))</f>
        <v>1658686.1762170093</v>
      </c>
      <c r="AP63" s="22">
        <f>((AP18*Constants!$H76*Constants!$H94*(1-Constants!$H112))+(AP18*Constants!$H76*Constants!$H128))</f>
        <v>1637978.048432251</v>
      </c>
      <c r="AQ63" s="22">
        <f>((AQ18*Constants!$H76*Constants!$H94*(1-Constants!$H112))+(AQ18*Constants!$H76*Constants!$H128))</f>
        <v>1623170.4645298466</v>
      </c>
      <c r="AR63" s="22">
        <f>((AR18*Constants!$H76*Constants!$H94*(1-Constants!$H112))+(AR18*Constants!$H76*Constants!$H128))</f>
        <v>1612194.6744604479</v>
      </c>
      <c r="AS63" s="22">
        <f>((AS18*Constants!$H76*Constants!$H94*(1-Constants!$H112))+(AS18*Constants!$H76*Constants!$H128))</f>
        <v>1605562.1935050322</v>
      </c>
      <c r="AT63" s="22">
        <f>((AT18*Constants!$H76*Constants!$H94*(1-Constants!$H112))+(AT18*Constants!$H76*Constants!$H128))</f>
        <v>1599090.9763125973</v>
      </c>
      <c r="AU63" s="22">
        <f>((AU18*Constants!$H76*Constants!$H94*(1-Constants!$H112))+(AU18*Constants!$H76*Constants!$H128))</f>
        <v>1595721.3629398695</v>
      </c>
      <c r="AV63" s="22">
        <f>((AV18*Constants!$H76*Constants!$H94*(1-Constants!$H112))+(AV18*Constants!$H76*Constants!$H128))</f>
        <v>1592462.7001834179</v>
      </c>
      <c r="AW63" s="22">
        <f>((AW18*Constants!$H76*Constants!$H94*(1-Constants!$H112))+(AW18*Constants!$H76*Constants!$H128))</f>
        <v>1624138.7189430841</v>
      </c>
      <c r="AX63" s="22">
        <f>((AX18*Constants!$H76*Constants!$H94*(1-Constants!$H112))+(AX18*Constants!$H76*Constants!$H128))</f>
        <v>1653622.7149668955</v>
      </c>
      <c r="AY63" s="22">
        <f>((AY18*Constants!$H76*Constants!$H94*(1-Constants!$H112))+(AY18*Constants!$H76*Constants!$H128))</f>
        <v>1685582.1377926525</v>
      </c>
      <c r="AZ63" s="22">
        <f>((AZ18*Constants!$H76*Constants!$H94*(1-Constants!$H112))+(AZ18*Constants!$H76*Constants!$H128))</f>
        <v>1725448.5329422611</v>
      </c>
      <c r="BA63" s="22">
        <f>((BA18*Constants!$H76*Constants!$H94*(1-Constants!$H112))+(BA18*Constants!$H76*Constants!$H128))</f>
        <v>1761109.0193387235</v>
      </c>
      <c r="BB63" s="22">
        <f>((BB18*Constants!$H76*Constants!$H94*(1-Constants!$H112))+(BB18*Constants!$H76*Constants!$H128))</f>
        <v>1800128.5692334855</v>
      </c>
      <c r="BC63" s="22">
        <f>((BC18*Constants!$H76*Constants!$H94*(1-Constants!$H112))+(BC18*Constants!$H76*Constants!$H128))</f>
        <v>1843456.5472298327</v>
      </c>
      <c r="BD63" s="22">
        <f>((BD18*Constants!$H76*Constants!$H94*(1-Constants!$H112))+(BD18*Constants!$H76*Constants!$H128))</f>
        <v>1880757.6256851717</v>
      </c>
      <c r="BE63" s="22">
        <f>((BE18*Constants!$H76*Constants!$H94*(1-Constants!$H112))+(BE18*Constants!$H76*Constants!$H128))</f>
        <v>1917279.9732168857</v>
      </c>
      <c r="BF63" s="22">
        <f>((BF18*Constants!$H76*Constants!$H94*(1-Constants!$H112))+(BF18*Constants!$H76*Constants!$H128))</f>
        <v>1953044.5327862923</v>
      </c>
      <c r="BG63" s="22">
        <f>((BG18*Constants!$H76*Constants!$H94*(1-Constants!$H112))+(BG18*Constants!$H76*Constants!$H128))</f>
        <v>1991297.162470256</v>
      </c>
      <c r="BH63" s="22">
        <f>((BH18*Constants!$H76*Constants!$H94*(1-Constants!$H112))+(BH18*Constants!$H76*Constants!$H128))</f>
        <v>2024797.4626207005</v>
      </c>
      <c r="BI63" s="22">
        <f>((BI18*Constants!$H76*Constants!$H94*(1-Constants!$H112))+(BI18*Constants!$H76*Constants!$H128))</f>
        <v>2058627.1828385403</v>
      </c>
      <c r="BJ63" s="22">
        <f>((BJ18*Constants!$H76*Constants!$H94*(1-Constants!$H112))+(BJ18*Constants!$H76*Constants!$H128))</f>
        <v>2092794.2483261277</v>
      </c>
      <c r="BK63" s="22">
        <f>((BK18*Constants!$H76*Constants!$H94*(1-Constants!$H112))+(BK18*Constants!$H76*Constants!$H128))</f>
        <v>2127596.7484834092</v>
      </c>
      <c r="BL63" s="22">
        <f>((BL18*Constants!$H76*Constants!$H94*(1-Constants!$H112))+(BL18*Constants!$H76*Constants!$H128))</f>
        <v>2161309.398860795</v>
      </c>
      <c r="BM63" s="22">
        <f>((BM18*Constants!$H76*Constants!$H94*(1-Constants!$H112))+(BM18*Constants!$H76*Constants!$H128))</f>
        <v>2139031.465794968</v>
      </c>
      <c r="BN63" s="22">
        <f>((BN18*Constants!$H76*Constants!$H94*(1-Constants!$H112))+(BN18*Constants!$H76*Constants!$H128))</f>
        <v>2108549.9865325121</v>
      </c>
      <c r="BO63" s="22">
        <f>((BO18*Constants!$H76*Constants!$H94*(1-Constants!$H112))+(BO18*Constants!$H76*Constants!$H128))</f>
        <v>2080670.3753700438</v>
      </c>
      <c r="BP63" s="22">
        <f>((BP18*Constants!$H76*Constants!$H94*(1-Constants!$H112))+(BP18*Constants!$H76*Constants!$H128))</f>
        <v>2050540.7922435657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11209270.336294474</v>
      </c>
      <c r="AO64" s="22">
        <f>((AO19*Constants!$H77*Constants!$H95*(1-Constants!$H113))+(AO19*Constants!$H77*Constants!$H129))</f>
        <v>11319571.248869307</v>
      </c>
      <c r="AP64" s="22">
        <f>((AP19*Constants!$H77*Constants!$H95*(1-Constants!$H113))+(AP19*Constants!$H77*Constants!$H129))</f>
        <v>11442871.109981276</v>
      </c>
      <c r="AQ64" s="22">
        <f>((AQ19*Constants!$H77*Constants!$H95*(1-Constants!$H113))+(AQ19*Constants!$H77*Constants!$H129))</f>
        <v>11586685.736953059</v>
      </c>
      <c r="AR64" s="22">
        <f>((AR19*Constants!$H77*Constants!$H95*(1-Constants!$H113))+(AR19*Constants!$H77*Constants!$H129))</f>
        <v>11734606.877999971</v>
      </c>
      <c r="AS64" s="22">
        <f>((AS19*Constants!$H77*Constants!$H95*(1-Constants!$H113))+(AS19*Constants!$H77*Constants!$H129))</f>
        <v>11899392.659623159</v>
      </c>
      <c r="AT64" s="22">
        <f>((AT19*Constants!$H77*Constants!$H95*(1-Constants!$H113))+(AT19*Constants!$H77*Constants!$H129))</f>
        <v>12065408.70757046</v>
      </c>
      <c r="AU64" s="22">
        <f>((AU19*Constants!$H77*Constants!$H95*(1-Constants!$H113))+(AU19*Constants!$H77*Constants!$H129))</f>
        <v>12244812.127907503</v>
      </c>
      <c r="AV64" s="22">
        <f>((AV19*Constants!$H77*Constants!$H95*(1-Constants!$H113))+(AV19*Constants!$H77*Constants!$H129))</f>
        <v>12425960.093236744</v>
      </c>
      <c r="AW64" s="22">
        <f>((AW19*Constants!$H77*Constants!$H95*(1-Constants!$H113))+(AW19*Constants!$H77*Constants!$H129))</f>
        <v>12749187.310917232</v>
      </c>
      <c r="AX64" s="22">
        <f>((AX19*Constants!$H77*Constants!$H95*(1-Constants!$H113))+(AX19*Constants!$H77*Constants!$H129))</f>
        <v>13070156.573369022</v>
      </c>
      <c r="AY64" s="22">
        <f>((AY19*Constants!$H77*Constants!$H95*(1-Constants!$H113))+(AY19*Constants!$H77*Constants!$H129))</f>
        <v>13409171.676090963</v>
      </c>
      <c r="AZ64" s="22">
        <f>((AZ19*Constants!$H77*Constants!$H95*(1-Constants!$H113))+(AZ19*Constants!$H77*Constants!$H129))</f>
        <v>13791615.17750911</v>
      </c>
      <c r="BA64" s="22">
        <f>((BA19*Constants!$H77*Constants!$H95*(1-Constants!$H113))+(BA19*Constants!$H77*Constants!$H129))</f>
        <v>14163925.268707491</v>
      </c>
      <c r="BB64" s="22">
        <f>((BB19*Constants!$H77*Constants!$H95*(1-Constants!$H113))+(BB19*Constants!$H77*Constants!$H129))</f>
        <v>14552813.199594874</v>
      </c>
      <c r="BC64" s="22">
        <f>((BC19*Constants!$H77*Constants!$H95*(1-Constants!$H113))+(BC19*Constants!$H77*Constants!$H129))</f>
        <v>14971759.896126268</v>
      </c>
      <c r="BD64" s="22">
        <f>((BD19*Constants!$H77*Constants!$H95*(1-Constants!$H113))+(BD19*Constants!$H77*Constants!$H129))</f>
        <v>15371725.426492132</v>
      </c>
      <c r="BE64" s="22">
        <f>((BE19*Constants!$H77*Constants!$H95*(1-Constants!$H113))+(BE19*Constants!$H77*Constants!$H129))</f>
        <v>15777396.015181469</v>
      </c>
      <c r="BF64" s="22">
        <f>((BF19*Constants!$H77*Constants!$H95*(1-Constants!$H113))+(BF19*Constants!$H77*Constants!$H129))</f>
        <v>16188902.350926699</v>
      </c>
      <c r="BG64" s="22">
        <f>((BG19*Constants!$H77*Constants!$H95*(1-Constants!$H113))+(BG19*Constants!$H77*Constants!$H129))</f>
        <v>16615513.233529516</v>
      </c>
      <c r="BH64" s="22">
        <f>((BH19*Constants!$H77*Constants!$H95*(1-Constants!$H113))+(BH19*Constants!$H77*Constants!$H129))</f>
        <v>17027539.648853209</v>
      </c>
      <c r="BI64" s="22">
        <f>((BI19*Constants!$H77*Constants!$H95*(1-Constants!$H113))+(BI19*Constants!$H77*Constants!$H129))</f>
        <v>17451097.139449004</v>
      </c>
      <c r="BJ64" s="22">
        <f>((BJ19*Constants!$H77*Constants!$H95*(1-Constants!$H113))+(BJ19*Constants!$H77*Constants!$H129))</f>
        <v>17886596.167333636</v>
      </c>
      <c r="BK64" s="22">
        <f>((BK19*Constants!$H77*Constants!$H95*(1-Constants!$H113))+(BK19*Constants!$H77*Constants!$H129))</f>
        <v>18336078.326311275</v>
      </c>
      <c r="BL64" s="22">
        <f>((BL19*Constants!$H77*Constants!$H95*(1-Constants!$H113))+(BL19*Constants!$H77*Constants!$H129))</f>
        <v>18782520.891733386</v>
      </c>
      <c r="BM64" s="22">
        <f>((BM19*Constants!$H77*Constants!$H95*(1-Constants!$H113))+(BM19*Constants!$H77*Constants!$H129))</f>
        <v>18916740.189775005</v>
      </c>
      <c r="BN64" s="22">
        <f>((BN19*Constants!$H77*Constants!$H95*(1-Constants!$H113))+(BN19*Constants!$H77*Constants!$H129))</f>
        <v>19001980.892203938</v>
      </c>
      <c r="BO64" s="22">
        <f>((BO19*Constants!$H77*Constants!$H95*(1-Constants!$H113))+(BO19*Constants!$H77*Constants!$H129))</f>
        <v>19100271.461590029</v>
      </c>
      <c r="BP64" s="22">
        <f>((BP19*Constants!$H77*Constants!$H95*(1-Constants!$H113))+(BP19*Constants!$H77*Constants!$H129))</f>
        <v>19182870.525832109</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46297153.480267845</v>
      </c>
      <c r="AO65" s="22">
        <f>((AO20*Constants!$H78*Constants!$H96*(1-Constants!$H114))+(AO20*Constants!$H78*Constants!$H130))</f>
        <v>46105354.471397482</v>
      </c>
      <c r="AP65" s="22">
        <f>((AP20*Constants!$H78*Constants!$H96*(1-Constants!$H114))+(AP20*Constants!$H78*Constants!$H130))</f>
        <v>46064060.464079618</v>
      </c>
      <c r="AQ65" s="22">
        <f>((AQ20*Constants!$H78*Constants!$H96*(1-Constants!$H114))+(AQ20*Constants!$H78*Constants!$H130))</f>
        <v>46255167.75219696</v>
      </c>
      <c r="AR65" s="22">
        <f>((AR20*Constants!$H78*Constants!$H96*(1-Constants!$H114))+(AR20*Constants!$H78*Constants!$H130))</f>
        <v>46640890.42131678</v>
      </c>
      <c r="AS65" s="22">
        <f>((AS20*Constants!$H78*Constants!$H96*(1-Constants!$H114))+(AS20*Constants!$H78*Constants!$H130))</f>
        <v>47209218.843047</v>
      </c>
      <c r="AT65" s="22">
        <f>((AT20*Constants!$H78*Constants!$H96*(1-Constants!$H114))+(AT20*Constants!$H78*Constants!$H130))</f>
        <v>47779943.482039526</v>
      </c>
      <c r="AU65" s="22">
        <f>((AU20*Constants!$H78*Constants!$H96*(1-Constants!$H114))+(AU20*Constants!$H78*Constants!$H130))</f>
        <v>48488299.922224768</v>
      </c>
      <c r="AV65" s="22">
        <f>((AV20*Constants!$H78*Constants!$H96*(1-Constants!$H114))+(AV20*Constants!$H78*Constants!$H130))</f>
        <v>49202190.668769896</v>
      </c>
      <c r="AW65" s="22">
        <f>((AW20*Constants!$H78*Constants!$H96*(1-Constants!$H114))+(AW20*Constants!$H78*Constants!$H130))</f>
        <v>51586671.945527904</v>
      </c>
      <c r="AX65" s="22">
        <f>((AX20*Constants!$H78*Constants!$H96*(1-Constants!$H114))+(AX20*Constants!$H78*Constants!$H130))</f>
        <v>53911094.996806882</v>
      </c>
      <c r="AY65" s="22">
        <f>((AY20*Constants!$H78*Constants!$H96*(1-Constants!$H114))+(AY20*Constants!$H78*Constants!$H130))</f>
        <v>56397002.395159654</v>
      </c>
      <c r="AZ65" s="22">
        <f>((AZ20*Constants!$H78*Constants!$H96*(1-Constants!$H114))+(AZ20*Constants!$H78*Constants!$H130))</f>
        <v>59314458.71976041</v>
      </c>
      <c r="BA65" s="22">
        <f>((BA20*Constants!$H78*Constants!$H96*(1-Constants!$H114))+(BA20*Constants!$H78*Constants!$H130))</f>
        <v>62082945.731113613</v>
      </c>
      <c r="BB65" s="22">
        <f>((BB20*Constants!$H78*Constants!$H96*(1-Constants!$H114))+(BB20*Constants!$H78*Constants!$H130))</f>
        <v>65104913.89044223</v>
      </c>
      <c r="BC65" s="22">
        <f>((BC20*Constants!$H78*Constants!$H96*(1-Constants!$H114))+(BC20*Constants!$H78*Constants!$H130))</f>
        <v>68405050.982782975</v>
      </c>
      <c r="BD65" s="22">
        <f>((BD20*Constants!$H78*Constants!$H96*(1-Constants!$H114))+(BD20*Constants!$H78*Constants!$H130))</f>
        <v>71464645.44941543</v>
      </c>
      <c r="BE65" s="22">
        <f>((BE20*Constants!$H78*Constants!$H96*(1-Constants!$H114))+(BE20*Constants!$H78*Constants!$H130))</f>
        <v>74545736.443101466</v>
      </c>
      <c r="BF65" s="22">
        <f>((BF20*Constants!$H78*Constants!$H96*(1-Constants!$H114))+(BF20*Constants!$H78*Constants!$H130))</f>
        <v>77649684.7230753</v>
      </c>
      <c r="BG65" s="22">
        <f>((BG20*Constants!$H78*Constants!$H96*(1-Constants!$H114))+(BG20*Constants!$H78*Constants!$H130))</f>
        <v>80978154.551609263</v>
      </c>
      <c r="BH65" s="22">
        <f>((BH20*Constants!$H78*Constants!$H96*(1-Constants!$H114))+(BH20*Constants!$H78*Constants!$H130))</f>
        <v>84119606.793324992</v>
      </c>
      <c r="BI65" s="22">
        <f>((BI20*Constants!$H78*Constants!$H96*(1-Constants!$H114))+(BI20*Constants!$H78*Constants!$H130))</f>
        <v>87343257.19052358</v>
      </c>
      <c r="BJ65" s="22">
        <f>((BJ20*Constants!$H78*Constants!$H96*(1-Constants!$H114))+(BJ20*Constants!$H78*Constants!$H130))</f>
        <v>90652192.565595895</v>
      </c>
      <c r="BK65" s="22">
        <f>((BK20*Constants!$H78*Constants!$H96*(1-Constants!$H114))+(BK20*Constants!$H78*Constants!$H130))</f>
        <v>94065841.560920954</v>
      </c>
      <c r="BL65" s="22">
        <f>((BL20*Constants!$H78*Constants!$H96*(1-Constants!$H114))+(BL20*Constants!$H78*Constants!$H130))</f>
        <v>97518784.584058046</v>
      </c>
      <c r="BM65" s="22">
        <f>((BM20*Constants!$H78*Constants!$H96*(1-Constants!$H114))+(BM20*Constants!$H78*Constants!$H130))</f>
        <v>97831623.346513644</v>
      </c>
      <c r="BN65" s="22">
        <f>((BN20*Constants!$H78*Constants!$H96*(1-Constants!$H114))+(BN20*Constants!$H78*Constants!$H130))</f>
        <v>97659006.391740561</v>
      </c>
      <c r="BO65" s="22">
        <f>((BO20*Constants!$H78*Constants!$H96*(1-Constants!$H114))+(BO20*Constants!$H78*Constants!$H130))</f>
        <v>97618787.876787797</v>
      </c>
      <c r="BP65" s="22">
        <f>((BP20*Constants!$H78*Constants!$H96*(1-Constants!$H114))+(BP20*Constants!$H78*Constants!$H130))</f>
        <v>97427395.107739672</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35060509.188637443</v>
      </c>
      <c r="AO67" s="22">
        <f>AO6*Constants!$H64*(1-Constants!$H82)</f>
        <v>35138314.822045498</v>
      </c>
      <c r="AP67" s="22">
        <f>AP6*Constants!$H64*(1-Constants!$H82)</f>
        <v>35245273.502002738</v>
      </c>
      <c r="AQ67" s="22">
        <f>AQ6*Constants!$H64*(1-Constants!$H82)</f>
        <v>35394434.370176896</v>
      </c>
      <c r="AR67" s="22">
        <f>AR6*Constants!$H64*(1-Constants!$H82)</f>
        <v>35545148.377714515</v>
      </c>
      <c r="AS67" s="22">
        <f>AS6*Constants!$H64*(1-Constants!$H82)</f>
        <v>35729905.694701366</v>
      </c>
      <c r="AT67" s="22">
        <f>AT6*Constants!$H64*(1-Constants!$H82)</f>
        <v>35919746.787884504</v>
      </c>
      <c r="AU67" s="22">
        <f>AU6*Constants!$H64*(1-Constants!$H82)</f>
        <v>36136331.674854361</v>
      </c>
      <c r="AV67" s="22">
        <f>AV6*Constants!$H64*(1-Constants!$H82)</f>
        <v>36358284.108597517</v>
      </c>
      <c r="AW67" s="22">
        <f>AW6*Constants!$H64*(1-Constants!$H82)</f>
        <v>36827982.515581883</v>
      </c>
      <c r="AX67" s="22">
        <f>AX6*Constants!$H64*(1-Constants!$H82)</f>
        <v>37293352.793452881</v>
      </c>
      <c r="AY67" s="22">
        <f>AY6*Constants!$H64*(1-Constants!$H82)</f>
        <v>37790345.132966764</v>
      </c>
      <c r="AZ67" s="22">
        <f>AZ6*Constants!$H64*(1-Constants!$H82)</f>
        <v>38363280.183340594</v>
      </c>
      <c r="BA67" s="22">
        <f>BA6*Constants!$H64*(1-Constants!$H82)</f>
        <v>38917193.600431927</v>
      </c>
      <c r="BB67" s="22">
        <f>BB6*Constants!$H64*(1-Constants!$H82)</f>
        <v>39491544.959126219</v>
      </c>
      <c r="BC67" s="22">
        <f>BC6*Constants!$H64*(1-Constants!$H82)</f>
        <v>40116908.091288209</v>
      </c>
      <c r="BD67" s="22">
        <f>BD6*Constants!$H64*(1-Constants!$H82)</f>
        <v>40707593.079559438</v>
      </c>
      <c r="BE67" s="22">
        <f>BE6*Constants!$H64*(1-Constants!$H82)</f>
        <v>41306681.290303417</v>
      </c>
      <c r="BF67" s="22">
        <f>BF6*Constants!$H64*(1-Constants!$H82)</f>
        <v>41914312.368459724</v>
      </c>
      <c r="BG67" s="22">
        <f>BG6*Constants!$H64*(1-Constants!$H82)</f>
        <v>42539354.849766091</v>
      </c>
      <c r="BH67" s="22">
        <f>BH6*Constants!$H64*(1-Constants!$H82)</f>
        <v>43137678.316502154</v>
      </c>
      <c r="BI67" s="22">
        <f>BI6*Constants!$H64*(1-Constants!$H82)</f>
        <v>43754104.984563738</v>
      </c>
      <c r="BJ67" s="22">
        <f>BJ6*Constants!$H64*(1-Constants!$H82)</f>
        <v>44389160.396587647</v>
      </c>
      <c r="BK67" s="22">
        <f>BK6*Constants!$H64*(1-Constants!$H82)</f>
        <v>45046132.709977508</v>
      </c>
      <c r="BL67" s="22">
        <f>BL6*Constants!$H64*(1-Constants!$H82)</f>
        <v>45689034.775396727</v>
      </c>
      <c r="BM67" s="22">
        <f>BM6*Constants!$H64*(1-Constants!$H82)</f>
        <v>45804393.822942093</v>
      </c>
      <c r="BN67" s="22">
        <f>BN6*Constants!$H64*(1-Constants!$H82)</f>
        <v>45838953.262995876</v>
      </c>
      <c r="BO67" s="22">
        <f>BO6*Constants!$H64*(1-Constants!$H82)</f>
        <v>45897193.696322031</v>
      </c>
      <c r="BP67" s="22">
        <f>BP6*Constants!$H64*(1-Constants!$H82)</f>
        <v>45930893.433929481</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23876446.644542854</v>
      </c>
      <c r="AO68" s="22">
        <f>AO7*Constants!$H65*(1-Constants!$H83)</f>
        <v>23929432.813246716</v>
      </c>
      <c r="AP68" s="22">
        <f>AP7*Constants!$H65*(1-Constants!$H83)</f>
        <v>24002272.40611827</v>
      </c>
      <c r="AQ68" s="22">
        <f>AQ7*Constants!$H65*(1-Constants!$H83)</f>
        <v>24103851.977916621</v>
      </c>
      <c r="AR68" s="22">
        <f>AR7*Constants!$H65*(1-Constants!$H83)</f>
        <v>24206489.248248205</v>
      </c>
      <c r="AS68" s="22">
        <f>AS7*Constants!$H65*(1-Constants!$H83)</f>
        <v>24332310.245242029</v>
      </c>
      <c r="AT68" s="22">
        <f>AT7*Constants!$H65*(1-Constants!$H83)</f>
        <v>24461593.328609165</v>
      </c>
      <c r="AU68" s="22">
        <f>AU7*Constants!$H65*(1-Constants!$H83)</f>
        <v>24609089.118528441</v>
      </c>
      <c r="AV68" s="22">
        <f>AV7*Constants!$H65*(1-Constants!$H83)</f>
        <v>24760240.244525556</v>
      </c>
      <c r="AW68" s="22">
        <f>AW7*Constants!$H65*(1-Constants!$H83)</f>
        <v>25080108.073399629</v>
      </c>
      <c r="AX68" s="22">
        <f>AX7*Constants!$H65*(1-Constants!$H83)</f>
        <v>25397028.416734062</v>
      </c>
      <c r="AY68" s="22">
        <f>AY7*Constants!$H65*(1-Constants!$H83)</f>
        <v>25735483.600408223</v>
      </c>
      <c r="AZ68" s="22">
        <f>AZ7*Constants!$H65*(1-Constants!$H83)</f>
        <v>26125656.289784692</v>
      </c>
      <c r="BA68" s="22">
        <f>BA7*Constants!$H65*(1-Constants!$H83)</f>
        <v>26502875.116748106</v>
      </c>
      <c r="BB68" s="22">
        <f>BB7*Constants!$H65*(1-Constants!$H83)</f>
        <v>26894012.321781322</v>
      </c>
      <c r="BC68" s="22">
        <f>BC7*Constants!$H65*(1-Constants!$H83)</f>
        <v>27319888.893573068</v>
      </c>
      <c r="BD68" s="22">
        <f>BD7*Constants!$H65*(1-Constants!$H83)</f>
        <v>27722149.412104305</v>
      </c>
      <c r="BE68" s="22">
        <f>BE7*Constants!$H65*(1-Constants!$H83)</f>
        <v>28130132.58263506</v>
      </c>
      <c r="BF68" s="22">
        <f>BF7*Constants!$H65*(1-Constants!$H83)</f>
        <v>28543933.504324667</v>
      </c>
      <c r="BG68" s="22">
        <f>BG7*Constants!$H65*(1-Constants!$H83)</f>
        <v>28969591.710689817</v>
      </c>
      <c r="BH68" s="22">
        <f>BH7*Constants!$H65*(1-Constants!$H83)</f>
        <v>29377054.08531874</v>
      </c>
      <c r="BI68" s="22">
        <f>BI7*Constants!$H65*(1-Constants!$H83)</f>
        <v>29796844.86391405</v>
      </c>
      <c r="BJ68" s="22">
        <f>BJ7*Constants!$H65*(1-Constants!$H83)</f>
        <v>30229321.944607187</v>
      </c>
      <c r="BK68" s="22">
        <f>BK7*Constants!$H65*(1-Constants!$H83)</f>
        <v>30676724.585087903</v>
      </c>
      <c r="BL68" s="22">
        <f>BL7*Constants!$H65*(1-Constants!$H83)</f>
        <v>31114545.290430747</v>
      </c>
      <c r="BM68" s="22">
        <f>BM7*Constants!$H65*(1-Constants!$H83)</f>
        <v>31193105.591105867</v>
      </c>
      <c r="BN68" s="22">
        <f>BN7*Constants!$H65*(1-Constants!$H83)</f>
        <v>31216640.806241214</v>
      </c>
      <c r="BO68" s="22">
        <f>BO7*Constants!$H65*(1-Constants!$H83)</f>
        <v>31256302.939822484</v>
      </c>
      <c r="BP68" s="22">
        <f>BP7*Constants!$H65*(1-Constants!$H83)</f>
        <v>31279252.691709712</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397124643.41368335</v>
      </c>
      <c r="AO69" s="22">
        <f>AO8*Constants!$H66*(1-Constants!$H84)</f>
        <v>392793770.00380695</v>
      </c>
      <c r="AP69" s="22">
        <f>AP8*Constants!$H66*(1-Constants!$H84)</f>
        <v>389351568.82860726</v>
      </c>
      <c r="AQ69" s="22">
        <f>AQ8*Constants!$H66*(1-Constants!$H84)</f>
        <v>387200393.16227144</v>
      </c>
      <c r="AR69" s="22">
        <f>AR8*Constants!$H66*(1-Constants!$H84)</f>
        <v>385738536.45845228</v>
      </c>
      <c r="AS69" s="22">
        <f>AS8*Constants!$H66*(1-Constants!$H84)</f>
        <v>385227767.4611578</v>
      </c>
      <c r="AT69" s="22">
        <f>AT8*Constants!$H66*(1-Constants!$H84)</f>
        <v>384707305.78087163</v>
      </c>
      <c r="AU69" s="22">
        <f>AU8*Constants!$H66*(1-Constants!$H84)</f>
        <v>384860567.00164413</v>
      </c>
      <c r="AV69" s="22">
        <f>AV8*Constants!$H66*(1-Constants!$H84)</f>
        <v>384998721.33030182</v>
      </c>
      <c r="AW69" s="22">
        <f>AW8*Constants!$H66*(1-Constants!$H84)</f>
        <v>389802271.73810148</v>
      </c>
      <c r="AX69" s="22">
        <f>AX8*Constants!$H66*(1-Constants!$H84)</f>
        <v>393893130.91992897</v>
      </c>
      <c r="AY69" s="22">
        <f>AY8*Constants!$H66*(1-Constants!$H84)</f>
        <v>398336442.46405166</v>
      </c>
      <c r="AZ69" s="22">
        <f>AZ8*Constants!$H66*(1-Constants!$H84)</f>
        <v>404334939.66095239</v>
      </c>
      <c r="BA69" s="22">
        <f>BA8*Constants!$H66*(1-Constants!$H84)</f>
        <v>409139483.58691829</v>
      </c>
      <c r="BB69" s="22">
        <f>BB8*Constants!$H66*(1-Constants!$H84)</f>
        <v>414355662.63087726</v>
      </c>
      <c r="BC69" s="22">
        <f>BC8*Constants!$H66*(1-Constants!$H84)</f>
        <v>420252647.39245766</v>
      </c>
      <c r="BD69" s="22">
        <f>BD8*Constants!$H66*(1-Constants!$H84)</f>
        <v>424556578.55365825</v>
      </c>
      <c r="BE69" s="22">
        <f>BE8*Constants!$H66*(1-Constants!$H84)</f>
        <v>428425105.41151565</v>
      </c>
      <c r="BF69" s="22">
        <f>BF8*Constants!$H66*(1-Constants!$H84)</f>
        <v>431861155.41012621</v>
      </c>
      <c r="BG69" s="22">
        <f>BG8*Constants!$H66*(1-Constants!$H84)</f>
        <v>437698535.47443956</v>
      </c>
      <c r="BH69" s="22">
        <f>BH8*Constants!$H66*(1-Constants!$H84)</f>
        <v>442374429.29518056</v>
      </c>
      <c r="BI69" s="22">
        <f>BI8*Constants!$H66*(1-Constants!$H84)</f>
        <v>446964067.36600488</v>
      </c>
      <c r="BJ69" s="22">
        <f>BJ8*Constants!$H66*(1-Constants!$H84)</f>
        <v>451464109.20245391</v>
      </c>
      <c r="BK69" s="22">
        <f>BK8*Constants!$H66*(1-Constants!$H84)</f>
        <v>455930885.80022913</v>
      </c>
      <c r="BL69" s="22">
        <f>BL8*Constants!$H66*(1-Constants!$H84)</f>
        <v>459940758.212403</v>
      </c>
      <c r="BM69" s="22">
        <f>BM8*Constants!$H66*(1-Constants!$H84)</f>
        <v>452369726.81777829</v>
      </c>
      <c r="BN69" s="22">
        <f>BN8*Constants!$H66*(1-Constants!$H84)</f>
        <v>443119039.70254302</v>
      </c>
      <c r="BO69" s="22">
        <f>BO8*Constants!$H66*(1-Constants!$H84)</f>
        <v>434396975.26217067</v>
      </c>
      <c r="BP69" s="22">
        <f>BP8*Constants!$H66*(1-Constants!$H84)</f>
        <v>425226111.00054783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249712296.58839568</v>
      </c>
      <c r="AO70" s="94">
        <f>IF('Net zero activities &amp; levers'!$C$10="Off",AO9*Constants!$H67*(1-Constants!$H85),IF('Net zero activities &amp; levers'!$C$10="On",('Net zero supporting data'!M197*Constants!$H67*(1-Constants!$H85-'Net zero supporting data'!M199))+('Net zero supporting data'!M198*Constants!$H67*(1-Constants!$H85)),"ERROR"))</f>
        <v>246989039.88964859</v>
      </c>
      <c r="AP70" s="94">
        <f>IF('Net zero activities &amp; levers'!$C$10="Off",AP9*Constants!$H67*(1-Constants!$H85),IF('Net zero activities &amp; levers'!$C$10="On",('Net zero supporting data'!N197*Constants!$H67*(1-Constants!$H85-'Net zero supporting data'!N199))+('Net zero supporting data'!N198*Constants!$H67*(1-Constants!$H85)),"ERROR"))</f>
        <v>244824581.00996393</v>
      </c>
      <c r="AQ70" s="94">
        <f>IF('Net zero activities &amp; levers'!$C$10="Off",AQ9*Constants!$H67*(1-Constants!$H85),IF('Net zero activities &amp; levers'!$C$10="On",('Net zero supporting data'!O197*Constants!$H67*(1-Constants!$H85-'Net zero supporting data'!O199))+('Net zero supporting data'!O198*Constants!$H67*(1-Constants!$H85)),"ERROR"))</f>
        <v>243471920.01318401</v>
      </c>
      <c r="AR70" s="94">
        <f>IF('Net zero activities &amp; levers'!$C$10="Off",AR9*Constants!$H67*(1-Constants!$H85),IF('Net zero activities &amp; levers'!$C$10="On",('Net zero supporting data'!P197*Constants!$H67*(1-Constants!$H85-'Net zero supporting data'!P199))+('Net zero supporting data'!P198*Constants!$H67*(1-Constants!$H85)),"ERROR"))</f>
        <v>242552703.33688834</v>
      </c>
      <c r="AS70" s="94">
        <f>IF('Net zero activities &amp; levers'!$C$10="Off",AS9*Constants!$H67*(1-Constants!$H85),IF('Net zero activities &amp; levers'!$C$10="On",('Net zero supporting data'!Q197*Constants!$H67*(1-Constants!$H85-'Net zero supporting data'!Q199))+('Net zero supporting data'!Q198*Constants!$H67*(1-Constants!$H85)),"ERROR"))</f>
        <v>242231531.3787742</v>
      </c>
      <c r="AT70" s="94">
        <f>IF('Net zero activities &amp; levers'!$C$10="Off",AT9*Constants!$H67*(1-Constants!$H85),IF('Net zero activities &amp; levers'!$C$10="On",('Net zero supporting data'!R197*Constants!$H67*(1-Constants!$H85-'Net zero supporting data'!R199))+('Net zero supporting data'!R198*Constants!$H67*(1-Constants!$H85)),"ERROR"))</f>
        <v>241904264.65376475</v>
      </c>
      <c r="AU70" s="94">
        <f>IF('Net zero activities &amp; levers'!$C$10="Off",AU9*Constants!$H67*(1-Constants!$H85),IF('Net zero activities &amp; levers'!$C$10="On",('Net zero supporting data'!S197*Constants!$H67*(1-Constants!$H85-'Net zero supporting data'!S199))+('Net zero supporting data'!S198*Constants!$H67*(1-Constants!$H85)),"ERROR"))</f>
        <v>242000635.43319583</v>
      </c>
      <c r="AV70" s="94">
        <f>IF('Net zero activities &amp; levers'!$C$10="Off",AV9*Constants!$H67*(1-Constants!$H85),IF('Net zero activities &amp; levers'!$C$10="On",('Net zero supporting data'!T197*Constants!$H67*(1-Constants!$H85-'Net zero supporting data'!T199))+('Net zero supporting data'!T198*Constants!$H67*(1-Constants!$H85)),"ERROR"))</f>
        <v>242087506.98666123</v>
      </c>
      <c r="AW70" s="94">
        <f>IF('Net zero activities &amp; levers'!$C$10="Off",AW9*Constants!$H67*(1-Constants!$H85),IF('Net zero activities &amp; levers'!$C$10="On",('Net zero supporting data'!U197*Constants!$H67*(1-Constants!$H85-'Net zero supporting data'!U199))+('Net zero supporting data'!U198*Constants!$H67*(1-Constants!$H85)),"ERROR"))</f>
        <v>245107983.36354589</v>
      </c>
      <c r="AX70" s="94">
        <f>IF('Net zero activities &amp; levers'!$C$10="Off",AX9*Constants!$H67*(1-Constants!$H85),IF('Net zero activities &amp; levers'!$C$10="On",('Net zero supporting data'!V197*Constants!$H67*(1-Constants!$H85-'Net zero supporting data'!V199))+('Net zero supporting data'!V198*Constants!$H67*(1-Constants!$H85)),"ERROR"))</f>
        <v>247680318.9218047</v>
      </c>
      <c r="AY70" s="94">
        <f>IF('Net zero activities &amp; levers'!$C$10="Off",AY9*Constants!$H67*(1-Constants!$H85),IF('Net zero activities &amp; levers'!$C$10="On",('Net zero supporting data'!W197*Constants!$H67*(1-Constants!$H85-'Net zero supporting data'!W199))+('Net zero supporting data'!W198*Constants!$H67*(1-Constants!$H85)),"ERROR"))</f>
        <v>250474276.81019697</v>
      </c>
      <c r="AZ70" s="94">
        <f>IF('Net zero activities &amp; levers'!$C$10="Off",AZ9*Constants!$H67*(1-Constants!$H85),IF('Net zero activities &amp; levers'!$C$10="On",('Net zero supporting data'!X197*Constants!$H67*(1-Constants!$H85-'Net zero supporting data'!X199))+('Net zero supporting data'!X198*Constants!$H67*(1-Constants!$H85)),"ERROR"))</f>
        <v>254246136.69338426</v>
      </c>
      <c r="BA70" s="94">
        <f>IF('Net zero activities &amp; levers'!$C$10="Off",BA9*Constants!$H67*(1-Constants!$H85),IF('Net zero activities &amp; levers'!$C$10="On",('Net zero supporting data'!Y197*Constants!$H67*(1-Constants!$H85-'Net zero supporting data'!Y199))+('Net zero supporting data'!Y198*Constants!$H67*(1-Constants!$H85)),"ERROR"))</f>
        <v>257267237.79529446</v>
      </c>
      <c r="BB70" s="94">
        <f>IF('Net zero activities &amp; levers'!$C$10="Off",BB9*Constants!$H67*(1-Constants!$H85),IF('Net zero activities &amp; levers'!$C$10="On",('Net zero supporting data'!Z197*Constants!$H67*(1-Constants!$H85-'Net zero supporting data'!Z199))+('Net zero supporting data'!Z198*Constants!$H67*(1-Constants!$H85)),"ERROR"))</f>
        <v>260547175.39193055</v>
      </c>
      <c r="BC70" s="94">
        <f>IF('Net zero activities &amp; levers'!$C$10="Off",BC9*Constants!$H67*(1-Constants!$H85),IF('Net zero activities &amp; levers'!$C$10="On",('Net zero supporting data'!AA197*Constants!$H67*(1-Constants!$H85-'Net zero supporting data'!AA199))+('Net zero supporting data'!AA198*Constants!$H67*(1-Constants!$H85)),"ERROR"))</f>
        <v>264255204.17378348</v>
      </c>
      <c r="BD70" s="94">
        <f>IF('Net zero activities &amp; levers'!$C$10="Off",BD9*Constants!$H67*(1-Constants!$H85),IF('Net zero activities &amp; levers'!$C$10="On",('Net zero supporting data'!AB197*Constants!$H67*(1-Constants!$H85-'Net zero supporting data'!AB199))+('Net zero supporting data'!AB198*Constants!$H67*(1-Constants!$H85)),"ERROR"))</f>
        <v>266961519.56479838</v>
      </c>
      <c r="BE70" s="94">
        <f>IF('Net zero activities &amp; levers'!$C$10="Off",BE9*Constants!$H67*(1-Constants!$H85),IF('Net zero activities &amp; levers'!$C$10="On",('Net zero supporting data'!AC197*Constants!$H67*(1-Constants!$H85-'Net zero supporting data'!AC199))+('Net zero supporting data'!AC198*Constants!$H67*(1-Constants!$H85)),"ERROR"))</f>
        <v>269394052.37813771</v>
      </c>
      <c r="BF70" s="94">
        <f>IF('Net zero activities &amp; levers'!$C$10="Off",BF9*Constants!$H67*(1-Constants!$H85),IF('Net zero activities &amp; levers'!$C$10="On",('Net zero supporting data'!AD197*Constants!$H67*(1-Constants!$H85-'Net zero supporting data'!AD199))+('Net zero supporting data'!AD198*Constants!$H67*(1-Constants!$H85)),"ERROR"))</f>
        <v>271554643.39301419</v>
      </c>
      <c r="BG70" s="94">
        <f>IF('Net zero activities &amp; levers'!$C$10="Off",BG9*Constants!$H67*(1-Constants!$H85),IF('Net zero activities &amp; levers'!$C$10="On",('Net zero supporting data'!AE197*Constants!$H67*(1-Constants!$H85-'Net zero supporting data'!AE199))+('Net zero supporting data'!AE198*Constants!$H67*(1-Constants!$H85)),"ERROR"))</f>
        <v>275225192.693075</v>
      </c>
      <c r="BH70" s="94">
        <f>IF('Net zero activities &amp; levers'!$C$10="Off",BH9*Constants!$H67*(1-Constants!$H85),IF('Net zero activities &amp; levers'!$C$10="On",('Net zero supporting data'!AF197*Constants!$H67*(1-Constants!$H85-'Net zero supporting data'!AF199))+('Net zero supporting data'!AF198*Constants!$H67*(1-Constants!$H85)),"ERROR"))</f>
        <v>278165398.50489217</v>
      </c>
      <c r="BI70" s="94">
        <f>IF('Net zero activities &amp; levers'!$C$10="Off",BI9*Constants!$H67*(1-Constants!$H85),IF('Net zero activities &amp; levers'!$C$10="On",('Net zero supporting data'!AG197*Constants!$H67*(1-Constants!$H85-'Net zero supporting data'!AG199))+('Net zero supporting data'!AG198*Constants!$H67*(1-Constants!$H85)),"ERROR"))</f>
        <v>281051366.63148147</v>
      </c>
      <c r="BJ70" s="94">
        <f>IF('Net zero activities &amp; levers'!$C$10="Off",BJ9*Constants!$H67*(1-Constants!$H85),IF('Net zero activities &amp; levers'!$C$10="On",('Net zero supporting data'!AH197*Constants!$H67*(1-Constants!$H85-'Net zero supporting data'!AH199))+('Net zero supporting data'!AH198*Constants!$H67*(1-Constants!$H85)),"ERROR"))</f>
        <v>283880996.57351702</v>
      </c>
      <c r="BK70" s="94">
        <f>IF('Net zero activities &amp; levers'!$C$10="Off",BK9*Constants!$H67*(1-Constants!$H85),IF('Net zero activities &amp; levers'!$C$10="On",('Net zero supporting data'!AI197*Constants!$H67*(1-Constants!$H85-'Net zero supporting data'!AI199))+('Net zero supporting data'!AI198*Constants!$H67*(1-Constants!$H85)),"ERROR"))</f>
        <v>286689709.3066017</v>
      </c>
      <c r="BL70" s="94">
        <f>IF('Net zero activities &amp; levers'!$C$10="Off",BL9*Constants!$H67*(1-Constants!$H85),IF('Net zero activities &amp; levers'!$C$10="On",('Net zero supporting data'!AJ197*Constants!$H67*(1-Constants!$H85-'Net zero supporting data'!AJ199))+('Net zero supporting data'!AJ198*Constants!$H67*(1-Constants!$H85)),"ERROR"))</f>
        <v>289211120.31867868</v>
      </c>
      <c r="BM70" s="94">
        <f>IF('Net zero activities &amp; levers'!$C$10="Off",BM9*Constants!$H67*(1-Constants!$H85),IF('Net zero activities &amp; levers'!$C$10="On",('Net zero supporting data'!AK197*Constants!$H67*(1-Constants!$H85-'Net zero supporting data'!AK199))+('Net zero supporting data'!AK198*Constants!$H67*(1-Constants!$H85)),"ERROR"))</f>
        <v>284450449.6616196</v>
      </c>
      <c r="BN70" s="94">
        <f>IF('Net zero activities &amp; levers'!$C$10="Off",BN9*Constants!$H67*(1-Constants!$H85),IF('Net zero activities &amp; levers'!$C$10="On",('Net zero supporting data'!AL197*Constants!$H67*(1-Constants!$H85-'Net zero supporting data'!AL199))+('Net zero supporting data'!AL198*Constants!$H67*(1-Constants!$H85)),"ERROR"))</f>
        <v>278633610.13056153</v>
      </c>
      <c r="BO70" s="94">
        <f>IF('Net zero activities &amp; levers'!$C$10="Off",BO9*Constants!$H67*(1-Constants!$H85),IF('Net zero activities &amp; levers'!$C$10="On",('Net zero supporting data'!AM197*Constants!$H67*(1-Constants!$H85-'Net zero supporting data'!AM199))+('Net zero supporting data'!AM198*Constants!$H67*(1-Constants!$H85)),"ERROR"))</f>
        <v>273149168.96449536</v>
      </c>
      <c r="BP70" s="94">
        <f>IF('Net zero activities &amp; levers'!$C$10="Off",BP9*Constants!$H67*(1-Constants!$H85),IF('Net zero activities &amp; levers'!$C$10="On",('Net zero supporting data'!AN197*Constants!$H67*(1-Constants!$H85-'Net zero supporting data'!AN199))+('Net zero supporting data'!AN198*Constants!$H67*(1-Constants!$H85)),"ERROR"))</f>
        <v>267382522.10827205</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377796954.83546382</v>
      </c>
      <c r="AO72" s="22">
        <f>AO11*Constants!$H69*(1-Constants!$H87)</f>
        <v>378484997.08279639</v>
      </c>
      <c r="AP72" s="22">
        <f>AP11*Constants!$H69*(1-Constants!$H87)</f>
        <v>379260312.46803159</v>
      </c>
      <c r="AQ72" s="22">
        <f>AQ11*Constants!$H69*(1-Constants!$H87)</f>
        <v>380121201.57857966</v>
      </c>
      <c r="AR72" s="22">
        <f>AR11*Constants!$H69*(1-Constants!$H87)</f>
        <v>380641660.87552035</v>
      </c>
      <c r="AS72" s="22">
        <f>AS11*Constants!$H69*(1-Constants!$H87)</f>
        <v>381234254.6446228</v>
      </c>
      <c r="AT72" s="22">
        <f>AT11*Constants!$H69*(1-Constants!$H87)</f>
        <v>381889943.72971332</v>
      </c>
      <c r="AU72" s="22">
        <f>AU11*Constants!$H69*(1-Constants!$H87)</f>
        <v>382610147.49332392</v>
      </c>
      <c r="AV72" s="22">
        <f>AV11*Constants!$H69*(1-Constants!$H87)</f>
        <v>383387967.10361201</v>
      </c>
      <c r="AW72" s="22">
        <f>AW11*Constants!$H69*(1-Constants!$H87)</f>
        <v>383935510.38479686</v>
      </c>
      <c r="AX72" s="22">
        <f>AX11*Constants!$H69*(1-Constants!$H87)</f>
        <v>384531064.6793763</v>
      </c>
      <c r="AY72" s="22">
        <f>AY11*Constants!$H69*(1-Constants!$H87)</f>
        <v>385179741.92436916</v>
      </c>
      <c r="AZ72" s="22">
        <f>AZ11*Constants!$H69*(1-Constants!$H87)</f>
        <v>385888503.04227537</v>
      </c>
      <c r="BA72" s="22">
        <f>BA11*Constants!$H69*(1-Constants!$H87)</f>
        <v>386636647.18149912</v>
      </c>
      <c r="BB72" s="22">
        <f>BB11*Constants!$H69*(1-Constants!$H87)</f>
        <v>387115104.86027265</v>
      </c>
      <c r="BC72" s="22">
        <f>BC11*Constants!$H69*(1-Constants!$H87)</f>
        <v>387641426.33114547</v>
      </c>
      <c r="BD72" s="22">
        <f>BD11*Constants!$H69*(1-Constants!$H87)</f>
        <v>388197077.77617836</v>
      </c>
      <c r="BE72" s="22">
        <f>BE11*Constants!$H69*(1-Constants!$H87)</f>
        <v>388789346.95281839</v>
      </c>
      <c r="BF72" s="22">
        <f>BF11*Constants!$H69*(1-Constants!$H87)</f>
        <v>389417046.61820275</v>
      </c>
      <c r="BG72" s="22">
        <f>BG11*Constants!$H69*(1-Constants!$H87)</f>
        <v>389787142.38012737</v>
      </c>
      <c r="BH72" s="22">
        <f>BH11*Constants!$H69*(1-Constants!$H87)</f>
        <v>390181618.8949942</v>
      </c>
      <c r="BI72" s="22">
        <f>BI11*Constants!$H69*(1-Constants!$H87)</f>
        <v>390608383.21261418</v>
      </c>
      <c r="BJ72" s="22">
        <f>BJ11*Constants!$H69*(1-Constants!$H87)</f>
        <v>391066574.59838665</v>
      </c>
      <c r="BK72" s="22">
        <f>BK11*Constants!$H69*(1-Constants!$H87)</f>
        <v>391555947.850205</v>
      </c>
      <c r="BL72" s="22">
        <f>BL11*Constants!$H69*(1-Constants!$H87)</f>
        <v>391771899.26913321</v>
      </c>
      <c r="BM72" s="22">
        <f>BM11*Constants!$H69*(1-Constants!$H87)</f>
        <v>391906508.58789623</v>
      </c>
      <c r="BN72" s="22">
        <f>BN11*Constants!$H69*(1-Constants!$H87)</f>
        <v>392048056.38568246</v>
      </c>
      <c r="BO72" s="22">
        <f>BO11*Constants!$H69*(1-Constants!$H87)</f>
        <v>392216624.80777532</v>
      </c>
      <c r="BP72" s="22">
        <f>BP11*Constants!$H69*(1-Constants!$H87)</f>
        <v>392401909.38775492</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42173295.337995887</v>
      </c>
      <c r="AO73" s="22">
        <f>AO12*Constants!$H70*(1-Constants!$H88)</f>
        <v>42250101.168562762</v>
      </c>
      <c r="AP73" s="22">
        <f>AP12*Constants!$H70*(1-Constants!$H88)</f>
        <v>42336649.258226052</v>
      </c>
      <c r="AQ73" s="22">
        <f>AQ12*Constants!$H70*(1-Constants!$H88)</f>
        <v>42432749.902362324</v>
      </c>
      <c r="AR73" s="22">
        <f>AR12*Constants!$H70*(1-Constants!$H88)</f>
        <v>42490848.527458027</v>
      </c>
      <c r="AS73" s="22">
        <f>AS12*Constants!$H70*(1-Constants!$H88)</f>
        <v>42556999.489555374</v>
      </c>
      <c r="AT73" s="22">
        <f>AT12*Constants!$H70*(1-Constants!$H88)</f>
        <v>42630193.751926981</v>
      </c>
      <c r="AU73" s="22">
        <f>AU12*Constants!$H70*(1-Constants!$H88)</f>
        <v>42710589.757340826</v>
      </c>
      <c r="AV73" s="22">
        <f>AV12*Constants!$H70*(1-Constants!$H88)</f>
        <v>42797417.39246206</v>
      </c>
      <c r="AW73" s="22">
        <f>AW12*Constants!$H70*(1-Constants!$H88)</f>
        <v>42858539.3899059</v>
      </c>
      <c r="AX73" s="22">
        <f>AX12*Constants!$H70*(1-Constants!$H88)</f>
        <v>42925020.83406166</v>
      </c>
      <c r="AY73" s="22">
        <f>AY12*Constants!$H70*(1-Constants!$H88)</f>
        <v>42997432.368040368</v>
      </c>
      <c r="AZ73" s="22">
        <f>AZ12*Constants!$H70*(1-Constants!$H88)</f>
        <v>43076551.036327586</v>
      </c>
      <c r="BA73" s="22">
        <f>BA12*Constants!$H70*(1-Constants!$H88)</f>
        <v>43160066.012652941</v>
      </c>
      <c r="BB73" s="22">
        <f>BB12*Constants!$H70*(1-Constants!$H88)</f>
        <v>43213476.016982995</v>
      </c>
      <c r="BC73" s="22">
        <f>BC12*Constants!$H70*(1-Constants!$H88)</f>
        <v>43272229.033781439</v>
      </c>
      <c r="BD73" s="22">
        <f>BD12*Constants!$H70*(1-Constants!$H88)</f>
        <v>43334256.141719781</v>
      </c>
      <c r="BE73" s="22">
        <f>BE12*Constants!$H70*(1-Constants!$H88)</f>
        <v>43400370.869714111</v>
      </c>
      <c r="BF73" s="22">
        <f>BF12*Constants!$H70*(1-Constants!$H88)</f>
        <v>43470440.686405323</v>
      </c>
      <c r="BG73" s="22">
        <f>BG12*Constants!$H70*(1-Constants!$H88)</f>
        <v>43511754.301222004</v>
      </c>
      <c r="BH73" s="22">
        <f>BH12*Constants!$H70*(1-Constants!$H88)</f>
        <v>43555789.527955428</v>
      </c>
      <c r="BI73" s="22">
        <f>BI12*Constants!$H70*(1-Constants!$H88)</f>
        <v>43603429.026835315</v>
      </c>
      <c r="BJ73" s="22">
        <f>BJ12*Constants!$H70*(1-Constants!$H88)</f>
        <v>43654576.714465365</v>
      </c>
      <c r="BK73" s="22">
        <f>BK12*Constants!$H70*(1-Constants!$H88)</f>
        <v>43709205.219050422</v>
      </c>
      <c r="BL73" s="22">
        <f>BL12*Constants!$H70*(1-Constants!$H88)</f>
        <v>43733311.773781873</v>
      </c>
      <c r="BM73" s="22">
        <f>BM12*Constants!$H70*(1-Constants!$H88)</f>
        <v>43748338.148353666</v>
      </c>
      <c r="BN73" s="22">
        <f>BN12*Constants!$H70*(1-Constants!$H88)</f>
        <v>43764139.062056325</v>
      </c>
      <c r="BO73" s="22">
        <f>BO12*Constants!$H70*(1-Constants!$H88)</f>
        <v>43782956.275267266</v>
      </c>
      <c r="BP73" s="22">
        <f>BP12*Constants!$H70*(1-Constants!$H88)</f>
        <v>43803639.505274929</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47782631.084408641</v>
      </c>
      <c r="AO74" s="22">
        <f>AO13*Constants!$H71*(1-Constants!$H89)</f>
        <v>47934912.264911339</v>
      </c>
      <c r="AP74" s="22">
        <f>AP13*Constants!$H71*(1-Constants!$H89)</f>
        <v>48100363.92336639</v>
      </c>
      <c r="AQ74" s="22">
        <f>AQ13*Constants!$H71*(1-Constants!$H89)</f>
        <v>48278811.7823525</v>
      </c>
      <c r="AR74" s="22">
        <f>AR13*Constants!$H71*(1-Constants!$H89)</f>
        <v>48389935.145996906</v>
      </c>
      <c r="AS74" s="22">
        <f>AS13*Constants!$H71*(1-Constants!$H89)</f>
        <v>48512115.107688524</v>
      </c>
      <c r="AT74" s="22">
        <f>AT13*Constants!$H71*(1-Constants!$H89)</f>
        <v>48643744.813473903</v>
      </c>
      <c r="AU74" s="22">
        <f>AU13*Constants!$H71*(1-Constants!$H89)</f>
        <v>48785179.426185213</v>
      </c>
      <c r="AV74" s="22">
        <f>AV13*Constants!$H71*(1-Constants!$H89)</f>
        <v>48935201.638124093</v>
      </c>
      <c r="AW74" s="22">
        <f>AW13*Constants!$H71*(1-Constants!$H89)</f>
        <v>49040100.410438344</v>
      </c>
      <c r="AX74" s="22">
        <f>AX13*Constants!$H71*(1-Constants!$H89)</f>
        <v>49152146.854781896</v>
      </c>
      <c r="AY74" s="22">
        <f>AY13*Constants!$H71*(1-Constants!$H89)</f>
        <v>49272348.518063322</v>
      </c>
      <c r="AZ74" s="22">
        <f>AZ13*Constants!$H71*(1-Constants!$H89)</f>
        <v>49402041.126331821</v>
      </c>
      <c r="BA74" s="22">
        <f>BA13*Constants!$H71*(1-Constants!$H89)</f>
        <v>49537417.14436803</v>
      </c>
      <c r="BB74" s="22">
        <f>BB13*Constants!$H71*(1-Constants!$H89)</f>
        <v>49621349.340217158</v>
      </c>
      <c r="BC74" s="22">
        <f>BC13*Constants!$H71*(1-Constants!$H89)</f>
        <v>49712830.173728794</v>
      </c>
      <c r="BD74" s="22">
        <f>BD13*Constants!$H71*(1-Constants!$H89)</f>
        <v>49808464.685281858</v>
      </c>
      <c r="BE74" s="22">
        <f>BE13*Constants!$H71*(1-Constants!$H89)</f>
        <v>49909629.077106103</v>
      </c>
      <c r="BF74" s="22">
        <f>BF13*Constants!$H71*(1-Constants!$H89)</f>
        <v>50016129.654275514</v>
      </c>
      <c r="BG74" s="22">
        <f>BG13*Constants!$H71*(1-Constants!$H89)</f>
        <v>50074272.902931422</v>
      </c>
      <c r="BH74" s="22">
        <f>BH13*Constants!$H71*(1-Constants!$H89)</f>
        <v>50135958.613202259</v>
      </c>
      <c r="BI74" s="22">
        <f>BI13*Constants!$H71*(1-Constants!$H89)</f>
        <v>50202653.743859306</v>
      </c>
      <c r="BJ74" s="22">
        <f>BJ13*Constants!$H71*(1-Constants!$H89)</f>
        <v>50274213.964108713</v>
      </c>
      <c r="BK74" s="22">
        <f>BK13*Constants!$H71*(1-Constants!$H89)</f>
        <v>50350605.960934401</v>
      </c>
      <c r="BL74" s="22">
        <f>BL13*Constants!$H71*(1-Constants!$H89)</f>
        <v>50376475.159389563</v>
      </c>
      <c r="BM74" s="22">
        <f>BM13*Constants!$H71*(1-Constants!$H89)</f>
        <v>50386955.902412668</v>
      </c>
      <c r="BN74" s="22">
        <f>BN13*Constants!$H71*(1-Constants!$H89)</f>
        <v>50398143.448919006</v>
      </c>
      <c r="BO74" s="22">
        <f>BO13*Constants!$H71*(1-Constants!$H89)</f>
        <v>50413691.428179808</v>
      </c>
      <c r="BP74" s="22">
        <f>BP13*Constants!$H71*(1-Constants!$H89)</f>
        <v>50431741.301037937</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79079283.85409528</v>
      </c>
      <c r="AO75" s="22">
        <f>AO14*Constants!$H72*(1-Constants!$H90)</f>
        <v>79331306.114596948</v>
      </c>
      <c r="AP75" s="22">
        <f>AP14*Constants!$H72*(1-Constants!$H90)</f>
        <v>79605125.248582795</v>
      </c>
      <c r="AQ75" s="22">
        <f>AQ14*Constants!$H72*(1-Constants!$H90)</f>
        <v>79900452.830460593</v>
      </c>
      <c r="AR75" s="22">
        <f>AR14*Constants!$H72*(1-Constants!$H90)</f>
        <v>80084359.74008505</v>
      </c>
      <c r="AS75" s="22">
        <f>AS14*Constants!$H72*(1-Constants!$H90)</f>
        <v>80286565.094889104</v>
      </c>
      <c r="AT75" s="22">
        <f>AT14*Constants!$H72*(1-Constants!$H90)</f>
        <v>80504409.584219217</v>
      </c>
      <c r="AU75" s="22">
        <f>AU14*Constants!$H72*(1-Constants!$H90)</f>
        <v>80738480.995348379</v>
      </c>
      <c r="AV75" s="22">
        <f>AV14*Constants!$H72*(1-Constants!$H90)</f>
        <v>80986764.708762497</v>
      </c>
      <c r="AW75" s="22">
        <f>AW14*Constants!$H72*(1-Constants!$H90)</f>
        <v>81160370.046173289</v>
      </c>
      <c r="AX75" s="22">
        <f>AX14*Constants!$H72*(1-Constants!$H90)</f>
        <v>81345804.635604635</v>
      </c>
      <c r="AY75" s="22">
        <f>AY14*Constants!$H72*(1-Constants!$H90)</f>
        <v>81544735.946724236</v>
      </c>
      <c r="AZ75" s="22">
        <f>AZ14*Constants!$H72*(1-Constants!$H90)</f>
        <v>81759374.57901147</v>
      </c>
      <c r="BA75" s="22">
        <f>BA14*Constants!$H72*(1-Constants!$H90)</f>
        <v>81983419.13901931</v>
      </c>
      <c r="BB75" s="22">
        <f>BB14*Constants!$H72*(1-Constants!$H90)</f>
        <v>82122325.218266502</v>
      </c>
      <c r="BC75" s="22">
        <f>BC14*Constants!$H72*(1-Constants!$H90)</f>
        <v>82273724.139512524</v>
      </c>
      <c r="BD75" s="22">
        <f>BD14*Constants!$H72*(1-Constants!$H90)</f>
        <v>82431997.313544989</v>
      </c>
      <c r="BE75" s="22">
        <f>BE14*Constants!$H72*(1-Constants!$H90)</f>
        <v>82599422.327099904</v>
      </c>
      <c r="BF75" s="22">
        <f>BF14*Constants!$H72*(1-Constants!$H90)</f>
        <v>82775678.619009152</v>
      </c>
      <c r="BG75" s="22">
        <f>BG14*Constants!$H72*(1-Constants!$H90)</f>
        <v>82871904.514492735</v>
      </c>
      <c r="BH75" s="22">
        <f>BH14*Constants!$H72*(1-Constants!$H90)</f>
        <v>82973993.111992374</v>
      </c>
      <c r="BI75" s="22">
        <f>BI14*Constants!$H72*(1-Constants!$H90)</f>
        <v>83084372.198476687</v>
      </c>
      <c r="BJ75" s="22">
        <f>BJ14*Constants!$H72*(1-Constants!$H90)</f>
        <v>83202802.909413621</v>
      </c>
      <c r="BK75" s="22">
        <f>BK14*Constants!$H72*(1-Constants!$H90)</f>
        <v>83329230.112438262</v>
      </c>
      <c r="BL75" s="22">
        <f>BL14*Constants!$H72*(1-Constants!$H90)</f>
        <v>83372043.110410288</v>
      </c>
      <c r="BM75" s="22">
        <f>BM14*Constants!$H72*(1-Constants!$H90)</f>
        <v>83389388.527222112</v>
      </c>
      <c r="BN75" s="22">
        <f>BN14*Constants!$H72*(1-Constants!$H90)</f>
        <v>83407903.689441666</v>
      </c>
      <c r="BO75" s="22">
        <f>BO14*Constants!$H72*(1-Constants!$H90)</f>
        <v>83433635.279298067</v>
      </c>
      <c r="BP75" s="22">
        <f>BP14*Constants!$H72*(1-Constants!$H90)</f>
        <v>83463507.452237993</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11777674.653011007</v>
      </c>
      <c r="AO76" s="22">
        <f>AO15*Constants!$H73*(1-Constants!$H91)</f>
        <v>11757021.099586163</v>
      </c>
      <c r="AP76" s="22">
        <f>AP15*Constants!$H73*(1-Constants!$H91)</f>
        <v>11748080.882065492</v>
      </c>
      <c r="AQ76" s="22">
        <f>AQ15*Constants!$H73*(1-Constants!$H91)</f>
        <v>11757709.512859596</v>
      </c>
      <c r="AR76" s="22">
        <f>AR15*Constants!$H73*(1-Constants!$H91)</f>
        <v>11788345.843870381</v>
      </c>
      <c r="AS76" s="22">
        <f>AS15*Constants!$H73*(1-Constants!$H91)</f>
        <v>11833294.032371497</v>
      </c>
      <c r="AT76" s="22">
        <f>AT15*Constants!$H73*(1-Constants!$H91)</f>
        <v>11877439.628410235</v>
      </c>
      <c r="AU76" s="22">
        <f>AU15*Constants!$H73*(1-Constants!$H91)</f>
        <v>11932082.242107328</v>
      </c>
      <c r="AV76" s="22">
        <f>AV15*Constants!$H73*(1-Constants!$H91)</f>
        <v>11986174.666638115</v>
      </c>
      <c r="AW76" s="22">
        <f>AW15*Constants!$H73*(1-Constants!$H91)</f>
        <v>12182913.10930665</v>
      </c>
      <c r="AX76" s="22">
        <f>AX15*Constants!$H73*(1-Constants!$H91)</f>
        <v>12373444.596904285</v>
      </c>
      <c r="AY76" s="22">
        <f>AY15*Constants!$H73*(1-Constants!$H91)</f>
        <v>12576093.728986964</v>
      </c>
      <c r="AZ76" s="22">
        <f>AZ15*Constants!$H73*(1-Constants!$H91)</f>
        <v>12813083.531289816</v>
      </c>
      <c r="BA76" s="22">
        <f>BA15*Constants!$H73*(1-Constants!$H91)</f>
        <v>13036246.676823953</v>
      </c>
      <c r="BB76" s="22">
        <f>BB15*Constants!$H73*(1-Constants!$H91)</f>
        <v>13284729.895449471</v>
      </c>
      <c r="BC76" s="22">
        <f>BC15*Constants!$H73*(1-Constants!$H91)</f>
        <v>13555055.494144326</v>
      </c>
      <c r="BD76" s="22">
        <f>BD15*Constants!$H73*(1-Constants!$H91)</f>
        <v>13804385.902735634</v>
      </c>
      <c r="BE76" s="22">
        <f>BE15*Constants!$H73*(1-Constants!$H91)</f>
        <v>14054278.365046043</v>
      </c>
      <c r="BF76" s="22">
        <f>BF15*Constants!$H73*(1-Constants!$H91)</f>
        <v>14304787.117490396</v>
      </c>
      <c r="BG76" s="22">
        <f>BG15*Constants!$H73*(1-Constants!$H91)</f>
        <v>14579301.38351181</v>
      </c>
      <c r="BH76" s="22">
        <f>BH15*Constants!$H73*(1-Constants!$H91)</f>
        <v>14837641.875786941</v>
      </c>
      <c r="BI76" s="22">
        <f>BI15*Constants!$H73*(1-Constants!$H91)</f>
        <v>15101872.132896539</v>
      </c>
      <c r="BJ76" s="22">
        <f>BJ15*Constants!$H73*(1-Constants!$H91)</f>
        <v>15372190.421332994</v>
      </c>
      <c r="BK76" s="22">
        <f>BK15*Constants!$H73*(1-Constants!$H91)</f>
        <v>15650133.165052067</v>
      </c>
      <c r="BL76" s="22">
        <f>BL15*Constants!$H73*(1-Constants!$H91)</f>
        <v>15938654.407602571</v>
      </c>
      <c r="BM76" s="22">
        <f>BM15*Constants!$H73*(1-Constants!$H91)</f>
        <v>15969070.582940416</v>
      </c>
      <c r="BN76" s="22">
        <f>BN15*Constants!$H73*(1-Constants!$H91)</f>
        <v>15959015.109427212</v>
      </c>
      <c r="BO76" s="22">
        <f>BO15*Constants!$H73*(1-Constants!$H91)</f>
        <v>15959203.019076739</v>
      </c>
      <c r="BP76" s="22">
        <f>BP15*Constants!$H73*(1-Constants!$H91)</f>
        <v>15946379.855125858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101979568.55272214</v>
      </c>
      <c r="AP82" s="22">
        <f>((AP41*Constants!$H$45*Constants!$H$48)*(1+Constants!$H$51))*Constants!$H$54*Constants!$H$42*Constants!$H$57*Constants!$H$58*ttokg</f>
        <v>102114462.3827467</v>
      </c>
      <c r="AQ82" s="22">
        <f>((AQ41*Constants!$H$45*Constants!$H$48)*(1+Constants!$H$51))*Constants!$H$54*Constants!$H$42*Constants!$H$57*Constants!$H$58*ttokg</f>
        <v>102275123.51599537</v>
      </c>
      <c r="AR82" s="22">
        <f>((AR41*Constants!$H$45*Constants!$H$48)*(1+Constants!$H$51))*Constants!$H$54*Constants!$H$42*Constants!$H$57*Constants!$H$58*ttokg</f>
        <v>102476859.09503184</v>
      </c>
      <c r="AS82" s="22">
        <f>((AS41*Constants!$H$45*Constants!$H$48)*(1+Constants!$H$51))*Constants!$H$54*Constants!$H$42*Constants!$H$57*Constants!$H$58*ttokg</f>
        <v>102699073.87910014</v>
      </c>
      <c r="AT82" s="22">
        <f>((AT41*Constants!$H$45*Constants!$H$48)*(1+Constants!$H$51))*Constants!$H$54*Constants!$H$42*Constants!$H$57*Constants!$H$58*ttokg</f>
        <v>102953124.93344021</v>
      </c>
      <c r="AU82" s="22">
        <f>((AU41*Constants!$H$45*Constants!$H$48)*(1+Constants!$H$51))*Constants!$H$54*Constants!$H$42*Constants!$H$57*Constants!$H$58*ttokg</f>
        <v>103205946.94751664</v>
      </c>
      <c r="AV82" s="22">
        <f>((AV41*Constants!$H$45*Constants!$H$48)*(1+Constants!$H$51))*Constants!$H$54*Constants!$H$42*Constants!$H$57*Constants!$H$58*ttokg</f>
        <v>103482097.78177859</v>
      </c>
      <c r="AW82" s="22">
        <f>((AW41*Constants!$H$45*Constants!$H$48)*(1+Constants!$H$51))*Constants!$H$54*Constants!$H$42*Constants!$H$57*Constants!$H$58*ttokg</f>
        <v>103757463.23383263</v>
      </c>
      <c r="AX82" s="22">
        <f>((AX41*Constants!$H$45*Constants!$H$48)*(1+Constants!$H$51))*Constants!$H$54*Constants!$H$42*Constants!$H$57*Constants!$H$58*ttokg</f>
        <v>104318055.43983689</v>
      </c>
      <c r="AY82" s="22">
        <f>((AY41*Constants!$H$45*Constants!$H$48)*(1+Constants!$H$51))*Constants!$H$54*Constants!$H$42*Constants!$H$57*Constants!$H$58*ttokg</f>
        <v>104859834.94971825</v>
      </c>
      <c r="AZ82" s="22">
        <f>((AZ41*Constants!$H$45*Constants!$H$48)*(1+Constants!$H$51))*Constants!$H$54*Constants!$H$42*Constants!$H$57*Constants!$H$58*ttokg</f>
        <v>105421387.85919228</v>
      </c>
      <c r="BA82" s="22">
        <f>((BA41*Constants!$H$45*Constants!$H$48)*(1+Constants!$H$51))*Constants!$H$54*Constants!$H$42*Constants!$H$57*Constants!$H$58*ttokg</f>
        <v>106046563.45227265</v>
      </c>
      <c r="BB82" s="22">
        <f>((BB41*Constants!$H$45*Constants!$H$48)*(1+Constants!$H$51))*Constants!$H$54*Constants!$H$42*Constants!$H$57*Constants!$H$58*ttokg</f>
        <v>106636178.50225617</v>
      </c>
      <c r="BC82" s="22">
        <f>((BC41*Constants!$H$45*Constants!$H$48)*(1+Constants!$H$51))*Constants!$H$54*Constants!$H$42*Constants!$H$57*Constants!$H$58*ttokg</f>
        <v>107247732.13240169</v>
      </c>
      <c r="BD82" s="22">
        <f>((BD41*Constants!$H$45*Constants!$H$48)*(1+Constants!$H$51))*Constants!$H$54*Constants!$H$42*Constants!$H$57*Constants!$H$58*ttokg</f>
        <v>107892083.55834317</v>
      </c>
      <c r="BE82" s="22">
        <f>((BE41*Constants!$H$45*Constants!$H$48)*(1+Constants!$H$51))*Constants!$H$54*Constants!$H$42*Constants!$H$57*Constants!$H$58*ttokg</f>
        <v>108487205.73148127</v>
      </c>
      <c r="BF82" s="22">
        <f>((BF41*Constants!$H$45*Constants!$H$48)*(1+Constants!$H$51))*Constants!$H$54*Constants!$H$42*Constants!$H$57*Constants!$H$58*ttokg</f>
        <v>109075211.93441354</v>
      </c>
      <c r="BG82" s="22">
        <f>((BG41*Constants!$H$45*Constants!$H$48)*(1+Constants!$H$51))*Constants!$H$54*Constants!$H$42*Constants!$H$57*Constants!$H$58*ttokg</f>
        <v>109656443.76674226</v>
      </c>
      <c r="BH82" s="22">
        <f>((BH41*Constants!$H$45*Constants!$H$48)*(1+Constants!$H$51))*Constants!$H$54*Constants!$H$42*Constants!$H$57*Constants!$H$58*ttokg</f>
        <v>110252782.90980111</v>
      </c>
      <c r="BI82" s="22">
        <f>((BI41*Constants!$H$45*Constants!$H$48)*(1+Constants!$H$51))*Constants!$H$54*Constants!$H$42*Constants!$H$57*Constants!$H$58*ttokg</f>
        <v>110812032.95941712</v>
      </c>
      <c r="BJ82" s="22">
        <f>((BJ41*Constants!$H$45*Constants!$H$48)*(1+Constants!$H$51))*Constants!$H$54*Constants!$H$42*Constants!$H$57*Constants!$H$58*ttokg</f>
        <v>111373448.41862212</v>
      </c>
      <c r="BK82" s="22">
        <f>((BK41*Constants!$H$45*Constants!$H$48)*(1+Constants!$H$51))*Constants!$H$54*Constants!$H$42*Constants!$H$57*Constants!$H$58*ttokg</f>
        <v>111937082.05762084</v>
      </c>
      <c r="BL82" s="22">
        <f>((BL41*Constants!$H$45*Constants!$H$48)*(1+Constants!$H$51))*Constants!$H$54*Constants!$H$42*Constants!$H$57*Constants!$H$58*ttokg</f>
        <v>112505150.28114146</v>
      </c>
      <c r="BM82" s="22">
        <f>((BM41*Constants!$H$45*Constants!$H$48)*(1+Constants!$H$51))*Constants!$H$54*Constants!$H$42*Constants!$H$57*Constants!$H$58*ttokg</f>
        <v>113061939.22519325</v>
      </c>
      <c r="BN82" s="22">
        <f>((BN41*Constants!$H$45*Constants!$H$48)*(1+Constants!$H$51))*Constants!$H$54*Constants!$H$42*Constants!$H$57*Constants!$H$58*ttokg</f>
        <v>113203058.80857046</v>
      </c>
      <c r="BO82" s="22">
        <f>((BO41*Constants!$H$45*Constants!$H$48)*(1+Constants!$H$51))*Constants!$H$54*Constants!$H$42*Constants!$H$57*Constants!$H$58*ttokg</f>
        <v>113279821.84797245</v>
      </c>
      <c r="BP82" s="22">
        <f>((BP41*Constants!$H$45*Constants!$H$48)*(1+Constants!$H$51))*Constants!$H$54*Constants!$H$42*Constants!$H$57*Constants!$H$58*ttokg</f>
        <v>113372975.06918928</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190405290.20287025</v>
      </c>
      <c r="AP85" s="22">
        <f>SUM(AP82:AP84)/Constants!$H$41</f>
        <v>190630113.25291115</v>
      </c>
      <c r="AQ85" s="22">
        <f>SUM(AQ82:AQ84)/Constants!$H$41</f>
        <v>190897881.80832562</v>
      </c>
      <c r="AR85" s="22">
        <f>SUM(AR82:AR84)/Constants!$H$41</f>
        <v>191234107.77338642</v>
      </c>
      <c r="AS85" s="22">
        <f>SUM(AS82:AS84)/Constants!$H$41</f>
        <v>191604465.74683356</v>
      </c>
      <c r="AT85" s="22">
        <f>SUM(AT82:AT84)/Constants!$H$41</f>
        <v>192027884.17073366</v>
      </c>
      <c r="AU85" s="22">
        <f>SUM(AU82:AU84)/Constants!$H$41</f>
        <v>192449254.19419441</v>
      </c>
      <c r="AV85" s="22">
        <f>SUM(AV82:AV84)/Constants!$H$41</f>
        <v>192909505.584631</v>
      </c>
      <c r="AW85" s="22">
        <f>SUM(AW82:AW84)/Constants!$H$41</f>
        <v>193368448.00472105</v>
      </c>
      <c r="AX85" s="22">
        <f>SUM(AX82:AX84)/Constants!$H$41</f>
        <v>194302768.34806147</v>
      </c>
      <c r="AY85" s="22">
        <f>SUM(AY82:AY84)/Constants!$H$41</f>
        <v>195205734.19786376</v>
      </c>
      <c r="AZ85" s="22">
        <f>SUM(AZ82:AZ84)/Constants!$H$41</f>
        <v>196141655.7136538</v>
      </c>
      <c r="BA85" s="22">
        <f>SUM(BA82:BA84)/Constants!$H$41</f>
        <v>197183615.03545442</v>
      </c>
      <c r="BB85" s="22">
        <f>SUM(BB82:BB84)/Constants!$H$41</f>
        <v>198166306.78542697</v>
      </c>
      <c r="BC85" s="22">
        <f>SUM(BC82:BC84)/Constants!$H$41</f>
        <v>199185562.83566949</v>
      </c>
      <c r="BD85" s="22">
        <f>SUM(BD82:BD84)/Constants!$H$41</f>
        <v>200259481.87890527</v>
      </c>
      <c r="BE85" s="22">
        <f>SUM(BE82:BE84)/Constants!$H$41</f>
        <v>201251352.16746879</v>
      </c>
      <c r="BF85" s="22">
        <f>SUM(BF82:BF84)/Constants!$H$41</f>
        <v>202231362.50568923</v>
      </c>
      <c r="BG85" s="22">
        <f>SUM(BG82:BG84)/Constants!$H$41</f>
        <v>203200082.22623709</v>
      </c>
      <c r="BH85" s="22">
        <f>SUM(BH82:BH84)/Constants!$H$41</f>
        <v>204193980.79800186</v>
      </c>
      <c r="BI85" s="22">
        <f>SUM(BI82:BI84)/Constants!$H$41</f>
        <v>205126064.21402854</v>
      </c>
      <c r="BJ85" s="22">
        <f>SUM(BJ82:BJ84)/Constants!$H$41</f>
        <v>206061756.64603689</v>
      </c>
      <c r="BK85" s="22">
        <f>SUM(BK82:BK84)/Constants!$H$41</f>
        <v>207001146.04436809</v>
      </c>
      <c r="BL85" s="22">
        <f>SUM(BL82:BL84)/Constants!$H$41</f>
        <v>207947926.41690242</v>
      </c>
      <c r="BM85" s="22">
        <f>SUM(BM82:BM84)/Constants!$H$41</f>
        <v>208875907.99032208</v>
      </c>
      <c r="BN85" s="22">
        <f>SUM(BN82:BN84)/Constants!$H$41</f>
        <v>209111107.29595077</v>
      </c>
      <c r="BO85" s="22">
        <f>SUM(BO82:BO84)/Constants!$H$41</f>
        <v>209239045.69495407</v>
      </c>
      <c r="BP85" s="22">
        <f>SUM(BP82:BP84)/Constants!$H$41</f>
        <v>209394301.06364879</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72.350118467026689</v>
      </c>
      <c r="AJ4" s="22">
        <f>(Drivers!AK5*1000000)/Drivers!AK4</f>
        <v>72.160014304371131</v>
      </c>
      <c r="AK4" s="22">
        <f>(Drivers!AL5*1000000)/Drivers!AL4</f>
        <v>72.077724708447121</v>
      </c>
      <c r="AL4" s="22">
        <f>(Drivers!AM5*1000000)/Drivers!AM4</f>
        <v>72.166350755354415</v>
      </c>
      <c r="AM4" s="22">
        <f>(Drivers!AN5*1000000)/Drivers!AN4</f>
        <v>72.448340683859257</v>
      </c>
      <c r="AN4" s="22">
        <f>(Drivers!AO5*1000000)/Drivers!AO4</f>
        <v>72.862063086107426</v>
      </c>
      <c r="AO4" s="22">
        <f>(Drivers!AP5*1000000)/Drivers!AP4</f>
        <v>73.268398083153443</v>
      </c>
      <c r="AP4" s="22">
        <f>(Drivers!AQ5*1000000)/Drivers!AQ4</f>
        <v>73.771352132198558</v>
      </c>
      <c r="AQ4" s="22">
        <f>(Drivers!AR5*1000000)/Drivers!AR4</f>
        <v>74.269242004217531</v>
      </c>
      <c r="AR4" s="22">
        <f>(Drivers!AS5*1000000)/Drivers!AS4</f>
        <v>76.080106998551358</v>
      </c>
      <c r="AS4" s="22">
        <f>(Drivers!AT5*1000000)/Drivers!AT4</f>
        <v>77.833840516663074</v>
      </c>
      <c r="AT4" s="22">
        <f>(Drivers!AU5*1000000)/Drivers!AU4</f>
        <v>79.699110031065644</v>
      </c>
      <c r="AU4" s="22">
        <f>(Drivers!AV5*1000000)/Drivers!AV4</f>
        <v>81.880465800600604</v>
      </c>
      <c r="AV4" s="22">
        <f>(Drivers!AW5*1000000)/Drivers!AW4</f>
        <v>83.934555091904244</v>
      </c>
      <c r="AW4" s="22">
        <f>(Drivers!AX5*1000000)/Drivers!AX4</f>
        <v>86.22170119403367</v>
      </c>
      <c r="AX4" s="22">
        <f>(Drivers!AY5*1000000)/Drivers!AY4</f>
        <v>88.709893929063071</v>
      </c>
      <c r="AY4" s="22">
        <f>(Drivers!AZ5*1000000)/Drivers!AZ4</f>
        <v>91.004837930940951</v>
      </c>
      <c r="AZ4" s="22">
        <f>(Drivers!BA5*1000000)/Drivers!BA4</f>
        <v>93.304955316276875</v>
      </c>
      <c r="BA4" s="22">
        <f>(Drivers!BB5*1000000)/Drivers!BB4</f>
        <v>95.61074530029137</v>
      </c>
      <c r="BB4" s="22">
        <f>(Drivers!BC5*1000000)/Drivers!BC4</f>
        <v>98.137492325634824</v>
      </c>
      <c r="BC4" s="22">
        <f>(Drivers!BD5*1000000)/Drivers!BD4</f>
        <v>100.51536900156331</v>
      </c>
      <c r="BD4" s="22">
        <f>(Drivers!BE5*1000000)/Drivers!BE4</f>
        <v>102.94745759875606</v>
      </c>
      <c r="BE4" s="22">
        <f>(Drivers!BF5*1000000)/Drivers!BF4</f>
        <v>105.43558304703225</v>
      </c>
      <c r="BF4" s="22">
        <f>(Drivers!BG5*1000000)/Drivers!BG4</f>
        <v>107.99388725135069</v>
      </c>
      <c r="BG4" s="22">
        <f>(Drivers!BH5*1000000)/Drivers!BH4</f>
        <v>110.64956049532704</v>
      </c>
      <c r="BH4" s="22">
        <f>(Drivers!BI5*1000000)/Drivers!BI4</f>
        <v>110.92952401660806</v>
      </c>
      <c r="BI4" s="22">
        <f>(Drivers!BJ5*1000000)/Drivers!BJ4</f>
        <v>110.83696912626976</v>
      </c>
      <c r="BJ4" s="22">
        <f>(Drivers!BK5*1000000)/Drivers!BK4</f>
        <v>110.83869872726594</v>
      </c>
      <c r="BK4" s="22">
        <f>(Drivers!BL5*1000000)/Drivers!BL4</f>
        <v>110.72066882726121</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1007992.1604501312</v>
      </c>
      <c r="AJ5" s="93">
        <f>IF('Net zero activities &amp; levers'!$C$12="Off",((Data!$AJ$5*'Intermediate calculations'!AJ4)+Data!$AK$5)*Drivers!AK4,'Net zero supporting data'!M205)</f>
        <v>1016548.167631152</v>
      </c>
      <c r="AK5" s="93">
        <f>IF('Net zero activities &amp; levers'!$C$12="Off",((Data!$AJ$5*'Intermediate calculations'!AK4)+Data!$AK$5)*Drivers!AL4,'Net zero supporting data'!N205)</f>
        <v>1026917.3534548841</v>
      </c>
      <c r="AL5" s="93">
        <f>IF('Net zero activities &amp; levers'!$C$12="Off",((Data!$AJ$5*'Intermediate calculations'!AL4)+Data!$AK$5)*Drivers!AM4,'Net zero supporting data'!O205)</f>
        <v>1040196.380226763</v>
      </c>
      <c r="AM5" s="93">
        <f>IF('Net zero activities &amp; levers'!$C$12="Off",((Data!$AJ$5*'Intermediate calculations'!AM4)+Data!$AK$5)*Drivers!AN4,'Net zero supporting data'!P205)</f>
        <v>1055113.4714397264</v>
      </c>
      <c r="AN5" s="93">
        <f>IF('Net zero activities &amp; levers'!$C$12="Off",((Data!$AJ$5*'Intermediate calculations'!AN4)+Data!$AK$5)*Drivers!AO4,'Net zero supporting data'!Q205)</f>
        <v>1072428.8485931752</v>
      </c>
      <c r="AO5" s="93">
        <f>IF('Net zero activities &amp; levers'!$C$12="Off",((Data!$AJ$5*'Intermediate calculations'!AO4)+Data!$AK$5)*Drivers!AP4,'Net zero supporting data'!R205)</f>
        <v>1089858.0270999148</v>
      </c>
      <c r="AP5" s="93">
        <f>IF('Net zero activities &amp; levers'!$C$12="Off",((Data!$AJ$5*'Intermediate calculations'!AP4)+Data!$AK$5)*Drivers!AQ4,'Net zero supporting data'!S205)</f>
        <v>1109176.0026065751</v>
      </c>
      <c r="AQ5" s="93">
        <f>IF('Net zero activities &amp; levers'!$C$12="Off",((Data!$AJ$5*'Intermediate calculations'!AQ4)+Data!$AK$5)*Drivers!AR4,'Net zero supporting data'!T205)</f>
        <v>1128681.4303938956</v>
      </c>
      <c r="AR5" s="93">
        <f>IF('Net zero activities &amp; levers'!$C$12="Off",((Data!$AJ$5*'Intermediate calculations'!AR4)+Data!$AK$5)*Drivers!AS4,'Net zero supporting data'!U205)</f>
        <v>1169800.9809067722</v>
      </c>
      <c r="AS5" s="93">
        <f>IF('Net zero activities &amp; levers'!$C$12="Off",((Data!$AJ$5*'Intermediate calculations'!AS4)+Data!$AK$5)*Drivers!AT4,'Net zero supporting data'!V205)</f>
        <v>1210538.303791173</v>
      </c>
      <c r="AT5" s="93">
        <f>IF('Net zero activities &amp; levers'!$C$12="Off",((Data!$AJ$5*'Intermediate calculations'!AT4)+Data!$AK$5)*Drivers!AU4,'Net zero supporting data'!W205)</f>
        <v>1253858.368793305</v>
      </c>
      <c r="AU5" s="93">
        <f>IF('Net zero activities &amp; levers'!$C$12="Off",((Data!$AJ$5*'Intermediate calculations'!AU4)+Data!$AK$5)*Drivers!AV4,'Net zero supporting data'!X205)</f>
        <v>1303467.6603811318</v>
      </c>
      <c r="AV5" s="93">
        <f>IF('Net zero activities &amp; levers'!$C$12="Off",((Data!$AJ$5*'Intermediate calculations'!AV4)+Data!$AK$5)*Drivers!AW4,'Net zero supporting data'!Y205)</f>
        <v>1351542.9804219292</v>
      </c>
      <c r="AW5" s="93">
        <f>IF('Net zero activities &amp; levers'!$C$12="Off",((Data!$AJ$5*'Intermediate calculations'!AW4)+Data!$AK$5)*Drivers!AX4,'Net zero supporting data'!Z205)</f>
        <v>1402882.707221091</v>
      </c>
      <c r="AX5" s="93">
        <f>IF('Net zero activities &amp; levers'!$C$12="Off",((Data!$AJ$5*'Intermediate calculations'!AX4)+Data!$AK$5)*Drivers!AY4,'Net zero supporting data'!AA205)</f>
        <v>1458571.518042447</v>
      </c>
      <c r="AY5" s="93">
        <f>IF('Net zero activities &amp; levers'!$C$12="Off",((Data!$AJ$5*'Intermediate calculations'!AY4)+Data!$AK$5)*Drivers!AZ4,'Net zero supporting data'!AB205)</f>
        <v>1511447.2682785895</v>
      </c>
      <c r="AZ5" s="93">
        <f>IF('Net zero activities &amp; levers'!$C$12="Off",((Data!$AJ$5*'Intermediate calculations'!AZ4)+Data!$AK$5)*Drivers!BA4,'Net zero supporting data'!AC205)</f>
        <v>1565114.8831662501</v>
      </c>
      <c r="BA5" s="93">
        <f>IF('Net zero activities &amp; levers'!$C$12="Off",((Data!$AJ$5*'Intermediate calculations'!BA4)+Data!$AK$5)*Drivers!BB4,'Net zero supporting data'!AD205)</f>
        <v>1619593.1388483371</v>
      </c>
      <c r="BB5" s="93">
        <f>IF('Net zero activities &amp; levers'!$C$12="Off",((Data!$AJ$5*'Intermediate calculations'!BB4)+Data!$AK$5)*Drivers!BC4,'Net zero supporting data'!AE205)</f>
        <v>1677087.3805287573</v>
      </c>
      <c r="BC5" s="93">
        <f>IF('Net zero activities &amp; levers'!$C$12="Off",((Data!$AJ$5*'Intermediate calculations'!BC4)+Data!$AK$5)*Drivers!BD4,'Net zero supporting data'!AF205)</f>
        <v>1732421.2035617342</v>
      </c>
      <c r="BD5" s="93">
        <f>IF('Net zero activities &amp; levers'!$C$12="Off",((Data!$AJ$5*'Intermediate calculations'!BD4)+Data!$AK$5)*Drivers!BE4,'Net zero supporting data'!AG205)</f>
        <v>1789408.0920309601</v>
      </c>
      <c r="BE5" s="93">
        <f>IF('Net zero activities &amp; levers'!$C$12="Off",((Data!$AJ$5*'Intermediate calculations'!BE4)+Data!$AK$5)*Drivers!BF4,'Net zero supporting data'!AH205)</f>
        <v>1848107.7474089272</v>
      </c>
      <c r="BF5" s="93">
        <f>IF('Net zero activities &amp; levers'!$C$12="Off",((Data!$AJ$5*'Intermediate calculations'!BF4)+Data!$AK$5)*Drivers!BG4,'Net zero supporting data'!AI205)</f>
        <v>1908818.0493461636</v>
      </c>
      <c r="BG5" s="93">
        <f>IF('Net zero activities &amp; levers'!$C$12="Off",((Data!$AJ$5*'Intermediate calculations'!BG4)+Data!$AK$5)*Drivers!BH4,'Net zero supporting data'!AJ205)</f>
        <v>1969928.7442023561</v>
      </c>
      <c r="BH5" s="93">
        <f>IF('Net zero activities &amp; levers'!$C$12="Off",((Data!$AJ$5*'Intermediate calculations'!BH4)+Data!$AK$5)*Drivers!BI4,'Net zero supporting data'!AK205)</f>
        <v>1985427.6605526556</v>
      </c>
      <c r="BI5" s="93">
        <f>IF('Net zero activities &amp; levers'!$C$12="Off",((Data!$AJ$5*'Intermediate calculations'!BI4)+Data!$AK$5)*Drivers!BJ4,'Net zero supporting data'!AL205)</f>
        <v>1993754.4144533568</v>
      </c>
      <c r="BJ5" s="93">
        <f>IF('Net zero activities &amp; levers'!$C$12="Off",((Data!$AJ$5*'Intermediate calculations'!BJ4)+Data!$AK$5)*Drivers!BK4,'Net zero supporting data'!AM205)</f>
        <v>2003966.1808923464</v>
      </c>
      <c r="BK5" s="93">
        <f>IF('Net zero activities &amp; levers'!$C$12="Off",((Data!$AJ$5*'Intermediate calculations'!BK4)+Data!$AK$5)*Drivers!BL4,'Net zero supporting data'!AN205)</f>
        <v>2011866.1785064887</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7.4743347748259664E-2</v>
      </c>
      <c r="AP6" s="22"/>
      <c r="AQ6" s="22">
        <f>(AQ8-AD8)/AD8</f>
        <v>0.14103001759999978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16.610965614801746</v>
      </c>
      <c r="AJ7" s="45">
        <f>AJ5*ttokg/Drivers!AK4</f>
        <v>16.56127294501152</v>
      </c>
      <c r="AK7" s="45">
        <f>AK5*ttokg/Drivers!AL4</f>
        <v>16.53976268631807</v>
      </c>
      <c r="AL7" s="45">
        <f>AL5*ttokg/Drivers!AM4</f>
        <v>16.56292927468866</v>
      </c>
      <c r="AM7" s="45">
        <f>AM5*ttokg/Drivers!AN4</f>
        <v>16.636640613807252</v>
      </c>
      <c r="AN7" s="45">
        <f>AN5*ttokg/Drivers!AO4</f>
        <v>16.74478643466961</v>
      </c>
      <c r="AO7" s="45">
        <f>AO5*ttokg/Drivers!AP4</f>
        <v>16.851001209508624</v>
      </c>
      <c r="AP7" s="45">
        <f>AP5*ttokg/Drivers!AQ4</f>
        <v>16.98247192077411</v>
      </c>
      <c r="AQ7" s="45">
        <f>AQ5*ttokg/Drivers!AR4</f>
        <v>17.112618871038226</v>
      </c>
      <c r="AR7" s="45">
        <f>AR5*ttokg/Drivers!AS4</f>
        <v>17.585973662122672</v>
      </c>
      <c r="AS7" s="45">
        <f>AS5*ttokg/Drivers!AT4</f>
        <v>18.044394453115412</v>
      </c>
      <c r="AT7" s="45">
        <f>AT5*ttokg/Drivers!AU4</f>
        <v>18.531970425962037</v>
      </c>
      <c r="AU7" s="45">
        <f>AU5*ttokg/Drivers!AV4</f>
        <v>19.102170417568225</v>
      </c>
      <c r="AV7" s="45">
        <f>AV5*ttokg/Drivers!AW4</f>
        <v>19.639103325541036</v>
      </c>
      <c r="AW7" s="45">
        <f>AW5*ttokg/Drivers!AX4</f>
        <v>20.236956599385653</v>
      </c>
      <c r="AX7" s="45">
        <f>AX5*ttokg/Drivers!AY4</f>
        <v>20.887362872604804</v>
      </c>
      <c r="AY7" s="45">
        <f>AY5*ttokg/Drivers!AZ4</f>
        <v>21.487254494541563</v>
      </c>
      <c r="AZ7" s="45">
        <f>AZ5*ttokg/Drivers!BA4</f>
        <v>22.088498423720242</v>
      </c>
      <c r="BA7" s="45">
        <f>BA5*ttokg/Drivers!BB4</f>
        <v>22.691225153533313</v>
      </c>
      <c r="BB7" s="45">
        <f>BB5*ttokg/Drivers!BC4</f>
        <v>23.351709405008229</v>
      </c>
      <c r="BC7" s="45">
        <f>BC5*ttokg/Drivers!BD4</f>
        <v>23.973279384372034</v>
      </c>
      <c r="BD7" s="45">
        <f>BD5*ttokg/Drivers!BE4</f>
        <v>24.609020200736179</v>
      </c>
      <c r="BE7" s="45">
        <f>BE5*ttokg/Drivers!BF4</f>
        <v>25.259408885395661</v>
      </c>
      <c r="BF7" s="45">
        <f>BF5*ttokg/Drivers!BG4</f>
        <v>25.928142090772532</v>
      </c>
      <c r="BG7" s="45">
        <f>BG5*ttokg/Drivers!BH4</f>
        <v>26.622327277147193</v>
      </c>
      <c r="BH7" s="45">
        <f>BH5*ttokg/Drivers!BI4</f>
        <v>26.695508919368955</v>
      </c>
      <c r="BI7" s="45">
        <f>BI5*ttokg/Drivers!BJ4</f>
        <v>26.67131534286435</v>
      </c>
      <c r="BJ7" s="45">
        <f>BJ5*ttokg/Drivers!BK4</f>
        <v>26.671767455484982</v>
      </c>
      <c r="BK7" s="45">
        <f>BK5*ttokg/Drivers!BL4</f>
        <v>26.640914786272603</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1019961.1866132272</v>
      </c>
      <c r="AJ8" s="94">
        <f>IF('Net zero activities &amp; levers'!$C$14="Off",((Data!$AJ$14*'Net zero Intermediate calcs'!AJ5)+Data!$AK$14),IF('Net zero activities &amp; levers'!$C$14="On",((Data!$AJ$14*'Net zero Intermediate calcs'!AJ5)+Data!$AK$14)*(1-'Net zero supporting data'!M213),"ERROR"))</f>
        <v>1029736.9962267957</v>
      </c>
      <c r="AK8" s="94">
        <f>IF('Net zero activities &amp; levers'!$C$14="Off",((Data!$AJ$14*'Net zero Intermediate calcs'!AK5)+Data!$AK$14),IF('Net zero activities &amp; levers'!$C$14="On",((Data!$AJ$14*'Net zero Intermediate calcs'!AK5)+Data!$AK$14)*(1-'Net zero supporting data'!N213),"ERROR"))</f>
        <v>1041584.4835320159</v>
      </c>
      <c r="AL8" s="94">
        <f>IF('Net zero activities &amp; levers'!$C$14="Off",((Data!$AJ$14*'Net zero Intermediate calcs'!AL5)+Data!$AK$14),IF('Net zero activities &amp; levers'!$C$14="On",((Data!$AJ$14*'Net zero Intermediate calcs'!AL5)+Data!$AK$14)*(1-'Net zero supporting data'!O213),"ERROR"))</f>
        <v>1056756.6584529674</v>
      </c>
      <c r="AM8" s="94">
        <f>IF('Net zero activities &amp; levers'!$C$14="Off",((Data!$AJ$14*'Net zero Intermediate calcs'!AM5)+Data!$AK$14),IF('Net zero activities &amp; levers'!$C$14="On",((Data!$AJ$14*'Net zero Intermediate calcs'!AM5)+Data!$AK$14)*(1-'Net zero supporting data'!P213),"ERROR"))</f>
        <v>1073800.4313952858</v>
      </c>
      <c r="AN8" s="94">
        <f>IF('Net zero activities &amp; levers'!$C$14="Off",((Data!$AJ$14*'Net zero Intermediate calcs'!AN5)+Data!$AK$14),IF('Net zero activities &amp; levers'!$C$14="On",((Data!$AJ$14*'Net zero Intermediate calcs'!AN5)+Data!$AK$14)*(1-'Net zero supporting data'!Q213),"ERROR"))</f>
        <v>1093584.4061931015</v>
      </c>
      <c r="AO8" s="94">
        <f>IF('Net zero activities &amp; levers'!$C$14="Off",((Data!$AJ$14*'Net zero Intermediate calcs'!AO5)+Data!$AK$14),IF('Net zero activities &amp; levers'!$C$14="On",((Data!$AJ$14*'Net zero Intermediate calcs'!AO5)+Data!$AK$14)*(1-'Net zero supporting data'!R213),"ERROR"))</f>
        <v>1113498.4066372265</v>
      </c>
      <c r="AP8" s="94">
        <f>IF('Net zero activities &amp; levers'!$C$14="Off",((Data!$AJ$14*'Net zero Intermediate calcs'!AP5)+Data!$AK$14),IF('Net zero activities &amp; levers'!$C$14="On",((Data!$AJ$14*'Net zero Intermediate calcs'!AP5)+Data!$AK$14)*(1-'Net zero supporting data'!S213),"ERROR"))</f>
        <v>1135570.4837962543</v>
      </c>
      <c r="AQ8" s="94">
        <f>IF('Net zero activities &amp; levers'!$C$14="Off",((Data!$AJ$14*'Net zero Intermediate calcs'!AQ5)+Data!$AK$14),IF('Net zero activities &amp; levers'!$C$14="On",((Data!$AJ$14*'Net zero Intermediate calcs'!AQ5)+Data!$AK$14)*(1-'Net zero supporting data'!T213),"ERROR"))</f>
        <v>1157856.7377048561</v>
      </c>
      <c r="AR8" s="94">
        <f>IF('Net zero activities &amp; levers'!$C$14="Off",((Data!$AJ$14*'Net zero Intermediate calcs'!AR5)+Data!$AK$14),IF('Net zero activities &amp; levers'!$C$14="On",((Data!$AJ$14*'Net zero Intermediate calcs'!AR5)+Data!$AK$14)*(1-'Net zero supporting data'!U213),"ERROR"))</f>
        <v>1204838.5703172765</v>
      </c>
      <c r="AS8" s="94">
        <f>IF('Net zero activities &amp; levers'!$C$14="Off",((Data!$AJ$14*'Net zero Intermediate calcs'!AS5)+Data!$AK$14),IF('Net zero activities &amp; levers'!$C$14="On",((Data!$AJ$14*'Net zero Intermediate calcs'!AS5)+Data!$AK$14)*(1-'Net zero supporting data'!V213),"ERROR"))</f>
        <v>1251383.6823372561</v>
      </c>
      <c r="AT8" s="94">
        <f>IF('Net zero activities &amp; levers'!$C$14="Off",((Data!$AJ$14*'Net zero Intermediate calcs'!AT5)+Data!$AK$14),IF('Net zero activities &amp; levers'!$C$14="On",((Data!$AJ$14*'Net zero Intermediate calcs'!AT5)+Data!$AK$14)*(1-'Net zero supporting data'!W213),"ERROR"))</f>
        <v>1300879.7497140628</v>
      </c>
      <c r="AU8" s="94">
        <f>IF('Net zero activities &amp; levers'!$C$14="Off",((Data!$AJ$14*'Net zero Intermediate calcs'!AU5)+Data!$AK$14),IF('Net zero activities &amp; levers'!$C$14="On",((Data!$AJ$14*'Net zero Intermediate calcs'!AU5)+Data!$AK$14)*(1-'Net zero supporting data'!X213),"ERROR"))</f>
        <v>1357561.6784883128</v>
      </c>
      <c r="AV8" s="94">
        <f>IF('Net zero activities &amp; levers'!$C$14="Off",((Data!$AJ$14*'Net zero Intermediate calcs'!AV5)+Data!$AK$14),IF('Net zero activities &amp; levers'!$C$14="On",((Data!$AJ$14*'Net zero Intermediate calcs'!AV5)+Data!$AK$14)*(1-'Net zero supporting data'!Y213),"ERROR"))</f>
        <v>1412490.9423244528</v>
      </c>
      <c r="AW8" s="94">
        <f>IF('Net zero activities &amp; levers'!$C$14="Off",((Data!$AJ$14*'Net zero Intermediate calcs'!AW5)+Data!$AK$14),IF('Net zero activities &amp; levers'!$C$14="On",((Data!$AJ$14*'Net zero Intermediate calcs'!AW5)+Data!$AK$14)*(1-'Net zero supporting data'!Z213),"ERROR"))</f>
        <v>1471150.0088940228</v>
      </c>
      <c r="AX8" s="94">
        <f>IF('Net zero activities &amp; levers'!$C$14="Off",((Data!$AJ$14*'Net zero Intermediate calcs'!AX5)+Data!$AK$14),IF('Net zero activities &amp; levers'!$C$14="On",((Data!$AJ$14*'Net zero Intermediate calcs'!AX5)+Data!$AK$14)*(1-'Net zero supporting data'!AA213),"ERROR"))</f>
        <v>1534778.1944106517</v>
      </c>
      <c r="AY8" s="94">
        <f>IF('Net zero activities &amp; levers'!$C$14="Off",((Data!$AJ$14*'Net zero Intermediate calcs'!AY5)+Data!$AK$14),IF('Net zero activities &amp; levers'!$C$14="On",((Data!$AJ$14*'Net zero Intermediate calcs'!AY5)+Data!$AK$14)*(1-'Net zero supporting data'!AB213),"ERROR"))</f>
        <v>1595192.2703396352</v>
      </c>
      <c r="AZ8" s="94">
        <f>IF('Net zero activities &amp; levers'!$C$14="Off",((Data!$AJ$14*'Net zero Intermediate calcs'!AZ5)+Data!$AK$14),IF('Net zero activities &amp; levers'!$C$14="On",((Data!$AJ$14*'Net zero Intermediate calcs'!AZ5)+Data!$AK$14)*(1-'Net zero supporting data'!AC213),"ERROR"))</f>
        <v>1656511.1045173178</v>
      </c>
      <c r="BA8" s="94">
        <f>IF('Net zero activities &amp; levers'!$C$14="Off",((Data!$AJ$14*'Net zero Intermediate calcs'!BA5)+Data!$AK$14),IF('Net zero activities &amp; levers'!$C$14="On",((Data!$AJ$14*'Net zero Intermediate calcs'!BA5)+Data!$AK$14)*(1-'Net zero supporting data'!AD213),"ERROR"))</f>
        <v>1718756.1499409287</v>
      </c>
      <c r="BB8" s="94">
        <f>IF('Net zero activities &amp; levers'!$C$14="Off",((Data!$AJ$14*'Net zero Intermediate calcs'!BB5)+Data!$AK$14),IF('Net zero activities &amp; levers'!$C$14="On",((Data!$AJ$14*'Net zero Intermediate calcs'!BB5)+Data!$AK$14)*(1-'Net zero supporting data'!AE213),"ERROR"))</f>
        <v>1784447.1607889601</v>
      </c>
      <c r="BC8" s="94">
        <f>IF('Net zero activities &amp; levers'!$C$14="Off",((Data!$AJ$14*'Net zero Intermediate calcs'!BC5)+Data!$AK$14),IF('Net zero activities &amp; levers'!$C$14="On",((Data!$AJ$14*'Net zero Intermediate calcs'!BC5)+Data!$AK$14)*(1-'Net zero supporting data'!AF213),"ERROR"))</f>
        <v>1847669.7490496594</v>
      </c>
      <c r="BD8" s="94">
        <f>IF('Net zero activities &amp; levers'!$C$14="Off",((Data!$AJ$14*'Net zero Intermediate calcs'!BD5)+Data!$AK$14),IF('Net zero activities &amp; levers'!$C$14="On",((Data!$AJ$14*'Net zero Intermediate calcs'!BD5)+Data!$AK$14)*(1-'Net zero supporting data'!AG213),"ERROR"))</f>
        <v>1912781.0749705359</v>
      </c>
      <c r="BE8" s="94">
        <f>IF('Net zero activities &amp; levers'!$C$14="Off",((Data!$AJ$14*'Net zero Intermediate calcs'!BE5)+Data!$AK$14),IF('Net zero activities &amp; levers'!$C$14="On",((Data!$AJ$14*'Net zero Intermediate calcs'!BE5)+Data!$AK$14)*(1-'Net zero supporting data'!AH213),"ERROR"))</f>
        <v>1979849.3514710488</v>
      </c>
      <c r="BF8" s="94">
        <f>IF('Net zero activities &amp; levers'!$C$14="Off",((Data!$AJ$14*'Net zero Intermediate calcs'!BF5)+Data!$AK$14),IF('Net zero activities &amp; levers'!$C$14="On",((Data!$AJ$14*'Net zero Intermediate calcs'!BF5)+Data!$AK$14)*(1-'Net zero supporting data'!AI213),"ERROR"))</f>
        <v>2049214.9259456913</v>
      </c>
      <c r="BG8" s="94">
        <f>IF('Net zero activities &amp; levers'!$C$14="Off",((Data!$AJ$14*'Net zero Intermediate calcs'!BG5)+Data!$AK$14),IF('Net zero activities &amp; levers'!$C$14="On",((Data!$AJ$14*'Net zero Intermediate calcs'!BG5)+Data!$AK$14)*(1-'Net zero supporting data'!AJ213),"ERROR"))</f>
        <v>2119037.9760703091</v>
      </c>
      <c r="BH8" s="94">
        <f>IF('Net zero activities &amp; levers'!$C$14="Off",((Data!$AJ$14*'Net zero Intermediate calcs'!BH5)+Data!$AK$14),IF('Net zero activities &amp; levers'!$C$14="On",((Data!$AJ$14*'Net zero Intermediate calcs'!BH5)+Data!$AK$14)*(1-'Net zero supporting data'!AK213),"ERROR"))</f>
        <v>2136746.5230889749</v>
      </c>
      <c r="BI8" s="94">
        <f>IF('Net zero activities &amp; levers'!$C$14="Off",((Data!$AJ$14*'Net zero Intermediate calcs'!BI5)+Data!$AK$14),IF('Net zero activities &amp; levers'!$C$14="On",((Data!$AJ$14*'Net zero Intermediate calcs'!BI5)+Data!$AK$14)*(1-'Net zero supporting data'!AL213),"ERROR"))</f>
        <v>2146260.3955191965</v>
      </c>
      <c r="BJ8" s="94">
        <f>IF('Net zero activities &amp; levers'!$C$14="Off",((Data!$AJ$14*'Net zero Intermediate calcs'!BJ5)+Data!$AK$14),IF('Net zero activities &amp; levers'!$C$14="On",((Data!$AJ$14*'Net zero Intermediate calcs'!BJ5)+Data!$AK$14)*(1-'Net zero supporting data'!AM213),"ERROR"))</f>
        <v>2157928.0206641629</v>
      </c>
      <c r="BK8" s="94">
        <f>IF('Net zero activities &amp; levers'!$C$14="Off",((Data!$AJ$14*'Net zero Intermediate calcs'!BK5)+Data!$AK$14),IF('Net zero activities &amp; levers'!$C$14="On",((Data!$AJ$14*'Net zero Intermediate calcs'!BK5)+Data!$AK$14)*(1-'Net zero supporting data'!AN213),"ERROR"))</f>
        <v>2166954.2955362564</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758851.12284024106</v>
      </c>
      <c r="AJ9" s="22">
        <f t="shared" si="1"/>
        <v>768183.79918518965</v>
      </c>
      <c r="AK9" s="22">
        <f t="shared" si="1"/>
        <v>779105.19368194789</v>
      </c>
      <c r="AL9" s="22">
        <f t="shared" si="1"/>
        <v>792567.49383972562</v>
      </c>
      <c r="AM9" s="22">
        <f t="shared" si="1"/>
        <v>807497.92440925492</v>
      </c>
      <c r="AN9" s="22">
        <f t="shared" si="1"/>
        <v>824562.64226959855</v>
      </c>
      <c r="AO9" s="22">
        <f t="shared" si="1"/>
        <v>841804.79541774327</v>
      </c>
      <c r="AP9" s="22">
        <f t="shared" si="1"/>
        <v>860762.42671756074</v>
      </c>
      <c r="AQ9" s="22">
        <f t="shared" si="1"/>
        <v>879971.12065569067</v>
      </c>
      <c r="AR9" s="22">
        <f t="shared" si="1"/>
        <v>920496.66772239923</v>
      </c>
      <c r="AS9" s="22">
        <f t="shared" si="1"/>
        <v>961062.66803501279</v>
      </c>
      <c r="AT9" s="22">
        <f t="shared" si="1"/>
        <v>1004279.1667792565</v>
      </c>
      <c r="AU9" s="22">
        <f t="shared" si="1"/>
        <v>1053467.8625069307</v>
      </c>
      <c r="AV9" s="22">
        <f t="shared" si="1"/>
        <v>1101742.9350130733</v>
      </c>
      <c r="AW9" s="22">
        <f t="shared" si="1"/>
        <v>1153381.606972914</v>
      </c>
      <c r="AX9" s="22">
        <f t="shared" si="1"/>
        <v>1209405.2171955935</v>
      </c>
      <c r="AY9" s="22">
        <f t="shared" si="1"/>
        <v>1263392.2781089912</v>
      </c>
      <c r="AZ9" s="22">
        <f t="shared" si="1"/>
        <v>1318582.8391957851</v>
      </c>
      <c r="BA9" s="22">
        <f t="shared" si="1"/>
        <v>1375004.919952743</v>
      </c>
      <c r="BB9" s="22">
        <f t="shared" si="1"/>
        <v>1432911.070113535</v>
      </c>
      <c r="BC9" s="22">
        <f t="shared" si="1"/>
        <v>1489221.8177340254</v>
      </c>
      <c r="BD9" s="22">
        <f t="shared" si="1"/>
        <v>1547439.8896511637</v>
      </c>
      <c r="BE9" s="22">
        <f t="shared" si="1"/>
        <v>1607637.6733944917</v>
      </c>
      <c r="BF9" s="22">
        <f t="shared" si="1"/>
        <v>1670110.1646457384</v>
      </c>
      <c r="BG9" s="22">
        <f t="shared" si="1"/>
        <v>1733373.0644255129</v>
      </c>
      <c r="BH9" s="22">
        <f t="shared" si="1"/>
        <v>1754268.8954560484</v>
      </c>
      <c r="BI9" s="22">
        <f t="shared" si="1"/>
        <v>1768518.565907818</v>
      </c>
      <c r="BJ9" s="22">
        <f t="shared" si="1"/>
        <v>1784606.4730892628</v>
      </c>
      <c r="BK9" s="22">
        <f t="shared" si="1"/>
        <v>1798572.0652950928</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261110.06377298618</v>
      </c>
      <c r="AJ10" s="22">
        <f t="shared" si="2"/>
        <v>261553.19704160606</v>
      </c>
      <c r="AK10" s="22">
        <f t="shared" si="2"/>
        <v>262479.28985006805</v>
      </c>
      <c r="AL10" s="22">
        <f t="shared" si="2"/>
        <v>264189.1646132418</v>
      </c>
      <c r="AM10" s="22">
        <f t="shared" si="2"/>
        <v>266302.50698603084</v>
      </c>
      <c r="AN10" s="22">
        <f t="shared" si="2"/>
        <v>269021.76392350299</v>
      </c>
      <c r="AO10" s="22">
        <f t="shared" si="2"/>
        <v>271693.61121948319</v>
      </c>
      <c r="AP10" s="22">
        <f t="shared" si="2"/>
        <v>274808.05707869353</v>
      </c>
      <c r="AQ10" s="22">
        <f t="shared" si="2"/>
        <v>277885.61704916542</v>
      </c>
      <c r="AR10" s="22">
        <f t="shared" si="2"/>
        <v>284341.90259487729</v>
      </c>
      <c r="AS10" s="22">
        <f t="shared" si="2"/>
        <v>290321.01430224336</v>
      </c>
      <c r="AT10" s="22">
        <f t="shared" si="2"/>
        <v>296600.58293480624</v>
      </c>
      <c r="AU10" s="22">
        <f t="shared" si="2"/>
        <v>304093.81598138204</v>
      </c>
      <c r="AV10" s="22">
        <f t="shared" si="2"/>
        <v>310748.00731137954</v>
      </c>
      <c r="AW10" s="22">
        <f t="shared" si="2"/>
        <v>317768.40192110883</v>
      </c>
      <c r="AX10" s="22">
        <f t="shared" si="2"/>
        <v>325372.97721505817</v>
      </c>
      <c r="AY10" s="22">
        <f t="shared" si="2"/>
        <v>331799.99223064398</v>
      </c>
      <c r="AZ10" s="22">
        <f t="shared" si="2"/>
        <v>337928.26532153273</v>
      </c>
      <c r="BA10" s="22">
        <f t="shared" si="2"/>
        <v>343751.22998818569</v>
      </c>
      <c r="BB10" s="22">
        <f t="shared" si="2"/>
        <v>351536.09067542502</v>
      </c>
      <c r="BC10" s="22">
        <f t="shared" si="2"/>
        <v>358447.93131563393</v>
      </c>
      <c r="BD10" s="22">
        <f t="shared" si="2"/>
        <v>365341.18531937222</v>
      </c>
      <c r="BE10" s="22">
        <f t="shared" si="2"/>
        <v>372211.67807655712</v>
      </c>
      <c r="BF10" s="22">
        <f t="shared" si="2"/>
        <v>379104.76129995286</v>
      </c>
      <c r="BG10" s="22">
        <f t="shared" si="2"/>
        <v>385664.91164479614</v>
      </c>
      <c r="BH10" s="22">
        <f t="shared" si="2"/>
        <v>382477.62763292645</v>
      </c>
      <c r="BI10" s="22">
        <f t="shared" si="2"/>
        <v>377741.82961137849</v>
      </c>
      <c r="BJ10" s="22">
        <f t="shared" si="2"/>
        <v>373321.54757490009</v>
      </c>
      <c r="BK10" s="22">
        <f t="shared" si="2"/>
        <v>368382.23024116363</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2202159.4635612299</v>
      </c>
      <c r="AJ12" s="22">
        <f>((Data!$AJ$6*'Net zero Intermediate calcs'!AJ4)+Data!$AK$6)*Drivers!AK4</f>
        <v>2224338.2667822177</v>
      </c>
      <c r="AK12" s="22">
        <f>((Data!$AJ$6*'Net zero Intermediate calcs'!AK4)+Data!$AK$6)*Drivers!AL4</f>
        <v>2248558.5258786473</v>
      </c>
      <c r="AL12" s="22">
        <f>((Data!$AJ$6*'Net zero Intermediate calcs'!AL4)+Data!$AK$6)*Drivers!AM4</f>
        <v>2275964.3419739548</v>
      </c>
      <c r="AM12" s="22">
        <f>((Data!$AJ$6*'Net zero Intermediate calcs'!AM4)+Data!$AK$6)*Drivers!AN4</f>
        <v>2303244.0828751102</v>
      </c>
      <c r="AN12" s="22">
        <f>((Data!$AJ$6*'Net zero Intermediate calcs'!AN4)+Data!$AK$6)*Drivers!AO4</f>
        <v>2333137.6172069036</v>
      </c>
      <c r="AO12" s="22">
        <f>((Data!$AJ$6*'Net zero Intermediate calcs'!AO4)+Data!$AK$6)*Drivers!AP4</f>
        <v>2363266.4415657078</v>
      </c>
      <c r="AP12" s="22">
        <f>((Data!$AJ$6*'Net zero Intermediate calcs'!AP4)+Data!$AK$6)*Drivers!AQ4</f>
        <v>2395480.636236832</v>
      </c>
      <c r="AQ12" s="22">
        <f>((Data!$AJ$6*'Net zero Intermediate calcs'!AQ4)+Data!$AK$6)*Drivers!AR4</f>
        <v>2428009.1501274351</v>
      </c>
      <c r="AR12" s="22">
        <f>((Data!$AJ$6*'Net zero Intermediate calcs'!AR4)+Data!$AK$6)*Drivers!AS4</f>
        <v>2481529.0686634495</v>
      </c>
      <c r="AS12" s="22">
        <f>((Data!$AJ$6*'Net zero Intermediate calcs'!AS4)+Data!$AK$6)*Drivers!AT4</f>
        <v>2534742.0491662784</v>
      </c>
      <c r="AT12" s="22">
        <f>((Data!$AJ$6*'Net zero Intermediate calcs'!AT4)+Data!$AK$6)*Drivers!AU4</f>
        <v>2590737.3416684247</v>
      </c>
      <c r="AU12" s="22">
        <f>((Data!$AJ$6*'Net zero Intermediate calcs'!AU4)+Data!$AK$6)*Drivers!AV4</f>
        <v>2653376.6043762341</v>
      </c>
      <c r="AV12" s="22">
        <f>((Data!$AJ$6*'Net zero Intermediate calcs'!AV4)+Data!$AK$6)*Drivers!AW4</f>
        <v>2714511.5660112859</v>
      </c>
      <c r="AW12" s="22">
        <f>((Data!$AJ$6*'Net zero Intermediate calcs'!AW4)+Data!$AK$6)*Drivers!AX4</f>
        <v>2777556.129917419</v>
      </c>
      <c r="AX12" s="22">
        <f>((Data!$AJ$6*'Net zero Intermediate calcs'!AX4)+Data!$AK$6)*Drivers!AY4</f>
        <v>2845200.9698909768</v>
      </c>
      <c r="AY12" s="22">
        <f>((Data!$AJ$6*'Net zero Intermediate calcs'!AY4)+Data!$AK$6)*Drivers!AZ4</f>
        <v>2909986.1244728677</v>
      </c>
      <c r="AZ12" s="22">
        <f>((Data!$AJ$6*'Net zero Intermediate calcs'!AZ4)+Data!$AK$6)*Drivers!BA4</f>
        <v>2975667.1937666466</v>
      </c>
      <c r="BA12" s="22">
        <f>((Data!$AJ$6*'Net zero Intermediate calcs'!BA4)+Data!$AK$6)*Drivers!BB4</f>
        <v>3042264.2562957113</v>
      </c>
      <c r="BB12" s="22">
        <f>((Data!$AJ$6*'Net zero Intermediate calcs'!BB4)+Data!$AK$6)*Drivers!BC4</f>
        <v>3110570.4524270426</v>
      </c>
      <c r="BC12" s="22">
        <f>((Data!$AJ$6*'Net zero Intermediate calcs'!BC4)+Data!$AK$6)*Drivers!BD4</f>
        <v>3176678.5186140514</v>
      </c>
      <c r="BD12" s="22">
        <f>((Data!$AJ$6*'Net zero Intermediate calcs'!BD4)+Data!$AK$6)*Drivers!BE4</f>
        <v>3244561.1092399997</v>
      </c>
      <c r="BE12" s="22">
        <f>((Data!$AJ$6*'Net zero Intermediate calcs'!BE4)+Data!$AK$6)*Drivers!BF4</f>
        <v>3314280.7392748073</v>
      </c>
      <c r="BF12" s="22">
        <f>((Data!$AJ$6*'Net zero Intermediate calcs'!BF4)+Data!$AK$6)*Drivers!BG4</f>
        <v>3386148.0248906324</v>
      </c>
      <c r="BG12" s="22">
        <f>((Data!$AJ$6*'Net zero Intermediate calcs'!BG4)+Data!$AK$6)*Drivers!BH4</f>
        <v>3456939.8554053064</v>
      </c>
      <c r="BH12" s="22">
        <f>((Data!$AJ$6*'Net zero Intermediate calcs'!BH4)+Data!$AK$6)*Drivers!BI4</f>
        <v>3480256.435841132</v>
      </c>
      <c r="BI12" s="22">
        <f>((Data!$AJ$6*'Net zero Intermediate calcs'!BI4)+Data!$AK$6)*Drivers!BJ4</f>
        <v>3496138.7192530865</v>
      </c>
      <c r="BJ12" s="22">
        <f>((Data!$AJ$6*'Net zero Intermediate calcs'!BJ4)+Data!$AK$6)*Drivers!BK4</f>
        <v>3514021.3320990512</v>
      </c>
      <c r="BK12" s="22">
        <f>((Data!$AJ$6*'Net zero Intermediate calcs'!BK4)+Data!$AK$6)*Drivers!BL4</f>
        <v>3529532.8695277232</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36.289959944917236</v>
      </c>
      <c r="AJ13" s="45">
        <f>AJ12*ttokg/Drivers!AK4</f>
        <v>36.238197393102325</v>
      </c>
      <c r="AK13" s="45">
        <f>AK12*ttokg/Drivers!AL4</f>
        <v>36.21579115321078</v>
      </c>
      <c r="AL13" s="45">
        <f>AL12*ttokg/Drivers!AM4</f>
        <v>36.239922714987777</v>
      </c>
      <c r="AM13" s="45">
        <f>AM12*ttokg/Drivers!AN4</f>
        <v>36.316704401835736</v>
      </c>
      <c r="AN13" s="45">
        <f>AN12*ttokg/Drivers!AO4</f>
        <v>36.429354892936026</v>
      </c>
      <c r="AO13" s="45">
        <f>AO12*ttokg/Drivers!AP4</f>
        <v>36.539993902860886</v>
      </c>
      <c r="AP13" s="45">
        <f>AP12*ttokg/Drivers!AQ4</f>
        <v>36.676940851631201</v>
      </c>
      <c r="AQ13" s="45">
        <f>AQ12*ttokg/Drivers!AR4</f>
        <v>36.812508899897416</v>
      </c>
      <c r="AR13" s="45">
        <f>AR12*ttokg/Drivers!AS4</f>
        <v>37.305580654821782</v>
      </c>
      <c r="AS13" s="45">
        <f>AS12*ttokg/Drivers!AT4</f>
        <v>37.783096353756122</v>
      </c>
      <c r="AT13" s="45">
        <f>AT12*ttokg/Drivers!AU4</f>
        <v>38.290981654842156</v>
      </c>
      <c r="AU13" s="45">
        <f>AU12*ttokg/Drivers!AV4</f>
        <v>38.884932568225771</v>
      </c>
      <c r="AV13" s="45">
        <f>AV12*ttokg/Drivers!AW4</f>
        <v>39.44423070188207</v>
      </c>
      <c r="AW13" s="45">
        <f>AW12*ttokg/Drivers!AX4</f>
        <v>40.066986758172312</v>
      </c>
      <c r="AX13" s="45">
        <f>AX12*ttokg/Drivers!AY4</f>
        <v>40.744484839083832</v>
      </c>
      <c r="AY13" s="45">
        <f>AY12*ttokg/Drivers!AZ4</f>
        <v>41.36936414814317</v>
      </c>
      <c r="AZ13" s="45">
        <f>AZ12*ttokg/Drivers!BA4</f>
        <v>41.995652093002825</v>
      </c>
      <c r="BA13" s="45">
        <f>BA12*ttokg/Drivers!BB4</f>
        <v>42.623484602583858</v>
      </c>
      <c r="BB13" s="45">
        <f>BB12*ttokg/Drivers!BC4</f>
        <v>43.311480446522708</v>
      </c>
      <c r="BC13" s="45">
        <f>BC12*ttokg/Drivers!BD4</f>
        <v>43.958941096136243</v>
      </c>
      <c r="BD13" s="45">
        <f>BD12*ttokg/Drivers!BE4</f>
        <v>44.621162850105556</v>
      </c>
      <c r="BE13" s="45">
        <f>BE12*ttokg/Drivers!BF4</f>
        <v>45.298642609829358</v>
      </c>
      <c r="BF13" s="45">
        <f>BF12*ttokg/Drivers!BG4</f>
        <v>45.995231006866483</v>
      </c>
      <c r="BG13" s="45">
        <f>BG12*ttokg/Drivers!BH4</f>
        <v>46.718331553296139</v>
      </c>
      <c r="BH13" s="45">
        <f>BH12*ttokg/Drivers!BI4</f>
        <v>46.794561479427998</v>
      </c>
      <c r="BI13" s="45">
        <f>BI12*ttokg/Drivers!BJ4</f>
        <v>46.769360151693064</v>
      </c>
      <c r="BJ13" s="45">
        <f>BJ12*ttokg/Drivers!BK4</f>
        <v>46.769831096463193</v>
      </c>
      <c r="BK13" s="45">
        <f>BK12*ttokg/Drivers!BL4</f>
        <v>46.737693300376257</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1.7755886537461414E-2</v>
      </c>
      <c r="AJ14" s="22">
        <f>((Data!$AJ$6*LN('Net zero Intermediate calcs'!AJ4))+Data!$AK$6)</f>
        <v>1.7755170150580001E-2</v>
      </c>
      <c r="AK14" s="22">
        <f>((Data!$AJ$6*LN('Net zero Intermediate calcs'!AK4))+Data!$AK$6)</f>
        <v>1.7754859465699942E-2</v>
      </c>
      <c r="AL14" s="22">
        <f>((Data!$AJ$6*LN('Net zero Intermediate calcs'!AL4))+Data!$AK$6)</f>
        <v>1.7755194059196917E-2</v>
      </c>
      <c r="AM14" s="22">
        <f>((Data!$AJ$6*LN('Net zero Intermediate calcs'!AM4))+Data!$AK$6)</f>
        <v>1.7756255940025188E-2</v>
      </c>
      <c r="AN14" s="22">
        <f>((Data!$AJ$6*LN('Net zero Intermediate calcs'!AN4))+Data!$AK$6)</f>
        <v>1.7757806424953639E-2</v>
      </c>
      <c r="AO14" s="22">
        <f>((Data!$AJ$6*LN('Net zero Intermediate calcs'!AO4))+Data!$AK$6)</f>
        <v>1.7759320678644365E-2</v>
      </c>
      <c r="AP14" s="22">
        <f>((Data!$AJ$6*LN('Net zero Intermediate calcs'!AP4))+Data!$AK$6)</f>
        <v>1.776118340600439E-2</v>
      </c>
      <c r="AQ14" s="22">
        <f>((Data!$AJ$6*LN('Net zero Intermediate calcs'!AQ4))+Data!$AK$6)</f>
        <v>1.7763014911210132E-2</v>
      </c>
      <c r="AR14" s="22">
        <f>((Data!$AJ$6*LN('Net zero Intermediate calcs'!AR4))+Data!$AK$6)</f>
        <v>1.7769574242568819E-2</v>
      </c>
      <c r="AS14" s="22">
        <f>((Data!$AJ$6*LN('Net zero Intermediate calcs'!AS4))+Data!$AK$6)</f>
        <v>1.7775779480929087E-2</v>
      </c>
      <c r="AT14" s="22">
        <f>((Data!$AJ$6*LN('Net zero Intermediate calcs'!AT4))+Data!$AK$6)</f>
        <v>1.7782227770459274E-2</v>
      </c>
      <c r="AU14" s="22">
        <f>((Data!$AJ$6*LN('Net zero Intermediate calcs'!AU4))+Data!$AK$6)</f>
        <v>1.7789580023958303E-2</v>
      </c>
      <c r="AV14" s="22">
        <f>((Data!$AJ$6*LN('Net zero Intermediate calcs'!AV4))+Data!$AK$6)</f>
        <v>1.7796326418138528E-2</v>
      </c>
      <c r="AW14" s="22">
        <f>((Data!$AJ$6*LN('Net zero Intermediate calcs'!AW4))+Data!$AK$6)</f>
        <v>1.7803646672813939E-2</v>
      </c>
      <c r="AX14" s="22">
        <f>((Data!$AJ$6*LN('Net zero Intermediate calcs'!AX4))+Data!$AK$6)</f>
        <v>1.7811393058201726E-2</v>
      </c>
      <c r="AY14" s="22">
        <f>((Data!$AJ$6*LN('Net zero Intermediate calcs'!AY4))+Data!$AK$6)</f>
        <v>1.7818347560734572E-2</v>
      </c>
      <c r="AZ14" s="22">
        <f>((Data!$AJ$6*LN('Net zero Intermediate calcs'!AZ4))+Data!$AK$6)</f>
        <v>1.7825143949030425E-2</v>
      </c>
      <c r="BA14" s="22">
        <f>((Data!$AJ$6*LN('Net zero Intermediate calcs'!BA4))+Data!$AK$6)</f>
        <v>1.7831790973991467E-2</v>
      </c>
      <c r="BB14" s="22">
        <f>((Data!$AJ$6*LN('Net zero Intermediate calcs'!BB4))+Data!$AK$6)</f>
        <v>1.7838893333844207E-2</v>
      </c>
      <c r="BC14" s="22">
        <f>((Data!$AJ$6*LN('Net zero Intermediate calcs'!BC4))+Data!$AK$6)</f>
        <v>1.7845412158399878E-2</v>
      </c>
      <c r="BD14" s="22">
        <f>((Data!$AJ$6*LN('Net zero Intermediate calcs'!BD4))+Data!$AK$6)</f>
        <v>1.7851921979465502E-2</v>
      </c>
      <c r="BE14" s="22">
        <f>((Data!$AJ$6*LN('Net zero Intermediate calcs'!BE4))+Data!$AK$6)</f>
        <v>1.7858424542782136E-2</v>
      </c>
      <c r="BF14" s="22">
        <f>((Data!$AJ$6*LN('Net zero Intermediate calcs'!BF4))+Data!$AK$6)</f>
        <v>1.7864952430058662E-2</v>
      </c>
      <c r="BG14" s="22">
        <f>((Data!$AJ$6*LN('Net zero Intermediate calcs'!BG4))+Data!$AK$6)</f>
        <v>1.7871567182216819E-2</v>
      </c>
      <c r="BH14" s="22">
        <f>((Data!$AJ$6*LN('Net zero Intermediate calcs'!BH4))+Data!$AK$6)</f>
        <v>1.7872255243248071E-2</v>
      </c>
      <c r="BI14" s="22">
        <f>((Data!$AJ$6*LN('Net zero Intermediate calcs'!BI4))+Data!$AK$6)</f>
        <v>1.7872027965187793E-2</v>
      </c>
      <c r="BJ14" s="22">
        <f>((Data!$AJ$6*LN('Net zero Intermediate calcs'!BJ4))+Data!$AK$6)</f>
        <v>1.7872032214141003E-2</v>
      </c>
      <c r="BK14" s="22">
        <f>((Data!$AJ$6*LN('Net zero Intermediate calcs'!BK4))+Data!$AK$6)</f>
        <v>1.7871742108608729E-2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3129080.2276488701</v>
      </c>
      <c r="AJ15" s="22">
        <f>((Data!$AJ$17*'Net zero Intermediate calcs'!AJ12)+Data!$AK$17)</f>
        <v>3153347.2195781656</v>
      </c>
      <c r="AK15" s="22">
        <f>((Data!$AJ$17*'Net zero Intermediate calcs'!AK12)+Data!$AK$17)</f>
        <v>3179847.8754594671</v>
      </c>
      <c r="AL15" s="22">
        <f>((Data!$AJ$17*'Net zero Intermediate calcs'!AL12)+Data!$AK$17)</f>
        <v>3209834.0163424537</v>
      </c>
      <c r="AM15" s="22">
        <f>((Data!$AJ$17*'Net zero Intermediate calcs'!AM12)+Data!$AK$17)</f>
        <v>3239682.2117426069</v>
      </c>
      <c r="AN15" s="22">
        <f>((Data!$AJ$17*'Net zero Intermediate calcs'!AN12)+Data!$AK$17)</f>
        <v>3272390.2956342241</v>
      </c>
      <c r="AO15" s="22">
        <f>((Data!$AJ$17*'Net zero Intermediate calcs'!AO12)+Data!$AK$17)</f>
        <v>3305355.8226858545</v>
      </c>
      <c r="AP15" s="22">
        <f>((Data!$AJ$17*'Net zero Intermediate calcs'!AP12)+Data!$AK$17)</f>
        <v>3340603.0627782838</v>
      </c>
      <c r="AQ15" s="22">
        <f>((Data!$AJ$17*'Net zero Intermediate calcs'!AQ12)+Data!$AK$17)</f>
        <v>3376194.2160154544</v>
      </c>
      <c r="AR15" s="22">
        <f>((Data!$AJ$17*'Net zero Intermediate calcs'!AR12)+Data!$AK$17)</f>
        <v>3434753.1661188118</v>
      </c>
      <c r="AS15" s="22">
        <f>((Data!$AJ$17*'Net zero Intermediate calcs'!AS12)+Data!$AK$17)</f>
        <v>3492976.2792205103</v>
      </c>
      <c r="AT15" s="22">
        <f>((Data!$AJ$17*'Net zero Intermediate calcs'!AT12)+Data!$AK$17)</f>
        <v>3554243.6658188207</v>
      </c>
      <c r="AU15" s="22">
        <f>((Data!$AJ$17*'Net zero Intermediate calcs'!AU12)+Data!$AK$17)</f>
        <v>3622780.5687094582</v>
      </c>
      <c r="AV15" s="22">
        <f>((Data!$AJ$17*'Net zero Intermediate calcs'!AV12)+Data!$AK$17)</f>
        <v>3689671.5368926143</v>
      </c>
      <c r="AW15" s="22">
        <f>((Data!$AJ$17*'Net zero Intermediate calcs'!AW12)+Data!$AK$17)</f>
        <v>3758651.9010832449</v>
      </c>
      <c r="AX15" s="22">
        <f>((Data!$AJ$17*'Net zero Intermediate calcs'!AX12)+Data!$AK$17)</f>
        <v>3832665.6686134692</v>
      </c>
      <c r="AY15" s="22">
        <f>((Data!$AJ$17*'Net zero Intermediate calcs'!AY12)+Data!$AK$17)</f>
        <v>3903550.5043601152</v>
      </c>
      <c r="AZ15" s="22">
        <f>((Data!$AJ$17*'Net zero Intermediate calcs'!AZ12)+Data!$AK$17)</f>
        <v>3975415.6073856615</v>
      </c>
      <c r="BA15" s="22">
        <f>((Data!$AJ$17*'Net zero Intermediate calcs'!BA12)+Data!$AK$17)</f>
        <v>4048282.9466557195</v>
      </c>
      <c r="BB15" s="22">
        <f>((Data!$AJ$17*'Net zero Intermediate calcs'!BB12)+Data!$AK$17)</f>
        <v>4123020.3386476962</v>
      </c>
      <c r="BC15" s="22">
        <f>((Data!$AJ$17*'Net zero Intermediate calcs'!BC12)+Data!$AK$17)</f>
        <v>4195352.6413710164</v>
      </c>
      <c r="BD15" s="22">
        <f>((Data!$AJ$17*'Net zero Intermediate calcs'!BD12)+Data!$AK$17)</f>
        <v>4269626.5443605473</v>
      </c>
      <c r="BE15" s="22">
        <f>((Data!$AJ$17*'Net zero Intermediate calcs'!BE12)+Data!$AK$17)</f>
        <v>4345910.4485239191</v>
      </c>
      <c r="BF15" s="22">
        <f>((Data!$AJ$17*'Net zero Intermediate calcs'!BF12)+Data!$AK$17)</f>
        <v>4424544.2153075673</v>
      </c>
      <c r="BG15" s="22">
        <f>((Data!$AJ$17*'Net zero Intermediate calcs'!BG12)+Data!$AK$17)</f>
        <v>4502001.2702551475</v>
      </c>
      <c r="BH15" s="22">
        <f>((Data!$AJ$17*'Net zero Intermediate calcs'!BH12)+Data!$AK$17)</f>
        <v>4527513.163914022</v>
      </c>
      <c r="BI15" s="22">
        <f>((Data!$AJ$17*'Net zero Intermediate calcs'!BI12)+Data!$AK$17)</f>
        <v>4544890.8032544516</v>
      </c>
      <c r="BJ15" s="22">
        <f>((Data!$AJ$17*'Net zero Intermediate calcs'!BJ12)+Data!$AK$17)</f>
        <v>4564457.1079501482</v>
      </c>
      <c r="BK15" s="22">
        <f>((Data!$AJ$17*'Net zero Intermediate calcs'!BK12)+Data!$AK$17)</f>
        <v>4581429.0946638556</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180487.05822612232</v>
      </c>
      <c r="AJ18" s="22">
        <f t="shared" si="3"/>
        <v>181910.18484682695</v>
      </c>
      <c r="AK18" s="22">
        <f t="shared" si="3"/>
        <v>183351.8664304222</v>
      </c>
      <c r="AL18" s="22">
        <f t="shared" si="3"/>
        <v>184813.67735785627</v>
      </c>
      <c r="AM18" s="22">
        <f t="shared" si="3"/>
        <v>186082.49117606756</v>
      </c>
      <c r="AN18" s="22">
        <f t="shared" si="3"/>
        <v>187366.64605498381</v>
      </c>
      <c r="AO18" s="22">
        <f t="shared" si="3"/>
        <v>188663.37358768014</v>
      </c>
      <c r="AP18" s="22">
        <f t="shared" si="3"/>
        <v>189975.04130419961</v>
      </c>
      <c r="AQ18" s="22">
        <f t="shared" si="3"/>
        <v>191299.6207961425</v>
      </c>
      <c r="AR18" s="22">
        <f t="shared" si="3"/>
        <v>192489.40248184482</v>
      </c>
      <c r="AS18" s="22">
        <f t="shared" si="3"/>
        <v>193688.41073916652</v>
      </c>
      <c r="AT18" s="22">
        <f t="shared" si="3"/>
        <v>194900.47875868317</v>
      </c>
      <c r="AU18" s="22">
        <f t="shared" si="3"/>
        <v>196130.37836320529</v>
      </c>
      <c r="AV18" s="22">
        <f t="shared" si="3"/>
        <v>197368.29845691851</v>
      </c>
      <c r="AW18" s="22">
        <f t="shared" si="3"/>
        <v>198451.64348941791</v>
      </c>
      <c r="AX18" s="22">
        <f t="shared" si="3"/>
        <v>199547.94549278592</v>
      </c>
      <c r="AY18" s="22">
        <f t="shared" si="3"/>
        <v>200648.19981999285</v>
      </c>
      <c r="AZ18" s="22">
        <f t="shared" si="3"/>
        <v>201757.02124408362</v>
      </c>
      <c r="BA18" s="22">
        <f t="shared" si="3"/>
        <v>202874.48890267417</v>
      </c>
      <c r="BB18" s="22">
        <f t="shared" si="3"/>
        <v>203843.27370310281</v>
      </c>
      <c r="BC18" s="22">
        <f t="shared" si="3"/>
        <v>204814.89121513037</v>
      </c>
      <c r="BD18" s="22">
        <f t="shared" si="3"/>
        <v>205794.19959373045</v>
      </c>
      <c r="BE18" s="22">
        <f t="shared" si="3"/>
        <v>206781.30913477487</v>
      </c>
      <c r="BF18" s="22">
        <f t="shared" si="3"/>
        <v>207776.63161628801</v>
      </c>
      <c r="BG18" s="22">
        <f t="shared" si="3"/>
        <v>208613.57044644974</v>
      </c>
      <c r="BH18" s="22">
        <f t="shared" si="3"/>
        <v>209396.69382828218</v>
      </c>
      <c r="BI18" s="22">
        <f t="shared" si="3"/>
        <v>210174.6429489516</v>
      </c>
      <c r="BJ18" s="22">
        <f t="shared" si="3"/>
        <v>210958.89391884021</v>
      </c>
      <c r="BK18" s="22">
        <f t="shared" si="3"/>
        <v>211744.15832358136</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195284.94236411524</v>
      </c>
      <c r="AJ19" s="94">
        <f>IF('Net zero activities &amp; levers'!$C$12="Off",(((Data!$AJ$7*'Intermediate calculations'!AJ4)+Data!$AK$7)*Drivers!AK4),IF('Net zero activities &amp; levers'!$C$12="PB",(((Data!$AJ$7*'Intermediate calculations'!AJ4)+Data!$AK$7)*Drivers!AK4),IF('Net zero activities &amp; levers'!$C$12="MS",'Net zero supporting data'!M206,"ERROR")))</f>
        <v>197527.40740261367</v>
      </c>
      <c r="AK19" s="94">
        <f>IF('Net zero activities &amp; levers'!$C$12="Off",(((Data!$AJ$7*'Intermediate calculations'!AK4)+Data!$AK$7)*Drivers!AL4),IF('Net zero activities &amp; levers'!$C$12="PB",(((Data!$AJ$7*'Intermediate calculations'!AK4)+Data!$AK$7)*Drivers!AL4),IF('Net zero activities &amp; levers'!$C$12="MS",'Net zero supporting data'!N206,"ERROR")))</f>
        <v>199799.11007532358</v>
      </c>
      <c r="AL19" s="94">
        <f>IF('Net zero activities &amp; levers'!$C$12="Off",(((Data!$AJ$7*'Intermediate calculations'!AL4)+Data!$AK$7)*Drivers!AM4),IF('Net zero activities &amp; levers'!$C$12="PB",(((Data!$AJ$7*'Intermediate calculations'!AL4)+Data!$AK$7)*Drivers!AM4),IF('Net zero activities &amp; levers'!$C$12="MS",'Net zero supporting data'!O206,"ERROR")))</f>
        <v>202102.53118344874</v>
      </c>
      <c r="AM19" s="94">
        <f>IF('Net zero activities &amp; levers'!$C$12="Off",(((Data!$AJ$7*'Intermediate calculations'!AM4)+Data!$AK$7)*Drivers!AN4),IF('Net zero activities &amp; levers'!$C$12="PB",(((Data!$AJ$7*'Intermediate calculations'!AM4)+Data!$AK$7)*Drivers!AN4),IF('Net zero activities &amp; levers'!$C$12="MS",'Net zero supporting data'!P206,"ERROR")))</f>
        <v>204101.84072225398</v>
      </c>
      <c r="AN19" s="94">
        <f>IF('Net zero activities &amp; levers'!$C$12="Off",(((Data!$AJ$7*'Intermediate calculations'!AN4)+Data!$AK$7)*Drivers!AO4),IF('Net zero activities &amp; levers'!$C$12="PB",(((Data!$AJ$7*'Intermediate calculations'!AN4)+Data!$AK$7)*Drivers!AO4),IF('Net zero activities &amp; levers'!$C$12="MS",'Net zero supporting data'!Q206,"ERROR")))</f>
        <v>206125.32364927637</v>
      </c>
      <c r="AO19" s="94">
        <f>IF('Net zero activities &amp; levers'!$C$12="Off",(((Data!$AJ$7*'Intermediate calculations'!AO4)+Data!$AK$7)*Drivers!AP4),IF('Net zero activities &amp; levers'!$C$12="PB",(((Data!$AJ$7*'Intermediate calculations'!AO4)+Data!$AK$7)*Drivers!AP4),IF('Net zero activities &amp; levers'!$C$12="MS",'Net zero supporting data'!R206,"ERROR")))</f>
        <v>208168.61769930972</v>
      </c>
      <c r="AP19" s="94">
        <f>IF('Net zero activities &amp; levers'!$C$12="Off",(((Data!$AJ$7*'Intermediate calculations'!AP4)+Data!$AK$7)*Drivers!AQ4),IF('Net zero activities &amp; levers'!$C$12="PB",(((Data!$AJ$7*'Intermediate calculations'!AP4)+Data!$AK$7)*Drivers!AQ4),IF('Net zero activities &amp; levers'!$C$12="MS",'Net zero supporting data'!S206,"ERROR")))</f>
        <v>210235.45346334428</v>
      </c>
      <c r="AQ19" s="94">
        <f>IF('Net zero activities &amp; levers'!$C$12="Off",(((Data!$AJ$7*'Intermediate calculations'!AQ4)+Data!$AK$7)*Drivers!AR4),IF('Net zero activities &amp; levers'!$C$12="PB",(((Data!$AJ$7*'Intermediate calculations'!AQ4)+Data!$AK$7)*Drivers!AR4),IF('Net zero activities &amp; levers'!$C$12="MS",'Net zero supporting data'!T206,"ERROR")))</f>
        <v>212322.63471494871</v>
      </c>
      <c r="AR19" s="94">
        <f>IF('Net zero activities &amp; levers'!$C$12="Off",(((Data!$AJ$7*'Intermediate calculations'!AR4)+Data!$AK$7)*Drivers!AS4),IF('Net zero activities &amp; levers'!$C$12="PB",(((Data!$AJ$7*'Intermediate calculations'!AR4)+Data!$AK$7)*Drivers!AS4),IF('Net zero activities &amp; levers'!$C$12="MS",'Net zero supporting data'!U206,"ERROR")))</f>
        <v>214197.4108556073</v>
      </c>
      <c r="AS19" s="94">
        <f>IF('Net zero activities &amp; levers'!$C$12="Off",(((Data!$AJ$7*'Intermediate calculations'!AS4)+Data!$AK$7)*Drivers!AT4),IF('Net zero activities &amp; levers'!$C$12="PB",(((Data!$AJ$7*'Intermediate calculations'!AS4)+Data!$AK$7)*Drivers!AT4),IF('Net zero activities &amp; levers'!$C$12="MS",'Net zero supporting data'!V206,"ERROR")))</f>
        <v>216086.72559316983</v>
      </c>
      <c r="AT19" s="94">
        <f>IF('Net zero activities &amp; levers'!$C$12="Off",(((Data!$AJ$7*'Intermediate calculations'!AT4)+Data!$AK$7)*Drivers!AU4),IF('Net zero activities &amp; levers'!$C$12="PB",(((Data!$AJ$7*'Intermediate calculations'!AT4)+Data!$AK$7)*Drivers!AU4),IF('Net zero activities &amp; levers'!$C$12="MS",'Net zero supporting data'!W206,"ERROR")))</f>
        <v>217996.61900567749</v>
      </c>
      <c r="AU19" s="94">
        <f>IF('Net zero activities &amp; levers'!$C$12="Off",(((Data!$AJ$7*'Intermediate calculations'!AU4)+Data!$AK$7)*Drivers!AV4),IF('Net zero activities &amp; levers'!$C$12="PB",(((Data!$AJ$7*'Intermediate calculations'!AU4)+Data!$AK$7)*Drivers!AV4),IF('Net zero activities &amp; levers'!$C$12="MS",'Net zero supporting data'!X206,"ERROR")))</f>
        <v>219934.6102032832</v>
      </c>
      <c r="AV19" s="94">
        <f>IF('Net zero activities &amp; levers'!$C$12="Off",(((Data!$AJ$7*'Intermediate calculations'!AV4)+Data!$AK$7)*Drivers!AW4),IF('Net zero activities &amp; levers'!$C$12="PB",(((Data!$AJ$7*'Intermediate calculations'!AV4)+Data!$AK$7)*Drivers!AW4),IF('Net zero activities &amp; levers'!$C$12="MS",'Net zero supporting data'!Y206,"ERROR")))</f>
        <v>221885.23953606319</v>
      </c>
      <c r="AW19" s="94">
        <f>IF('Net zero activities &amp; levers'!$C$12="Off",(((Data!$AJ$7*'Intermediate calculations'!AW4)+Data!$AK$7)*Drivers!AX4),IF('Net zero activities &amp; levers'!$C$12="PB",(((Data!$AJ$7*'Intermediate calculations'!AW4)+Data!$AK$7)*Drivers!AX4),IF('Net zero activities &amp; levers'!$C$12="MS",'Net zero supporting data'!Z206,"ERROR")))</f>
        <v>223592.30011989796</v>
      </c>
      <c r="AX19" s="94">
        <f>IF('Net zero activities &amp; levers'!$C$12="Off",(((Data!$AJ$7*'Intermediate calculations'!AX4)+Data!$AK$7)*Drivers!AY4),IF('Net zero activities &amp; levers'!$C$12="PB",(((Data!$AJ$7*'Intermediate calculations'!AX4)+Data!$AK$7)*Drivers!AY4),IF('Net zero activities &amp; levers'!$C$12="MS",'Net zero supporting data'!AA206,"ERROR")))</f>
        <v>225319.77740717636</v>
      </c>
      <c r="AY19" s="94">
        <f>IF('Net zero activities &amp; levers'!$C$12="Off",(((Data!$AJ$7*'Intermediate calculations'!AY4)+Data!$AK$7)*Drivers!AZ4),IF('Net zero activities &amp; levers'!$C$12="PB",(((Data!$AJ$7*'Intermediate calculations'!AY4)+Data!$AK$7)*Drivers!AZ4),IF('Net zero activities &amp; levers'!$C$12="MS",'Net zero supporting data'!AB206,"ERROR")))</f>
        <v>227053.48249449773</v>
      </c>
      <c r="AZ19" s="94">
        <f>IF('Net zero activities &amp; levers'!$C$12="Off",(((Data!$AJ$7*'Intermediate calculations'!AZ4)+Data!$AK$7)*Drivers!BA4),IF('Net zero activities &amp; levers'!$C$12="PB",(((Data!$AJ$7*'Intermediate calculations'!AZ4)+Data!$AK$7)*Drivers!BA4),IF('Net zero activities &amp; levers'!$C$12="MS",'Net zero supporting data'!AC206,"ERROR")))</f>
        <v>228800.68702379707</v>
      </c>
      <c r="BA19" s="94">
        <f>IF('Net zero activities &amp; levers'!$C$12="Off",(((Data!$AJ$7*'Intermediate calculations'!BA4)+Data!$AK$7)*Drivers!BB4),IF('Net zero activities &amp; levers'!$C$12="PB",(((Data!$AJ$7*'Intermediate calculations'!BA4)+Data!$AK$7)*Drivers!BB4),IF('Net zero activities &amp; levers'!$C$12="MS",'Net zero supporting data'!AD206,"ERROR")))</f>
        <v>230561.51569468604</v>
      </c>
      <c r="BB19" s="94">
        <f>IF('Net zero activities &amp; levers'!$C$12="Off",(((Data!$AJ$7*'Intermediate calculations'!BB4)+Data!$AK$7)*Drivers!BC4),IF('Net zero activities &amp; levers'!$C$12="PB",(((Data!$AJ$7*'Intermediate calculations'!BB4)+Data!$AK$7)*Drivers!BC4),IF('Net zero activities &amp; levers'!$C$12="MS",'Net zero supporting data'!AE206,"ERROR")))</f>
        <v>232088.06014490101</v>
      </c>
      <c r="BC19" s="94">
        <f>IF('Net zero activities &amp; levers'!$C$12="Off",(((Data!$AJ$7*'Intermediate calculations'!BC4)+Data!$AK$7)*Drivers!BD4),IF('Net zero activities &amp; levers'!$C$12="PB",(((Data!$AJ$7*'Intermediate calculations'!BC4)+Data!$AK$7)*Drivers!BD4),IF('Net zero activities &amp; levers'!$C$12="MS",'Net zero supporting data'!AF206,"ERROR")))</f>
        <v>233619.06818720425</v>
      </c>
      <c r="BD19" s="94">
        <f>IF('Net zero activities &amp; levers'!$C$12="Off",(((Data!$AJ$7*'Intermediate calculations'!BD4)+Data!$AK$7)*Drivers!BE4),IF('Net zero activities &amp; levers'!$C$12="PB",(((Data!$AJ$7*'Intermediate calculations'!BD4)+Data!$AK$7)*Drivers!BE4),IF('Net zero activities &amp; levers'!$C$12="MS",'Net zero supporting data'!AG206,"ERROR")))</f>
        <v>235162.19496803271</v>
      </c>
      <c r="BE19" s="94">
        <f>IF('Net zero activities &amp; levers'!$C$12="Off",(((Data!$AJ$7*'Intermediate calculations'!BE4)+Data!$AK$7)*Drivers!BF4),IF('Net zero activities &amp; levers'!$C$12="PB",(((Data!$AJ$7*'Intermediate calculations'!BE4)+Data!$AK$7)*Drivers!BF4),IF('Net zero activities &amp; levers'!$C$12="MS",'Net zero supporting data'!AH206,"ERROR")))</f>
        <v>236717.6142840345</v>
      </c>
      <c r="BF19" s="94">
        <f>IF('Net zero activities &amp; levers'!$C$12="Off",(((Data!$AJ$7*'Intermediate calculations'!BF4)+Data!$AK$7)*Drivers!BG4),IF('Net zero activities &amp; levers'!$C$12="PB",(((Data!$AJ$7*'Intermediate calculations'!BF4)+Data!$AK$7)*Drivers!BG4),IF('Net zero activities &amp; levers'!$C$12="MS",'Net zero supporting data'!AI206,"ERROR")))</f>
        <v>238285.97498669603</v>
      </c>
      <c r="BG19" s="94">
        <f>IF('Net zero activities &amp; levers'!$C$12="Off",(((Data!$AJ$7*'Intermediate calculations'!BG4)+Data!$AK$7)*Drivers!BH4),IF('Net zero activities &amp; levers'!$C$12="PB",(((Data!$AJ$7*'Intermediate calculations'!BG4)+Data!$AK$7)*Drivers!BH4),IF('Net zero activities &amp; levers'!$C$12="MS",'Net zero supporting data'!AJ206,"ERROR")))</f>
        <v>239604.76562604916</v>
      </c>
      <c r="BH19" s="94">
        <f>IF('Net zero activities &amp; levers'!$C$12="Off",(((Data!$AJ$7*'Intermediate calculations'!BH4)+Data!$AK$7)*Drivers!BI4),IF('Net zero activities &amp; levers'!$C$12="PB",(((Data!$AJ$7*'Intermediate calculations'!BH4)+Data!$AK$7)*Drivers!BI4),IF('Net zero activities &amp; levers'!$C$12="MS",'Net zero supporting data'!AK206,"ERROR")))</f>
        <v>240838.75758364488</v>
      </c>
      <c r="BI19" s="94">
        <f>IF('Net zero activities &amp; levers'!$C$12="Off",(((Data!$AJ$7*'Intermediate calculations'!BI4)+Data!$AK$7)*Drivers!BJ4),IF('Net zero activities &amp; levers'!$C$12="PB",(((Data!$AJ$7*'Intermediate calculations'!BI4)+Data!$AK$7)*Drivers!BJ4),IF('Net zero activities &amp; levers'!$C$12="MS",'Net zero supporting data'!AL206,"ERROR")))</f>
        <v>242064.5962964138</v>
      </c>
      <c r="BJ19" s="94">
        <f>IF('Net zero activities &amp; levers'!$C$12="Off",(((Data!$AJ$7*'Intermediate calculations'!BJ4)+Data!$AK$7)*Drivers!BK4),IF('Net zero activities &amp; levers'!$C$12="PB",(((Data!$AJ$7*'Intermediate calculations'!BJ4)+Data!$AK$7)*Drivers!BK4),IF('Net zero activities &amp; levers'!$C$12="MS",'Net zero supporting data'!AM206,"ERROR")))</f>
        <v>243300.36502970674</v>
      </c>
      <c r="BK19" s="94">
        <f>IF('Net zero activities &amp; levers'!$C$12="Off",(((Data!$AJ$7*'Intermediate calculations'!BK4)+Data!$AK$7)*Drivers!BL4),IF('Net zero activities &amp; levers'!$C$12="PB",(((Data!$AJ$7*'Intermediate calculations'!BK4)+Data!$AK$7)*Drivers!BL4),IF('Net zero activities &amp; levers'!$C$12="MS",'Net zero supporting data'!AN206,"ERROR")))</f>
        <v>244537.73066393076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3.2181514797201089E-3</v>
      </c>
      <c r="AJ20" s="22">
        <f>AJ19/Drivers!AK4</f>
        <v>3.2180524369428078E-3</v>
      </c>
      <c r="AK20" s="22">
        <f>AK19/Drivers!AL4</f>
        <v>3.2180095647089259E-3</v>
      </c>
      <c r="AL20" s="22">
        <f>AL19/Drivers!AM4</f>
        <v>3.2180557381840582E-3</v>
      </c>
      <c r="AM20" s="22">
        <f>AM19/Drivers!AN4</f>
        <v>3.2182026527244867E-3</v>
      </c>
      <c r="AN20" s="22">
        <f>AN19/Drivers!AO4</f>
        <v>3.2184181988502421E-3</v>
      </c>
      <c r="AO20" s="22">
        <f>AO19/Drivers!AP4</f>
        <v>3.2186298961958439E-3</v>
      </c>
      <c r="AP20" s="22">
        <f>AP19/Drivers!AQ4</f>
        <v>3.2188919313095236E-3</v>
      </c>
      <c r="AQ20" s="22">
        <f>AQ19/Drivers!AR4</f>
        <v>3.2191513280267025E-3</v>
      </c>
      <c r="AR20" s="22">
        <f>AR19/Drivers!AS4</f>
        <v>3.2200947744817983E-3</v>
      </c>
      <c r="AS20" s="22">
        <f>AS19/Drivers!AT4</f>
        <v>3.2210084558860017E-3</v>
      </c>
      <c r="AT20" s="22">
        <f>AT19/Drivers!AU4</f>
        <v>3.2219802466692286E-3</v>
      </c>
      <c r="AU20" s="22">
        <f>AU19/Drivers!AV4</f>
        <v>3.2231167159115573E-3</v>
      </c>
      <c r="AV20" s="22">
        <f>AV19/Drivers!AW4</f>
        <v>3.2241868803171837E-3</v>
      </c>
      <c r="AW20" s="22">
        <f>AW19/Drivers!AX4</f>
        <v>3.2253784654928275E-3</v>
      </c>
      <c r="AX20" s="22">
        <f>AX19/Drivers!AY4</f>
        <v>3.2266747943869223E-3</v>
      </c>
      <c r="AY20" s="22">
        <f>AY19/Drivers!AZ4</f>
        <v>3.227870442207157E-3</v>
      </c>
      <c r="AZ20" s="22">
        <f>AZ19/Drivers!BA4</f>
        <v>3.2290687853195866E-3</v>
      </c>
      <c r="BA20" s="22">
        <f>BA19/Drivers!BB4</f>
        <v>3.2302700838114239E-3</v>
      </c>
      <c r="BB20" s="22">
        <f>BB19/Drivers!BC4</f>
        <v>3.2315864991882982E-3</v>
      </c>
      <c r="BC20" s="22">
        <f>BC19/Drivers!BD4</f>
        <v>3.232825354281074E-3</v>
      </c>
      <c r="BD20" s="22">
        <f>BD19/Drivers!BE4</f>
        <v>3.2340924533595149E-3</v>
      </c>
      <c r="BE20" s="22">
        <f>BE19/Drivers!BF4</f>
        <v>3.2353887471977386E-3</v>
      </c>
      <c r="BF20" s="22">
        <f>BF19/Drivers!BG4</f>
        <v>3.2367216036172804E-3</v>
      </c>
      <c r="BG20" s="22">
        <f>BG19/Drivers!BH4</f>
        <v>3.2381051885425854E-3</v>
      </c>
      <c r="BH20" s="22">
        <f>BH19/Drivers!BI4</f>
        <v>3.2382510473407482E-3</v>
      </c>
      <c r="BI20" s="22">
        <f>BI19/Drivers!BJ4</f>
        <v>3.2382028269690114E-3</v>
      </c>
      <c r="BJ20" s="22">
        <f>BJ19/Drivers!BK4</f>
        <v>3.2382037280775612E-3</v>
      </c>
      <c r="BK20" s="22">
        <f>BK19/Drivers!BL4</f>
        <v>3.2381422354256502E-3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3.2181514797201087</v>
      </c>
      <c r="AJ21" s="22">
        <f t="shared" si="6"/>
        <v>3.2180524369428078</v>
      </c>
      <c r="AK21" s="22">
        <f t="shared" si="6"/>
        <v>3.2180095647089257</v>
      </c>
      <c r="AL21" s="22">
        <f t="shared" si="6"/>
        <v>3.218055738184058</v>
      </c>
      <c r="AM21" s="22">
        <f t="shared" si="6"/>
        <v>3.2182026527244867</v>
      </c>
      <c r="AN21" s="22">
        <f t="shared" si="6"/>
        <v>3.2184181988502423</v>
      </c>
      <c r="AO21" s="22">
        <f t="shared" si="6"/>
        <v>3.2186298961958437</v>
      </c>
      <c r="AP21" s="22">
        <f t="shared" si="6"/>
        <v>3.2188919313095234</v>
      </c>
      <c r="AQ21" s="22">
        <f t="shared" si="6"/>
        <v>3.2191513280267023</v>
      </c>
      <c r="AR21" s="22">
        <f t="shared" si="6"/>
        <v>3.2200947744817983</v>
      </c>
      <c r="AS21" s="22">
        <f t="shared" si="6"/>
        <v>3.2210084558860017</v>
      </c>
      <c r="AT21" s="22">
        <f t="shared" si="6"/>
        <v>3.2219802466692284</v>
      </c>
      <c r="AU21" s="22">
        <f t="shared" si="6"/>
        <v>3.2231167159115572</v>
      </c>
      <c r="AV21" s="22">
        <f t="shared" si="6"/>
        <v>3.2241868803171836</v>
      </c>
      <c r="AW21" s="22">
        <f t="shared" si="6"/>
        <v>3.2253784654928275</v>
      </c>
      <c r="AX21" s="22">
        <f t="shared" si="6"/>
        <v>3.2266747943869221</v>
      </c>
      <c r="AY21" s="22">
        <f t="shared" si="6"/>
        <v>3.2278704422071569</v>
      </c>
      <c r="AZ21" s="22">
        <f t="shared" si="6"/>
        <v>3.2290687853195865</v>
      </c>
      <c r="BA21" s="22">
        <f t="shared" si="6"/>
        <v>3.230270083811424</v>
      </c>
      <c r="BB21" s="22">
        <f t="shared" si="6"/>
        <v>3.2315864991882983</v>
      </c>
      <c r="BC21" s="22">
        <f t="shared" si="6"/>
        <v>3.2328253542810739</v>
      </c>
      <c r="BD21" s="22">
        <f t="shared" si="6"/>
        <v>3.2340924533595148</v>
      </c>
      <c r="BE21" s="22">
        <f t="shared" si="6"/>
        <v>3.2353887471977387</v>
      </c>
      <c r="BF21" s="22">
        <f t="shared" si="6"/>
        <v>3.2367216036172803</v>
      </c>
      <c r="BG21" s="22">
        <f t="shared" si="6"/>
        <v>3.2381051885425856</v>
      </c>
      <c r="BH21" s="22">
        <f t="shared" si="6"/>
        <v>3.2382510473407482</v>
      </c>
      <c r="BI21" s="22">
        <f t="shared" si="6"/>
        <v>3.2382028269690113</v>
      </c>
      <c r="BJ21" s="22">
        <f t="shared" si="6"/>
        <v>3.2382037280775613</v>
      </c>
      <c r="BK21" s="22">
        <f t="shared" si="6"/>
        <v>3.2381422354256504</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12464.996321113742</v>
      </c>
      <c r="AJ22" s="22">
        <f>((Data!$AJ$8*'Net zero Intermediate calcs'!AJ4)+Data!$AK$8)*Drivers!AK4</f>
        <v>12608.132387400876</v>
      </c>
      <c r="AK22" s="22">
        <f>((Data!$AJ$8*'Net zero Intermediate calcs'!AK4)+Data!$AK$8)*Drivers!AL4</f>
        <v>12753.134685658953</v>
      </c>
      <c r="AL22" s="22">
        <f>((Data!$AJ$8*'Net zero Intermediate calcs'!AL4)+Data!$AK$8)*Drivers!AM4</f>
        <v>12900.161564900985</v>
      </c>
      <c r="AM22" s="22">
        <f>((Data!$AJ$8*'Net zero Intermediate calcs'!AM4)+Data!$AK$8)*Drivers!AN4</f>
        <v>13027.777067377916</v>
      </c>
      <c r="AN22" s="22">
        <f>((Data!$AJ$8*'Net zero Intermediate calcs'!AN4)+Data!$AK$8)*Drivers!AO4</f>
        <v>13156.935552081473</v>
      </c>
      <c r="AO22" s="22">
        <f>((Data!$AJ$8*'Net zero Intermediate calcs'!AO4)+Data!$AK$8)*Drivers!AP4</f>
        <v>13287.358576551689</v>
      </c>
      <c r="AP22" s="22">
        <f>((Data!$AJ$8*'Net zero Intermediate calcs'!AP4)+Data!$AK$8)*Drivers!AQ4</f>
        <v>13419.284263617723</v>
      </c>
      <c r="AQ22" s="22">
        <f>((Data!$AJ$8*'Net zero Intermediate calcs'!AQ4)+Data!$AK$8)*Drivers!AR4</f>
        <v>13552.508598826516</v>
      </c>
      <c r="AR22" s="22">
        <f>((Data!$AJ$8*'Net zero Intermediate calcs'!AR4)+Data!$AK$8)*Drivers!AS4</f>
        <v>13672.175160996214</v>
      </c>
      <c r="AS22" s="22">
        <f>((Data!$AJ$8*'Net zero Intermediate calcs'!AS4)+Data!$AK$8)*Drivers!AT4</f>
        <v>13792.769718712971</v>
      </c>
      <c r="AT22" s="22">
        <f>((Data!$AJ$8*'Net zero Intermediate calcs'!AT4)+Data!$AK$8)*Drivers!AU4</f>
        <v>13914.677808873033</v>
      </c>
      <c r="AU22" s="22">
        <f>((Data!$AJ$8*'Net zero Intermediate calcs'!AU4)+Data!$AK$8)*Drivers!AV4</f>
        <v>14038.379374677656</v>
      </c>
      <c r="AV22" s="22">
        <f>((Data!$AJ$8*'Net zero Intermediate calcs'!AV4)+Data!$AK$8)*Drivers!AW4</f>
        <v>14162.887629961484</v>
      </c>
      <c r="AW22" s="22">
        <f>((Data!$AJ$8*'Net zero Intermediate calcs'!AW4)+Data!$AK$8)*Drivers!AX4</f>
        <v>14271.848943823279</v>
      </c>
      <c r="AX22" s="22">
        <f>((Data!$AJ$8*'Net zero Intermediate calcs'!AX4)+Data!$AK$8)*Drivers!AY4</f>
        <v>14382.113451521896</v>
      </c>
      <c r="AY22" s="22">
        <f>((Data!$AJ$8*'Net zero Intermediate calcs'!AY4)+Data!$AK$8)*Drivers!AZ4</f>
        <v>14492.775478372199</v>
      </c>
      <c r="AZ22" s="22">
        <f>((Data!$AJ$8*'Net zero Intermediate calcs'!AZ4)+Data!$AK$8)*Drivers!BA4</f>
        <v>14604.299171731731</v>
      </c>
      <c r="BA22" s="22">
        <f>((Data!$AJ$8*'Net zero Intermediate calcs'!BA4)+Data!$AK$8)*Drivers!BB4</f>
        <v>14716.692491150177</v>
      </c>
      <c r="BB22" s="22">
        <f>((Data!$AJ$8*'Net zero Intermediate calcs'!BB4)+Data!$AK$8)*Drivers!BC4</f>
        <v>14814.131498610708</v>
      </c>
      <c r="BC22" s="22">
        <f>((Data!$AJ$8*'Net zero Intermediate calcs'!BC4)+Data!$AK$8)*Drivers!BD4</f>
        <v>14911.855416204531</v>
      </c>
      <c r="BD22" s="22">
        <f>((Data!$AJ$8*'Net zero Intermediate calcs'!BD4)+Data!$AK$8)*Drivers!BE4</f>
        <v>15010.352870299963</v>
      </c>
      <c r="BE22" s="22">
        <f>((Data!$AJ$8*'Net zero Intermediate calcs'!BE4)+Data!$AK$8)*Drivers!BF4</f>
        <v>15109.634954300076</v>
      </c>
      <c r="BF22" s="22">
        <f>((Data!$AJ$8*'Net zero Intermediate calcs'!BF4)+Data!$AK$8)*Drivers!BG4</f>
        <v>15209.743084257198</v>
      </c>
      <c r="BG22" s="22">
        <f>((Data!$AJ$8*'Net zero Intermediate calcs'!BG4)+Data!$AK$8)*Drivers!BH4</f>
        <v>15293.921210173354</v>
      </c>
      <c r="BH22" s="22">
        <f>((Data!$AJ$8*'Net zero Intermediate calcs'!BH4)+Data!$AK$8)*Drivers!BI4</f>
        <v>15372.68665427521</v>
      </c>
      <c r="BI22" s="22">
        <f>((Data!$AJ$8*'Net zero Intermediate calcs'!BI4)+Data!$AK$8)*Drivers!BJ4</f>
        <v>15450.931678494502</v>
      </c>
      <c r="BJ22" s="22">
        <f>((Data!$AJ$8*'Net zero Intermediate calcs'!BJ4)+Data!$AK$8)*Drivers!BK4</f>
        <v>15529.810533811073</v>
      </c>
      <c r="BK22" s="22">
        <f>((Data!$AJ$8*'Net zero Intermediate calcs'!BK4)+Data!$AK$8)*Drivers!BL4</f>
        <v>15608.791318974309</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2.0541392423745382E-4</v>
      </c>
      <c r="AJ23" s="22">
        <f>AJ22/Drivers!AK4</f>
        <v>2.054076023580516E-4</v>
      </c>
      <c r="AK23" s="22">
        <f>AK22/Drivers!AL4</f>
        <v>2.0540486583248466E-4</v>
      </c>
      <c r="AL23" s="22">
        <f>AL22/Drivers!AM4</f>
        <v>2.0540781307557823E-4</v>
      </c>
      <c r="AM23" s="22">
        <f>AM22/Drivers!AN4</f>
        <v>2.0541719059943535E-4</v>
      </c>
      <c r="AN23" s="22">
        <f>AN22/Drivers!AO4</f>
        <v>2.0543094886278147E-4</v>
      </c>
      <c r="AO23" s="22">
        <f>AO22/Drivers!AP4</f>
        <v>2.0544446145930926E-4</v>
      </c>
      <c r="AP23" s="22">
        <f>AP22/Drivers!AQ4</f>
        <v>2.0546118710486325E-4</v>
      </c>
      <c r="AQ23" s="22">
        <f>AQ22/Drivers!AR4</f>
        <v>2.0547774434212998E-4</v>
      </c>
      <c r="AR23" s="22">
        <f>AR22/Drivers!AS4</f>
        <v>2.0553796432862546E-4</v>
      </c>
      <c r="AS23" s="22">
        <f>AS22/Drivers!AT4</f>
        <v>2.0559628441825547E-4</v>
      </c>
      <c r="AT23" s="22">
        <f>AT22/Drivers!AU4</f>
        <v>2.0565831361718482E-4</v>
      </c>
      <c r="AU23" s="22">
        <f>AU22/Drivers!AV4</f>
        <v>2.0573085420712072E-4</v>
      </c>
      <c r="AV23" s="22">
        <f>AV22/Drivers!AW4</f>
        <v>2.0579916257343732E-4</v>
      </c>
      <c r="AW23" s="22">
        <f>AW22/Drivers!AX4</f>
        <v>2.0587522120166991E-4</v>
      </c>
      <c r="AX23" s="22">
        <f>AX22/Drivers!AY4</f>
        <v>2.0595796559916529E-4</v>
      </c>
      <c r="AY23" s="22">
        <f>AY22/Drivers!AZ4</f>
        <v>2.0603428354513774E-4</v>
      </c>
      <c r="AZ23" s="22">
        <f>AZ22/Drivers!BA4</f>
        <v>2.061107735310375E-4</v>
      </c>
      <c r="BA23" s="22">
        <f>BA22/Drivers!BB4</f>
        <v>2.0618745215817606E-4</v>
      </c>
      <c r="BB23" s="22">
        <f>BB22/Drivers!BC4</f>
        <v>2.0627147867159358E-4</v>
      </c>
      <c r="BC23" s="22">
        <f>BC22/Drivers!BD4</f>
        <v>2.0635055452857925E-4</v>
      </c>
      <c r="BD23" s="22">
        <f>BD22/Drivers!BE4</f>
        <v>2.0643143319316057E-4</v>
      </c>
      <c r="BE23" s="22">
        <f>BE22/Drivers!BF4</f>
        <v>2.065141753530472E-4</v>
      </c>
      <c r="BF23" s="22">
        <f>BF22/Drivers!BG4</f>
        <v>2.0659925129472008E-4</v>
      </c>
      <c r="BG23" s="22">
        <f>BG22/Drivers!BH4</f>
        <v>2.0668756522612252E-4</v>
      </c>
      <c r="BH23" s="22">
        <f>BH22/Drivers!BI4</f>
        <v>2.0669687536217549E-4</v>
      </c>
      <c r="BI23" s="22">
        <f>BI22/Drivers!BJ4</f>
        <v>2.0669379746610718E-4</v>
      </c>
      <c r="BJ23" s="22">
        <f>BJ22/Drivers!BK4</f>
        <v>2.0669385498367417E-4</v>
      </c>
      <c r="BK23" s="22">
        <f>BK22/Drivers!BL4</f>
        <v>2.0668992992078623E-4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0.2054139242374538</v>
      </c>
      <c r="AJ24" s="22">
        <f t="shared" si="7"/>
        <v>0.20540760235805161</v>
      </c>
      <c r="AK24" s="22">
        <f t="shared" si="7"/>
        <v>0.20540486583248466</v>
      </c>
      <c r="AL24" s="22">
        <f t="shared" si="7"/>
        <v>0.20540781307557823</v>
      </c>
      <c r="AM24" s="22">
        <f t="shared" si="7"/>
        <v>0.20541719059943536</v>
      </c>
      <c r="AN24" s="22">
        <f t="shared" si="7"/>
        <v>0.20543094886278146</v>
      </c>
      <c r="AO24" s="22">
        <f t="shared" si="7"/>
        <v>0.20544446145930925</v>
      </c>
      <c r="AP24" s="22">
        <f t="shared" si="7"/>
        <v>0.20546118710486325</v>
      </c>
      <c r="AQ24" s="22">
        <f t="shared" si="7"/>
        <v>0.20547774434212998</v>
      </c>
      <c r="AR24" s="22">
        <f t="shared" si="7"/>
        <v>0.20553796432862548</v>
      </c>
      <c r="AS24" s="22">
        <f t="shared" si="7"/>
        <v>0.20559628441825548</v>
      </c>
      <c r="AT24" s="22">
        <f t="shared" si="7"/>
        <v>0.20565831361718481</v>
      </c>
      <c r="AU24" s="22">
        <f t="shared" si="7"/>
        <v>0.20573085420712073</v>
      </c>
      <c r="AV24" s="22">
        <f t="shared" si="7"/>
        <v>0.20579916257343733</v>
      </c>
      <c r="AW24" s="22">
        <f t="shared" si="7"/>
        <v>0.2058752212016699</v>
      </c>
      <c r="AX24" s="22">
        <f t="shared" si="7"/>
        <v>0.20595796559916529</v>
      </c>
      <c r="AY24" s="22">
        <f t="shared" si="7"/>
        <v>0.20603428354513775</v>
      </c>
      <c r="AZ24" s="22">
        <f t="shared" si="7"/>
        <v>0.20611077353103749</v>
      </c>
      <c r="BA24" s="22">
        <f t="shared" si="7"/>
        <v>0.20618745215817608</v>
      </c>
      <c r="BB24" s="22">
        <f t="shared" si="7"/>
        <v>0.20627147867159357</v>
      </c>
      <c r="BC24" s="22">
        <f t="shared" si="7"/>
        <v>0.20635055452857926</v>
      </c>
      <c r="BD24" s="22">
        <f t="shared" si="7"/>
        <v>0.20643143319316057</v>
      </c>
      <c r="BE24" s="22">
        <f t="shared" si="7"/>
        <v>0.2065141753530472</v>
      </c>
      <c r="BF24" s="22">
        <f t="shared" si="7"/>
        <v>0.20659925129472007</v>
      </c>
      <c r="BG24" s="22">
        <f t="shared" si="7"/>
        <v>0.20668756522612253</v>
      </c>
      <c r="BH24" s="22">
        <f t="shared" si="7"/>
        <v>0.20669687536217549</v>
      </c>
      <c r="BI24" s="22">
        <f t="shared" si="7"/>
        <v>0.20669379746610719</v>
      </c>
      <c r="BJ24" s="22">
        <f t="shared" si="7"/>
        <v>0.20669385498367418</v>
      </c>
      <c r="BK24" s="22">
        <f t="shared" si="7"/>
        <v>0.20668992992078625</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3.4235654039575629</v>
      </c>
      <c r="AJ26" s="45">
        <f>(AJ19+AJ22)*ttokg/Drivers!AK4</f>
        <v>3.423460039300859</v>
      </c>
      <c r="AK26" s="45">
        <f>(AK19+AK22)*ttokg/Drivers!AL4</f>
        <v>3.4234144305414107</v>
      </c>
      <c r="AL26" s="45">
        <f>(AL19+AL22)*ttokg/Drivers!AM4</f>
        <v>3.4234635512596365</v>
      </c>
      <c r="AM26" s="45">
        <f>(AM19+AM22)*ttokg/Drivers!AN4</f>
        <v>3.4236198433239218</v>
      </c>
      <c r="AN26" s="45">
        <f>(AN19+AN22)*ttokg/Drivers!AO4</f>
        <v>3.4238491477130237</v>
      </c>
      <c r="AO26" s="45">
        <f>(AO19+AO22)*ttokg/Drivers!AP4</f>
        <v>3.4240743576551536</v>
      </c>
      <c r="AP26" s="45">
        <f>(AP19+AP22)*ttokg/Drivers!AQ4</f>
        <v>3.4243531184143872</v>
      </c>
      <c r="AQ26" s="45">
        <f>(AQ19+AQ22)*ttokg/Drivers!AR4</f>
        <v>3.4246290723688322</v>
      </c>
      <c r="AR26" s="45">
        <f>(AR19+AR22)*ttokg/Drivers!AS4</f>
        <v>3.4256327388104237</v>
      </c>
      <c r="AS26" s="45">
        <f>(AS19+AS22)*ttokg/Drivers!AT4</f>
        <v>3.4266047403042577</v>
      </c>
      <c r="AT26" s="45">
        <f>(AT19+AT22)*ttokg/Drivers!AU4</f>
        <v>3.4276385602864132</v>
      </c>
      <c r="AU26" s="45">
        <f>(AU19+AU22)*ttokg/Drivers!AV4</f>
        <v>3.4288475701186778</v>
      </c>
      <c r="AV26" s="45">
        <f>(AV19+AV22)*ttokg/Drivers!AW4</f>
        <v>3.4299860428906213</v>
      </c>
      <c r="AW26" s="45">
        <f>(AW19+AW22)*ttokg/Drivers!AX4</f>
        <v>3.4312536866944976</v>
      </c>
      <c r="AX26" s="45">
        <f>(AX19+AX22)*ttokg/Drivers!AY4</f>
        <v>3.4326327599860877</v>
      </c>
      <c r="AY26" s="45">
        <f>(AY19+AY22)*ttokg/Drivers!AZ4</f>
        <v>3.4339047257522952</v>
      </c>
      <c r="AZ26" s="45">
        <f>(AZ19+AZ22)*ttokg/Drivers!BA4</f>
        <v>3.4351795588506242</v>
      </c>
      <c r="BA26" s="45">
        <f>(BA19+BA22)*ttokg/Drivers!BB4</f>
        <v>3.4364575359695997</v>
      </c>
      <c r="BB26" s="45">
        <f>(BB19+BB22)*ttokg/Drivers!BC4</f>
        <v>3.4378579778598919</v>
      </c>
      <c r="BC26" s="45">
        <f>(BC19+BC22)*ttokg/Drivers!BD4</f>
        <v>3.439175908809653</v>
      </c>
      <c r="BD26" s="45">
        <f>(BD19+BD22)*ttokg/Drivers!BE4</f>
        <v>3.4405238865526759</v>
      </c>
      <c r="BE26" s="45">
        <f>(BE19+BE22)*ttokg/Drivers!BF4</f>
        <v>3.4419029225507858</v>
      </c>
      <c r="BF26" s="45">
        <f>(BF19+BF22)*ttokg/Drivers!BG4</f>
        <v>3.4433208549120007</v>
      </c>
      <c r="BG26" s="45">
        <f>(BG19+BG22)*ttokg/Drivers!BH4</f>
        <v>3.444792753768708</v>
      </c>
      <c r="BH26" s="45">
        <f>(BH19+BH22)*ttokg/Drivers!BI4</f>
        <v>3.4449479227029238</v>
      </c>
      <c r="BI26" s="45">
        <f>(BI19+BI22)*ttokg/Drivers!BJ4</f>
        <v>3.4448966244351187</v>
      </c>
      <c r="BJ26" s="45">
        <f>(BJ19+BJ22)*ttokg/Drivers!BK4</f>
        <v>3.4448975830612354</v>
      </c>
      <c r="BK26" s="45">
        <f>(BK19+BK22)*ttokg/Drivers!BL4</f>
        <v>3.4448321653464364</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168022.06190500857</v>
      </c>
      <c r="AJ27" s="94">
        <f>IF('Net zero activities &amp; levers'!$C$14="Off",((Data!$AJ$23*'Net zero Intermediate calcs'!AJ19)+Data!$AK$23),IF('Net zero activities &amp; levers'!$C$14="On",((Data!$AJ$23*'Net zero Intermediate calcs'!AJ19)+Data!$AK$23)*(1-'Net zero supporting data'!M214),"ERROR"))</f>
        <v>169302.05245942608</v>
      </c>
      <c r="AK27" s="94">
        <f>IF('Net zero activities &amp; levers'!$C$14="Off",((Data!$AJ$23*'Net zero Intermediate calcs'!AK19)+Data!$AK$23),IF('Net zero activities &amp; levers'!$C$14="On",((Data!$AJ$23*'Net zero Intermediate calcs'!AK19)+Data!$AK$23)*(1-'Net zero supporting data'!N214),"ERROR"))</f>
        <v>170598.73174476324</v>
      </c>
      <c r="AL27" s="94">
        <f>IF('Net zero activities &amp; levers'!$C$14="Off",((Data!$AJ$23*'Net zero Intermediate calcs'!AL19)+Data!$AK$23),IF('Net zero activities &amp; levers'!$C$14="On",((Data!$AJ$23*'Net zero Intermediate calcs'!AL19)+Data!$AK$23)*(1-'Net zero supporting data'!O214),"ERROR"))</f>
        <v>171913.5157929553</v>
      </c>
      <c r="AM27" s="94">
        <f>IF('Net zero activities &amp; levers'!$C$14="Off",((Data!$AJ$23*'Net zero Intermediate calcs'!AM19)+Data!$AK$23),IF('Net zero activities &amp; levers'!$C$14="On",((Data!$AJ$23*'Net zero Intermediate calcs'!AM19)+Data!$AK$23)*(1-'Net zero supporting data'!P214),"ERROR"))</f>
        <v>173054.71410868963</v>
      </c>
      <c r="AN27" s="94">
        <f>IF('Net zero activities &amp; levers'!$C$14="Off",((Data!$AJ$23*'Net zero Intermediate calcs'!AN19)+Data!$AK$23),IF('Net zero activities &amp; levers'!$C$14="On",((Data!$AJ$23*'Net zero Intermediate calcs'!AN19)+Data!$AK$23)*(1-'Net zero supporting data'!Q214),"ERROR"))</f>
        <v>174209.71050290234</v>
      </c>
      <c r="AO27" s="94">
        <f>IF('Net zero activities &amp; levers'!$C$14="Off",((Data!$AJ$23*'Net zero Intermediate calcs'!AO19)+Data!$AK$23),IF('Net zero activities &amp; levers'!$C$14="On",((Data!$AJ$23*'Net zero Intermediate calcs'!AO19)+Data!$AK$23)*(1-'Net zero supporting data'!R214),"ERROR"))</f>
        <v>175376.01501112845</v>
      </c>
      <c r="AP27" s="94">
        <f>IF('Net zero activities &amp; levers'!$C$14="Off",((Data!$AJ$23*'Net zero Intermediate calcs'!AP19)+Data!$AK$23),IF('Net zero activities &amp; levers'!$C$14="On",((Data!$AJ$23*'Net zero Intermediate calcs'!AP19)+Data!$AK$23)*(1-'Net zero supporting data'!S214),"ERROR"))</f>
        <v>176555.7570405819</v>
      </c>
      <c r="AQ27" s="94">
        <f>IF('Net zero activities &amp; levers'!$C$14="Off",((Data!$AJ$23*'Net zero Intermediate calcs'!AQ19)+Data!$AK$23),IF('Net zero activities &amp; levers'!$C$14="On",((Data!$AJ$23*'Net zero Intermediate calcs'!AQ19)+Data!$AK$23)*(1-'Net zero supporting data'!T214),"ERROR"))</f>
        <v>177747.11219731599</v>
      </c>
      <c r="AR27" s="94">
        <f>IF('Net zero activities &amp; levers'!$C$14="Off",((Data!$AJ$23*'Net zero Intermediate calcs'!AR19)+Data!$AK$23),IF('Net zero activities &amp; levers'!$C$14="On",((Data!$AJ$23*'Net zero Intermediate calcs'!AR19)+Data!$AK$23)*(1-'Net zero supporting data'!U214),"ERROR"))</f>
        <v>178817.22732084861</v>
      </c>
      <c r="AS27" s="94">
        <f>IF('Net zero activities &amp; levers'!$C$14="Off",((Data!$AJ$23*'Net zero Intermediate calcs'!AS19)+Data!$AK$23),IF('Net zero activities &amp; levers'!$C$14="On",((Data!$AJ$23*'Net zero Intermediate calcs'!AS19)+Data!$AK$23)*(1-'Net zero supporting data'!V214),"ERROR"))</f>
        <v>179895.64102045354</v>
      </c>
      <c r="AT27" s="94">
        <f>IF('Net zero activities &amp; levers'!$C$14="Off",((Data!$AJ$23*'Net zero Intermediate calcs'!AT19)+Data!$AK$23),IF('Net zero activities &amp; levers'!$C$14="On",((Data!$AJ$23*'Net zero Intermediate calcs'!AT19)+Data!$AK$23)*(1-'Net zero supporting data'!W214),"ERROR"))</f>
        <v>180985.80094981013</v>
      </c>
      <c r="AU27" s="94">
        <f>IF('Net zero activities &amp; levers'!$C$14="Off",((Data!$AJ$23*'Net zero Intermediate calcs'!AU19)+Data!$AK$23),IF('Net zero activities &amp; levers'!$C$14="On",((Data!$AJ$23*'Net zero Intermediate calcs'!AU19)+Data!$AK$23)*(1-'Net zero supporting data'!X214),"ERROR"))</f>
        <v>182091.99898852763</v>
      </c>
      <c r="AV27" s="94">
        <f>IF('Net zero activities &amp; levers'!$C$14="Off",((Data!$AJ$23*'Net zero Intermediate calcs'!AV19)+Data!$AK$23),IF('Net zero activities &amp; levers'!$C$14="On",((Data!$AJ$23*'Net zero Intermediate calcs'!AV19)+Data!$AK$23)*(1-'Net zero supporting data'!Y214),"ERROR"))</f>
        <v>183205.41082695703</v>
      </c>
      <c r="AW27" s="94">
        <f>IF('Net zero activities &amp; levers'!$C$14="Off",((Data!$AJ$23*'Net zero Intermediate calcs'!AW19)+Data!$AK$23),IF('Net zero activities &amp; levers'!$C$14="On",((Data!$AJ$23*'Net zero Intermediate calcs'!AW19)+Data!$AK$23)*(1-'Net zero supporting data'!Z214),"ERROR"))</f>
        <v>184179.79454559463</v>
      </c>
      <c r="AX27" s="94">
        <f>IF('Net zero activities &amp; levers'!$C$14="Off",((Data!$AJ$23*'Net zero Intermediate calcs'!AX19)+Data!$AK$23),IF('Net zero activities &amp; levers'!$C$14="On",((Data!$AJ$23*'Net zero Intermediate calcs'!AX19)+Data!$AK$23)*(1-'Net zero supporting data'!AA214),"ERROR"))</f>
        <v>185165.83204126402</v>
      </c>
      <c r="AY27" s="94">
        <f>IF('Net zero activities &amp; levers'!$C$14="Off",((Data!$AJ$23*'Net zero Intermediate calcs'!AY19)+Data!$AK$23),IF('Net zero activities &amp; levers'!$C$14="On",((Data!$AJ$23*'Net zero Intermediate calcs'!AY19)+Data!$AK$23)*(1-'Net zero supporting data'!AB214),"ERROR"))</f>
        <v>186155.42434162064</v>
      </c>
      <c r="AZ27" s="94">
        <f>IF('Net zero activities &amp; levers'!$C$14="Off",((Data!$AJ$23*'Net zero Intermediate calcs'!AZ19)+Data!$AK$23),IF('Net zero activities &amp; levers'!$C$14="On",((Data!$AJ$23*'Net zero Intermediate calcs'!AZ19)+Data!$AK$23)*(1-'Net zero supporting data'!AC214),"ERROR"))</f>
        <v>187152.7220723519</v>
      </c>
      <c r="BA27" s="94">
        <f>IF('Net zero activities &amp; levers'!$C$14="Off",((Data!$AJ$23*'Net zero Intermediate calcs'!BA19)+Data!$AK$23),IF('Net zero activities &amp; levers'!$C$14="On",((Data!$AJ$23*'Net zero Intermediate calcs'!BA19)+Data!$AK$23)*(1-'Net zero supporting data'!AD214),"ERROR"))</f>
        <v>188157.796411524</v>
      </c>
      <c r="BB27" s="94">
        <f>IF('Net zero activities &amp; levers'!$C$14="Off",((Data!$AJ$23*'Net zero Intermediate calcs'!BB19)+Data!$AK$23),IF('Net zero activities &amp; levers'!$C$14="On",((Data!$AJ$23*'Net zero Intermediate calcs'!BB19)+Data!$AK$23)*(1-'Net zero supporting data'!AE214),"ERROR"))</f>
        <v>189029.14220449209</v>
      </c>
      <c r="BC27" s="94">
        <f>IF('Net zero activities &amp; levers'!$C$14="Off",((Data!$AJ$23*'Net zero Intermediate calcs'!BC19)+Data!$AK$23),IF('Net zero activities &amp; levers'!$C$14="On",((Data!$AJ$23*'Net zero Intermediate calcs'!BC19)+Data!$AK$23)*(1-'Net zero supporting data'!AF214),"ERROR"))</f>
        <v>189903.03579892585</v>
      </c>
      <c r="BD27" s="94">
        <f>IF('Net zero activities &amp; levers'!$C$14="Off",((Data!$AJ$23*'Net zero Intermediate calcs'!BD19)+Data!$AK$23),IF('Net zero activities &amp; levers'!$C$14="On",((Data!$AJ$23*'Net zero Intermediate calcs'!BD19)+Data!$AK$23)*(1-'Net zero supporting data'!AG214),"ERROR"))</f>
        <v>190783.84672343047</v>
      </c>
      <c r="BE27" s="94">
        <f>IF('Net zero activities &amp; levers'!$C$14="Off",((Data!$AJ$23*'Net zero Intermediate calcs'!BE19)+Data!$AK$23),IF('Net zero activities &amp; levers'!$C$14="On",((Data!$AJ$23*'Net zero Intermediate calcs'!BE19)+Data!$AK$23)*(1-'Net zero supporting data'!AH214),"ERROR"))</f>
        <v>191671.6741804748</v>
      </c>
      <c r="BF27" s="94">
        <f>IF('Net zero activities &amp; levers'!$C$14="Off",((Data!$AJ$23*'Net zero Intermediate calcs'!BF19)+Data!$AK$23),IF('Net zero activities &amp; levers'!$C$14="On",((Data!$AJ$23*'Net zero Intermediate calcs'!BF19)+Data!$AK$23)*(1-'Net zero supporting data'!AI214),"ERROR"))</f>
        <v>192566.8885320308</v>
      </c>
      <c r="BG27" s="94">
        <f>IF('Net zero activities &amp; levers'!$C$14="Off",((Data!$AJ$23*'Net zero Intermediate calcs'!BG19)+Data!$AK$23),IF('Net zero activities &amp; levers'!$C$14="On",((Data!$AJ$23*'Net zero Intermediate calcs'!BG19)+Data!$AK$23)*(1-'Net zero supporting data'!AJ214),"ERROR"))</f>
        <v>193319.6492362764</v>
      </c>
      <c r="BH27" s="94">
        <f>IF('Net zero activities &amp; levers'!$C$14="Off",((Data!$AJ$23*'Net zero Intermediate calcs'!BH19)+Data!$AK$23),IF('Net zero activities &amp; levers'!$C$14="On",((Data!$AJ$23*'Net zero Intermediate calcs'!BH19)+Data!$AK$23)*(1-'Net zero supporting data'!AK214),"ERROR"))</f>
        <v>194024.00717400698</v>
      </c>
      <c r="BI27" s="94">
        <f>IF('Net zero activities &amp; levers'!$C$14="Off",((Data!$AJ$23*'Net zero Intermediate calcs'!BI19)+Data!$AK$23),IF('Net zero activities &amp; levers'!$C$14="On",((Data!$AJ$23*'Net zero Intermediate calcs'!BI19)+Data!$AK$23)*(1-'Net zero supporting data'!AL214),"ERROR"))</f>
        <v>194723.7112704571</v>
      </c>
      <c r="BJ27" s="94">
        <f>IF('Net zero activities &amp; levers'!$C$14="Off",((Data!$AJ$23*'Net zero Intermediate calcs'!BJ19)+Data!$AK$23),IF('Net zero activities &amp; levers'!$C$14="On",((Data!$AJ$23*'Net zero Intermediate calcs'!BJ19)+Data!$AK$23)*(1-'Net zero supporting data'!AM214),"ERROR"))</f>
        <v>195429.08338502914</v>
      </c>
      <c r="BK27" s="94">
        <f>IF('Net zero activities &amp; levers'!$C$14="Off",((Data!$AJ$23*'Net zero Intermediate calcs'!BK19)+Data!$AK$23),IF('Net zero activities &amp; levers'!$C$14="On",((Data!$AJ$23*'Net zero Intermediate calcs'!BK19)+Data!$AK$23)*(1-'Net zero supporting data'!AN214),"ERROR"))</f>
        <v>196135.36700460705</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251698.49844173761</v>
      </c>
      <c r="AJ29" s="22">
        <f>((Data!$AJ$9*'Net zero Intermediate calcs'!AJ4)+Data!$AK$9)*Drivers!AK4</f>
        <v>253658.56076677708</v>
      </c>
      <c r="AK29" s="22">
        <f>((Data!$AJ$9*'Net zero Intermediate calcs'!AK4)+Data!$AK$9)*Drivers!AL4</f>
        <v>256168.50940895645</v>
      </c>
      <c r="AL29" s="22">
        <f>((Data!$AJ$9*'Net zero Intermediate calcs'!AL4)+Data!$AK$9)*Drivers!AM4</f>
        <v>259565.51668478746</v>
      </c>
      <c r="AM29" s="22">
        <f>((Data!$AJ$9*'Net zero Intermediate calcs'!AM4)+Data!$AK$9)*Drivers!AN4</f>
        <v>263558.99239420932</v>
      </c>
      <c r="AN29" s="22">
        <f>((Data!$AJ$9*'Net zero Intermediate calcs'!AN4)+Data!$AK$9)*Drivers!AO4</f>
        <v>268284.17414964212</v>
      </c>
      <c r="AO29" s="22">
        <f>((Data!$AJ$9*'Net zero Intermediate calcs'!AO4)+Data!$AK$9)*Drivers!AP4</f>
        <v>273038.44693121396</v>
      </c>
      <c r="AP29" s="22">
        <f>((Data!$AJ$9*'Net zero Intermediate calcs'!AP4)+Data!$AK$9)*Drivers!AQ4</f>
        <v>278367.62466642243</v>
      </c>
      <c r="AQ29" s="22">
        <f>((Data!$AJ$9*'Net zero Intermediate calcs'!AQ4)+Data!$AK$9)*Drivers!AR4</f>
        <v>283748.4267214174</v>
      </c>
      <c r="AR29" s="22">
        <f>((Data!$AJ$9*'Net zero Intermediate calcs'!AR4)+Data!$AK$9)*Drivers!AS4</f>
        <v>295853.36972287128</v>
      </c>
      <c r="AS29" s="22">
        <f>((Data!$AJ$9*'Net zero Intermediate calcs'!AS4)+Data!$AK$9)*Drivers!AT4</f>
        <v>307836.14986992837</v>
      </c>
      <c r="AT29" s="22">
        <f>((Data!$AJ$9*'Net zero Intermediate calcs'!AT4)+Data!$AK$9)*Drivers!AU4</f>
        <v>320608.5577493622</v>
      </c>
      <c r="AU29" s="22">
        <f>((Data!$AJ$9*'Net zero Intermediate calcs'!AU4)+Data!$AK$9)*Drivers!AV4</f>
        <v>335310.42484143493</v>
      </c>
      <c r="AV29" s="22">
        <f>((Data!$AJ$9*'Net zero Intermediate calcs'!AV4)+Data!$AK$9)*Drivers!AW4</f>
        <v>349535.80912879534</v>
      </c>
      <c r="AW29" s="22">
        <f>((Data!$AJ$9*'Net zero Intermediate calcs'!AW4)+Data!$AK$9)*Drivers!AX4</f>
        <v>364840.53535340045</v>
      </c>
      <c r="AX29" s="22">
        <f>((Data!$AJ$9*'Net zero Intermediate calcs'!AX4)+Data!$AK$9)*Drivers!AY4</f>
        <v>381479.21074364887</v>
      </c>
      <c r="AY29" s="22">
        <f>((Data!$AJ$9*'Net zero Intermediate calcs'!AY4)+Data!$AK$9)*Drivers!AZ4</f>
        <v>397249.20404836809</v>
      </c>
      <c r="AZ29" s="22">
        <f>((Data!$AJ$9*'Net zero Intermediate calcs'!AZ4)+Data!$AK$9)*Drivers!BA4</f>
        <v>413259.12738560425</v>
      </c>
      <c r="BA29" s="22">
        <f>((Data!$AJ$9*'Net zero Intermediate calcs'!BA4)+Data!$AK$9)*Drivers!BB4</f>
        <v>429514.72874036839</v>
      </c>
      <c r="BB29" s="22">
        <f>((Data!$AJ$9*'Net zero Intermediate calcs'!BB4)+Data!$AK$9)*Drivers!BC4</f>
        <v>446770.32449208206</v>
      </c>
      <c r="BC29" s="22">
        <f>((Data!$AJ$9*'Net zero Intermediate calcs'!BC4)+Data!$AK$9)*Drivers!BD4</f>
        <v>463358.87238462287</v>
      </c>
      <c r="BD29" s="22">
        <f>((Data!$AJ$9*'Net zero Intermediate calcs'!BD4)+Data!$AK$9)*Drivers!BE4</f>
        <v>480453.13324470626</v>
      </c>
      <c r="BE29" s="22">
        <f>((Data!$AJ$9*'Net zero Intermediate calcs'!BE4)+Data!$AK$9)*Drivers!BF4</f>
        <v>498071.45079464687</v>
      </c>
      <c r="BF29" s="22">
        <f>((Data!$AJ$9*'Net zero Intermediate calcs'!BF4)+Data!$AK$9)*Drivers!BG4</f>
        <v>516305.41661936021</v>
      </c>
      <c r="BG29" s="22">
        <f>((Data!$AJ$9*'Net zero Intermediate calcs'!BG4)+Data!$AK$9)*Drivers!BH4</f>
        <v>534738.03019820806</v>
      </c>
      <c r="BH29" s="22">
        <f>((Data!$AJ$9*'Net zero Intermediate calcs'!BH4)+Data!$AK$9)*Drivers!BI4</f>
        <v>539141.61328877648</v>
      </c>
      <c r="BI29" s="22">
        <f>((Data!$AJ$9*'Net zero Intermediate calcs'!BI4)+Data!$AK$9)*Drivers!BJ4</f>
        <v>541337.657868732</v>
      </c>
      <c r="BJ29" s="22">
        <f>((Data!$AJ$9*'Net zero Intermediate calcs'!BJ4)+Data!$AK$9)*Drivers!BK4</f>
        <v>544111.54668034136</v>
      </c>
      <c r="BK29" s="22">
        <f>((Data!$AJ$9*'Net zero Intermediate calcs'!BK4)+Data!$AK$9)*Drivers!BL4</f>
        <v>546172.6158946536</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4.1478051784111871</v>
      </c>
      <c r="AJ30" s="45">
        <f>AJ29*ttokg/Drivers!AK4</f>
        <v>4.132522976738727</v>
      </c>
      <c r="AK30" s="45">
        <f>AK29*ttokg/Drivers!AL4</f>
        <v>4.1259078338460675</v>
      </c>
      <c r="AL30" s="45">
        <f>AL29*ttokg/Drivers!AM4</f>
        <v>4.133032354968333</v>
      </c>
      <c r="AM30" s="45">
        <f>AM29*ttokg/Drivers!AN4</f>
        <v>4.1557011219054445</v>
      </c>
      <c r="AN30" s="45">
        <f>AN29*ttokg/Drivers!AO4</f>
        <v>4.1889596739500234</v>
      </c>
      <c r="AO30" s="45">
        <f>AO29*ttokg/Drivers!AP4</f>
        <v>4.221624363058841</v>
      </c>
      <c r="AP30" s="45">
        <f>AP29*ttokg/Drivers!AQ4</f>
        <v>4.2620561195344422</v>
      </c>
      <c r="AQ30" s="45">
        <f>AQ29*ttokg/Drivers!AR4</f>
        <v>4.3020807740637359</v>
      </c>
      <c r="AR30" s="45">
        <f>AR29*ttokg/Drivers!AS4</f>
        <v>4.4476536203309109</v>
      </c>
      <c r="AS30" s="45">
        <f>AS29*ttokg/Drivers!AT4</f>
        <v>4.5886337489570019</v>
      </c>
      <c r="AT30" s="45">
        <f>AT29*ttokg/Drivers!AU4</f>
        <v>4.7385800967612814</v>
      </c>
      <c r="AU30" s="45">
        <f>AU29*ttokg/Drivers!AV4</f>
        <v>4.9139361664219843</v>
      </c>
      <c r="AV30" s="45">
        <f>AV29*ttokg/Drivers!AW4</f>
        <v>5.0790614659653643</v>
      </c>
      <c r="AW30" s="45">
        <f>AW29*ttokg/Drivers!AX4</f>
        <v>5.2629218691194595</v>
      </c>
      <c r="AX30" s="45">
        <f>AX29*ttokg/Drivers!AY4</f>
        <v>5.4629441234746432</v>
      </c>
      <c r="AY30" s="45">
        <f>AY29*ttokg/Drivers!AZ4</f>
        <v>5.6474313886338248</v>
      </c>
      <c r="AZ30" s="45">
        <f>AZ29*ttokg/Drivers!BA4</f>
        <v>5.8323345346881457</v>
      </c>
      <c r="BA30" s="45">
        <f>BA29*ttokg/Drivers!BB4</f>
        <v>6.0176936928350031</v>
      </c>
      <c r="BB30" s="45">
        <f>BB29*ttokg/Drivers!BC4</f>
        <v>6.2208152714326843</v>
      </c>
      <c r="BC30" s="45">
        <f>BC29*ttokg/Drivers!BD4</f>
        <v>6.4119693756151337</v>
      </c>
      <c r="BD30" s="45">
        <f>BD29*ttokg/Drivers!BE4</f>
        <v>6.6074814985923283</v>
      </c>
      <c r="BE30" s="45">
        <f>BE29*ttokg/Drivers!BF4</f>
        <v>6.8074983438616794</v>
      </c>
      <c r="BF30" s="45">
        <f>BF29*ttokg/Drivers!BG4</f>
        <v>7.0131567589313901</v>
      </c>
      <c r="BG30" s="45">
        <f>BG29*ttokg/Drivers!BH4</f>
        <v>7.2266425318028453</v>
      </c>
      <c r="BH30" s="45">
        <f>BH29*ttokg/Drivers!BI4</f>
        <v>7.2491483987622178</v>
      </c>
      <c r="BI30" s="45">
        <f>BI29*ttokg/Drivers!BJ4</f>
        <v>7.2417080435371446</v>
      </c>
      <c r="BJ30" s="45">
        <f>BJ29*ttokg/Drivers!BK4</f>
        <v>7.2418470836868565</v>
      </c>
      <c r="BK30" s="45">
        <f>BK29*ttokg/Drivers!BL4</f>
        <v>7.2323588288793017</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6.9581088331827454E-2</v>
      </c>
      <c r="AP31" s="45"/>
      <c r="AQ31" s="45">
        <f>(AQ32-AE32)/AE32</f>
        <v>9.9568097174812811E-2</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226274.73892281789</v>
      </c>
      <c r="AJ32" s="94">
        <f>IF('Net zero activities &amp; levers'!$C$14="Off",((Data!$AJ$26*'Net zero Intermediate calcs'!AJ29)+Data!$AK$26),IF('Net zero activities &amp; levers'!$C$14="On",((Data!$AJ$26*'Net zero Intermediate calcs'!AJ29)+Data!$AK$26)*(1-'Net zero supporting data'!M215),"ERROR"))</f>
        <v>227936.88957542685</v>
      </c>
      <c r="AK32" s="94">
        <f>IF('Net zero activities &amp; levers'!$C$14="Off",((Data!$AJ$26*'Net zero Intermediate calcs'!AK29)+Data!$AK$26),IF('Net zero activities &amp; levers'!$C$14="On",((Data!$AJ$26*'Net zero Intermediate calcs'!AK29)+Data!$AK$26)*(1-'Net zero supporting data'!N215),"ERROR"))</f>
        <v>230065.34881895088</v>
      </c>
      <c r="AL32" s="94">
        <f>IF('Net zero activities &amp; levers'!$C$14="Off",((Data!$AJ$26*'Net zero Intermediate calcs'!AL29)+Data!$AK$26),IF('Net zero activities &amp; levers'!$C$14="On",((Data!$AJ$26*'Net zero Intermediate calcs'!AL29)+Data!$AK$26)*(1-'Net zero supporting data'!O215),"ERROR"))</f>
        <v>232946.04183993745</v>
      </c>
      <c r="AM32" s="94">
        <f>IF('Net zero activities &amp; levers'!$C$14="Off",((Data!$AJ$26*'Net zero Intermediate calcs'!AM29)+Data!$AK$26),IF('Net zero activities &amp; levers'!$C$14="On",((Data!$AJ$26*'Net zero Intermediate calcs'!AM29)+Data!$AK$26)*(1-'Net zero supporting data'!P215),"ERROR"))</f>
        <v>236332.54550964088</v>
      </c>
      <c r="AN32" s="94">
        <f>IF('Net zero activities &amp; levers'!$C$14="Off",((Data!$AJ$26*'Net zero Intermediate calcs'!AN29)+Data!$AK$26),IF('Net zero activities &amp; levers'!$C$14="On",((Data!$AJ$26*'Net zero Intermediate calcs'!AN29)+Data!$AK$26)*(1-'Net zero supporting data'!Q215),"ERROR"))</f>
        <v>240339.54255159997</v>
      </c>
      <c r="AO32" s="94">
        <f>IF('Net zero activities &amp; levers'!$C$14="Off",((Data!$AJ$26*'Net zero Intermediate calcs'!AO29)+Data!$AK$26),IF('Net zero activities &amp; levers'!$C$14="On",((Data!$AJ$26*'Net zero Intermediate calcs'!AO29)+Data!$AK$26)*(1-'Net zero supporting data'!R215),"ERROR"))</f>
        <v>244371.20904792505</v>
      </c>
      <c r="AP32" s="94">
        <f>IF('Net zero activities &amp; levers'!$C$14="Off",((Data!$AJ$26*'Net zero Intermediate calcs'!AP29)+Data!$AK$26),IF('Net zero activities &amp; levers'!$C$14="On",((Data!$AJ$26*'Net zero Intermediate calcs'!AP29)+Data!$AK$26)*(1-'Net zero supporting data'!S215),"ERROR"))</f>
        <v>248890.40016612969</v>
      </c>
      <c r="AQ32" s="94">
        <f>IF('Net zero activities &amp; levers'!$C$14="Off",((Data!$AJ$26*'Net zero Intermediate calcs'!AQ29)+Data!$AK$26),IF('Net zero activities &amp; levers'!$C$14="On",((Data!$AJ$26*'Net zero Intermediate calcs'!AQ29)+Data!$AK$26)*(1-'Net zero supporting data'!T215),"ERROR"))</f>
        <v>253453.3691763572</v>
      </c>
      <c r="AR32" s="94">
        <f>IF('Net zero activities &amp; levers'!$C$14="Off",((Data!$AJ$26*'Net zero Intermediate calcs'!AR29)+Data!$AK$26),IF('Net zero activities &amp; levers'!$C$14="On",((Data!$AJ$26*'Net zero Intermediate calcs'!AR29)+Data!$AK$26)*(1-'Net zero supporting data'!U215),"ERROR"))</f>
        <v>263718.47077676462</v>
      </c>
      <c r="AS32" s="94">
        <f>IF('Net zero activities &amp; levers'!$C$14="Off",((Data!$AJ$26*'Net zero Intermediate calcs'!AS29)+Data!$AK$26),IF('Net zero activities &amp; levers'!$C$14="On",((Data!$AJ$26*'Net zero Intermediate calcs'!AS29)+Data!$AK$26)*(1-'Net zero supporting data'!V215),"ERROR"))</f>
        <v>273879.97716717981</v>
      </c>
      <c r="AT32" s="94">
        <f>IF('Net zero activities &amp; levers'!$C$14="Off",((Data!$AJ$26*'Net zero Intermediate calcs'!AT29)+Data!$AK$26),IF('Net zero activities &amp; levers'!$C$14="On",((Data!$AJ$26*'Net zero Intermediate calcs'!AT29)+Data!$AK$26)*(1-'Net zero supporting data'!W215),"ERROR"))</f>
        <v>284711.09504592454</v>
      </c>
      <c r="AU32" s="94">
        <f>IF('Net zero activities &amp; levers'!$C$14="Off",((Data!$AJ$26*'Net zero Intermediate calcs'!AU29)+Data!$AK$26),IF('Net zero activities &amp; levers'!$C$14="On",((Data!$AJ$26*'Net zero Intermediate calcs'!AU29)+Data!$AK$26)*(1-'Net zero supporting data'!X215),"ERROR"))</f>
        <v>297178.4118600298</v>
      </c>
      <c r="AV32" s="94">
        <f>IF('Net zero activities &amp; levers'!$C$14="Off",((Data!$AJ$26*'Net zero Intermediate calcs'!AV29)+Data!$AK$26),IF('Net zero activities &amp; levers'!$C$14="On",((Data!$AJ$26*'Net zero Intermediate calcs'!AV29)+Data!$AK$26)*(1-'Net zero supporting data'!Y215),"ERROR"))</f>
        <v>309241.66692839784</v>
      </c>
      <c r="AW32" s="94">
        <f>IF('Net zero activities &amp; levers'!$C$14="Off",((Data!$AJ$26*'Net zero Intermediate calcs'!AW29)+Data!$AK$26),IF('Net zero activities &amp; levers'!$C$14="On",((Data!$AJ$26*'Net zero Intermediate calcs'!AW29)+Data!$AK$26)*(1-'Net zero supporting data'!Z215),"ERROR"))</f>
        <v>322220.21376196167</v>
      </c>
      <c r="AX32" s="94">
        <f>IF('Net zero activities &amp; levers'!$C$14="Off",((Data!$AJ$26*'Net zero Intermediate calcs'!AX29)+Data!$AK$26),IF('Net zero activities &amp; levers'!$C$14="On",((Data!$AJ$26*'Net zero Intermediate calcs'!AX29)+Data!$AK$26)*(1-'Net zero supporting data'!AA215),"ERROR"))</f>
        <v>336329.96160270611</v>
      </c>
      <c r="AY32" s="94">
        <f>IF('Net zero activities &amp; levers'!$C$14="Off",((Data!$AJ$26*'Net zero Intermediate calcs'!AY29)+Data!$AK$26),IF('Net zero activities &amp; levers'!$C$14="On",((Data!$AJ$26*'Net zero Intermediate calcs'!AY29)+Data!$AK$26)*(1-'Net zero supporting data'!AB215),"ERROR"))</f>
        <v>349703.05914568878</v>
      </c>
      <c r="AZ32" s="94">
        <f>IF('Net zero activities &amp; levers'!$C$14="Off",((Data!$AJ$26*'Net zero Intermediate calcs'!AZ29)+Data!$AK$26),IF('Net zero activities &amp; levers'!$C$14="On",((Data!$AJ$26*'Net zero Intermediate calcs'!AZ29)+Data!$AK$26)*(1-'Net zero supporting data'!AC215),"ERROR"))</f>
        <v>363279.61953525222</v>
      </c>
      <c r="BA32" s="94">
        <f>IF('Net zero activities &amp; levers'!$C$14="Off",((Data!$AJ$26*'Net zero Intermediate calcs'!BA29)+Data!$AK$26),IF('Net zero activities &amp; levers'!$C$14="On",((Data!$AJ$26*'Net zero Intermediate calcs'!BA29)+Data!$AK$26)*(1-'Net zero supporting data'!AD215),"ERROR"))</f>
        <v>377064.51711488829</v>
      </c>
      <c r="BB32" s="94">
        <f>IF('Net zero activities &amp; levers'!$C$14="Off",((Data!$AJ$26*'Net zero Intermediate calcs'!BB29)+Data!$AK$26),IF('Net zero activities &amp; levers'!$C$14="On",((Data!$AJ$26*'Net zero Intermediate calcs'!BB29)+Data!$AK$26)*(1-'Net zero supporting data'!AE215),"ERROR"))</f>
        <v>391697.41902492824</v>
      </c>
      <c r="BC32" s="94">
        <f>IF('Net zero activities &amp; levers'!$C$14="Off",((Data!$AJ$26*'Net zero Intermediate calcs'!BC29)+Data!$AK$26),IF('Net zero activities &amp; levers'!$C$14="On",((Data!$AJ$26*'Net zero Intermediate calcs'!BC29)+Data!$AK$26)*(1-'Net zero supporting data'!AF215),"ERROR"))</f>
        <v>405764.65829236666</v>
      </c>
      <c r="BD32" s="94">
        <f>IF('Net zero activities &amp; levers'!$C$14="Off",((Data!$AJ$26*'Net zero Intermediate calcs'!BD29)+Data!$AK$26),IF('Net zero activities &amp; levers'!$C$14="On",((Data!$AJ$26*'Net zero Intermediate calcs'!BD29)+Data!$AK$26)*(1-'Net zero supporting data'!AG215),"ERROR"))</f>
        <v>420260.74674908619</v>
      </c>
      <c r="BE32" s="94">
        <f>IF('Net zero activities &amp; levers'!$C$14="Off",((Data!$AJ$26*'Net zero Intermediate calcs'!BE29)+Data!$AK$26),IF('Net zero activities &amp; levers'!$C$14="On",((Data!$AJ$26*'Net zero Intermediate calcs'!BE29)+Data!$AK$26)*(1-'Net zero supporting data'!AH215),"ERROR"))</f>
        <v>435201.24003820447</v>
      </c>
      <c r="BF32" s="94">
        <f>IF('Net zero activities &amp; levers'!$C$14="Off",((Data!$AJ$26*'Net zero Intermediate calcs'!BF29)+Data!$AK$26),IF('Net zero activities &amp; levers'!$C$14="On",((Data!$AJ$26*'Net zero Intermediate calcs'!BF29)+Data!$AK$26)*(1-'Net zero supporting data'!AI215),"ERROR"))</f>
        <v>450663.80865555012</v>
      </c>
      <c r="BG32" s="94">
        <f>IF('Net zero activities &amp; levers'!$C$14="Off",((Data!$AJ$26*'Net zero Intermediate calcs'!BG29)+Data!$AK$26),IF('Net zero activities &amp; levers'!$C$14="On",((Data!$AJ$26*'Net zero Intermediate calcs'!BG29)+Data!$AK$26)*(1-'Net zero supporting data'!AJ215),"ERROR"))</f>
        <v>466294.83237248927</v>
      </c>
      <c r="BH32" s="94">
        <f>IF('Net zero activities &amp; levers'!$C$14="Off",((Data!$AJ$26*'Net zero Intermediate calcs'!BH29)+Data!$AK$26),IF('Net zero activities &amp; levers'!$C$14="On",((Data!$AJ$26*'Net zero Intermediate calcs'!BH29)+Data!$AK$26)*(1-'Net zero supporting data'!AK215),"ERROR"))</f>
        <v>470029.11082593526</v>
      </c>
      <c r="BI32" s="94">
        <f>IF('Net zero activities &amp; levers'!$C$14="Off",((Data!$AJ$26*'Net zero Intermediate calcs'!BI29)+Data!$AK$26),IF('Net zero activities &amp; levers'!$C$14="On",((Data!$AJ$26*'Net zero Intermediate calcs'!BI29)+Data!$AK$26)*(1-'Net zero supporting data'!AL215),"ERROR"))</f>
        <v>471891.37657386647</v>
      </c>
      <c r="BJ32" s="94">
        <f>IF('Net zero activities &amp; levers'!$C$14="Off",((Data!$AJ$26*'Net zero Intermediate calcs'!BJ29)+Data!$AK$26),IF('Net zero activities &amp; levers'!$C$14="On",((Data!$AJ$26*'Net zero Intermediate calcs'!BJ29)+Data!$AK$26)*(1-'Net zero supporting data'!AM215),"ERROR"))</f>
        <v>474243.65947812994</v>
      </c>
      <c r="BK32" s="94">
        <f>IF('Net zero activities &amp; levers'!$C$14="Off",((Data!$AJ$26*'Net zero Intermediate calcs'!BK29)+Data!$AK$26),IF('Net zero activities &amp; levers'!$C$14="On",((Data!$AJ$26*'Net zero Intermediate calcs'!BK29)+Data!$AK$26)*(1-'Net zero supporting data'!AN215),"ERROR"))</f>
        <v>475991.46489017084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469440.95385812473</v>
      </c>
      <c r="AJ34" s="22">
        <f>((Data!$AJ$10*'Net zero Intermediate calcs'!AJ4)+Data!$AK$10)*Drivers!AK4</f>
        <v>473983.87508848403</v>
      </c>
      <c r="AK34" s="22">
        <f>((Data!$AJ$10*'Net zero Intermediate calcs'!AK4)+Data!$AK$10)*Drivers!AL4</f>
        <v>479063.84776345693</v>
      </c>
      <c r="AL34" s="22">
        <f>((Data!$AJ$10*'Net zero Intermediate calcs'!AL4)+Data!$AK$10)*Drivers!AM4</f>
        <v>484991.18513550545</v>
      </c>
      <c r="AM34" s="22">
        <f>((Data!$AJ$10*'Net zero Intermediate calcs'!AM4)+Data!$AK$10)*Drivers!AN4</f>
        <v>491088.2284052961</v>
      </c>
      <c r="AN34" s="22">
        <f>((Data!$AJ$10*'Net zero Intermediate calcs'!AN4)+Data!$AK$10)*Drivers!AO4</f>
        <v>497881.78895562224</v>
      </c>
      <c r="AO34" s="22">
        <f>((Data!$AJ$10*'Net zero Intermediate calcs'!AO4)+Data!$AK$10)*Drivers!AP4</f>
        <v>504726.21439424966</v>
      </c>
      <c r="AP34" s="22">
        <f>((Data!$AJ$10*'Net zero Intermediate calcs'!AP4)+Data!$AK$10)*Drivers!AQ4</f>
        <v>512123.48848641227</v>
      </c>
      <c r="AQ34" s="22">
        <f>((Data!$AJ$10*'Net zero Intermediate calcs'!AQ4)+Data!$AK$10)*Drivers!AR4</f>
        <v>519592.81886000931</v>
      </c>
      <c r="AR34" s="22">
        <f>((Data!$AJ$10*'Net zero Intermediate calcs'!AR4)+Data!$AK$10)*Drivers!AS4</f>
        <v>532928.71138241829</v>
      </c>
      <c r="AS34" s="22">
        <f>((Data!$AJ$10*'Net zero Intermediate calcs'!AS4)+Data!$AK$10)*Drivers!AT4</f>
        <v>546171.15018342203</v>
      </c>
      <c r="AT34" s="22">
        <f>((Data!$AJ$10*'Net zero Intermediate calcs'!AT4)+Data!$AK$10)*Drivers!AU4</f>
        <v>560158.47094036674</v>
      </c>
      <c r="AU34" s="22">
        <f>((Data!$AJ$10*'Net zero Intermediate calcs'!AU4)+Data!$AK$10)*Drivers!AV4</f>
        <v>575938.64013161138</v>
      </c>
      <c r="AV34" s="22">
        <f>((Data!$AJ$10*'Net zero Intermediate calcs'!AV4)+Data!$AK$10)*Drivers!AW4</f>
        <v>591300.12921934645</v>
      </c>
      <c r="AW34" s="22">
        <f>((Data!$AJ$10*'Net zero Intermediate calcs'!AW4)+Data!$AK$10)*Drivers!AX4</f>
        <v>607345.79154144425</v>
      </c>
      <c r="AX34" s="22">
        <f>((Data!$AJ$10*'Net zero Intermediate calcs'!AX4)+Data!$AK$10)*Drivers!AY4</f>
        <v>624632.17424458149</v>
      </c>
      <c r="AY34" s="22">
        <f>((Data!$AJ$10*'Net zero Intermediate calcs'!AY4)+Data!$AK$10)*Drivers!AZ4</f>
        <v>641134.58709283336</v>
      </c>
      <c r="AZ34" s="22">
        <f>((Data!$AJ$10*'Net zero Intermediate calcs'!AZ4)+Data!$AK$10)*Drivers!BA4</f>
        <v>657872.24228811404</v>
      </c>
      <c r="BA34" s="22">
        <f>((Data!$AJ$10*'Net zero Intermediate calcs'!BA4)+Data!$AK$10)*Drivers!BB4</f>
        <v>674850.53123867197</v>
      </c>
      <c r="BB34" s="22">
        <f>((Data!$AJ$10*'Net zero Intermediate calcs'!BB4)+Data!$AK$10)*Drivers!BC4</f>
        <v>692452.0981196753</v>
      </c>
      <c r="BC34" s="22">
        <f>((Data!$AJ$10*'Net zero Intermediate calcs'!BC4)+Data!$AK$10)*Drivers!BD4</f>
        <v>709451.27466946712</v>
      </c>
      <c r="BD34" s="22">
        <f>((Data!$AJ$10*'Net zero Intermediate calcs'!BD4)+Data!$AK$10)*Drivers!BE4</f>
        <v>726926.20295694866</v>
      </c>
      <c r="BE34" s="22">
        <f>((Data!$AJ$10*'Net zero Intermediate calcs'!BE4)+Data!$AK$10)*Drivers!BF4</f>
        <v>744893.81318242697</v>
      </c>
      <c r="BF34" s="22">
        <f>((Data!$AJ$10*'Net zero Intermediate calcs'!BF4)+Data!$AK$10)*Drivers!BG4</f>
        <v>763438.36997444846</v>
      </c>
      <c r="BG34" s="22">
        <f>((Data!$AJ$10*'Net zero Intermediate calcs'!BG4)+Data!$AK$10)*Drivers!BH4</f>
        <v>781857.14998198883</v>
      </c>
      <c r="BH34" s="22">
        <f>((Data!$AJ$10*'Net zero Intermediate calcs'!BH4)+Data!$AK$10)*Drivers!BI4</f>
        <v>787387.09560483519</v>
      </c>
      <c r="BI34" s="22">
        <f>((Data!$AJ$10*'Net zero Intermediate calcs'!BI4)+Data!$AK$10)*Drivers!BJ4</f>
        <v>790895.29883537348</v>
      </c>
      <c r="BJ34" s="22">
        <f>((Data!$AJ$10*'Net zero Intermediate calcs'!BJ4)+Data!$AK$10)*Drivers!BK4</f>
        <v>794942.29602960404</v>
      </c>
      <c r="BK34" s="22">
        <f>((Data!$AJ$10*'Net zero Intermediate calcs'!BK4)+Data!$AK$10)*Drivers!BL4</f>
        <v>798341.66722013743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7.7360398708208304</v>
      </c>
      <c r="AJ35" s="45">
        <f>AJ34*ttokg/Drivers!AK4</f>
        <v>7.7219915168081572</v>
      </c>
      <c r="AK35" s="45">
        <f>AK34*ttokg/Drivers!AL4</f>
        <v>7.715910464405348</v>
      </c>
      <c r="AL35" s="45">
        <f>AL34*ttokg/Drivers!AM4</f>
        <v>7.7224597690828753</v>
      </c>
      <c r="AM35" s="45">
        <f>AM34*ttokg/Drivers!AN4</f>
        <v>7.7432983151110468</v>
      </c>
      <c r="AN35" s="45">
        <f>AN34*ttokg/Drivers!AO4</f>
        <v>7.7738716528463563</v>
      </c>
      <c r="AO35" s="45">
        <f>AO34*ttokg/Drivers!AP4</f>
        <v>7.8038990746897392</v>
      </c>
      <c r="AP35" s="45">
        <f>AP34*ttokg/Drivers!AQ4</f>
        <v>7.8410664698398174</v>
      </c>
      <c r="AQ35" s="45">
        <f>AQ34*ttokg/Drivers!AR4</f>
        <v>7.8778596314610114</v>
      </c>
      <c r="AR35" s="45">
        <f>AR34*ttokg/Drivers!AS4</f>
        <v>8.0116792814581288</v>
      </c>
      <c r="AS35" s="45">
        <f>AS34*ttokg/Drivers!AT4</f>
        <v>8.1412770186258587</v>
      </c>
      <c r="AT35" s="45">
        <f>AT34*ttokg/Drivers!AU4</f>
        <v>8.2791170643215164</v>
      </c>
      <c r="AU35" s="45">
        <f>AU34*ttokg/Drivers!AV4</f>
        <v>8.4403153129550326</v>
      </c>
      <c r="AV35" s="45">
        <f>AV34*ttokg/Drivers!AW4</f>
        <v>8.5921087988775984</v>
      </c>
      <c r="AW35" s="45">
        <f>AW34*ttokg/Drivers!AX4</f>
        <v>8.7611247618769941</v>
      </c>
      <c r="AX35" s="45">
        <f>AX34*ttokg/Drivers!AY4</f>
        <v>8.9449977076619405</v>
      </c>
      <c r="AY35" s="45">
        <f>AY34*ttokg/Drivers!AZ4</f>
        <v>9.1145899213582791</v>
      </c>
      <c r="AZ35" s="45">
        <f>AZ34*ttokg/Drivers!BA4</f>
        <v>9.2845644387414268</v>
      </c>
      <c r="BA35" s="45">
        <f>BA34*ttokg/Drivers!BB4</f>
        <v>9.4549581509138747</v>
      </c>
      <c r="BB35" s="45">
        <f>BB34*ttokg/Drivers!BC4</f>
        <v>9.641680189067305</v>
      </c>
      <c r="BC35" s="45">
        <f>BC34*ttokg/Drivers!BD4</f>
        <v>9.8174009774776625</v>
      </c>
      <c r="BD35" s="45">
        <f>BD34*ttokg/Drivers!BE4</f>
        <v>9.9971279288830246</v>
      </c>
      <c r="BE35" s="45">
        <f>BE34*ttokg/Drivers!BF4</f>
        <v>10.180995902298529</v>
      </c>
      <c r="BF35" s="45">
        <f>BF34*ttokg/Drivers!BG4</f>
        <v>10.370049958939555</v>
      </c>
      <c r="BG35" s="45">
        <f>BG34*ttokg/Drivers!BH4</f>
        <v>10.566299411619687</v>
      </c>
      <c r="BH35" s="45">
        <f>BH34*ttokg/Drivers!BI4</f>
        <v>10.586988209816687</v>
      </c>
      <c r="BI35" s="45">
        <f>BI34*ttokg/Drivers!BJ4</f>
        <v>10.580148570710875</v>
      </c>
      <c r="BJ35" s="45">
        <f>BJ34*ttokg/Drivers!BK4</f>
        <v>10.580276385098291</v>
      </c>
      <c r="BK35" s="45">
        <f>BK34*ttokg/Drivers!BL4</f>
        <v>10.571554188823443</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0.10962914282985473</v>
      </c>
      <c r="AP36" s="45"/>
      <c r="AQ36" s="45">
        <f>(AQ37-AE37)/AE37</f>
        <v>0.12820297386574717</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503535.76044166961</v>
      </c>
      <c r="AJ37" s="22">
        <f>((Data!$AJ$29*'Net zero Intermediate calcs'!AJ34)+Data!$AK$29)</f>
        <v>508477.1101461568</v>
      </c>
      <c r="AK37" s="22">
        <f>((Data!$AJ$29*'Net zero Intermediate calcs'!AK34)+Data!$AK$29)</f>
        <v>514002.6123953549</v>
      </c>
      <c r="AL37" s="22">
        <f>((Data!$AJ$29*'Net zero Intermediate calcs'!AL34)+Data!$AK$29)</f>
        <v>520449.79588954273</v>
      </c>
      <c r="AM37" s="22">
        <f>((Data!$AJ$29*'Net zero Intermediate calcs'!AM34)+Data!$AK$29)</f>
        <v>527081.56902223313</v>
      </c>
      <c r="AN37" s="22">
        <f>((Data!$AJ$29*'Net zero Intermediate calcs'!AN34)+Data!$AK$29)</f>
        <v>534470.94619070203</v>
      </c>
      <c r="AO37" s="22">
        <f>((Data!$AJ$29*'Net zero Intermediate calcs'!AO34)+Data!$AK$29)</f>
        <v>541915.64925808739</v>
      </c>
      <c r="AP37" s="22">
        <f>((Data!$AJ$29*'Net zero Intermediate calcs'!AP34)+Data!$AK$29)</f>
        <v>549961.68754399172</v>
      </c>
      <c r="AQ37" s="22">
        <f>((Data!$AJ$29*'Net zero Intermediate calcs'!AQ34)+Data!$AK$29)</f>
        <v>558086.10167374578</v>
      </c>
      <c r="AR37" s="22">
        <f>((Data!$AJ$29*'Net zero Intermediate calcs'!AR34)+Data!$AK$29)</f>
        <v>572591.59389630542</v>
      </c>
      <c r="AS37" s="22">
        <f>((Data!$AJ$29*'Net zero Intermediate calcs'!AS34)+Data!$AK$29)</f>
        <v>586995.43621228891</v>
      </c>
      <c r="AT37" s="22">
        <f>((Data!$AJ$29*'Net zero Intermediate calcs'!AT34)+Data!$AK$29)</f>
        <v>602209.48897354049</v>
      </c>
      <c r="AU37" s="22">
        <f>((Data!$AJ$29*'Net zero Intermediate calcs'!AU34)+Data!$AK$29)</f>
        <v>619373.62861321168</v>
      </c>
      <c r="AV37" s="22">
        <f>((Data!$AJ$29*'Net zero Intermediate calcs'!AV34)+Data!$AK$29)</f>
        <v>636082.3685880315</v>
      </c>
      <c r="AW37" s="22">
        <f>((Data!$AJ$29*'Net zero Intermediate calcs'!AW34)+Data!$AK$29)</f>
        <v>653535.28594080009</v>
      </c>
      <c r="AX37" s="22">
        <f>((Data!$AJ$29*'Net zero Intermediate calcs'!AX34)+Data!$AK$29)</f>
        <v>672337.73875265382</v>
      </c>
      <c r="AY37" s="22">
        <f>((Data!$AJ$29*'Net zero Intermediate calcs'!AY34)+Data!$AK$29)</f>
        <v>690287.46508867177</v>
      </c>
      <c r="AZ37" s="22">
        <f>((Data!$AJ$29*'Net zero Intermediate calcs'!AZ34)+Data!$AK$29)</f>
        <v>708493.06526511745</v>
      </c>
      <c r="BA37" s="22">
        <f>((Data!$AJ$29*'Net zero Intermediate calcs'!BA34)+Data!$AK$29)</f>
        <v>726960.4035336927</v>
      </c>
      <c r="BB37" s="22">
        <f>((Data!$AJ$29*'Net zero Intermediate calcs'!BB34)+Data!$AK$29)</f>
        <v>746105.68316670042</v>
      </c>
      <c r="BC37" s="22">
        <f>((Data!$AJ$29*'Net zero Intermediate calcs'!BC34)+Data!$AK$29)</f>
        <v>764595.74094262975</v>
      </c>
      <c r="BD37" s="22">
        <f>((Data!$AJ$29*'Net zero Intermediate calcs'!BD34)+Data!$AK$29)</f>
        <v>783603.27537933225</v>
      </c>
      <c r="BE37" s="22">
        <f>((Data!$AJ$29*'Net zero Intermediate calcs'!BE34)+Data!$AK$29)</f>
        <v>803146.70150890783</v>
      </c>
      <c r="BF37" s="22">
        <f>((Data!$AJ$29*'Net zero Intermediate calcs'!BF34)+Data!$AK$29)</f>
        <v>823317.67423274112</v>
      </c>
      <c r="BG37" s="22">
        <f>((Data!$AJ$29*'Net zero Intermediate calcs'!BG34)+Data!$AK$29)</f>
        <v>843351.8391526721</v>
      </c>
      <c r="BH37" s="22">
        <f>((Data!$AJ$29*'Net zero Intermediate calcs'!BH34)+Data!$AK$29)</f>
        <v>849366.77839191584</v>
      </c>
      <c r="BI37" s="22">
        <f>((Data!$AJ$29*'Net zero Intermediate calcs'!BI34)+Data!$AK$29)</f>
        <v>853182.66207500803</v>
      </c>
      <c r="BJ37" s="22">
        <f>((Data!$AJ$29*'Net zero Intermediate calcs'!BJ34)+Data!$AK$29)</f>
        <v>857584.59364629141</v>
      </c>
      <c r="BK37" s="22">
        <f>((Data!$AJ$29*'Net zero Intermediate calcs'!BK34)+Data!$AK$29)</f>
        <v>861282.10037731961</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1847345.9067537556</v>
      </c>
      <c r="AJ39" s="94">
        <f>IF('Net zero activities &amp; levers'!$C$12="Off",((Data!$AJ$11*'Intermediate calculations'!AJ4)+Data!$AK$11)*Drivers!AK4,IF('Net zero activities &amp; levers'!$C$12="PB",((Data!$AJ$11*'Intermediate calculations'!AJ4)+Data!$AK$11)*Drivers!AK4,IF('Net zero activities &amp; levers'!$C$12="MS",'Net zero supporting data'!M207,"ERROR")))</f>
        <v>1857455.8741065965</v>
      </c>
      <c r="AK39" s="94">
        <f>IF('Net zero activities &amp; levers'!$C$12="Off",((Data!$AJ$11*'Intermediate calculations'!AK4)+Data!$AK$11)*Drivers!AL4,IF('Net zero activities &amp; levers'!$C$12="PB",((Data!$AJ$11*'Intermediate calculations'!AK4)+Data!$AK$11)*Drivers!AL4,IF('Net zero activities &amp; levers'!$C$12="MS",'Net zero supporting data'!N207,"ERROR")))</f>
        <v>1873956.2326366</v>
      </c>
      <c r="AL39" s="94">
        <f>IF('Net zero activities &amp; levers'!$C$12="Off",((Data!$AJ$11*'Intermediate calculations'!AL4)+Data!$AK$11)*Drivers!AM4,IF('Net zero activities &amp; levers'!$C$12="PB",((Data!$AJ$11*'Intermediate calculations'!AL4)+Data!$AK$11)*Drivers!AM4,IF('Net zero activities &amp; levers'!$C$12="MS",'Net zero supporting data'!O207,"ERROR")))</f>
        <v>1900856.8788948827</v>
      </c>
      <c r="AM39" s="94">
        <f>IF('Net zero activities &amp; levers'!$C$12="Off",((Data!$AJ$11*'Intermediate calculations'!AM4)+Data!$AK$11)*Drivers!AN4,IF('Net zero activities &amp; levers'!$C$12="PB",((Data!$AJ$11*'Intermediate calculations'!AM4)+Data!$AK$11)*Drivers!AN4,IF('Net zero activities &amp; levers'!$C$12="MS",'Net zero supporting data'!P207,"ERROR")))</f>
        <v>1936678.9319427176</v>
      </c>
      <c r="AN39" s="94">
        <f>IF('Net zero activities &amp; levers'!$C$12="Off",((Data!$AJ$11*'Intermediate calculations'!AN4)+Data!$AK$11)*Drivers!AO4,IF('Net zero activities &amp; levers'!$C$12="PB",((Data!$AJ$11*'Intermediate calculations'!AN4)+Data!$AK$11)*Drivers!AO4,IF('Net zero activities &amp; levers'!$C$12="MS",'Net zero supporting data'!Q207,"ERROR")))</f>
        <v>1981091.637688</v>
      </c>
      <c r="AO39" s="94">
        <f>IF('Net zero activities &amp; levers'!$C$12="Off",((Data!$AJ$11*'Intermediate calculations'!AO4)+Data!$AK$11)*Drivers!AP4,IF('Net zero activities &amp; levers'!$C$12="PB",((Data!$AJ$11*'Intermediate calculations'!AO4)+Data!$AK$11)*Drivers!AP4,IF('Net zero activities &amp; levers'!$C$12="MS",'Net zero supporting data'!R207,"ERROR")))</f>
        <v>2025734.2079215867</v>
      </c>
      <c r="AP39" s="94">
        <f>IF('Net zero activities &amp; levers'!$C$12="Off",((Data!$AJ$11*'Intermediate calculations'!AP4)+Data!$AK$11)*Drivers!AQ4,IF('Net zero activities &amp; levers'!$C$12="PB",((Data!$AJ$11*'Intermediate calculations'!AP4)+Data!$AK$11)*Drivers!AQ4,IF('Net zero activities &amp; levers'!$C$12="MS",'Net zero supporting data'!S207,"ERROR")))</f>
        <v>2077099.5462952158</v>
      </c>
      <c r="AQ39" s="94">
        <f>IF('Net zero activities &amp; levers'!$C$12="Off",((Data!$AJ$11*'Intermediate calculations'!AQ4)+Data!$AK$11)*Drivers!AR4,IF('Net zero activities &amp; levers'!$C$12="PB",((Data!$AJ$11*'Intermediate calculations'!AQ4)+Data!$AK$11)*Drivers!AR4,IF('Net zero activities &amp; levers'!$C$12="MS",'Net zero supporting data'!T207,"ERROR")))</f>
        <v>2128960.5476668724</v>
      </c>
      <c r="AR39" s="94">
        <f>IF('Net zero activities &amp; levers'!$C$12="Off",((Data!$AJ$11*'Intermediate calculations'!AR4)+Data!$AK$11)*Drivers!AS4,IF('Net zero activities &amp; levers'!$C$12="PB",((Data!$AJ$11*'Intermediate calculations'!AR4)+Data!$AK$11)*Drivers!AS4,IF('Net zero activities &amp; levers'!$C$12="MS",'Net zero supporting data'!U207,"ERROR")))</f>
        <v>2262341.4437826024</v>
      </c>
      <c r="AS39" s="94">
        <f>IF('Net zero activities &amp; levers'!$C$12="Off",((Data!$AJ$11*'Intermediate calculations'!AS4)+Data!$AK$11)*Drivers!AT4,IF('Net zero activities &amp; levers'!$C$12="PB",((Data!$AJ$11*'Intermediate calculations'!AS4)+Data!$AK$11)*Drivers!AT4,IF('Net zero activities &amp; levers'!$C$12="MS",'Net zero supporting data'!V207,"ERROR")))</f>
        <v>2394178.0287850103</v>
      </c>
      <c r="AT39" s="94">
        <f>IF('Net zero activities &amp; levers'!$C$12="Off",((Data!$AJ$11*'Intermediate calculations'!AT4)+Data!$AK$11)*Drivers!AU4,IF('Net zero activities &amp; levers'!$C$12="PB",((Data!$AJ$11*'Intermediate calculations'!AT4)+Data!$AK$11)*Drivers!AU4,IF('Net zero activities &amp; levers'!$C$12="MS",'Net zero supporting data'!W207,"ERROR")))</f>
        <v>2535317.9355374412</v>
      </c>
      <c r="AU39" s="94">
        <f>IF('Net zero activities &amp; levers'!$C$12="Off",((Data!$AJ$11*'Intermediate calculations'!AU4)+Data!$AK$11)*Drivers!AV4,IF('Net zero activities &amp; levers'!$C$12="PB",((Data!$AJ$11*'Intermediate calculations'!AU4)+Data!$AK$11)*Drivers!AV4,IF('Net zero activities &amp; levers'!$C$12="MS",'Net zero supporting data'!X207,"ERROR")))</f>
        <v>2699322.0017333934</v>
      </c>
      <c r="AV39" s="94">
        <f>IF('Net zero activities &amp; levers'!$C$12="Off",((Data!$AJ$11*'Intermediate calculations'!AV4)+Data!$AK$11)*Drivers!AW4,IF('Net zero activities &amp; levers'!$C$12="PB",((Data!$AJ$11*'Intermediate calculations'!AV4)+Data!$AK$11)*Drivers!AW4,IF('Net zero activities &amp; levers'!$C$12="MS",'Net zero supporting data'!Y207,"ERROR")))</f>
        <v>2857563.7423846689</v>
      </c>
      <c r="AW39" s="94">
        <f>IF('Net zero activities &amp; levers'!$C$12="Off",((Data!$AJ$11*'Intermediate calculations'!AW4)+Data!$AK$11)*Drivers!AX4,IF('Net zero activities &amp; levers'!$C$12="PB",((Data!$AJ$11*'Intermediate calculations'!AW4)+Data!$AK$11)*Drivers!AX4,IF('Net zero activities &amp; levers'!$C$12="MS",'Net zero supporting data'!Z207,"ERROR")))</f>
        <v>3030131.9209302487</v>
      </c>
      <c r="AX39" s="94">
        <f>IF('Net zero activities &amp; levers'!$C$12="Off",((Data!$AJ$11*'Intermediate calculations'!AX4)+Data!$AK$11)*Drivers!AY4,IF('Net zero activities &amp; levers'!$C$12="PB",((Data!$AJ$11*'Intermediate calculations'!AX4)+Data!$AK$11)*Drivers!AY4,IF('Net zero activities &amp; levers'!$C$12="MS",'Net zero supporting data'!AA207,"ERROR")))</f>
        <v>3218501.5722961049</v>
      </c>
      <c r="AY39" s="94">
        <f>IF('Net zero activities &amp; levers'!$C$12="Off",((Data!$AJ$11*'Intermediate calculations'!AY4)+Data!$AK$11)*Drivers!AZ4,IF('Net zero activities &amp; levers'!$C$12="PB",((Data!$AJ$11*'Intermediate calculations'!AY4)+Data!$AK$11)*Drivers!AZ4,IF('Net zero activities &amp; levers'!$C$12="MS",'Net zero supporting data'!AB207,"ERROR")))</f>
        <v>3396465.4637956624</v>
      </c>
      <c r="AZ39" s="94">
        <f>IF('Net zero activities &amp; levers'!$C$12="Off",((Data!$AJ$11*'Intermediate calculations'!AZ4)+Data!$AK$11)*Drivers!BA4,IF('Net zero activities &amp; levers'!$C$12="PB",((Data!$AJ$11*'Intermediate calculations'!AZ4)+Data!$AK$11)*Drivers!BA4,IF('Net zero activities &amp; levers'!$C$12="MS",'Net zero supporting data'!AC207,"ERROR")))</f>
        <v>3577213.2551953751</v>
      </c>
      <c r="BA39" s="94">
        <f>IF('Net zero activities &amp; levers'!$C$12="Off",((Data!$AJ$11*'Intermediate calculations'!BA4)+Data!$AK$11)*Drivers!BB4,IF('Net zero activities &amp; levers'!$C$12="PB",((Data!$AJ$11*'Intermediate calculations'!BA4)+Data!$AK$11)*Drivers!BB4,IF('Net zero activities &amp; levers'!$C$12="MS",'Net zero supporting data'!AD207,"ERROR")))</f>
        <v>3760812.8174392139</v>
      </c>
      <c r="BB39" s="94">
        <f>IF('Net zero activities &amp; levers'!$C$12="Off",((Data!$AJ$11*'Intermediate calculations'!BB4)+Data!$AK$11)*Drivers!BC4,IF('Net zero activities &amp; levers'!$C$12="PB",((Data!$AJ$11*'Intermediate calculations'!BB4)+Data!$AK$11)*Drivers!BC4,IF('Net zero activities &amp; levers'!$C$12="MS",'Net zero supporting data'!AE207,"ERROR")))</f>
        <v>3957736.6923136404</v>
      </c>
      <c r="BC39" s="94">
        <f>IF('Net zero activities &amp; levers'!$C$12="Off",((Data!$AJ$11*'Intermediate calculations'!BC4)+Data!$AK$11)*Drivers!BD4,IF('Net zero activities &amp; levers'!$C$12="PB",((Data!$AJ$11*'Intermediate calculations'!BC4)+Data!$AK$11)*Drivers!BD4,IF('Net zero activities &amp; levers'!$C$12="MS",'Net zero supporting data'!AF207,"ERROR")))</f>
        <v>4146672.0291384989</v>
      </c>
      <c r="BD39" s="94">
        <f>IF('Net zero activities &amp; levers'!$C$12="Off",((Data!$AJ$11*'Intermediate calculations'!BD4)+Data!$AK$11)*Drivers!BE4,IF('Net zero activities &amp; levers'!$C$12="PB",((Data!$AJ$11*'Intermediate calculations'!BD4)+Data!$AK$11)*Drivers!BE4,IF('Net zero activities &amp; levers'!$C$12="MS",'Net zero supporting data'!AG207,"ERROR")))</f>
        <v>4341571.914644503</v>
      </c>
      <c r="BE39" s="94">
        <f>IF('Net zero activities &amp; levers'!$C$12="Off",((Data!$AJ$11*'Intermediate calculations'!BE4)+Data!$AK$11)*Drivers!BF4,IF('Net zero activities &amp; levers'!$C$12="PB",((Data!$AJ$11*'Intermediate calculations'!BE4)+Data!$AK$11)*Drivers!BF4,IF('Net zero activities &amp; levers'!$C$12="MS",'Net zero supporting data'!AH207,"ERROR")))</f>
        <v>4542654.2755630137</v>
      </c>
      <c r="BF39" s="94">
        <f>IF('Net zero activities &amp; levers'!$C$12="Off",((Data!$AJ$11*'Intermediate calculations'!BF4)+Data!$AK$11)*Drivers!BG4,IF('Net zero activities &amp; levers'!$C$12="PB",((Data!$AJ$11*'Intermediate calculations'!BF4)+Data!$AK$11)*Drivers!BG4,IF('Net zero activities &amp; levers'!$C$12="MS",'Net zero supporting data'!AI207,"ERROR")))</f>
        <v>4751008.5335372463</v>
      </c>
      <c r="BG39" s="94">
        <f>IF('Net zero activities &amp; levers'!$C$12="Off",((Data!$AJ$11*'Intermediate calculations'!BG4)+Data!$AK$11)*Drivers!BH4,IF('Net zero activities &amp; levers'!$C$12="PB",((Data!$AJ$11*'Intermediate calculations'!BG4)+Data!$AK$11)*Drivers!BH4,IF('Net zero activities &amp; levers'!$C$12="MS",'Net zero supporting data'!AJ207,"ERROR")))</f>
        <v>4963212.5433111675</v>
      </c>
      <c r="BH39" s="94">
        <f>IF('Net zero activities &amp; levers'!$C$12="Off",((Data!$AJ$11*'Intermediate calculations'!BH4)+Data!$AK$11)*Drivers!BI4,IF('Net zero activities &amp; levers'!$C$12="PB",((Data!$AJ$11*'Intermediate calculations'!BH4)+Data!$AK$11)*Drivers!BI4,IF('Net zero activities &amp; levers'!$C$12="MS",'Net zero supporting data'!AK207,"ERROR")))</f>
        <v>5008464.0503157806</v>
      </c>
      <c r="BI39" s="94">
        <f>IF('Net zero activities &amp; levers'!$C$12="Off",((Data!$AJ$11*'Intermediate calculations'!BI4)+Data!$AK$11)*Drivers!BJ4,IF('Net zero activities &amp; levers'!$C$12="PB",((Data!$AJ$11*'Intermediate calculations'!BI4)+Data!$AK$11)*Drivers!BJ4,IF('Net zero activities &amp; levers'!$C$12="MS",'Net zero supporting data'!AL207,"ERROR")))</f>
        <v>5027413.9905277044</v>
      </c>
      <c r="BJ39" s="94">
        <f>IF('Net zero activities &amp; levers'!$C$12="Off",((Data!$AJ$11*'Intermediate calculations'!BJ4)+Data!$AK$11)*Drivers!BK4,IF('Net zero activities &amp; levers'!$C$12="PB",((Data!$AJ$11*'Intermediate calculations'!BJ4)+Data!$AK$11)*Drivers!BK4,IF('Net zero activities &amp; levers'!$C$12="MS",'Net zero supporting data'!AM207,"ERROR")))</f>
        <v>5053202.4283401985</v>
      </c>
      <c r="BK39" s="94">
        <f>IF('Net zero activities &amp; levers'!$C$12="Off",((Data!$AJ$11*'Intermediate calculations'!BK4)+Data!$AK$11)*Drivers!BL4,IF('Net zero activities &amp; levers'!$C$12="PB",((Data!$AJ$11*'Intermediate calculations'!BK4)+Data!$AK$11)*Drivers!BL4,IF('Net zero activities &amp; levers'!$C$12="MS",'Net zero supporting data'!AN207,"ERROR")))</f>
        <v>5070472.9665830452</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30.442894835638494</v>
      </c>
      <c r="AJ40" s="45">
        <f>AJ39*ttokg/Drivers!AK4</f>
        <v>30.261068480481526</v>
      </c>
      <c r="AK40" s="45">
        <f>AK39*ttokg/Drivers!AL4</f>
        <v>30.182362064560952</v>
      </c>
      <c r="AL40" s="45">
        <f>AL39*ttokg/Drivers!AM4</f>
        <v>30.267129019981695</v>
      </c>
      <c r="AM40" s="45">
        <f>AM39*ttokg/Drivers!AN4</f>
        <v>30.536840109811479</v>
      </c>
      <c r="AN40" s="45">
        <f>AN39*ttokg/Drivers!AO4</f>
        <v>30.932547575638328</v>
      </c>
      <c r="AO40" s="45">
        <f>AO39*ttokg/Drivers!AP4</f>
        <v>31.321189310009274</v>
      </c>
      <c r="AP40" s="45">
        <f>AP39*ttokg/Drivers!AQ4</f>
        <v>31.802242961185783</v>
      </c>
      <c r="AQ40" s="45">
        <f>AQ39*ttokg/Drivers!AR4</f>
        <v>32.278452947512086</v>
      </c>
      <c r="AR40" s="45">
        <f>AR39*ttokg/Drivers!AS4</f>
        <v>34.010466476314356</v>
      </c>
      <c r="AS40" s="45">
        <f>AS39*ttokg/Drivers!AT4</f>
        <v>35.687836235400624</v>
      </c>
      <c r="AT40" s="45">
        <f>AT39*ttokg/Drivers!AU4</f>
        <v>37.471885319079639</v>
      </c>
      <c r="AU40" s="45">
        <f>AU39*ttokg/Drivers!AV4</f>
        <v>39.558257144581361</v>
      </c>
      <c r="AV40" s="45">
        <f>AV39*ttokg/Drivers!AW4</f>
        <v>41.522904124360529</v>
      </c>
      <c r="AW40" s="45">
        <f>AW39*ttokg/Drivers!AX4</f>
        <v>43.710459797274076</v>
      </c>
      <c r="AX40" s="45">
        <f>AX39*ttokg/Drivers!AY4</f>
        <v>46.090307821739223</v>
      </c>
      <c r="AY40" s="45">
        <f>AY39*ttokg/Drivers!AZ4</f>
        <v>48.285321846270826</v>
      </c>
      <c r="AZ40" s="45">
        <f>AZ39*ttokg/Drivers!BA4</f>
        <v>50.48528398685032</v>
      </c>
      <c r="BA40" s="45">
        <f>BA39*ttokg/Drivers!BB4</f>
        <v>52.690671721102163</v>
      </c>
      <c r="BB40" s="45">
        <f>BB39*ttokg/Drivers!BC4</f>
        <v>55.107395245743341</v>
      </c>
      <c r="BC40" s="45">
        <f>BC39*ttokg/Drivers!BD4</f>
        <v>57.381730762426393</v>
      </c>
      <c r="BD40" s="45">
        <f>BD39*ttokg/Drivers!BE4</f>
        <v>59.707917621614762</v>
      </c>
      <c r="BE40" s="45">
        <f>BE39*ttokg/Drivers!BF4</f>
        <v>62.087701289229884</v>
      </c>
      <c r="BF40" s="45">
        <f>BF39*ttokg/Drivers!BG4</f>
        <v>64.534607881679264</v>
      </c>
      <c r="BG40" s="45">
        <f>BG39*ttokg/Drivers!BH4</f>
        <v>67.074643721478196</v>
      </c>
      <c r="BH40" s="45">
        <f>BH39*ttokg/Drivers!BI4</f>
        <v>67.342416641020563</v>
      </c>
      <c r="BI40" s="45">
        <f>BI39*ttokg/Drivers!BJ4</f>
        <v>67.253891917905207</v>
      </c>
      <c r="BJ40" s="45">
        <f>BJ39*ttokg/Drivers!BK4</f>
        <v>67.2555462059577</v>
      </c>
      <c r="BK40" s="45">
        <f>BK39*ttokg/Drivers!BL4</f>
        <v>67.14265574518285</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3.1241613086646945E-2</v>
      </c>
      <c r="AP41" s="45"/>
      <c r="AQ41" s="45">
        <f>(AQ42-AE42)/AE42</f>
        <v>7.2624464429117935E-2</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1510085.6021933807</v>
      </c>
      <c r="AJ42" s="94">
        <f>IF('Net zero activities &amp; levers'!$C$14="Off",((Data!$AJ$33*'Net zero Intermediate calcs'!AJ39)+Data!$AK$33),IF('Net zero activities &amp; levers'!$C$14="On",((Data!$AJ$33*'Net zero Intermediate calcs'!AJ39)+Data!$AK$33)*(1-'Net zero supporting data'!M216),"ERROR"))</f>
        <v>1517372.8312796613</v>
      </c>
      <c r="AK42" s="94">
        <f>IF('Net zero activities &amp; levers'!$C$14="Off",((Data!$AJ$33*'Net zero Intermediate calcs'!AK39)+Data!$AK$33),IF('Net zero activities &amp; levers'!$C$14="On",((Data!$AJ$33*'Net zero Intermediate calcs'!AK39)+Data!$AK$33)*(1-'Net zero supporting data'!N216),"ERROR"))</f>
        <v>1529266.2319621188</v>
      </c>
      <c r="AL42" s="94">
        <f>IF('Net zero activities &amp; levers'!$C$14="Off",((Data!$AJ$33*'Net zero Intermediate calcs'!AL39)+Data!$AK$33),IF('Net zero activities &amp; levers'!$C$14="On",((Data!$AJ$33*'Net zero Intermediate calcs'!AL39)+Data!$AK$33)*(1-'Net zero supporting data'!O216),"ERROR"))</f>
        <v>1548656.1236414444</v>
      </c>
      <c r="AM42" s="94">
        <f>IF('Net zero activities &amp; levers'!$C$14="Off",((Data!$AJ$33*'Net zero Intermediate calcs'!AM39)+Data!$AK$33),IF('Net zero activities &amp; levers'!$C$14="On",((Data!$AJ$33*'Net zero Intermediate calcs'!AM39)+Data!$AK$33)*(1-'Net zero supporting data'!P216),"ERROR"))</f>
        <v>1574476.5341126134</v>
      </c>
      <c r="AN42" s="94">
        <f>IF('Net zero activities &amp; levers'!$C$14="Off",((Data!$AJ$33*'Net zero Intermediate calcs'!AN39)+Data!$AK$33),IF('Net zero activities &amp; levers'!$C$14="On",((Data!$AJ$33*'Net zero Intermediate calcs'!AN39)+Data!$AK$33)*(1-'Net zero supporting data'!Q216),"ERROR"))</f>
        <v>1606489.0569835701</v>
      </c>
      <c r="AO42" s="94">
        <f>IF('Net zero activities &amp; levers'!$C$14="Off",((Data!$AJ$33*'Net zero Intermediate calcs'!AO39)+Data!$AK$33),IF('Net zero activities &amp; levers'!$C$14="On",((Data!$AJ$33*'Net zero Intermediate calcs'!AO39)+Data!$AK$33)*(1-'Net zero supporting data'!R216),"ERROR"))</f>
        <v>1638667.2653732444</v>
      </c>
      <c r="AP42" s="94">
        <f>IF('Net zero activities &amp; levers'!$C$14="Off",((Data!$AJ$33*'Net zero Intermediate calcs'!AP39)+Data!$AK$33),IF('Net zero activities &amp; levers'!$C$14="On",((Data!$AJ$33*'Net zero Intermediate calcs'!AP39)+Data!$AK$33)*(1-'Net zero supporting data'!S216),"ERROR"))</f>
        <v>1675691.2215107265</v>
      </c>
      <c r="AQ42" s="94">
        <f>IF('Net zero activities &amp; levers'!$C$14="Off",((Data!$AJ$33*'Net zero Intermediate calcs'!AQ39)+Data!$AK$33),IF('Net zero activities &amp; levers'!$C$14="On",((Data!$AJ$33*'Net zero Intermediate calcs'!AQ39)+Data!$AK$33)*(1-'Net zero supporting data'!T216),"ERROR"))</f>
        <v>1713072.4498025249</v>
      </c>
      <c r="AR42" s="94">
        <f>IF('Net zero activities &amp; levers'!$C$14="Off",((Data!$AJ$33*'Net zero Intermediate calcs'!AR39)+Data!$AK$33),IF('Net zero activities &amp; levers'!$C$14="On",((Data!$AJ$33*'Net zero Intermediate calcs'!AR39)+Data!$AK$33)*(1-'Net zero supporting data'!U216),"ERROR"))</f>
        <v>1809212.9329323343</v>
      </c>
      <c r="AS42" s="94">
        <f>IF('Net zero activities &amp; levers'!$C$14="Off",((Data!$AJ$33*'Net zero Intermediate calcs'!AS39)+Data!$AK$33),IF('Net zero activities &amp; levers'!$C$14="On",((Data!$AJ$33*'Net zero Intermediate calcs'!AS39)+Data!$AK$33)*(1-'Net zero supporting data'!V216),"ERROR"))</f>
        <v>1904240.2820162552</v>
      </c>
      <c r="AT42" s="94">
        <f>IF('Net zero activities &amp; levers'!$C$14="Off",((Data!$AJ$33*'Net zero Intermediate calcs'!AT39)+Data!$AK$33),IF('Net zero activities &amp; levers'!$C$14="On",((Data!$AJ$33*'Net zero Intermediate calcs'!AT39)+Data!$AK$33)*(1-'Net zero supporting data'!W216),"ERROR"))</f>
        <v>2005973.4328589467</v>
      </c>
      <c r="AU42" s="94">
        <f>IF('Net zero activities &amp; levers'!$C$14="Off",((Data!$AJ$33*'Net zero Intermediate calcs'!AU39)+Data!$AK$33),IF('Net zero activities &amp; levers'!$C$14="On",((Data!$AJ$33*'Net zero Intermediate calcs'!AU39)+Data!$AK$33)*(1-'Net zero supporting data'!X216),"ERROR"))</f>
        <v>2124186.9898112947</v>
      </c>
      <c r="AV42" s="94">
        <f>IF('Net zero activities &amp; levers'!$C$14="Off",((Data!$AJ$33*'Net zero Intermediate calcs'!AV39)+Data!$AK$33),IF('Net zero activities &amp; levers'!$C$14="On",((Data!$AJ$33*'Net zero Intermediate calcs'!AV39)+Data!$AK$33)*(1-'Net zero supporting data'!Y216),"ERROR"))</f>
        <v>2238247.0826773336</v>
      </c>
      <c r="AW42" s="94">
        <f>IF('Net zero activities &amp; levers'!$C$14="Off",((Data!$AJ$33*'Net zero Intermediate calcs'!AW39)+Data!$AK$33),IF('Net zero activities &amp; levers'!$C$14="On",((Data!$AJ$33*'Net zero Intermediate calcs'!AW39)+Data!$AK$33)*(1-'Net zero supporting data'!Z216),"ERROR"))</f>
        <v>2362633.621839643</v>
      </c>
      <c r="AX42" s="94">
        <f>IF('Net zero activities &amp; levers'!$C$14="Off",((Data!$AJ$33*'Net zero Intermediate calcs'!AX39)+Data!$AK$33),IF('Net zero activities &amp; levers'!$C$14="On",((Data!$AJ$33*'Net zero Intermediate calcs'!AX39)+Data!$AK$33)*(1-'Net zero supporting data'!AA216),"ERROR"))</f>
        <v>2498409.8073107153</v>
      </c>
      <c r="AY42" s="94">
        <f>IF('Net zero activities &amp; levers'!$C$14="Off",((Data!$AJ$33*'Net zero Intermediate calcs'!AY39)+Data!$AK$33),IF('Net zero activities &amp; levers'!$C$14="On",((Data!$AJ$33*'Net zero Intermediate calcs'!AY39)+Data!$AK$33)*(1-'Net zero supporting data'!AB216),"ERROR"))</f>
        <v>2626685.5574869853</v>
      </c>
      <c r="AZ42" s="94">
        <f>IF('Net zero activities &amp; levers'!$C$14="Off",((Data!$AJ$33*'Net zero Intermediate calcs'!AZ39)+Data!$AK$33),IF('Net zero activities &amp; levers'!$C$14="On",((Data!$AJ$33*'Net zero Intermediate calcs'!AZ39)+Data!$AK$33)*(1-'Net zero supporting data'!AC216),"ERROR"))</f>
        <v>2756967.9329685294</v>
      </c>
      <c r="BA42" s="94">
        <f>IF('Net zero activities &amp; levers'!$C$14="Off",((Data!$AJ$33*'Net zero Intermediate calcs'!BA39)+Data!$AK$33),IF('Net zero activities &amp; levers'!$C$14="On",((Data!$AJ$33*'Net zero Intermediate calcs'!BA39)+Data!$AK$33)*(1-'Net zero supporting data'!AD216),"ERROR"))</f>
        <v>2889305.8548942353</v>
      </c>
      <c r="BB42" s="94">
        <f>IF('Net zero activities &amp; levers'!$C$14="Off",((Data!$AJ$33*'Net zero Intermediate calcs'!BB39)+Data!$AK$33),IF('Net zero activities &amp; levers'!$C$14="On",((Data!$AJ$33*'Net zero Intermediate calcs'!BB39)+Data!$AK$33)*(1-'Net zero supporting data'!AE216),"ERROR"))</f>
        <v>3031247.8947332427</v>
      </c>
      <c r="BC42" s="94">
        <f>IF('Net zero activities &amp; levers'!$C$14="Off",((Data!$AJ$33*'Net zero Intermediate calcs'!BC39)+Data!$AK$33),IF('Net zero activities &amp; levers'!$C$14="On",((Data!$AJ$33*'Net zero Intermediate calcs'!BC39)+Data!$AK$33)*(1-'Net zero supporting data'!AF216),"ERROR"))</f>
        <v>3167431.8243034459</v>
      </c>
      <c r="BD42" s="94">
        <f>IF('Net zero activities &amp; levers'!$C$14="Off",((Data!$AJ$33*'Net zero Intermediate calcs'!BD39)+Data!$AK$33),IF('Net zero activities &amp; levers'!$C$14="On",((Data!$AJ$33*'Net zero Intermediate calcs'!BD39)+Data!$AK$33)*(1-'Net zero supporting data'!AG216),"ERROR"))</f>
        <v>3307914.979689009</v>
      </c>
      <c r="BE42" s="94">
        <f>IF('Net zero activities &amp; levers'!$C$14="Off",((Data!$AJ$33*'Net zero Intermediate calcs'!BE39)+Data!$AK$33),IF('Net zero activities &amp; levers'!$C$14="On",((Data!$AJ$33*'Net zero Intermediate calcs'!BE39)+Data!$AK$33)*(1-'Net zero supporting data'!AH216),"ERROR"))</f>
        <v>3452854.4417152232</v>
      </c>
      <c r="BF42" s="94">
        <f>IF('Net zero activities &amp; levers'!$C$14="Off",((Data!$AJ$33*'Net zero Intermediate calcs'!BF39)+Data!$AK$33),IF('Net zero activities &amp; levers'!$C$14="On",((Data!$AJ$33*'Net zero Intermediate calcs'!BF39)+Data!$AK$33)*(1-'Net zero supporting data'!AI216),"ERROR"))</f>
        <v>3603035.4616898918</v>
      </c>
      <c r="BG42" s="94">
        <f>IF('Net zero activities &amp; levers'!$C$14="Off",((Data!$AJ$33*'Net zero Intermediate calcs'!BG39)+Data!$AK$33),IF('Net zero activities &amp; levers'!$C$14="On",((Data!$AJ$33*'Net zero Intermediate calcs'!BG39)+Data!$AK$33)*(1-'Net zero supporting data'!AJ216),"ERROR"))</f>
        <v>3755991.369288878</v>
      </c>
      <c r="BH42" s="94">
        <f>IF('Net zero activities &amp; levers'!$C$14="Off",((Data!$AJ$33*'Net zero Intermediate calcs'!BH39)+Data!$AK$33),IF('Net zero activities &amp; levers'!$C$14="On",((Data!$AJ$33*'Net zero Intermediate calcs'!BH39)+Data!$AK$33)*(1-'Net zero supporting data'!AK216),"ERROR"))</f>
        <v>3788608.4971720246</v>
      </c>
      <c r="BI42" s="94">
        <f>IF('Net zero activities &amp; levers'!$C$14="Off",((Data!$AJ$33*'Net zero Intermediate calcs'!BI39)+Data!$AK$33),IF('Net zero activities &amp; levers'!$C$14="On",((Data!$AJ$33*'Net zero Intermediate calcs'!BI39)+Data!$AK$33)*(1-'Net zero supporting data'!AL216),"ERROR"))</f>
        <v>3802267.5477580586</v>
      </c>
      <c r="BJ42" s="94">
        <f>IF('Net zero activities &amp; levers'!$C$14="Off",((Data!$AJ$33*'Net zero Intermediate calcs'!BJ39)+Data!$AK$33),IF('Net zero activities &amp; levers'!$C$14="On",((Data!$AJ$33*'Net zero Intermediate calcs'!BJ39)+Data!$AK$33)*(1-'Net zero supporting data'!AM216),"ERROR"))</f>
        <v>3820855.7634820333</v>
      </c>
      <c r="BK42" s="94">
        <f>IF('Net zero activities &amp; levers'!$C$14="Off",((Data!$AJ$33*'Net zero Intermediate calcs'!BK39)+Data!$AK$33),IF('Net zero activities &amp; levers'!$C$14="On",((Data!$AJ$33*'Net zero Intermediate calcs'!BK39)+Data!$AK$33)*(1-'Net zero supporting data'!AN216),"ERROR"))</f>
        <v>3833304.3070061258</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216965.8524898543</v>
      </c>
      <c r="AJ47" s="22">
        <f>((Data!$AJ$12*((Drivers!AK5*1000000)/Drivers!AK4))+Data!$AK$12)*Drivers!AK4</f>
        <v>220437.20253281176</v>
      </c>
      <c r="AK47" s="22">
        <f>((Data!$AJ$12*((Drivers!AL5*1000000)/Drivers!AL4))+Data!$AK$12)*Drivers!AL4</f>
        <v>223401.45586705045</v>
      </c>
      <c r="AL47" s="22">
        <f>((Data!$AJ$12*((Drivers!AM5*1000000)/Drivers!AM4))+Data!$AK$12)*Drivers!AM4</f>
        <v>225509.54252592163</v>
      </c>
      <c r="AM47" s="22">
        <f>((Data!$AJ$12*((Drivers!AN5*1000000)/Drivers!AN4))+Data!$AK$12)*Drivers!AN4</f>
        <v>226238.49063009143</v>
      </c>
      <c r="AN47" s="22">
        <f>((Data!$AJ$12*((Drivers!AO5*1000000)/Drivers!AO4))+Data!$AK$12)*Drivers!AO4</f>
        <v>226256.30126124536</v>
      </c>
      <c r="AO47" s="22">
        <f>((Data!$AJ$12*((Drivers!AP5*1000000)/Drivers!AP4))+Data!$AK$12)*Drivers!AP4</f>
        <v>226292.37546182517</v>
      </c>
      <c r="AP47" s="22">
        <f>((Data!$AJ$12*((Drivers!AQ5*1000000)/Drivers!AQ4))+Data!$AK$12)*Drivers!AQ4</f>
        <v>225780.93500091715</v>
      </c>
      <c r="AQ47" s="22">
        <f>((Data!$AJ$12*((Drivers!AR5*1000000)/Drivers!AR4))+Data!$AK$12)*Drivers!AR4</f>
        <v>225265.33962134909</v>
      </c>
      <c r="AR47" s="22">
        <f>((Data!$AJ$12*((Drivers!AS5*1000000)/Drivers!AS4))+Data!$AK$12)*Drivers!AS4</f>
        <v>217141.80649122858</v>
      </c>
      <c r="AS47" s="22">
        <f>((Data!$AJ$12*((Drivers!AT5*1000000)/Drivers!AT4))+Data!$AK$12)*Drivers!AT4</f>
        <v>209182.85872736847</v>
      </c>
      <c r="AT47" s="22">
        <f>((Data!$AJ$12*((Drivers!AU5*1000000)/Drivers!AU4))+Data!$AK$12)*Drivers!AU4</f>
        <v>200442.88122651388</v>
      </c>
      <c r="AU47" s="22">
        <f>((Data!$AJ$12*((Drivers!AV5*1000000)/Drivers!AV4))+Data!$AK$12)*Drivers!AV4</f>
        <v>189739.68037721305</v>
      </c>
      <c r="AV47" s="22">
        <f>((Data!$AJ$12*((Drivers!AW5*1000000)/Drivers!AW4))+Data!$AK$12)*Drivers!AW4</f>
        <v>179569.63179205728</v>
      </c>
      <c r="AW47" s="22">
        <f>((Data!$AJ$12*((Drivers!AX5*1000000)/Drivers!AX4))+Data!$AK$12)*Drivers!AX4</f>
        <v>167661.22866057078</v>
      </c>
      <c r="AX47" s="22">
        <f>((Data!$AJ$12*((Drivers!AY5*1000000)/Drivers!AY4))+Data!$AK$12)*Drivers!AY4</f>
        <v>154397.97990353205</v>
      </c>
      <c r="AY47" s="22">
        <f>((Data!$AJ$12*((Drivers!AZ5*1000000)/Drivers!AZ4))+Data!$AK$12)*Drivers!AZ4</f>
        <v>142065.22039143802</v>
      </c>
      <c r="AZ47" s="22">
        <f>((Data!$AJ$12*((Drivers!BA5*1000000)/Drivers!BA4))+Data!$AK$12)*Drivers!BA4</f>
        <v>129513.0336368486</v>
      </c>
      <c r="BA47" s="22">
        <f>((Data!$AJ$12*((Drivers!BB5*1000000)/Drivers!BB4))+Data!$AK$12)*Drivers!BB4</f>
        <v>116735.6722760203</v>
      </c>
      <c r="BB47" s="22">
        <f>((Data!$AJ$12*((Drivers!BC5*1000000)/Drivers!BC4))+Data!$AK$12)*Drivers!BC4</f>
        <v>102326.46669235166</v>
      </c>
      <c r="BC47" s="22">
        <f>((Data!$AJ$12*((Drivers!BD5*1000000)/Drivers!BD4))+Data!$AK$12)*Drivers!BD4</f>
        <v>88630.983092768191</v>
      </c>
      <c r="BD47" s="22">
        <f>((Data!$AJ$12*((Drivers!BE5*1000000)/Drivers!BE4))+Data!$AK$12)*Drivers!BE4</f>
        <v>74432.67425475223</v>
      </c>
      <c r="BE47" s="22">
        <f>((Data!$AJ$12*((Drivers!BF5*1000000)/Drivers!BF4))+Data!$AK$12)*Drivers!BF4</f>
        <v>59712.64503156986</v>
      </c>
      <c r="BF47" s="22">
        <f>((Data!$AJ$12*((Drivers!BG5*1000000)/Drivers!BG4))+Data!$AK$12)*Drivers!BG4</f>
        <v>44376.010046401701</v>
      </c>
      <c r="BG47" s="22">
        <f>((Data!$AJ$12*((Drivers!BH5*1000000)/Drivers!BH4))+Data!$AK$12)*Drivers!BH4</f>
        <v>28213.972776859864</v>
      </c>
      <c r="BH47" s="22">
        <f>((Data!$AJ$12*((Drivers!BI5*1000000)/Drivers!BI4))+Data!$AK$12)*Drivers!BI4</f>
        <v>26621.482846516967</v>
      </c>
      <c r="BI47" s="22">
        <f>((Data!$AJ$12*((Drivers!BJ5*1000000)/Drivers!BJ4))+Data!$AK$12)*Drivers!BJ4</f>
        <v>27334.398130455636</v>
      </c>
      <c r="BJ47" s="22">
        <f>((Data!$AJ$12*((Drivers!BK5*1000000)/Drivers!BK4))+Data!$AK$12)*Drivers!BK4</f>
        <v>27463.097926573835</v>
      </c>
      <c r="BK47" s="22">
        <f>((Data!$AJ$12*((Drivers!BL5*1000000)/Drivers!BL4))+Data!$AK$12)*Drivers!BL4</f>
        <v>28346.660730476462</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224249.88686405224</v>
      </c>
      <c r="AJ49" s="22">
        <f>((Data!$AJ$44*'Net zero Intermediate calcs'!AJ47)+Data!$AK$44)</f>
        <v>227688.86420216147</v>
      </c>
      <c r="AK49" s="22">
        <f>((Data!$AJ$44*'Net zero Intermediate calcs'!AK47)+Data!$AK$44)</f>
        <v>230625.47385394311</v>
      </c>
      <c r="AL49" s="22">
        <f>((Data!$AJ$44*'Net zero Intermediate calcs'!AL47)+Data!$AK$44)</f>
        <v>232713.90116807588</v>
      </c>
      <c r="AM49" s="22">
        <f>((Data!$AJ$44*'Net zero Intermediate calcs'!AM47)+Data!$AK$44)</f>
        <v>233436.05133440194</v>
      </c>
      <c r="AN49" s="22">
        <f>((Data!$AJ$44*'Net zero Intermediate calcs'!AN47)+Data!$AK$44)</f>
        <v>233453.69586928256</v>
      </c>
      <c r="AO49" s="22">
        <f>((Data!$AJ$44*'Net zero Intermediate calcs'!AO47)+Data!$AK$44)</f>
        <v>233489.43365335767</v>
      </c>
      <c r="AP49" s="22">
        <f>((Data!$AJ$44*'Net zero Intermediate calcs'!AP47)+Data!$AK$44)</f>
        <v>232982.76272329025</v>
      </c>
      <c r="AQ49" s="22">
        <f>((Data!$AJ$44*'Net zero Intermediate calcs'!AQ47)+Data!$AK$44)</f>
        <v>232471.97562201085</v>
      </c>
      <c r="AR49" s="22">
        <f>((Data!$AJ$44*'Net zero Intermediate calcs'!AR47)+Data!$AK$44)</f>
        <v>224424.19997445244</v>
      </c>
      <c r="AS49" s="22">
        <f>((Data!$AJ$44*'Net zero Intermediate calcs'!AS47)+Data!$AK$44)</f>
        <v>216539.4748224504</v>
      </c>
      <c r="AT49" s="22">
        <f>((Data!$AJ$44*'Net zero Intermediate calcs'!AT47)+Data!$AK$44)</f>
        <v>207881.00356801701</v>
      </c>
      <c r="AU49" s="22">
        <f>((Data!$AJ$44*'Net zero Intermediate calcs'!AU47)+Data!$AK$44)</f>
        <v>197277.61736078281</v>
      </c>
      <c r="AV49" s="22">
        <f>((Data!$AJ$44*'Net zero Intermediate calcs'!AV47)+Data!$AK$44)</f>
        <v>187202.41140949147</v>
      </c>
      <c r="AW49" s="22">
        <f>((Data!$AJ$44*'Net zero Intermediate calcs'!AW47)+Data!$AK$44)</f>
        <v>175405.06225268886</v>
      </c>
      <c r="AX49" s="22">
        <f>((Data!$AJ$44*'Net zero Intermediate calcs'!AX47)+Data!$AK$44)</f>
        <v>162265.50232910889</v>
      </c>
      <c r="AY49" s="22">
        <f>((Data!$AJ$44*'Net zero Intermediate calcs'!AY47)+Data!$AK$44)</f>
        <v>150047.75420414342</v>
      </c>
      <c r="AZ49" s="22">
        <f>((Data!$AJ$44*'Net zero Intermediate calcs'!AZ47)+Data!$AK$44)</f>
        <v>137612.62514525675</v>
      </c>
      <c r="BA49" s="22">
        <f>((Data!$AJ$44*'Net zero Intermediate calcs'!BA47)+Data!$AK$44)</f>
        <v>124954.42138678912</v>
      </c>
      <c r="BB49" s="22">
        <f>((Data!$AJ$44*'Net zero Intermediate calcs'!BB47)+Data!$AK$44)</f>
        <v>110679.59146494811</v>
      </c>
      <c r="BC49" s="22">
        <f>((Data!$AJ$44*'Net zero Intermediate calcs'!BC47)+Data!$AK$44)</f>
        <v>97111.827583294755</v>
      </c>
      <c r="BD49" s="22">
        <f>((Data!$AJ$44*'Net zero Intermediate calcs'!BD47)+Data!$AK$44)</f>
        <v>83045.927651228718</v>
      </c>
      <c r="BE49" s="22">
        <f>((Data!$AJ$44*'Net zero Intermediate calcs'!BE47)+Data!$AK$44)</f>
        <v>68463.1727321363</v>
      </c>
      <c r="BF49" s="22">
        <f>((Data!$AJ$44*'Net zero Intermediate calcs'!BF47)+Data!$AK$44)</f>
        <v>53269.562320000543</v>
      </c>
      <c r="BG49" s="22">
        <f>((Data!$AJ$44*'Net zero Intermediate calcs'!BG47)+Data!$AK$44)</f>
        <v>37258.247062298047</v>
      </c>
      <c r="BH49" s="22">
        <f>((Data!$AJ$44*'Net zero Intermediate calcs'!BH47)+Data!$AK$44)</f>
        <v>35680.608185824924</v>
      </c>
      <c r="BI49" s="22">
        <f>((Data!$AJ$44*'Net zero Intermediate calcs'!BI47)+Data!$AK$44)</f>
        <v>36386.875048894726</v>
      </c>
      <c r="BJ49" s="22">
        <f>((Data!$AJ$44*'Net zero Intermediate calcs'!BJ47)+Data!$AK$44)</f>
        <v>36514.374631706225</v>
      </c>
      <c r="BK49" s="22">
        <f>((Data!$AJ$44*'Net zero Intermediate calcs'!BK47)+Data!$AK$44)</f>
        <v>37389.697610321382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2816172.2048839834</v>
      </c>
      <c r="AJ50" s="22">
        <f>AJ15*Constants!$H$29*Constants!$H$35</f>
        <v>2838012.4976203488</v>
      </c>
      <c r="AK50" s="22">
        <f>AK15*Constants!$H$29*Constants!$H$35</f>
        <v>2861863.0879135206</v>
      </c>
      <c r="AL50" s="22">
        <f>AL15*Constants!$H$29*Constants!$H$35</f>
        <v>2888850.614708208</v>
      </c>
      <c r="AM50" s="22">
        <f>AM15*Constants!$H$29*Constants!$H$35</f>
        <v>2915713.9905683463</v>
      </c>
      <c r="AN50" s="22">
        <f>AN15*Constants!$H$29*Constants!$H$35</f>
        <v>2945151.2660708013</v>
      </c>
      <c r="AO50" s="22">
        <f>AO15*Constants!$H$29*Constants!$H$35</f>
        <v>2974820.2404172691</v>
      </c>
      <c r="AP50" s="22">
        <f>AP15*Constants!$H$29*Constants!$H$35</f>
        <v>3006542.7565004556</v>
      </c>
      <c r="AQ50" s="22">
        <f>AQ15*Constants!$H$29*Constants!$H$35</f>
        <v>3038574.7944139089</v>
      </c>
      <c r="AR50" s="22">
        <f>AR15*Constants!$H$29*Constants!$H$35</f>
        <v>3091277.8495069304</v>
      </c>
      <c r="AS50" s="22">
        <f>AS15*Constants!$H$29*Constants!$H$35</f>
        <v>3143678.6512984592</v>
      </c>
      <c r="AT50" s="22">
        <f>AT15*Constants!$H$29*Constants!$H$35</f>
        <v>3198819.2992369384</v>
      </c>
      <c r="AU50" s="22">
        <f>AU15*Constants!$H$29*Constants!$H$35</f>
        <v>3260502.511838512</v>
      </c>
      <c r="AV50" s="22">
        <f>AV15*Constants!$H$29*Constants!$H$35</f>
        <v>3320704.3832033523</v>
      </c>
      <c r="AW50" s="22">
        <f>AW15*Constants!$H$29*Constants!$H$35</f>
        <v>3382786.7109749201</v>
      </c>
      <c r="AX50" s="22">
        <f>AX15*Constants!$H$29*Constants!$H$35</f>
        <v>3449399.1017521224</v>
      </c>
      <c r="AY50" s="22">
        <f>AY15*Constants!$H$29*Constants!$H$35</f>
        <v>3513195.4539241036</v>
      </c>
      <c r="AZ50" s="22">
        <f>AZ15*Constants!$H$29*Constants!$H$35</f>
        <v>3577874.0466470951</v>
      </c>
      <c r="BA50" s="22">
        <f>BA15*Constants!$H$29*Constants!$H$35</f>
        <v>3643454.6519901473</v>
      </c>
      <c r="BB50" s="22">
        <f>BB15*Constants!$H$29*Constants!$H$35</f>
        <v>3710718.3047829261</v>
      </c>
      <c r="BC50" s="22">
        <f>BC15*Constants!$H$29*Constants!$H$35</f>
        <v>3775817.377233915</v>
      </c>
      <c r="BD50" s="22">
        <f>BD15*Constants!$H$29*Constants!$H$35</f>
        <v>3842663.8899244922</v>
      </c>
      <c r="BE50" s="22">
        <f>BE15*Constants!$H$29*Constants!$H$35</f>
        <v>3911319.4036715268</v>
      </c>
      <c r="BF50" s="22">
        <f>BF15*Constants!$H$29*Constants!$H$35</f>
        <v>3982089.7937768102</v>
      </c>
      <c r="BG50" s="22">
        <f>BG15*Constants!$H$29*Constants!$H$35</f>
        <v>4051801.1432296322</v>
      </c>
      <c r="BH50" s="22">
        <f>BH15*Constants!$H$29*Constants!$H$35</f>
        <v>4074761.8475226201</v>
      </c>
      <c r="BI50" s="22">
        <f>BI15*Constants!$H$29*Constants!$H$35</f>
        <v>4090401.7229290064</v>
      </c>
      <c r="BJ50" s="22">
        <f>BJ15*Constants!$H$29*Constants!$H$35</f>
        <v>4108011.3971551335</v>
      </c>
      <c r="BK50" s="22">
        <f>BK15*Constants!$H$29*Constants!$H$35</f>
        <v>4123286.1851974702</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3926850.5684609241</v>
      </c>
      <c r="AJ51" s="22">
        <f>AJ8*Constants!$H$30*Constants!$H$36</f>
        <v>3964487.4354731631</v>
      </c>
      <c r="AK51" s="22">
        <f>AK8*Constants!$H$30*Constants!$H$36</f>
        <v>4010100.2615982611</v>
      </c>
      <c r="AL51" s="22">
        <f>AL8*Constants!$H$30*Constants!$H$36</f>
        <v>4068513.1350439242</v>
      </c>
      <c r="AM51" s="22">
        <f>AM8*Constants!$H$30*Constants!$H$36</f>
        <v>4134131.6608718503</v>
      </c>
      <c r="AN51" s="22">
        <f>AN8*Constants!$H$30*Constants!$H$36</f>
        <v>4210299.9638434406</v>
      </c>
      <c r="AO51" s="22">
        <f>AO8*Constants!$H$30*Constants!$H$36</f>
        <v>4286968.8655533213</v>
      </c>
      <c r="AP51" s="22">
        <f>AP8*Constants!$H$30*Constants!$H$36</f>
        <v>4371946.3626155788</v>
      </c>
      <c r="AQ51" s="22">
        <f>AQ8*Constants!$H$30*Constants!$H$36</f>
        <v>4457748.4401636962</v>
      </c>
      <c r="AR51" s="22">
        <f>AR8*Constants!$H$30*Constants!$H$36</f>
        <v>4638628.4957215143</v>
      </c>
      <c r="AS51" s="22">
        <f>AS8*Constants!$H$30*Constants!$H$36</f>
        <v>4817827.1769984355</v>
      </c>
      <c r="AT51" s="22">
        <f>AT8*Constants!$H$30*Constants!$H$36</f>
        <v>5008387.0363991419</v>
      </c>
      <c r="AU51" s="22">
        <f>AU8*Constants!$H$30*Constants!$H$36</f>
        <v>5226612.4621800035</v>
      </c>
      <c r="AV51" s="22">
        <f>AV8*Constants!$H$30*Constants!$H$36</f>
        <v>5438090.1279491428</v>
      </c>
      <c r="AW51" s="22">
        <f>AW8*Constants!$H$30*Constants!$H$36</f>
        <v>5663927.5342419874</v>
      </c>
      <c r="AX51" s="22">
        <f>AX8*Constants!$H$30*Constants!$H$36</f>
        <v>5908896.048481008</v>
      </c>
      <c r="AY51" s="22">
        <f>AY8*Constants!$H$30*Constants!$H$36</f>
        <v>6141490.2408075957</v>
      </c>
      <c r="AZ51" s="22">
        <f>AZ8*Constants!$H$30*Constants!$H$36</f>
        <v>6377567.7523916736</v>
      </c>
      <c r="BA51" s="22">
        <f>BA8*Constants!$H$30*Constants!$H$36</f>
        <v>6617211.177272575</v>
      </c>
      <c r="BB51" s="22">
        <f>BB8*Constants!$H$30*Constants!$H$36</f>
        <v>6870121.5690374961</v>
      </c>
      <c r="BC51" s="22">
        <f>BC8*Constants!$H$30*Constants!$H$36</f>
        <v>7113528.533841189</v>
      </c>
      <c r="BD51" s="22">
        <f>BD8*Constants!$H$30*Constants!$H$36</f>
        <v>7364207.138636563</v>
      </c>
      <c r="BE51" s="22">
        <f>BE8*Constants!$H$30*Constants!$H$36</f>
        <v>7622420.0031635379</v>
      </c>
      <c r="BF51" s="22">
        <f>BF8*Constants!$H$30*Constants!$H$36</f>
        <v>7889477.4648909112</v>
      </c>
      <c r="BG51" s="22">
        <f>BG8*Constants!$H$30*Constants!$H$36</f>
        <v>8158296.2078706902</v>
      </c>
      <c r="BH51" s="22">
        <f>BH8*Constants!$H$30*Constants!$H$36</f>
        <v>8226474.1138925524</v>
      </c>
      <c r="BI51" s="22">
        <f>BI8*Constants!$H$30*Constants!$H$36</f>
        <v>8263102.5227489062</v>
      </c>
      <c r="BJ51" s="22">
        <f>BJ8*Constants!$H$30*Constants!$H$36</f>
        <v>8308022.8795570266</v>
      </c>
      <c r="BK51" s="22">
        <f>BK8*Constants!$H$30*Constants!$H$36</f>
        <v>8342774.0378145864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694875.1741705708</v>
      </c>
      <c r="AJ52" s="22">
        <f>AJ18*Constants!$H$31*Constants!$H$37</f>
        <v>700354.21166028373</v>
      </c>
      <c r="AK52" s="22">
        <f>AK18*Constants!$H$31*Constants!$H$37</f>
        <v>705904.6857571255</v>
      </c>
      <c r="AL52" s="22">
        <f>AL18*Constants!$H$31*Constants!$H$37</f>
        <v>711532.65782774659</v>
      </c>
      <c r="AM52" s="22">
        <f>AM18*Constants!$H$31*Constants!$H$37</f>
        <v>716417.59102786006</v>
      </c>
      <c r="AN52" s="22">
        <f>AN18*Constants!$H$31*Constants!$H$37</f>
        <v>721361.58731168765</v>
      </c>
      <c r="AO52" s="22">
        <f>AO18*Constants!$H$31*Constants!$H$37</f>
        <v>726353.98831256852</v>
      </c>
      <c r="AP52" s="22">
        <f>AP18*Constants!$H$31*Constants!$H$37</f>
        <v>731403.90902116848</v>
      </c>
      <c r="AQ52" s="22">
        <f>AQ18*Constants!$H$31*Constants!$H$37</f>
        <v>736503.5400651485</v>
      </c>
      <c r="AR52" s="22">
        <f>AR18*Constants!$H$31*Constants!$H$37</f>
        <v>741084.1995551025</v>
      </c>
      <c r="AS52" s="22">
        <f>AS18*Constants!$H$31*Constants!$H$37</f>
        <v>745700.38134579116</v>
      </c>
      <c r="AT52" s="22">
        <f>AT18*Constants!$H$31*Constants!$H$37</f>
        <v>750366.8432209302</v>
      </c>
      <c r="AU52" s="22">
        <f>AU18*Constants!$H$31*Constants!$H$37</f>
        <v>755101.95669834036</v>
      </c>
      <c r="AV52" s="22">
        <f>AV18*Constants!$H$31*Constants!$H$37</f>
        <v>759867.9490591361</v>
      </c>
      <c r="AW52" s="22">
        <f>AW18*Constants!$H$31*Constants!$H$37</f>
        <v>764038.82743425888</v>
      </c>
      <c r="AX52" s="22">
        <f>AX18*Constants!$H$31*Constants!$H$37</f>
        <v>768259.59014722577</v>
      </c>
      <c r="AY52" s="22">
        <f>AY18*Constants!$H$31*Constants!$H$37</f>
        <v>772495.56930697244</v>
      </c>
      <c r="AZ52" s="22">
        <f>AZ18*Constants!$H$31*Constants!$H$37</f>
        <v>776764.53178972192</v>
      </c>
      <c r="BA52" s="22">
        <f>BA18*Constants!$H$31*Constants!$H$37</f>
        <v>781066.78227529558</v>
      </c>
      <c r="BB52" s="22">
        <f>BB18*Constants!$H$31*Constants!$H$37</f>
        <v>784796.60375694581</v>
      </c>
      <c r="BC52" s="22">
        <f>BC18*Constants!$H$31*Constants!$H$37</f>
        <v>788537.33117825177</v>
      </c>
      <c r="BD52" s="22">
        <f>BD18*Constants!$H$31*Constants!$H$37</f>
        <v>792307.66843586217</v>
      </c>
      <c r="BE52" s="22">
        <f>BE18*Constants!$H$31*Constants!$H$37</f>
        <v>796108.04016888328</v>
      </c>
      <c r="BF52" s="22">
        <f>BF18*Constants!$H$31*Constants!$H$37</f>
        <v>799940.03172270872</v>
      </c>
      <c r="BG52" s="22">
        <f>BG18*Constants!$H$31*Constants!$H$37</f>
        <v>803162.24621883151</v>
      </c>
      <c r="BH52" s="22">
        <f>BH18*Constants!$H$31*Constants!$H$37</f>
        <v>806177.2712388864</v>
      </c>
      <c r="BI52" s="22">
        <f>BI18*Constants!$H$31*Constants!$H$37</f>
        <v>809172.37535346369</v>
      </c>
      <c r="BJ52" s="22">
        <f>BJ18*Constants!$H$31*Constants!$H$37</f>
        <v>812191.74158753478</v>
      </c>
      <c r="BK52" s="22">
        <f>BK18*Constants!$H$31*Constants!$H$37</f>
        <v>815215.00954578829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113137.36946140895</v>
      </c>
      <c r="AJ53" s="22">
        <f>AJ32*Constants!$H$32*Constants!$H$38</f>
        <v>113968.44478771342</v>
      </c>
      <c r="AK53" s="22">
        <f>AK32*Constants!$H$32*Constants!$H$38</f>
        <v>115032.67440947544</v>
      </c>
      <c r="AL53" s="22">
        <f>AL32*Constants!$H$32*Constants!$H$38</f>
        <v>116473.02091996872</v>
      </c>
      <c r="AM53" s="22">
        <f>AM32*Constants!$H$32*Constants!$H$38</f>
        <v>118166.27275482044</v>
      </c>
      <c r="AN53" s="22">
        <f>AN32*Constants!$H$32*Constants!$H$38</f>
        <v>120169.77127579998</v>
      </c>
      <c r="AO53" s="22">
        <f>AO32*Constants!$H$32*Constants!$H$38</f>
        <v>122185.60452396252</v>
      </c>
      <c r="AP53" s="22">
        <f>AP32*Constants!$H$32*Constants!$H$38</f>
        <v>124445.20008306485</v>
      </c>
      <c r="AQ53" s="22">
        <f>AQ32*Constants!$H$32*Constants!$H$38</f>
        <v>126726.6845881786</v>
      </c>
      <c r="AR53" s="22">
        <f>AR32*Constants!$H$32*Constants!$H$38</f>
        <v>131859.23538838231</v>
      </c>
      <c r="AS53" s="22">
        <f>AS32*Constants!$H$32*Constants!$H$38</f>
        <v>136939.9885835899</v>
      </c>
      <c r="AT53" s="22">
        <f>AT32*Constants!$H$32*Constants!$H$38</f>
        <v>142355.54752296227</v>
      </c>
      <c r="AU53" s="22">
        <f>AU32*Constants!$H$32*Constants!$H$38</f>
        <v>148589.2059300149</v>
      </c>
      <c r="AV53" s="22">
        <f>AV32*Constants!$H$32*Constants!$H$38</f>
        <v>154620.83346419892</v>
      </c>
      <c r="AW53" s="22">
        <f>AW32*Constants!$H$32*Constants!$H$38</f>
        <v>161110.10688098083</v>
      </c>
      <c r="AX53" s="22">
        <f>AX32*Constants!$H$32*Constants!$H$38</f>
        <v>168164.98080135306</v>
      </c>
      <c r="AY53" s="22">
        <f>AY32*Constants!$H$32*Constants!$H$38</f>
        <v>174851.52957284439</v>
      </c>
      <c r="AZ53" s="22">
        <f>AZ32*Constants!$H$32*Constants!$H$38</f>
        <v>181639.80976762611</v>
      </c>
      <c r="BA53" s="22">
        <f>BA32*Constants!$H$32*Constants!$H$38</f>
        <v>188532.25855744415</v>
      </c>
      <c r="BB53" s="22">
        <f>BB32*Constants!$H$32*Constants!$H$38</f>
        <v>195848.70951246412</v>
      </c>
      <c r="BC53" s="22">
        <f>BC32*Constants!$H$32*Constants!$H$38</f>
        <v>202882.32914618333</v>
      </c>
      <c r="BD53" s="22">
        <f>BD32*Constants!$H$32*Constants!$H$38</f>
        <v>210130.37337454309</v>
      </c>
      <c r="BE53" s="22">
        <f>BE32*Constants!$H$32*Constants!$H$38</f>
        <v>217600.62001910224</v>
      </c>
      <c r="BF53" s="22">
        <f>BF32*Constants!$H$32*Constants!$H$38</f>
        <v>225331.90432777506</v>
      </c>
      <c r="BG53" s="22">
        <f>BG32*Constants!$H$32*Constants!$H$38</f>
        <v>233147.41618624463</v>
      </c>
      <c r="BH53" s="22">
        <f>BH32*Constants!$H$32*Constants!$H$38</f>
        <v>235014.55541296763</v>
      </c>
      <c r="BI53" s="22">
        <f>BI32*Constants!$H$32*Constants!$H$38</f>
        <v>235945.68828693323</v>
      </c>
      <c r="BJ53" s="22">
        <f>BJ32*Constants!$H$32*Constants!$H$38</f>
        <v>237121.82973906497</v>
      </c>
      <c r="BK53" s="22">
        <f>BK32*Constants!$H$32*Constants!$H$38</f>
        <v>237995.73244508542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604242.91253000346</v>
      </c>
      <c r="AJ54" s="22">
        <f>AJ37*Constants!$H$33*Constants!$H$39</f>
        <v>610172.53217538819</v>
      </c>
      <c r="AK54" s="22">
        <f>AK37*Constants!$H$33*Constants!$H$39</f>
        <v>616803.13487442583</v>
      </c>
      <c r="AL54" s="22">
        <f>AL37*Constants!$H$33*Constants!$H$39</f>
        <v>624539.75506745127</v>
      </c>
      <c r="AM54" s="22">
        <f>AM37*Constants!$H$33*Constants!$H$39</f>
        <v>632497.88282667974</v>
      </c>
      <c r="AN54" s="22">
        <f>AN37*Constants!$H$33*Constants!$H$39</f>
        <v>641365.13542884239</v>
      </c>
      <c r="AO54" s="22">
        <f>AO37*Constants!$H$33*Constants!$H$39</f>
        <v>650298.77910970489</v>
      </c>
      <c r="AP54" s="22">
        <f>AP37*Constants!$H$33*Constants!$H$39</f>
        <v>659954.02505279006</v>
      </c>
      <c r="AQ54" s="22">
        <f>AQ37*Constants!$H$33*Constants!$H$39</f>
        <v>669703.32200849487</v>
      </c>
      <c r="AR54" s="22">
        <f>AR37*Constants!$H$33*Constants!$H$39</f>
        <v>687109.91267556651</v>
      </c>
      <c r="AS54" s="22">
        <f>AS37*Constants!$H$33*Constants!$H$39</f>
        <v>704394.5234547467</v>
      </c>
      <c r="AT54" s="22">
        <f>AT37*Constants!$H$33*Constants!$H$39</f>
        <v>722651.38676824851</v>
      </c>
      <c r="AU54" s="22">
        <f>AU37*Constants!$H$33*Constants!$H$39</f>
        <v>743248.35433585395</v>
      </c>
      <c r="AV54" s="22">
        <f>AV37*Constants!$H$33*Constants!$H$39</f>
        <v>763298.84230563778</v>
      </c>
      <c r="AW54" s="22">
        <f>AW37*Constants!$H$33*Constants!$H$39</f>
        <v>784242.34312896011</v>
      </c>
      <c r="AX54" s="22">
        <f>AX37*Constants!$H$33*Constants!$H$39</f>
        <v>806805.28650318459</v>
      </c>
      <c r="AY54" s="22">
        <f>AY37*Constants!$H$33*Constants!$H$39</f>
        <v>828344.95810640615</v>
      </c>
      <c r="AZ54" s="22">
        <f>AZ37*Constants!$H$33*Constants!$H$39</f>
        <v>850191.67831814091</v>
      </c>
      <c r="BA54" s="22">
        <f>BA37*Constants!$H$33*Constants!$H$39</f>
        <v>872352.48424043122</v>
      </c>
      <c r="BB54" s="22">
        <f>BB37*Constants!$H$33*Constants!$H$39</f>
        <v>895326.81980004045</v>
      </c>
      <c r="BC54" s="22">
        <f>BC37*Constants!$H$33*Constants!$H$39</f>
        <v>917514.88913115568</v>
      </c>
      <c r="BD54" s="22">
        <f>BD37*Constants!$H$33*Constants!$H$39</f>
        <v>940323.93045519863</v>
      </c>
      <c r="BE54" s="22">
        <f>BE37*Constants!$H$33*Constants!$H$39</f>
        <v>963776.04181068938</v>
      </c>
      <c r="BF54" s="22">
        <f>BF37*Constants!$H$33*Constants!$H$39</f>
        <v>987981.20907928934</v>
      </c>
      <c r="BG54" s="22">
        <f>BG37*Constants!$H$33*Constants!$H$39</f>
        <v>1012022.2069832064</v>
      </c>
      <c r="BH54" s="22">
        <f>BH37*Constants!$H$33*Constants!$H$39</f>
        <v>1019240.134070299</v>
      </c>
      <c r="BI54" s="22">
        <f>BI37*Constants!$H$33*Constants!$H$39</f>
        <v>1023819.1944900096</v>
      </c>
      <c r="BJ54" s="22">
        <f>BJ37*Constants!$H$33*Constants!$H$39</f>
        <v>1029101.5123755496</v>
      </c>
      <c r="BK54" s="22">
        <f>BK37*Constants!$H$33*Constants!$H$39</f>
        <v>1033538.5204527834</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1570489.0262811161</v>
      </c>
      <c r="AJ55" s="22">
        <f>AJ42*Constants!$H$34*Constants!$H$40</f>
        <v>1578067.7445308478</v>
      </c>
      <c r="AK55" s="22">
        <f>AK42*Constants!$H$34*Constants!$H$40</f>
        <v>1590436.8812406035</v>
      </c>
      <c r="AL55" s="22">
        <f>AL42*Constants!$H$34*Constants!$H$40</f>
        <v>1610602.3685871023</v>
      </c>
      <c r="AM55" s="22">
        <f>AM42*Constants!$H$34*Constants!$H$40</f>
        <v>1637455.5954771182</v>
      </c>
      <c r="AN55" s="22">
        <f>AN42*Constants!$H$34*Constants!$H$40</f>
        <v>1670748.6192629132</v>
      </c>
      <c r="AO55" s="22">
        <f>AO42*Constants!$H$34*Constants!$H$40</f>
        <v>1704213.9559881745</v>
      </c>
      <c r="AP55" s="22">
        <f>AP42*Constants!$H$34*Constants!$H$40</f>
        <v>1742718.8703711557</v>
      </c>
      <c r="AQ55" s="22">
        <f>AQ42*Constants!$H$34*Constants!$H$40</f>
        <v>1781595.3477946259</v>
      </c>
      <c r="AR55" s="22">
        <f>AR42*Constants!$H$34*Constants!$H$40</f>
        <v>1881581.4502496277</v>
      </c>
      <c r="AS55" s="22">
        <f>AS42*Constants!$H$34*Constants!$H$40</f>
        <v>1980409.8932969056</v>
      </c>
      <c r="AT55" s="22">
        <f>AT42*Constants!$H$34*Constants!$H$40</f>
        <v>2086212.3701733048</v>
      </c>
      <c r="AU55" s="22">
        <f>AU42*Constants!$H$34*Constants!$H$40</f>
        <v>2209154.4694037465</v>
      </c>
      <c r="AV55" s="22">
        <f>AV42*Constants!$H$34*Constants!$H$40</f>
        <v>2327776.9659844269</v>
      </c>
      <c r="AW55" s="22">
        <f>AW42*Constants!$H$34*Constants!$H$40</f>
        <v>2457138.9667132292</v>
      </c>
      <c r="AX55" s="22">
        <f>AX42*Constants!$H$34*Constants!$H$40</f>
        <v>2598346.1996031441</v>
      </c>
      <c r="AY55" s="22">
        <f>AY42*Constants!$H$34*Constants!$H$40</f>
        <v>2731752.9797864649</v>
      </c>
      <c r="AZ55" s="22">
        <f>AZ42*Constants!$H$34*Constants!$H$40</f>
        <v>2867246.650287271</v>
      </c>
      <c r="BA55" s="22">
        <f>BA42*Constants!$H$34*Constants!$H$40</f>
        <v>3004878.089090005</v>
      </c>
      <c r="BB55" s="22">
        <f>BB42*Constants!$H$34*Constants!$H$40</f>
        <v>3152497.8105225726</v>
      </c>
      <c r="BC55" s="22">
        <f>BC42*Constants!$H$34*Constants!$H$40</f>
        <v>3294129.0972755845</v>
      </c>
      <c r="BD55" s="22">
        <f>BD42*Constants!$H$34*Constants!$H$40</f>
        <v>3440231.5788765699</v>
      </c>
      <c r="BE55" s="22">
        <f>BE42*Constants!$H$34*Constants!$H$40</f>
        <v>3590968.6193838324</v>
      </c>
      <c r="BF55" s="22">
        <f>BF42*Constants!$H$34*Constants!$H$40</f>
        <v>3747156.8801574879</v>
      </c>
      <c r="BG55" s="22">
        <f>BG42*Constants!$H$34*Constants!$H$40</f>
        <v>3906231.0240604333</v>
      </c>
      <c r="BH55" s="22">
        <f>BH42*Constants!$H$34*Constants!$H$40</f>
        <v>3940152.837058906</v>
      </c>
      <c r="BI55" s="22">
        <f>BI42*Constants!$H$34*Constants!$H$40</f>
        <v>3954358.2496683812</v>
      </c>
      <c r="BJ55" s="22">
        <f>BJ42*Constants!$H$34*Constants!$H$40</f>
        <v>3973689.9940213151</v>
      </c>
      <c r="BK55" s="22">
        <f>BK42*Constants!$H$34*Constants!$H$40</f>
        <v>3986636.4792863713</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9725767.2557880059</v>
      </c>
      <c r="AJ56" s="22">
        <f t="shared" si="8"/>
        <v>9805062.8662477452</v>
      </c>
      <c r="AK56" s="22">
        <f t="shared" si="8"/>
        <v>9900140.725793412</v>
      </c>
      <c r="AL56" s="22">
        <f t="shared" si="8"/>
        <v>10020511.552154401</v>
      </c>
      <c r="AM56" s="22">
        <f t="shared" si="8"/>
        <v>10154382.993526675</v>
      </c>
      <c r="AN56" s="22">
        <f t="shared" si="8"/>
        <v>10309096.343193486</v>
      </c>
      <c r="AO56" s="22">
        <f t="shared" si="8"/>
        <v>10464841.433905</v>
      </c>
      <c r="AP56" s="22">
        <f t="shared" si="8"/>
        <v>10637011.123644214</v>
      </c>
      <c r="AQ56" s="22">
        <f t="shared" si="8"/>
        <v>10810852.129034054</v>
      </c>
      <c r="AR56" s="22">
        <f t="shared" si="8"/>
        <v>11171541.143097123</v>
      </c>
      <c r="AS56" s="22">
        <f t="shared" si="8"/>
        <v>11528950.614977928</v>
      </c>
      <c r="AT56" s="22">
        <f t="shared" si="8"/>
        <v>11908792.483321525</v>
      </c>
      <c r="AU56" s="22">
        <f t="shared" si="8"/>
        <v>12343208.960386474</v>
      </c>
      <c r="AV56" s="22">
        <f t="shared" si="8"/>
        <v>12764359.101965895</v>
      </c>
      <c r="AW56" s="22">
        <f t="shared" si="8"/>
        <v>13213244.489374338</v>
      </c>
      <c r="AX56" s="22">
        <f t="shared" si="8"/>
        <v>13699871.207288038</v>
      </c>
      <c r="AY56" s="22">
        <f t="shared" si="8"/>
        <v>14162130.731504386</v>
      </c>
      <c r="AZ56" s="22">
        <f t="shared" si="8"/>
        <v>14631284.469201528</v>
      </c>
      <c r="BA56" s="22">
        <f t="shared" si="8"/>
        <v>15107495.443425898</v>
      </c>
      <c r="BB56" s="22">
        <f t="shared" si="8"/>
        <v>15609309.817412445</v>
      </c>
      <c r="BC56" s="22">
        <f t="shared" si="8"/>
        <v>16092409.55780628</v>
      </c>
      <c r="BD56" s="22">
        <f t="shared" si="8"/>
        <v>16589864.579703229</v>
      </c>
      <c r="BE56" s="22">
        <f t="shared" si="8"/>
        <v>17102192.728217572</v>
      </c>
      <c r="BF56" s="22">
        <f t="shared" si="8"/>
        <v>17631977.283954985</v>
      </c>
      <c r="BG56" s="22">
        <f t="shared" si="8"/>
        <v>18164660.24454904</v>
      </c>
      <c r="BH56" s="22">
        <f t="shared" si="8"/>
        <v>18301820.759196229</v>
      </c>
      <c r="BI56" s="22">
        <f t="shared" si="8"/>
        <v>18376799.753476702</v>
      </c>
      <c r="BJ56" s="22">
        <f t="shared" si="8"/>
        <v>18468139.354435626</v>
      </c>
      <c r="BK56" s="22">
        <f t="shared" si="8"/>
        <v>18539445.964742087</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7618130.2594911512</v>
      </c>
      <c r="AJ58" s="22">
        <f>((Data!$AJ$37*'Net zero Intermediate calcs'!AJ56)+Data!$AK$37)</f>
        <v>7666786.9622024577</v>
      </c>
      <c r="AK58" s="22">
        <f>((Data!$AJ$37*'Net zero Intermediate calcs'!AK56)+Data!$AK$37)</f>
        <v>7725127.8352913857</v>
      </c>
      <c r="AL58" s="22">
        <f>((Data!$AJ$37*'Net zero Intermediate calcs'!AL56)+Data!$AK$37)</f>
        <v>7798988.7650377378</v>
      </c>
      <c r="AM58" s="22">
        <f>((Data!$AJ$37*'Net zero Intermediate calcs'!AM56)+Data!$AK$37)</f>
        <v>7881133.8281329013</v>
      </c>
      <c r="AN58" s="22">
        <f>((Data!$AJ$37*'Net zero Intermediate calcs'!AN56)+Data!$AK$37)</f>
        <v>7976067.7269523125</v>
      </c>
      <c r="AO58" s="22">
        <f>((Data!$AJ$37*'Net zero Intermediate calcs'!AO56)+Data!$AK$37)</f>
        <v>8071634.7139968611</v>
      </c>
      <c r="AP58" s="22">
        <f>((Data!$AJ$37*'Net zero Intermediate calcs'!AP56)+Data!$AK$37)</f>
        <v>8177280.0247646254</v>
      </c>
      <c r="AQ58" s="22">
        <f>((Data!$AJ$37*'Net zero Intermediate calcs'!AQ56)+Data!$AK$37)</f>
        <v>8283950.8741249777</v>
      </c>
      <c r="AR58" s="22">
        <f>((Data!$AJ$37*'Net zero Intermediate calcs'!AR56)+Data!$AK$37)</f>
        <v>8505273.8203353677</v>
      </c>
      <c r="AS58" s="22">
        <f>((Data!$AJ$37*'Net zero Intermediate calcs'!AS56)+Data!$AK$37)</f>
        <v>8724584.401572885</v>
      </c>
      <c r="AT58" s="22">
        <f>((Data!$AJ$37*'Net zero Intermediate calcs'!AT56)+Data!$AK$37)</f>
        <v>8957659.7604502235</v>
      </c>
      <c r="AU58" s="22">
        <f>((Data!$AJ$37*'Net zero Intermediate calcs'!AU56)+Data!$AK$37)</f>
        <v>9224222.7297607902</v>
      </c>
      <c r="AV58" s="22">
        <f>((Data!$AJ$37*'Net zero Intermediate calcs'!AV56)+Data!$AK$37)</f>
        <v>9482645.3223462719</v>
      </c>
      <c r="AW58" s="22">
        <f>((Data!$AJ$37*'Net zero Intermediate calcs'!AW56)+Data!$AK$37)</f>
        <v>9758086.5822085887</v>
      </c>
      <c r="AX58" s="22">
        <f>((Data!$AJ$37*'Net zero Intermediate calcs'!AX56)+Data!$AK$37)</f>
        <v>10056686.358509287</v>
      </c>
      <c r="AY58" s="22">
        <f>((Data!$AJ$37*'Net zero Intermediate calcs'!AY56)+Data!$AK$37)</f>
        <v>10340334.143233567</v>
      </c>
      <c r="AZ58" s="22">
        <f>((Data!$AJ$37*'Net zero Intermediate calcs'!AZ56)+Data!$AK$37)</f>
        <v>10628212.297001209</v>
      </c>
      <c r="BA58" s="22">
        <f>((Data!$AJ$37*'Net zero Intermediate calcs'!BA56)+Data!$AK$37)</f>
        <v>10920420.852636974</v>
      </c>
      <c r="BB58" s="22">
        <f>((Data!$AJ$37*'Net zero Intermediate calcs'!BB56)+Data!$AK$37)</f>
        <v>11228339.950172905</v>
      </c>
      <c r="BC58" s="22">
        <f>((Data!$AJ$37*'Net zero Intermediate calcs'!BC56)+Data!$AK$37)</f>
        <v>11524775.532318862</v>
      </c>
      <c r="BD58" s="22">
        <f>((Data!$AJ$37*'Net zero Intermediate calcs'!BD56)+Data!$AK$37)</f>
        <v>11830019.681047313</v>
      </c>
      <c r="BE58" s="22">
        <f>((Data!$AJ$37*'Net zero Intermediate calcs'!BE56)+Data!$AK$37)</f>
        <v>12144390.152103249</v>
      </c>
      <c r="BF58" s="22">
        <f>((Data!$AJ$37*'Net zero Intermediate calcs'!BF56)+Data!$AK$37)</f>
        <v>12469472.076311963</v>
      </c>
      <c r="BG58" s="22">
        <f>((Data!$AJ$37*'Net zero Intermediate calcs'!BG56)+Data!$AK$37)</f>
        <v>12796332.495227117</v>
      </c>
      <c r="BH58" s="22">
        <f>((Data!$AJ$37*'Net zero Intermediate calcs'!BH56)+Data!$AK$37)</f>
        <v>12880495.771683719</v>
      </c>
      <c r="BI58" s="22">
        <f>((Data!$AJ$37*'Net zero Intermediate calcs'!BI56)+Data!$AK$37)</f>
        <v>12926503.748835871</v>
      </c>
      <c r="BJ58" s="22">
        <f>((Data!$AJ$37*'Net zero Intermediate calcs'!BJ56)+Data!$AK$37)</f>
        <v>12982550.783266412</v>
      </c>
      <c r="BK58" s="22">
        <f>((Data!$AJ$37*'Net zero Intermediate calcs'!BK56)+Data!$AK$37)</f>
        <v>13026305.343183622</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17343897.515279159</v>
      </c>
      <c r="AJ59" s="22">
        <f t="shared" si="9"/>
        <v>17471849.828450203</v>
      </c>
      <c r="AK59" s="22">
        <f t="shared" si="9"/>
        <v>17625268.561084799</v>
      </c>
      <c r="AL59" s="22">
        <f t="shared" si="9"/>
        <v>17819500.317192137</v>
      </c>
      <c r="AM59" s="22">
        <f t="shared" si="9"/>
        <v>18035516.821659576</v>
      </c>
      <c r="AN59" s="22">
        <f t="shared" si="9"/>
        <v>18285164.070145801</v>
      </c>
      <c r="AO59" s="22">
        <f t="shared" si="9"/>
        <v>18536476.147901863</v>
      </c>
      <c r="AP59" s="22">
        <f t="shared" si="9"/>
        <v>18814291.148408838</v>
      </c>
      <c r="AQ59" s="22">
        <f t="shared" si="9"/>
        <v>19094803.003159031</v>
      </c>
      <c r="AR59" s="22">
        <f t="shared" si="9"/>
        <v>19676814.963432491</v>
      </c>
      <c r="AS59" s="22">
        <f t="shared" si="9"/>
        <v>20253535.016550813</v>
      </c>
      <c r="AT59" s="22">
        <f t="shared" si="9"/>
        <v>20866452.243771747</v>
      </c>
      <c r="AU59" s="22">
        <f t="shared" si="9"/>
        <v>21567431.690147266</v>
      </c>
      <c r="AV59" s="22">
        <f t="shared" si="9"/>
        <v>22247004.424312167</v>
      </c>
      <c r="AW59" s="22">
        <f t="shared" si="9"/>
        <v>22971331.071582928</v>
      </c>
      <c r="AX59" s="22">
        <f t="shared" si="9"/>
        <v>23756557.565797325</v>
      </c>
      <c r="AY59" s="22">
        <f t="shared" si="9"/>
        <v>24502464.874737956</v>
      </c>
      <c r="AZ59" s="22">
        <f t="shared" si="9"/>
        <v>25259496.766202737</v>
      </c>
      <c r="BA59" s="22">
        <f t="shared" si="9"/>
        <v>26027916.296062872</v>
      </c>
      <c r="BB59" s="22">
        <f t="shared" si="9"/>
        <v>26837649.767585352</v>
      </c>
      <c r="BC59" s="22">
        <f t="shared" si="9"/>
        <v>27617185.090125144</v>
      </c>
      <c r="BD59" s="22">
        <f t="shared" si="9"/>
        <v>28419884.26075054</v>
      </c>
      <c r="BE59" s="22">
        <f t="shared" si="9"/>
        <v>29246582.880320821</v>
      </c>
      <c r="BF59" s="22">
        <f t="shared" si="9"/>
        <v>30101449.360266946</v>
      </c>
      <c r="BG59" s="22">
        <f t="shared" si="9"/>
        <v>30960992.739776157</v>
      </c>
      <c r="BH59" s="22">
        <f t="shared" si="9"/>
        <v>31182316.530879948</v>
      </c>
      <c r="BI59" s="22">
        <f t="shared" si="9"/>
        <v>31303303.502312571</v>
      </c>
      <c r="BJ59" s="22">
        <f t="shared" si="9"/>
        <v>31450690.13770204</v>
      </c>
      <c r="BK59" s="22">
        <f t="shared" si="9"/>
        <v>31565751.307925709</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19713279.032384001</v>
      </c>
      <c r="AJ60" s="22">
        <f>((Data!$AJ$41*'Net zero Intermediate calcs'!AJ59)+Data!$AK$41)</f>
        <v>19834272.963301998</v>
      </c>
      <c r="AK60" s="22">
        <f>((Data!$AJ$41*'Net zero Intermediate calcs'!AK59)+Data!$AK$41)</f>
        <v>19979348.383025773</v>
      </c>
      <c r="AL60" s="22">
        <f>((Data!$AJ$41*'Net zero Intermediate calcs'!AL59)+Data!$AK$41)</f>
        <v>20163017.307003081</v>
      </c>
      <c r="AM60" s="22">
        <f>((Data!$AJ$41*'Net zero Intermediate calcs'!AM59)+Data!$AK$41)</f>
        <v>20367286.26760985</v>
      </c>
      <c r="AN60" s="22">
        <f>((Data!$AJ$41*'Net zero Intermediate calcs'!AN59)+Data!$AK$41)</f>
        <v>20603357.044203252</v>
      </c>
      <c r="AO60" s="22">
        <f>((Data!$AJ$41*'Net zero Intermediate calcs'!AO59)+Data!$AK$41)</f>
        <v>20841002.112285979</v>
      </c>
      <c r="AP60" s="22">
        <f>((Data!$AJ$41*'Net zero Intermediate calcs'!AP59)+Data!$AK$41)</f>
        <v>21103708.804695599</v>
      </c>
      <c r="AQ60" s="22">
        <f>((Data!$AJ$41*'Net zero Intermediate calcs'!AQ59)+Data!$AK$41)</f>
        <v>21368965.689344138</v>
      </c>
      <c r="AR60" s="22">
        <f>((Data!$AJ$41*'Net zero Intermediate calcs'!AR59)+Data!$AK$41)</f>
        <v>21919326.31331066</v>
      </c>
      <c r="AS60" s="22">
        <f>((Data!$AJ$41*'Net zero Intermediate calcs'!AS59)+Data!$AK$41)</f>
        <v>22464682.817907363</v>
      </c>
      <c r="AT60" s="22">
        <f>((Data!$AJ$41*'Net zero Intermediate calcs'!AT59)+Data!$AK$41)</f>
        <v>23044267.999377951</v>
      </c>
      <c r="AU60" s="22">
        <f>((Data!$AJ$41*'Net zero Intermediate calcs'!AU59)+Data!$AK$41)</f>
        <v>23707126.345645741</v>
      </c>
      <c r="AV60" s="22">
        <f>((Data!$AJ$41*'Net zero Intermediate calcs'!AV59)+Data!$AK$41)</f>
        <v>24349742.13283661</v>
      </c>
      <c r="AW60" s="22">
        <f>((Data!$AJ$41*'Net zero Intermediate calcs'!AW59)+Data!$AK$41)</f>
        <v>25034677.998003736</v>
      </c>
      <c r="AX60" s="22">
        <f>((Data!$AJ$41*'Net zero Intermediate calcs'!AX59)+Data!$AK$41)</f>
        <v>25777201.816771708</v>
      </c>
      <c r="AY60" s="22">
        <f>((Data!$AJ$41*'Net zero Intermediate calcs'!AY59)+Data!$AK$41)</f>
        <v>26482544.730647355</v>
      </c>
      <c r="AZ60" s="22">
        <f>((Data!$AJ$41*'Net zero Intermediate calcs'!AZ59)+Data!$AK$41)</f>
        <v>27198407.243083276</v>
      </c>
      <c r="BA60" s="22">
        <f>((Data!$AJ$41*'Net zero Intermediate calcs'!BA59)+Data!$AK$41)</f>
        <v>27925038.104282729</v>
      </c>
      <c r="BB60" s="22">
        <f>((Data!$AJ$41*'Net zero Intermediate calcs'!BB59)+Data!$AK$41)</f>
        <v>28690736.146680869</v>
      </c>
      <c r="BC60" s="22">
        <f>((Data!$AJ$41*'Net zero Intermediate calcs'!BC59)+Data!$AK$41)</f>
        <v>29427878.294610903</v>
      </c>
      <c r="BD60" s="22">
        <f>((Data!$AJ$41*'Net zero Intermediate calcs'!BD59)+Data!$AK$41)</f>
        <v>30186924.579837136</v>
      </c>
      <c r="BE60" s="22">
        <f>((Data!$AJ$41*'Net zero Intermediate calcs'!BE59)+Data!$AK$41)</f>
        <v>30968665.161053352</v>
      </c>
      <c r="BF60" s="22">
        <f>((Data!$AJ$41*'Net zero Intermediate calcs'!BF59)+Data!$AK$41)</f>
        <v>31777041.760548241</v>
      </c>
      <c r="BG60" s="22">
        <f>((Data!$AJ$41*'Net zero Intermediate calcs'!BG59)+Data!$AK$41)</f>
        <v>32589840.917546183</v>
      </c>
      <c r="BH60" s="22">
        <f>((Data!$AJ$41*'Net zero Intermediate calcs'!BH59)+Data!$AK$41)</f>
        <v>32799128.54062748</v>
      </c>
      <c r="BI60" s="22">
        <f>((Data!$AJ$41*'Net zero Intermediate calcs'!BI59)+Data!$AK$41)</f>
        <v>32913535.923352383</v>
      </c>
      <c r="BJ60" s="22">
        <f>((Data!$AJ$41*'Net zero Intermediate calcs'!BJ59)+Data!$AK$41)</f>
        <v>33052907.287094057</v>
      </c>
      <c r="BK60" s="22">
        <f>((Data!$AJ$41*'Net zero Intermediate calcs'!BK59)+Data!$AK$41)</f>
        <v>33161711.129215896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3564370.7014591731</v>
      </c>
      <c r="AJ61" s="22">
        <f>((Data!$AJ$42*LN('Net zero Intermediate calcs'!AJ60))+Data!$AK$42)</f>
        <v>3569085.4852376375</v>
      </c>
      <c r="AK61" s="22">
        <f>((Data!$AJ$42*LN('Net zero Intermediate calcs'!AK60))+Data!$AK$42)</f>
        <v>3574700.8829525113</v>
      </c>
      <c r="AL61" s="22">
        <f>((Data!$AJ$42*LN('Net zero Intermediate calcs'!AL60))+Data!$AK$42)</f>
        <v>3581751.9069719724</v>
      </c>
      <c r="AM61" s="22">
        <f>((Data!$AJ$42*LN('Net zero Intermediate calcs'!AM60))+Data!$AK$42)</f>
        <v>3589518.7163143232</v>
      </c>
      <c r="AN61" s="22">
        <f>((Data!$AJ$42*LN('Net zero Intermediate calcs'!AN60))+Data!$AK$42)</f>
        <v>3598398.260987984</v>
      </c>
      <c r="AO61" s="22">
        <f>((Data!$AJ$42*LN('Net zero Intermediate calcs'!AO60))+Data!$AK$42)</f>
        <v>3607234.8484774865</v>
      </c>
      <c r="AP61" s="22">
        <f>((Data!$AJ$42*LN('Net zero Intermediate calcs'!AP60))+Data!$AK$42)</f>
        <v>3616886.8205028232</v>
      </c>
      <c r="AQ61" s="22">
        <f>((Data!$AJ$42*LN('Net zero Intermediate calcs'!AQ60))+Data!$AK$42)</f>
        <v>3626511.3419969305</v>
      </c>
      <c r="AR61" s="22">
        <f>((Data!$AJ$42*LN('Net zero Intermediate calcs'!AR60))+Data!$AK$42)</f>
        <v>3646105.0553544741</v>
      </c>
      <c r="AS61" s="22">
        <f>((Data!$AJ$42*LN('Net zero Intermediate calcs'!AS60))+Data!$AK$42)</f>
        <v>3665041.2308951039</v>
      </c>
      <c r="AT61" s="22">
        <f>((Data!$AJ$42*LN('Net zero Intermediate calcs'!AT60))+Data!$AK$42)</f>
        <v>3684668.5225796495</v>
      </c>
      <c r="AU61" s="22">
        <f>((Data!$AJ$42*LN('Net zero Intermediate calcs'!AU60))+Data!$AK$42)</f>
        <v>3706519.5423365235</v>
      </c>
      <c r="AV61" s="22">
        <f>((Data!$AJ$42*LN('Net zero Intermediate calcs'!AV60))+Data!$AK$42)</f>
        <v>3727127.6566787027</v>
      </c>
      <c r="AW61" s="22">
        <f>((Data!$AJ$42*LN('Net zero Intermediate calcs'!AW60))+Data!$AK$42)</f>
        <v>3748502.5641488675</v>
      </c>
      <c r="AX61" s="22">
        <f>((Data!$AJ$42*LN('Net zero Intermediate calcs'!AX60))+Data!$AK$42)</f>
        <v>3771023.8140096366</v>
      </c>
      <c r="AY61" s="22">
        <f>((Data!$AJ$42*LN('Net zero Intermediate calcs'!AY60))+Data!$AK$42)</f>
        <v>3791824.4122846276</v>
      </c>
      <c r="AZ61" s="22">
        <f>((Data!$AJ$42*LN('Net zero Intermediate calcs'!AZ60))+Data!$AK$42)</f>
        <v>3812376.2945072372</v>
      </c>
      <c r="BA61" s="22">
        <f>((Data!$AJ$42*LN('Net zero Intermediate calcs'!BA60))+Data!$AK$42)</f>
        <v>3832691.4002025202</v>
      </c>
      <c r="BB61" s="22">
        <f>((Data!$AJ$42*LN('Net zero Intermediate calcs'!BB60))+Data!$AK$42)</f>
        <v>3853534.5337813143</v>
      </c>
      <c r="BC61" s="22">
        <f>((Data!$AJ$42*LN('Net zero Intermediate calcs'!BC60))+Data!$AK$42)</f>
        <v>3873081.3363411855</v>
      </c>
      <c r="BD61" s="22">
        <f>((Data!$AJ$42*LN('Net zero Intermediate calcs'!BD60))+Data!$AK$42)</f>
        <v>3892703.8238897771</v>
      </c>
      <c r="BE61" s="22">
        <f>((Data!$AJ$42*LN('Net zero Intermediate calcs'!BE60))+Data!$AK$42)</f>
        <v>3912403.8408413623</v>
      </c>
      <c r="BF61" s="22">
        <f>((Data!$AJ$42*LN('Net zero Intermediate calcs'!BF60))+Data!$AK$42)</f>
        <v>3932258.8545571733</v>
      </c>
      <c r="BG61" s="22">
        <f>((Data!$AJ$42*LN('Net zero Intermediate calcs'!BG60))+Data!$AK$42)</f>
        <v>3951719.6370182075</v>
      </c>
      <c r="BH61" s="22">
        <f>((Data!$AJ$42*LN('Net zero Intermediate calcs'!BH60))+Data!$AK$42)</f>
        <v>3956652.022157019</v>
      </c>
      <c r="BI61" s="22">
        <f>((Data!$AJ$42*LN('Net zero Intermediate calcs'!BI60))+Data!$AK$42)</f>
        <v>3959335.0294739008</v>
      </c>
      <c r="BJ61" s="22">
        <f>((Data!$AJ$42*LN('Net zero Intermediate calcs'!BJ60))+Data!$AK$42)</f>
        <v>3962590.9033431858</v>
      </c>
      <c r="BK61" s="22">
        <f>((Data!$AJ$42*LN('Net zero Intermediate calcs'!BK60))+Data!$AK$42)</f>
        <v>3965123.1568813324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96540.497065540389</v>
      </c>
      <c r="M15">
        <f>'Net zero Activity data'!AO5*'Net zero supporting data'!M12</f>
        <v>145132.10692609247</v>
      </c>
      <c r="N15">
        <f>'Net zero Activity data'!AP5*'Net zero supporting data'!N12</f>
        <v>194098.50580247655</v>
      </c>
      <c r="O15">
        <f>'Net zero Activity data'!AQ5*'Net zero supporting data'!O12</f>
        <v>243649.93311034964</v>
      </c>
      <c r="P15">
        <f>'Net zero Activity data'!AR5*'Net zero supporting data'!P12</f>
        <v>293624.91065289971</v>
      </c>
      <c r="Q15">
        <f>'Net zero Activity data'!AS5*'Net zero supporting data'!Q12</f>
        <v>344342.9737598435</v>
      </c>
      <c r="R15">
        <f>'Net zero Activity data'!AT5*'Net zero supporting data'!R12</f>
        <v>395625.7669520154</v>
      </c>
      <c r="S15">
        <f>'Net zero Activity data'!AU5*'Net zero supporting data'!S12</f>
        <v>447762.67551066395</v>
      </c>
      <c r="T15">
        <f>'Net zero Activity data'!AV5*'Net zero supporting data'!T12</f>
        <v>500569.8578718435</v>
      </c>
      <c r="U15">
        <f>'Net zero Activity data'!AW5*'Net zero supporting data'!U12</f>
        <v>519712.43655037106</v>
      </c>
      <c r="V15">
        <f>'Net zero Activity data'!AX5*'Net zero supporting data'!V12</f>
        <v>539115.78071742214</v>
      </c>
      <c r="W15">
        <f>'Net zero Activity data'!AY5*'Net zero supporting data'!W12</f>
        <v>559307.4939485034</v>
      </c>
      <c r="X15">
        <f>'Net zero Activity data'!AZ5*'Net zero supporting data'!X12</f>
        <v>580991.44108851615</v>
      </c>
      <c r="Y15">
        <f>'Net zero Activity data'!BA5*'Net zero supporting data'!Y12</f>
        <v>602775.16844707949</v>
      </c>
      <c r="Z15">
        <f>'Net zero Activity data'!BB5*'Net zero supporting data'!Z12</f>
        <v>625263.79233207612</v>
      </c>
      <c r="AA15">
        <f>'Net zero Activity data'!BC5*'Net zero supporting data'!AA12</f>
        <v>648973.01073950692</v>
      </c>
      <c r="AB15">
        <f>'Net zero Activity data'!BD5*'Net zero supporting data'!AB12</f>
        <v>672539.79383437766</v>
      </c>
      <c r="AC15">
        <f>'Net zero Activity data'!BE5*'Net zero supporting data'!AC12</f>
        <v>696654.91949743265</v>
      </c>
      <c r="AD15">
        <f>'Net zero Activity data'!BF5*'Net zero supporting data'!AD12</f>
        <v>721329.46794217057</v>
      </c>
      <c r="AE15">
        <f>'Net zero Activity data'!BG5*'Net zero supporting data'!AE12</f>
        <v>732086.21271513856</v>
      </c>
      <c r="AF15">
        <f>'Net zero Activity data'!BH5*'Net zero supporting data'!AF12</f>
        <v>742383.13334988593</v>
      </c>
      <c r="AG15">
        <f>'Net zero Activity data'!BI5*'Net zero supporting data'!AG12</f>
        <v>752991.60323457443</v>
      </c>
      <c r="AH15">
        <f>'Net zero Activity data'!BJ5*'Net zero supporting data'!AH12</f>
        <v>763920.6667592742</v>
      </c>
      <c r="AI15">
        <f>'Net zero Activity data'!BK5*'Net zero supporting data'!AI12</f>
        <v>775226.91186963988</v>
      </c>
      <c r="AJ15">
        <f>'Net zero Activity data'!BL5*'Net zero supporting data'!AJ12</f>
        <v>786291.01333243132</v>
      </c>
      <c r="AK15">
        <f>'Net zero Activity data'!BM5*'Net zero supporting data'!AK12</f>
        <v>788276.29892310768</v>
      </c>
      <c r="AL15">
        <f>'Net zero Activity data'!BN5*'Net zero supporting data'!AL12</f>
        <v>788871.05381941213</v>
      </c>
      <c r="AM15">
        <f>'Net zero Activity data'!BO5*'Net zero supporting data'!AM12</f>
        <v>789873.3496560842</v>
      </c>
      <c r="AN15">
        <f>'Net zero Activity data'!BP5*'Net zero supporting data'!AN12</f>
        <v>790453.30939834286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79990.697568590607</v>
      </c>
      <c r="M16">
        <f>'Net zero Activity data'!AO6*'Net zero supporting data'!M12</f>
        <v>120252.31716733375</v>
      </c>
      <c r="N16">
        <f>'Net zero Activity data'!AP6*'Net zero supporting data'!N12</f>
        <v>160824.47623633774</v>
      </c>
      <c r="O16">
        <f>'Net zero Activity data'!AQ6*'Net zero supporting data'!O12</f>
        <v>201881.37314857543</v>
      </c>
      <c r="P16">
        <f>'Net zero Activity data'!AR6*'Net zero supporting data'!P12</f>
        <v>243289.21168383118</v>
      </c>
      <c r="Q16">
        <f>'Net zero Activity data'!AS6*'Net zero supporting data'!Q12</f>
        <v>285312.74968672747</v>
      </c>
      <c r="R16">
        <f>'Net zero Activity data'!AT6*'Net zero supporting data'!R12</f>
        <v>327804.20690309844</v>
      </c>
      <c r="S16">
        <f>'Net zero Activity data'!AU6*'Net zero supporting data'!S12</f>
        <v>371003.35970883589</v>
      </c>
      <c r="T16">
        <f>'Net zero Activity data'!AV6*'Net zero supporting data'!T12</f>
        <v>414757.88223667041</v>
      </c>
      <c r="U16">
        <f>'Net zero Activity data'!AW6*'Net zero supporting data'!U12</f>
        <v>430618.87599887891</v>
      </c>
      <c r="V16">
        <f>'Net zero Activity data'!AX6*'Net zero supporting data'!V12</f>
        <v>446695.93259443546</v>
      </c>
      <c r="W16">
        <f>'Net zero Activity data'!AY6*'Net zero supporting data'!W12</f>
        <v>463426.20927161706</v>
      </c>
      <c r="X16">
        <f>'Net zero Activity data'!AZ6*'Net zero supporting data'!X12</f>
        <v>481392.90833048482</v>
      </c>
      <c r="Y16">
        <f>'Net zero Activity data'!BA6*'Net zero supporting data'!Y12</f>
        <v>499442.2824275801</v>
      </c>
      <c r="Z16">
        <f>'Net zero Activity data'!BB6*'Net zero supporting data'!Z12</f>
        <v>518075.71364657726</v>
      </c>
      <c r="AA16">
        <f>'Net zero Activity data'!BC6*'Net zero supporting data'!AA12</f>
        <v>537720.4946127343</v>
      </c>
      <c r="AB16">
        <f>'Net zero Activity data'!BD6*'Net zero supporting data'!AB12</f>
        <v>557247.25774848426</v>
      </c>
      <c r="AC16">
        <f>'Net zero Activity data'!BE6*'Net zero supporting data'!AC12</f>
        <v>577228.3618693013</v>
      </c>
      <c r="AD16">
        <f>'Net zero Activity data'!BF6*'Net zero supporting data'!AD12</f>
        <v>597672.98772351281</v>
      </c>
      <c r="AE16">
        <f>'Net zero Activity data'!BG6*'Net zero supporting data'!AE12</f>
        <v>606585.71910682914</v>
      </c>
      <c r="AF16">
        <f>'Net zero Activity data'!BH6*'Net zero supporting data'!AF12</f>
        <v>615117.45334704837</v>
      </c>
      <c r="AG16">
        <f>'Net zero Activity data'!BI6*'Net zero supporting data'!AG12</f>
        <v>623907.32839436166</v>
      </c>
      <c r="AH16">
        <f>'Net zero Activity data'!BJ6*'Net zero supporting data'!AH12</f>
        <v>632962.83817196998</v>
      </c>
      <c r="AI16">
        <f>'Net zero Activity data'!BK6*'Net zero supporting data'!AI12</f>
        <v>642330.86983484449</v>
      </c>
      <c r="AJ16">
        <f>'Net zero Activity data'!BL6*'Net zero supporting data'!AJ12</f>
        <v>651498.26818972873</v>
      </c>
      <c r="AK16">
        <f>'Net zero Activity data'!BM6*'Net zero supporting data'!AK12</f>
        <v>653143.21910771774</v>
      </c>
      <c r="AL16">
        <f>'Net zero Activity data'!BN6*'Net zero supporting data'!AL12</f>
        <v>653636.0160217986</v>
      </c>
      <c r="AM16">
        <f>'Net zero Activity data'!BO6*'Net zero supporting data'!AM12</f>
        <v>654466.48971504113</v>
      </c>
      <c r="AN16">
        <f>'Net zero Activity data'!BP6*'Net zero supporting data'!AN12</f>
        <v>654947.02778719843</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99298.796981698702</v>
      </c>
      <c r="M17">
        <f>'Net zero Activity data'!AO7*'Net zero supporting data'!M12</f>
        <v>149278.73855255227</v>
      </c>
      <c r="N17">
        <f>'Net zero Activity data'!AP7*'Net zero supporting data'!N12</f>
        <v>199644.17739683308</v>
      </c>
      <c r="O17">
        <f>'Net zero Activity data'!AQ7*'Net zero supporting data'!O12</f>
        <v>250611.35977064539</v>
      </c>
      <c r="P17">
        <f>'Net zero Activity data'!AR7*'Net zero supporting data'!P12</f>
        <v>302014.19381441118</v>
      </c>
      <c r="Q17">
        <f>'Net zero Activity data'!AS7*'Net zero supporting data'!Q12</f>
        <v>354181.34443869622</v>
      </c>
      <c r="R17">
        <f>'Net zero Activity data'!AT7*'Net zero supporting data'!R12</f>
        <v>406929.36029350164</v>
      </c>
      <c r="S17">
        <f>'Net zero Activity data'!AU7*'Net zero supporting data'!S12</f>
        <v>460555.89481096878</v>
      </c>
      <c r="T17">
        <f>'Net zero Activity data'!AV7*'Net zero supporting data'!T12</f>
        <v>514871.85381103912</v>
      </c>
      <c r="U17">
        <f>'Net zero Activity data'!AW7*'Net zero supporting data'!U12</f>
        <v>534561.36330895312</v>
      </c>
      <c r="V17">
        <f>'Net zero Activity data'!AX7*'Net zero supporting data'!V12</f>
        <v>554519.08873791993</v>
      </c>
      <c r="W17">
        <f>'Net zero Activity data'!AY7*'Net zero supporting data'!W12</f>
        <v>575287.70806131791</v>
      </c>
      <c r="X17">
        <f>'Net zero Activity data'!AZ7*'Net zero supporting data'!X12</f>
        <v>597591.19654818811</v>
      </c>
      <c r="Y17">
        <f>'Net zero Activity data'!BA7*'Net zero supporting data'!Y12</f>
        <v>619997.31611699611</v>
      </c>
      <c r="Z17">
        <f>'Net zero Activity data'!BB7*'Net zero supporting data'!Z12</f>
        <v>643128.47211299266</v>
      </c>
      <c r="AA17">
        <f>'Net zero Activity data'!BC7*'Net zero supporting data'!AA12</f>
        <v>667515.09676063585</v>
      </c>
      <c r="AB17">
        <f>'Net zero Activity data'!BD7*'Net zero supporting data'!AB12</f>
        <v>691755.21651535993</v>
      </c>
      <c r="AC17">
        <f>'Net zero Activity data'!BE7*'Net zero supporting data'!AC12</f>
        <v>716559.3457687879</v>
      </c>
      <c r="AD17">
        <f>'Net zero Activity data'!BF7*'Net zero supporting data'!AD12</f>
        <v>741938.88131194701</v>
      </c>
      <c r="AE17">
        <f>'Net zero Activity data'!BG7*'Net zero supporting data'!AE12</f>
        <v>753002.961649857</v>
      </c>
      <c r="AF17">
        <f>'Net zero Activity data'!BH7*'Net zero supporting data'!AF12</f>
        <v>763594.0800170257</v>
      </c>
      <c r="AG17">
        <f>'Net zero Activity data'!BI7*'Net zero supporting data'!AG12</f>
        <v>774505.64904127677</v>
      </c>
      <c r="AH17">
        <f>'Net zero Activity data'!BJ7*'Net zero supporting data'!AH12</f>
        <v>785746.97152382496</v>
      </c>
      <c r="AI17">
        <f>'Net zero Activity data'!BK7*'Net zero supporting data'!AI12</f>
        <v>797376.25220877258</v>
      </c>
      <c r="AJ17">
        <f>'Net zero Activity data'!BL7*'Net zero supporting data'!AJ12</f>
        <v>808756.47085621522</v>
      </c>
      <c r="AK17">
        <f>'Net zero Activity data'!BM7*'Net zero supporting data'!AK12</f>
        <v>810798.47889233951</v>
      </c>
      <c r="AL17">
        <f>'Net zero Activity data'!BN7*'Net zero supporting data'!AL12</f>
        <v>811410.22678568121</v>
      </c>
      <c r="AM17">
        <f>'Net zero Activity data'!BO7*'Net zero supporting data'!AM12</f>
        <v>812441.15964625811</v>
      </c>
      <c r="AN17">
        <f>'Net zero Activity data'!BP7*'Net zero supporting data'!AN12</f>
        <v>813037.68966686714</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484079.10773940582</v>
      </c>
      <c r="M18">
        <f>'Net zero Activity data'!AO8*'Net zero supporting data'!M13</f>
        <v>718199.91857431282</v>
      </c>
      <c r="N18">
        <f>'Net zero Activity data'!AP8*'Net zero supporting data'!N13</f>
        <v>949208.07943492092</v>
      </c>
      <c r="O18">
        <f>'Net zero Activity data'!AQ8*'Net zero supporting data'!O13</f>
        <v>1179954.6058583958</v>
      </c>
      <c r="P18">
        <f>'Net zero Activity data'!AR8*'Net zero supporting data'!P13</f>
        <v>1410599.6919083006</v>
      </c>
      <c r="Q18">
        <f>'Net zero Activity data'!AS8*'Net zero supporting data'!Q13</f>
        <v>1643520.5159044862</v>
      </c>
      <c r="R18">
        <f>'Net zero Activity data'!AT8*'Net zero supporting data'!R13</f>
        <v>1875771.4728797751</v>
      </c>
      <c r="S18">
        <f>'Net zero Activity data'!AU8*'Net zero supporting data'!S13</f>
        <v>2111083.593920283</v>
      </c>
      <c r="T18">
        <f>'Net zero Activity data'!AV8*'Net zero supporting data'!T13</f>
        <v>2346490.4607826597</v>
      </c>
      <c r="U18">
        <f>'Net zero Activity data'!AW8*'Net zero supporting data'!U13</f>
        <v>2518313.1715561044</v>
      </c>
      <c r="V18">
        <f>'Net zero Activity data'!AX8*'Net zero supporting data'!V13</f>
        <v>2688784.1279241289</v>
      </c>
      <c r="W18">
        <f>'Net zero Activity data'!AY8*'Net zero supporting data'!W13</f>
        <v>2864781.8305715229</v>
      </c>
      <c r="X18">
        <f>'Net zero Activity data'!AZ8*'Net zero supporting data'!X13</f>
        <v>3055782.6627074964</v>
      </c>
      <c r="Y18">
        <f>'Net zero Activity data'!BA8*'Net zero supporting data'!Y13</f>
        <v>3241710.6728657912</v>
      </c>
      <c r="Z18">
        <f>'Net zero Activity data'!BB8*'Net zero supporting data'!Z13</f>
        <v>3434564.6257475652</v>
      </c>
      <c r="AA18">
        <f>'Net zero Activity data'!BC8*'Net zero supporting data'!AA13</f>
        <v>3637125.6799012511</v>
      </c>
      <c r="AB18">
        <f>'Net zero Activity data'!BD8*'Net zero supporting data'!AB13</f>
        <v>3829629.818329494</v>
      </c>
      <c r="AC18">
        <f>'Net zero Activity data'!BE8*'Net zero supporting data'!AC13</f>
        <v>4021195.0473051048</v>
      </c>
      <c r="AD18">
        <f>'Net zero Activity data'!BF8*'Net zero supporting data'!AD13</f>
        <v>4211372.2478908664</v>
      </c>
      <c r="AE18">
        <f>'Net zero Activity data'!BG8*'Net zero supporting data'!AE13</f>
        <v>4375003.929390721</v>
      </c>
      <c r="AF18">
        <f>'Net zero Activity data'!BH8*'Net zero supporting data'!AF13</f>
        <v>4529589.0587522155</v>
      </c>
      <c r="AG18">
        <f>'Net zero Activity data'!BI8*'Net zero supporting data'!AG13</f>
        <v>4685549.8554186262</v>
      </c>
      <c r="AH18">
        <f>'Net zero Activity data'!BJ8*'Net zero supporting data'!AH13</f>
        <v>4842787.4011248602</v>
      </c>
      <c r="AI18">
        <f>'Net zero Activity data'!BK8*'Net zero supporting data'!AI13</f>
        <v>5001854.1544698924</v>
      </c>
      <c r="AJ18">
        <f>'Net zero Activity data'!BL8*'Net zero supporting data'!AJ13</f>
        <v>5157974.9153767163</v>
      </c>
      <c r="AK18">
        <f>'Net zero Activity data'!BM8*'Net zero supporting data'!AK13</f>
        <v>5183354.2218196224</v>
      </c>
      <c r="AL18">
        <f>'Net zero Activity data'!BN8*'Net zero supporting data'!AL13</f>
        <v>5185386.6538465265</v>
      </c>
      <c r="AM18">
        <f>'Net zero Activity data'!BO8*'Net zero supporting data'!AM13</f>
        <v>5189223.4240207216</v>
      </c>
      <c r="AN18">
        <f>'Net zero Activity data'!BP8*'Net zero supporting data'!AN13</f>
        <v>5183336.7637730986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102091.17162549577</v>
      </c>
      <c r="M19">
        <f>'Net zero Activity data'!AO10*'Net zero supporting data'!M14</f>
        <v>155020.09891415384</v>
      </c>
      <c r="N19">
        <f>'Net zero Activity data'!AP10*'Net zero supporting data'!N14</f>
        <v>209632.0599613692</v>
      </c>
      <c r="O19">
        <f>'Net zero Activity data'!AQ10*'Net zero supporting data'!O14</f>
        <v>266567.91300358641</v>
      </c>
      <c r="P19">
        <f>'Net zero Activity data'!AR10*'Net zero supporting data'!P14</f>
        <v>325907.44102563214</v>
      </c>
      <c r="Q19">
        <f>'Net zero Activity data'!AS10*'Net zero supporting data'!Q14</f>
        <v>388260.58620689507</v>
      </c>
      <c r="R19">
        <f>'Net zero Activity data'!AT10*'Net zero supporting data'!R14</f>
        <v>453004.99798957841</v>
      </c>
      <c r="S19">
        <f>'Net zero Activity data'!AU10*'Net zero supporting data'!S14</f>
        <v>521107.61775845033</v>
      </c>
      <c r="T19">
        <f>'Net zero Activity data'!AV10*'Net zero supporting data'!T14</f>
        <v>591929.56299580494</v>
      </c>
      <c r="U19">
        <f>'Net zero Activity data'!AW10*'Net zero supporting data'!U14</f>
        <v>634669.6009801639</v>
      </c>
      <c r="V19">
        <f>'Net zero Activity data'!AX10*'Net zero supporting data'!V14</f>
        <v>678801.22578516148</v>
      </c>
      <c r="W19">
        <f>'Net zero Activity data'!AY10*'Net zero supporting data'!W14</f>
        <v>726213.85286493576</v>
      </c>
      <c r="X19">
        <f>'Net zero Activity data'!AZ10*'Net zero supporting data'!X14</f>
        <v>779499.04551541107</v>
      </c>
      <c r="Y19">
        <f>'Net zero Activity data'!BA10*'Net zero supporting data'!Y14</f>
        <v>833747.23737106775</v>
      </c>
      <c r="Z19">
        <f>'Net zero Activity data'!BB10*'Net zero supporting data'!Z14</f>
        <v>892221.06582916807</v>
      </c>
      <c r="AA19">
        <f>'Net zero Activity data'!BC10*'Net zero supporting data'!AA14</f>
        <v>955897.47748774127</v>
      </c>
      <c r="AB19">
        <f>'Net zero Activity data'!BD10*'Net zero supporting data'!AB14</f>
        <v>1019814.2482440937</v>
      </c>
      <c r="AC19">
        <f>'Net zero Activity data'!BE10*'Net zero supporting data'!AC14</f>
        <v>1086538.4990325081</v>
      </c>
      <c r="AD19">
        <f>'Net zero Activity data'!BF10*'Net zero supporting data'!AD14</f>
        <v>1156154.506494266</v>
      </c>
      <c r="AE19">
        <f>'Net zero Activity data'!BG10*'Net zero supporting data'!AE14</f>
        <v>1204844.118793569</v>
      </c>
      <c r="AF19">
        <f>'Net zero Activity data'!BH10*'Net zero supporting data'!AF14</f>
        <v>1252192.2581934838</v>
      </c>
      <c r="AG19">
        <f>'Net zero Activity data'!BI10*'Net zero supporting data'!AG14</f>
        <v>1301144.1457319811</v>
      </c>
      <c r="AH19">
        <f>'Net zero Activity data'!BJ10*'Net zero supporting data'!AH14</f>
        <v>1351760.6474956314</v>
      </c>
      <c r="AI19">
        <f>'Net zero Activity data'!BK10*'Net zero supporting data'!AI14</f>
        <v>1404289.806660047</v>
      </c>
      <c r="AJ19">
        <f>'Net zero Activity data'!BL10*'Net zero supporting data'!AJ14</f>
        <v>1457483.5702698494</v>
      </c>
      <c r="AK19">
        <f>'Net zero Activity data'!BM10*'Net zero supporting data'!AK14</f>
        <v>1475053.5504657943</v>
      </c>
      <c r="AL19">
        <f>'Net zero Activity data'!BN10*'Net zero supporting data'!AL14</f>
        <v>1487035.1953819722</v>
      </c>
      <c r="AM19">
        <f>'Net zero Activity data'!BO10*'Net zero supporting data'!AM14</f>
        <v>1500562.4970795747</v>
      </c>
      <c r="AN19">
        <f>'Net zero Activity data'!BP10*'Net zero supporting data'!AN14</f>
        <v>1512305.2786000853</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506837.609594087</v>
      </c>
      <c r="M20" s="11">
        <f>'Net zero Activity data'!AO5-'Net zero supporting data'!M15</f>
        <v>459585.00526595948</v>
      </c>
      <c r="N20" s="11">
        <f>'Net zero Activity data'!AP5-'Net zero supporting data'!N15</f>
        <v>412459.32483026269</v>
      </c>
      <c r="O20" s="11">
        <f>'Net zero Activity data'!AQ5-'Net zero supporting data'!O15</f>
        <v>365474.89966552443</v>
      </c>
      <c r="P20" s="11">
        <f>'Net zero Activity data'!AR5-'Net zero supporting data'!P15</f>
        <v>318093.65320730797</v>
      </c>
      <c r="Q20" s="11">
        <f>'Net zero Activity data'!AS5-'Net zero supporting data'!Q15</f>
        <v>270555.19366844837</v>
      </c>
      <c r="R20" s="11">
        <f>'Net zero Activity data'!AT5-'Net zero supporting data'!R15</f>
        <v>222539.49391050864</v>
      </c>
      <c r="S20" s="11">
        <f>'Net zero Activity data'!AU5-'Net zero supporting data'!S15</f>
        <v>174129.92936525826</v>
      </c>
      <c r="T20" s="11">
        <f>'Net zero Activity data'!AV5-'Net zero supporting data'!T15</f>
        <v>125142.46446796088</v>
      </c>
      <c r="U20" s="11">
        <f>'Net zero Activity data'!AW5-'Net zero supporting data'!U15</f>
        <v>114083.21777934971</v>
      </c>
      <c r="V20" s="11">
        <f>'Net zero Activity data'!AX5-'Net zero supporting data'!V15</f>
        <v>102688.72013665177</v>
      </c>
      <c r="W20" s="11">
        <f>'Net zero Activity data'!AY5-'Net zero supporting data'!W15</f>
        <v>91050.057154407492</v>
      </c>
      <c r="X20" s="11">
        <f>'Net zero Activity data'!AZ5-'Net zero supporting data'!X15</f>
        <v>79226.105602979427</v>
      </c>
      <c r="Y20" s="11">
        <f>'Net zero Activity data'!BA5-'Net zero supporting data'!Y15</f>
        <v>66975.018716342049</v>
      </c>
      <c r="Z20" s="11">
        <f>'Net zero Activity data'!BB5-'Net zero supporting data'!Z15</f>
        <v>54370.764550615218</v>
      </c>
      <c r="AA20" s="11">
        <f>'Net zero Activity data'!BC5-'Net zero supporting data'!AA15</f>
        <v>41423.809196138638</v>
      </c>
      <c r="AB20" s="11">
        <f>'Net zero Activity data'!BD5-'Net zero supporting data'!AB15</f>
        <v>28022.491409765556</v>
      </c>
      <c r="AC20" s="11">
        <f>'Net zero Activity data'!BE5-'Net zero supporting data'!AC15</f>
        <v>14217.447336682118</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419951.16223510064</v>
      </c>
      <c r="M21" s="11">
        <f>'Net zero Activity data'!AO6-'Net zero supporting data'!M16</f>
        <v>380799.00436322356</v>
      </c>
      <c r="N21" s="11">
        <f>'Net zero Activity data'!AP6-'Net zero supporting data'!N16</f>
        <v>341752.01200221764</v>
      </c>
      <c r="O21" s="11">
        <f>'Net zero Activity data'!AQ6-'Net zero supporting data'!O16</f>
        <v>302822.05972286308</v>
      </c>
      <c r="P21" s="11">
        <f>'Net zero Activity data'!AR6-'Net zero supporting data'!P16</f>
        <v>263563.31265748374</v>
      </c>
      <c r="Q21" s="11">
        <f>'Net zero Activity data'!AS6-'Net zero supporting data'!Q16</f>
        <v>224174.30332528579</v>
      </c>
      <c r="R21" s="11">
        <f>'Net zero Activity data'!AT6-'Net zero supporting data'!R16</f>
        <v>184389.86638299288</v>
      </c>
      <c r="S21" s="11">
        <f>'Net zero Activity data'!AU6-'Net zero supporting data'!S16</f>
        <v>144279.08433121396</v>
      </c>
      <c r="T21" s="11">
        <f>'Net zero Activity data'!AV6-'Net zero supporting data'!T16</f>
        <v>103689.47055916756</v>
      </c>
      <c r="U21" s="11">
        <f>'Net zero Activity data'!AW6-'Net zero supporting data'!U16</f>
        <v>94526.094731461199</v>
      </c>
      <c r="V21" s="11">
        <f>'Net zero Activity data'!AX6-'Net zero supporting data'!V16</f>
        <v>85084.939541797212</v>
      </c>
      <c r="W21" s="11">
        <f>'Net zero Activity data'!AY6-'Net zero supporting data'!W16</f>
        <v>75441.475927937601</v>
      </c>
      <c r="X21" s="11">
        <f>'Net zero Activity data'!AZ6-'Net zero supporting data'!X16</f>
        <v>65644.48749961151</v>
      </c>
      <c r="Y21" s="11">
        <f>'Net zero Activity data'!BA6-'Net zero supporting data'!Y16</f>
        <v>55493.586936397711</v>
      </c>
      <c r="Z21" s="11">
        <f>'Net zero Activity data'!BB6-'Net zero supporting data'!Z16</f>
        <v>45050.062056224036</v>
      </c>
      <c r="AA21" s="11">
        <f>'Net zero Activity data'!BC6-'Net zero supporting data'!AA16</f>
        <v>34322.584762514802</v>
      </c>
      <c r="AB21" s="11">
        <f>'Net zero Activity data'!BD6-'Net zero supporting data'!AB16</f>
        <v>23218.635739520076</v>
      </c>
      <c r="AC21" s="11">
        <f>'Net zero Activity data'!BE6-'Net zero supporting data'!AC16</f>
        <v>11780.170650393819</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521318.68415391818</v>
      </c>
      <c r="M22" s="11">
        <f>'Net zero Activity data'!AO7-'Net zero supporting data'!M17</f>
        <v>472716.00541641552</v>
      </c>
      <c r="N22" s="11">
        <f>'Net zero Activity data'!AP7-'Net zero supporting data'!N17</f>
        <v>424243.87696827028</v>
      </c>
      <c r="O22" s="11">
        <f>'Net zero Activity data'!AQ7-'Net zero supporting data'!O17</f>
        <v>375917.03965596808</v>
      </c>
      <c r="P22" s="11">
        <f>'Net zero Activity data'!AR7-'Net zero supporting data'!P17</f>
        <v>327182.04329894541</v>
      </c>
      <c r="Q22" s="11">
        <f>'Net zero Activity data'!AS7-'Net zero supporting data'!Q17</f>
        <v>278285.34205897554</v>
      </c>
      <c r="R22" s="11">
        <f>'Net zero Activity data'!AT7-'Net zero supporting data'!R17</f>
        <v>228897.76516509464</v>
      </c>
      <c r="S22" s="11">
        <f>'Net zero Activity data'!AU7-'Net zero supporting data'!S17</f>
        <v>179105.07020426565</v>
      </c>
      <c r="T22" s="11">
        <f>'Net zero Activity data'!AV7-'Net zero supporting data'!T17</f>
        <v>128717.96345275978</v>
      </c>
      <c r="U22" s="11">
        <f>'Net zero Activity data'!AW7-'Net zero supporting data'!U17</f>
        <v>117342.73828733119</v>
      </c>
      <c r="V22" s="11">
        <f>'Net zero Activity data'!AX7-'Net zero supporting data'!V17</f>
        <v>105622.68356912758</v>
      </c>
      <c r="W22" s="11">
        <f>'Net zero Activity data'!AY7-'Net zero supporting data'!W17</f>
        <v>93651.487358819111</v>
      </c>
      <c r="X22" s="11">
        <f>'Net zero Activity data'!AZ7-'Net zero supporting data'!X17</f>
        <v>81489.708620207384</v>
      </c>
      <c r="Y22" s="11">
        <f>'Net zero Activity data'!BA7-'Net zero supporting data'!Y17</f>
        <v>68888.590679666144</v>
      </c>
      <c r="Z22" s="11">
        <f>'Net zero Activity data'!BB7-'Net zero supporting data'!Z17</f>
        <v>55924.214966347092</v>
      </c>
      <c r="AA22" s="11">
        <f>'Net zero Activity data'!BC7-'Net zero supporting data'!AA17</f>
        <v>42607.346601742553</v>
      </c>
      <c r="AB22" s="11">
        <f>'Net zero Activity data'!BD7-'Net zero supporting data'!AB17</f>
        <v>28823.134021473234</v>
      </c>
      <c r="AC22" s="11">
        <f>'Net zero Activity data'!BE7-'Net zero supporting data'!AC17</f>
        <v>14623.660117730265</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4356711.9696546523</v>
      </c>
      <c r="M23" s="11">
        <f>'Net zero Activity data'!AO8-'Net zero supporting data'!M18</f>
        <v>4069799.5385877723</v>
      </c>
      <c r="N23" s="11">
        <f>'Net zero Activity data'!AP8-'Net zero supporting data'!N18</f>
        <v>3796832.3177396832</v>
      </c>
      <c r="O23" s="11">
        <f>'Net zero Activity data'!AQ8-'Net zero supporting data'!O18</f>
        <v>3539863.8175751874</v>
      </c>
      <c r="P23" s="11">
        <f>'Net zero Activity data'!AR8-'Net zero supporting data'!P18</f>
        <v>3291399.281119368</v>
      </c>
      <c r="Q23" s="11">
        <f>'Net zero Activity data'!AS8-'Net zero supporting data'!Q18</f>
        <v>3052252.3866797602</v>
      </c>
      <c r="R23" s="11">
        <f>'Net zero Activity data'!AT8-'Net zero supporting data'!R18</f>
        <v>2813657.2093196632</v>
      </c>
      <c r="S23" s="11">
        <f>'Net zero Activity data'!AU8-'Net zero supporting data'!S18</f>
        <v>2580213.2814581245</v>
      </c>
      <c r="T23" s="11">
        <f>'Net zero Activity data'!AV8-'Net zero supporting data'!T18</f>
        <v>2346490.4607826597</v>
      </c>
      <c r="U23" s="11">
        <f>'Net zero Activity data'!AW8-'Net zero supporting data'!U18</f>
        <v>2233221.1143988096</v>
      </c>
      <c r="V23" s="11">
        <f>'Net zero Activity data'!AX8-'Net zero supporting data'!V18</f>
        <v>2112616.1005118149</v>
      </c>
      <c r="W23" s="11">
        <f>'Net zero Activity data'!AY8-'Net zero supporting data'!W18</f>
        <v>1990780.5941259731</v>
      </c>
      <c r="X23" s="11">
        <f>'Net zero Activity data'!AZ8-'Net zero supporting data'!X18</f>
        <v>1872899.0513368519</v>
      </c>
      <c r="Y23" s="11">
        <f>'Net zero Activity data'!BA8-'Net zero supporting data'!Y18</f>
        <v>1745536.5161585016</v>
      </c>
      <c r="Z23" s="11">
        <f>'Net zero Activity data'!BB8-'Net zero supporting data'!Z18</f>
        <v>1616265.7062341468</v>
      </c>
      <c r="AA23" s="11">
        <f>'Net zero Activity data'!BC8-'Net zero supporting data'!AA18</f>
        <v>1485586.5453117774</v>
      </c>
      <c r="AB23" s="11">
        <f>'Net zero Activity data'!BD8-'Net zero supporting data'!AB18</f>
        <v>1345545.6118454966</v>
      </c>
      <c r="AC23" s="11">
        <f>'Net zero Activity data'!BE8-'Net zero supporting data'!AC18</f>
        <v>1201136.1829612632</v>
      </c>
      <c r="AD23" s="11">
        <f>'Net zero Activity data'!BF8-'Net zero supporting data'!AD18</f>
        <v>1052843.0619727159</v>
      </c>
      <c r="AE23" s="11">
        <f>'Net zero Activity data'!BG8-'Net zero supporting data'!AE18</f>
        <v>960366.71620771848</v>
      </c>
      <c r="AF23" s="11">
        <f>'Net zero Activity data'!BH8-'Net zero supporting data'!AF18</f>
        <v>862778.86833375506</v>
      </c>
      <c r="AG23" s="11">
        <f>'Net zero Activity data'!BI8-'Net zero supporting data'!AG18</f>
        <v>762763.92995186895</v>
      </c>
      <c r="AH23" s="11">
        <f>'Net zero Activity data'!BJ8-'Net zero supporting data'!AH18</f>
        <v>660380.10015338939</v>
      </c>
      <c r="AI23" s="11">
        <f>'Net zero Activity data'!BK8-'Net zero supporting data'!AI18</f>
        <v>555761.57271887641</v>
      </c>
      <c r="AJ23" s="11">
        <f>'Net zero Activity data'!BL8-'Net zero supporting data'!AJ18</f>
        <v>448519.55785884429</v>
      </c>
      <c r="AK23" s="11">
        <f>'Net zero Activity data'!BM8-'Net zero supporting data'!AK18</f>
        <v>330852.39713742211</v>
      </c>
      <c r="AL23" s="11">
        <f>'Net zero Activity data'!BN8-'Net zero supporting data'!AL18</f>
        <v>216057.77724360395</v>
      </c>
      <c r="AM23" s="11">
        <f>'Net zero Activity data'!BO8-'Net zero supporting data'!AM18</f>
        <v>105902.51885756478</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535978.65103385283</v>
      </c>
      <c r="M24" s="11">
        <f>'Net zero Activity data'!AO10-'Net zero supporting data'!M19</f>
        <v>490896.97989482048</v>
      </c>
      <c r="N24" s="11">
        <f>'Net zero Activity data'!AP10-'Net zero supporting data'!N19</f>
        <v>445468.12741790951</v>
      </c>
      <c r="O24" s="11">
        <f>'Net zero Activity data'!AQ10-'Net zero supporting data'!O19</f>
        <v>399851.86950537952</v>
      </c>
      <c r="P24" s="11">
        <f>'Net zero Activity data'!AR10-'Net zero supporting data'!P19</f>
        <v>353066.39444443473</v>
      </c>
      <c r="Q24" s="11">
        <f>'Net zero Activity data'!AS10-'Net zero supporting data'!Q19</f>
        <v>305061.88916256034</v>
      </c>
      <c r="R24" s="11">
        <f>'Net zero Activity data'!AT10-'Net zero supporting data'!R19</f>
        <v>254815.31136913784</v>
      </c>
      <c r="S24" s="11">
        <f>'Net zero Activity data'!AU10-'Net zero supporting data'!S19</f>
        <v>202652.96246161964</v>
      </c>
      <c r="T24" s="11">
        <f>'Net zero Activity data'!AV10-'Net zero supporting data'!T19</f>
        <v>147982.39074895123</v>
      </c>
      <c r="U24" s="11">
        <f>'Net zero Activity data'!AW10-'Net zero supporting data'!U19</f>
        <v>139317.71728832857</v>
      </c>
      <c r="V24" s="11">
        <f>'Net zero Activity data'!AX10-'Net zero supporting data'!V19</f>
        <v>129295.47157812596</v>
      </c>
      <c r="W24" s="11">
        <f>'Net zero Activity data'!AY10-'Net zero supporting data'!W19</f>
        <v>118220.85976871033</v>
      </c>
      <c r="X24" s="11">
        <f>'Net zero Activity data'!AZ10-'Net zero supporting data'!X19</f>
        <v>106295.32438846503</v>
      </c>
      <c r="Y24" s="11">
        <f>'Net zero Activity data'!BA10-'Net zero supporting data'!Y19</f>
        <v>92638.581930118497</v>
      </c>
      <c r="Z24" s="11">
        <f>'Net zero Activity data'!BB10-'Net zero supporting data'!Z19</f>
        <v>77584.440506884013</v>
      </c>
      <c r="AA24" s="11">
        <f>'Net zero Activity data'!BC10-'Net zero supporting data'!AA19</f>
        <v>61014.732605600264</v>
      </c>
      <c r="AB24" s="11">
        <f>'Net zero Activity data'!BD10-'Net zero supporting data'!AB19</f>
        <v>42492.260343503673</v>
      </c>
      <c r="AC24" s="11">
        <f>'Net zero Activity data'!BE10-'Net zero supporting data'!AC19</f>
        <v>22174.255082295742</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84472.934932347824</v>
      </c>
      <c r="M38">
        <f>'Net zero Activity data'!AO5*'Net zero supporting data'!M36</f>
        <v>126990.59356033089</v>
      </c>
      <c r="N38">
        <f>'Net zero Activity data'!AP5*'Net zero supporting data'!N36</f>
        <v>169836.19257716698</v>
      </c>
      <c r="O38">
        <f>'Net zero Activity data'!AQ5*'Net zero supporting data'!O36</f>
        <v>213193.69147155591</v>
      </c>
      <c r="P38">
        <f>'Net zero Activity data'!AR5*'Net zero supporting data'!P36</f>
        <v>256921.79682128722</v>
      </c>
      <c r="Q38">
        <f>'Net zero Activity data'!AS5*'Net zero supporting data'!Q36</f>
        <v>301300.10203986301</v>
      </c>
      <c r="R38">
        <f>'Net zero Activity data'!AT5*'Net zero supporting data'!R36</f>
        <v>346172.54608301341</v>
      </c>
      <c r="S38">
        <f>'Net zero Activity data'!AU5*'Net zero supporting data'!S36</f>
        <v>391792.34107183095</v>
      </c>
      <c r="T38">
        <f>'Net zero Activity data'!AV5*'Net zero supporting data'!T36</f>
        <v>437998.62563786306</v>
      </c>
      <c r="U38">
        <f>'Net zero Activity data'!AW5*'Net zero supporting data'!U36</f>
        <v>462670.82766069617</v>
      </c>
      <c r="V38">
        <f>'Net zero Activity data'!AX5*'Net zero supporting data'!V36</f>
        <v>487771.4206490962</v>
      </c>
      <c r="W38">
        <f>'Net zero Activity data'!AY5*'Net zero supporting data'!W36</f>
        <v>513782.46537129965</v>
      </c>
      <c r="X38">
        <f>'Net zero Activity data'!AZ5*'Net zero supporting data'!X36</f>
        <v>541378.38828702644</v>
      </c>
      <c r="Y38">
        <f>'Net zero Activity data'!BA5*'Net zero supporting data'!Y36</f>
        <v>569287.65908890835</v>
      </c>
      <c r="Z38">
        <f>'Net zero Activity data'!BB5*'Net zero supporting data'!Z36</f>
        <v>598078.41005676845</v>
      </c>
      <c r="AA38">
        <f>'Net zero Activity data'!BC5*'Net zero supporting data'!AA36</f>
        <v>628261.10614143754</v>
      </c>
      <c r="AB38">
        <f>'Net zero Activity data'!BD5*'Net zero supporting data'!AB36</f>
        <v>658528.54812949477</v>
      </c>
      <c r="AC38">
        <f>'Net zero Activity data'!BE5*'Net zero supporting data'!AC36</f>
        <v>689546.19582909148</v>
      </c>
      <c r="AD38">
        <f>'Net zero Activity data'!BF5*'Net zero supporting data'!AD36</f>
        <v>721329.46794217057</v>
      </c>
      <c r="AE38">
        <f>'Net zero Activity data'!BG5*'Net zero supporting data'!AE36</f>
        <v>732086.21271513856</v>
      </c>
      <c r="AF38">
        <f>'Net zero Activity data'!BH5*'Net zero supporting data'!AF36</f>
        <v>742383.13334988593</v>
      </c>
      <c r="AG38">
        <f>'Net zero Activity data'!BI5*'Net zero supporting data'!AG36</f>
        <v>752991.60323457443</v>
      </c>
      <c r="AH38">
        <f>'Net zero Activity data'!BJ5*'Net zero supporting data'!AH36</f>
        <v>763920.6667592742</v>
      </c>
      <c r="AI38">
        <f>'Net zero Activity data'!BK5*'Net zero supporting data'!AI36</f>
        <v>775226.91186963988</v>
      </c>
      <c r="AJ38">
        <f>'Net zero Activity data'!BL5*'Net zero supporting data'!AJ36</f>
        <v>786291.01333243132</v>
      </c>
      <c r="AK38">
        <f>'Net zero Activity data'!BM5*'Net zero supporting data'!AK36</f>
        <v>788276.29892310768</v>
      </c>
      <c r="AL38">
        <f>'Net zero Activity data'!BN5*'Net zero supporting data'!AL36</f>
        <v>788871.05381941213</v>
      </c>
      <c r="AM38">
        <f>'Net zero Activity data'!BO5*'Net zero supporting data'!AM36</f>
        <v>789873.3496560842</v>
      </c>
      <c r="AN38">
        <f>'Net zero Activity data'!BP5*'Net zero supporting data'!AN36</f>
        <v>790453.30939834286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89329.7751723088</v>
      </c>
      <c r="M39">
        <f>'Net zero Activity data'!AO10*'Net zero supporting data'!M37</f>
        <v>135642.58654988458</v>
      </c>
      <c r="N39">
        <f>'Net zero Activity data'!AP10*'Net zero supporting data'!N37</f>
        <v>183428.05246619802</v>
      </c>
      <c r="O39">
        <f>'Net zero Activity data'!AQ10*'Net zero supporting data'!O37</f>
        <v>233246.92387813807</v>
      </c>
      <c r="P39">
        <f>'Net zero Activity data'!AR10*'Net zero supporting data'!P37</f>
        <v>285169.01089742809</v>
      </c>
      <c r="Q39">
        <f>'Net zero Activity data'!AS10*'Net zero supporting data'!Q37</f>
        <v>339728.01293103315</v>
      </c>
      <c r="R39">
        <f>'Net zero Activity data'!AT10*'Net zero supporting data'!R37</f>
        <v>396379.37324088108</v>
      </c>
      <c r="S39">
        <f>'Net zero Activity data'!AU10*'Net zero supporting data'!S37</f>
        <v>455969.16553864401</v>
      </c>
      <c r="T39">
        <f>'Net zero Activity data'!AV10*'Net zero supporting data'!T37</f>
        <v>517938.36762132926</v>
      </c>
      <c r="U39">
        <f>'Net zero Activity data'!AW10*'Net zero supporting data'!U37</f>
        <v>565010.7423359995</v>
      </c>
      <c r="V39">
        <f>'Net zero Activity data'!AX10*'Net zero supporting data'!V37</f>
        <v>614153.48999609845</v>
      </c>
      <c r="W39">
        <f>'Net zero Activity data'!AY10*'Net zero supporting data'!W37</f>
        <v>667103.42298058048</v>
      </c>
      <c r="X39">
        <f>'Net zero Activity data'!AZ10*'Net zero supporting data'!X37</f>
        <v>726351.38332117849</v>
      </c>
      <c r="Y39">
        <f>'Net zero Activity data'!BA10*'Net zero supporting data'!Y37</f>
        <v>787427.94640600844</v>
      </c>
      <c r="Z39">
        <f>'Net zero Activity data'!BB10*'Net zero supporting data'!Z37</f>
        <v>853428.84557572589</v>
      </c>
      <c r="AA39">
        <f>'Net zero Activity data'!BC10*'Net zero supporting data'!AA37</f>
        <v>925390.11118494091</v>
      </c>
      <c r="AB39">
        <f>'Net zero Activity data'!BD10*'Net zero supporting data'!AB37</f>
        <v>998568.11807234178</v>
      </c>
      <c r="AC39">
        <f>'Net zero Activity data'!BE10*'Net zero supporting data'!AC37</f>
        <v>1075451.37149136</v>
      </c>
      <c r="AD39">
        <f>'Net zero Activity data'!BF10*'Net zero supporting data'!AD37</f>
        <v>1156154.506494266</v>
      </c>
      <c r="AE39">
        <f>'Net zero Activity data'!BG10*'Net zero supporting data'!AE37</f>
        <v>1204844.118793569</v>
      </c>
      <c r="AF39">
        <f>'Net zero Activity data'!BH10*'Net zero supporting data'!AF37</f>
        <v>1252192.2581934838</v>
      </c>
      <c r="AG39">
        <f>'Net zero Activity data'!BI10*'Net zero supporting data'!AG37</f>
        <v>1301144.1457319811</v>
      </c>
      <c r="AH39">
        <f>'Net zero Activity data'!BJ10*'Net zero supporting data'!AH37</f>
        <v>1351760.6474956314</v>
      </c>
      <c r="AI39">
        <f>'Net zero Activity data'!BK10*'Net zero supporting data'!AI37</f>
        <v>1404289.806660047</v>
      </c>
      <c r="AJ39">
        <f>'Net zero Activity data'!BL10*'Net zero supporting data'!AJ37</f>
        <v>1457483.5702698494</v>
      </c>
      <c r="AK39">
        <f>'Net zero Activity data'!BM10*'Net zero supporting data'!AK37</f>
        <v>1475053.5504657943</v>
      </c>
      <c r="AL39">
        <f>'Net zero Activity data'!BN10*'Net zero supporting data'!AL37</f>
        <v>1487035.1953819722</v>
      </c>
      <c r="AM39">
        <f>'Net zero Activity data'!BO10*'Net zero supporting data'!AM37</f>
        <v>1500562.4970795747</v>
      </c>
      <c r="AN39">
        <f>'Net zero Activity data'!BP10*'Net zero supporting data'!AN37</f>
        <v>1512305.2786000853</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518905.17172727955</v>
      </c>
      <c r="M40" s="11">
        <f>'Net zero Activity data'!AO5-'Net zero supporting data'!M38</f>
        <v>477726.51863172103</v>
      </c>
      <c r="N40" s="11">
        <f>'Net zero Activity data'!AP5-'Net zero supporting data'!N38</f>
        <v>436721.63805557229</v>
      </c>
      <c r="O40" s="11">
        <f>'Net zero Activity data'!AQ5-'Net zero supporting data'!O38</f>
        <v>395931.14130431815</v>
      </c>
      <c r="P40" s="11">
        <f>'Net zero Activity data'!AR5-'Net zero supporting data'!P38</f>
        <v>354796.76703892043</v>
      </c>
      <c r="Q40" s="11">
        <f>'Net zero Activity data'!AS5-'Net zero supporting data'!Q38</f>
        <v>313598.06538842886</v>
      </c>
      <c r="R40" s="11">
        <f>'Net zero Activity data'!AT5-'Net zero supporting data'!R38</f>
        <v>271992.71477951063</v>
      </c>
      <c r="S40" s="11">
        <f>'Net zero Activity data'!AU5-'Net zero supporting data'!S38</f>
        <v>230100.26380409126</v>
      </c>
      <c r="T40" s="11">
        <f>'Net zero Activity data'!AV5-'Net zero supporting data'!T38</f>
        <v>187713.69670194131</v>
      </c>
      <c r="U40" s="11">
        <f>'Net zero Activity data'!AW5-'Net zero supporting data'!U38</f>
        <v>171124.82666902459</v>
      </c>
      <c r="V40" s="11">
        <f>'Net zero Activity data'!AX5-'Net zero supporting data'!V38</f>
        <v>154033.08020497771</v>
      </c>
      <c r="W40" s="11">
        <f>'Net zero Activity data'!AY5-'Net zero supporting data'!W38</f>
        <v>136575.08573161124</v>
      </c>
      <c r="X40" s="11">
        <f>'Net zero Activity data'!AZ5-'Net zero supporting data'!X38</f>
        <v>118839.15840446914</v>
      </c>
      <c r="Y40" s="11">
        <f>'Net zero Activity data'!BA5-'Net zero supporting data'!Y38</f>
        <v>100462.52807451319</v>
      </c>
      <c r="Z40" s="11">
        <f>'Net zero Activity data'!BB5-'Net zero supporting data'!Z38</f>
        <v>81556.146825922886</v>
      </c>
      <c r="AA40" s="11">
        <f>'Net zero Activity data'!BC5-'Net zero supporting data'!AA38</f>
        <v>62135.713794208015</v>
      </c>
      <c r="AB40" s="11">
        <f>'Net zero Activity data'!BD5-'Net zero supporting data'!AB38</f>
        <v>42033.737114648451</v>
      </c>
      <c r="AC40" s="11">
        <f>'Net zero Activity data'!BE5-'Net zero supporting data'!AC38</f>
        <v>21326.171005023294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548740.04748703982</v>
      </c>
      <c r="M41" s="11">
        <f>'Net zero Activity data'!AO10-'Net zero supporting data'!M39</f>
        <v>510274.49225908978</v>
      </c>
      <c r="N41" s="11">
        <f>'Net zero Activity data'!AP10-'Net zero supporting data'!N39</f>
        <v>471672.13491308072</v>
      </c>
      <c r="O41" s="11">
        <f>'Net zero Activity data'!AQ10-'Net zero supporting data'!O39</f>
        <v>433172.85863082786</v>
      </c>
      <c r="P41" s="11">
        <f>'Net zero Activity data'!AR10-'Net zero supporting data'!P39</f>
        <v>393804.82457263878</v>
      </c>
      <c r="Q41" s="11">
        <f>'Net zero Activity data'!AS10-'Net zero supporting data'!Q39</f>
        <v>353594.46243842226</v>
      </c>
      <c r="R41" s="11">
        <f>'Net zero Activity data'!AT10-'Net zero supporting data'!R39</f>
        <v>311440.93611783517</v>
      </c>
      <c r="S41" s="11">
        <f>'Net zero Activity data'!AU10-'Net zero supporting data'!S39</f>
        <v>267791.41468142596</v>
      </c>
      <c r="T41" s="11">
        <f>'Net zero Activity data'!AV10-'Net zero supporting data'!T39</f>
        <v>221973.58612342691</v>
      </c>
      <c r="U41" s="11">
        <f>'Net zero Activity data'!AW10-'Net zero supporting data'!U39</f>
        <v>208976.57593249297</v>
      </c>
      <c r="V41" s="11">
        <f>'Net zero Activity data'!AX10-'Net zero supporting data'!V39</f>
        <v>193943.207367189</v>
      </c>
      <c r="W41" s="11">
        <f>'Net zero Activity data'!AY10-'Net zero supporting data'!W39</f>
        <v>177331.28965306561</v>
      </c>
      <c r="X41" s="11">
        <f>'Net zero Activity data'!AZ10-'Net zero supporting data'!X39</f>
        <v>159442.9865826976</v>
      </c>
      <c r="Y41" s="11">
        <f>'Net zero Activity data'!BA10-'Net zero supporting data'!Y39</f>
        <v>138957.8728951778</v>
      </c>
      <c r="Z41" s="11">
        <f>'Net zero Activity data'!BB10-'Net zero supporting data'!Z39</f>
        <v>116376.66076032619</v>
      </c>
      <c r="AA41" s="11">
        <f>'Net zero Activity data'!BC10-'Net zero supporting data'!AA39</f>
        <v>91522.098908400629</v>
      </c>
      <c r="AB41" s="11">
        <f>'Net zero Activity data'!BD10-'Net zero supporting data'!AB39</f>
        <v>63738.390515255625</v>
      </c>
      <c r="AC41" s="11">
        <f>'Net zero Activity data'!BE10-'Net zero supporting data'!AC39</f>
        <v>33261.382623443846</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48270.248532770194</v>
      </c>
      <c r="M71">
        <f>'Net zero Activity data'!AO5*'Net zero supporting data'!M66</f>
        <v>72566.053463046235</v>
      </c>
      <c r="N71">
        <f>'Net zero Activity data'!AP5*'Net zero supporting data'!N66</f>
        <v>97049.252901238273</v>
      </c>
      <c r="O71">
        <f>'Net zero Activity data'!AQ5*'Net zero supporting data'!O66</f>
        <v>121824.96655517482</v>
      </c>
      <c r="P71">
        <f>'Net zero Activity data'!AR5*'Net zero supporting data'!P66</f>
        <v>146812.45532644985</v>
      </c>
      <c r="Q71">
        <f>'Net zero Activity data'!AS5*'Net zero supporting data'!Q66</f>
        <v>172171.48687992175</v>
      </c>
      <c r="R71">
        <f>'Net zero Activity data'!AT5*'Net zero supporting data'!R66</f>
        <v>197812.8834760077</v>
      </c>
      <c r="S71">
        <f>'Net zero Activity data'!AU5*'Net zero supporting data'!S66</f>
        <v>223881.33775533197</v>
      </c>
      <c r="T71">
        <f>'Net zero Activity data'!AV5*'Net zero supporting data'!T66</f>
        <v>250284.92893592175</v>
      </c>
      <c r="U71">
        <f>'Net zero Activity data'!AW5*'Net zero supporting data'!U66</f>
        <v>266194.17481848277</v>
      </c>
      <c r="V71">
        <f>'Net zero Activity data'!AX5*'Net zero supporting data'!V66</f>
        <v>282393.98037579254</v>
      </c>
      <c r="W71">
        <f>'Net zero Activity data'!AY5*'Net zero supporting data'!W66</f>
        <v>299164.47350733908</v>
      </c>
      <c r="X71">
        <f>'Net zero Activity data'!AZ5*'Net zero supporting data'!X66</f>
        <v>316904.42241191794</v>
      </c>
      <c r="Y71">
        <f>'Net zero Activity data'!BA5*'Net zero supporting data'!Y66</f>
        <v>334875.09358171083</v>
      </c>
      <c r="Z71">
        <f>'Net zero Activity data'!BB5*'Net zero supporting data'!Z66</f>
        <v>353409.96957899956</v>
      </c>
      <c r="AA71">
        <f>'Net zero Activity data'!BC5*'Net zero supporting data'!AA66</f>
        <v>372814.28276524867</v>
      </c>
      <c r="AB71">
        <f>'Net zero Activity data'!BD5*'Net zero supporting data'!AB66</f>
        <v>392314.87973672029</v>
      </c>
      <c r="AC71">
        <f>'Net zero Activity data'!BE5*'Net zero supporting data'!AC66</f>
        <v>412305.97276378667</v>
      </c>
      <c r="AD71">
        <f>'Net zero Activity data'!BF5*'Net zero supporting data'!AD66</f>
        <v>432797.68076530233</v>
      </c>
      <c r="AE71">
        <f>'Net zero Activity data'!BG5*'Net zero supporting data'!AE66</f>
        <v>453893.45188338589</v>
      </c>
      <c r="AF71">
        <f>'Net zero Activity data'!BH5*'Net zero supporting data'!AF66</f>
        <v>475125.20534392702</v>
      </c>
      <c r="AG71">
        <f>'Net zero Activity data'!BI5*'Net zero supporting data'!AG66</f>
        <v>496974.45813481917</v>
      </c>
      <c r="AH71">
        <f>'Net zero Activity data'!BJ5*'Net zero supporting data'!AH66</f>
        <v>519466.05339630647</v>
      </c>
      <c r="AI71">
        <f>'Net zero Activity data'!BK5*'Net zero supporting data'!AI66</f>
        <v>542658.83830874797</v>
      </c>
      <c r="AJ71">
        <f>'Net zero Activity data'!BL5*'Net zero supporting data'!AJ66</f>
        <v>566129.52959935064</v>
      </c>
      <c r="AK71">
        <f>'Net zero Activity data'!BM5*'Net zero supporting data'!AK66</f>
        <v>583324.46120309981</v>
      </c>
      <c r="AL71">
        <f>'Net zero Activity data'!BN5*'Net zero supporting data'!AL66</f>
        <v>599542.00090275332</v>
      </c>
      <c r="AM71">
        <f>'Net zero Activity data'!BO5*'Net zero supporting data'!AM66</f>
        <v>616101.21273174579</v>
      </c>
      <c r="AN71">
        <f>'Net zero Activity data'!BP5*'Net zero supporting data'!AN66</f>
        <v>632362.64751867438</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39995.348784295304</v>
      </c>
      <c r="M72">
        <f>'Net zero Activity data'!AO6*'Net zero supporting data'!M67</f>
        <v>60126.158583666875</v>
      </c>
      <c r="N72">
        <f>'Net zero Activity data'!AP6*'Net zero supporting data'!N67</f>
        <v>80412.238118168869</v>
      </c>
      <c r="O72">
        <f>'Net zero Activity data'!AQ6*'Net zero supporting data'!O67</f>
        <v>100940.68657428771</v>
      </c>
      <c r="P72">
        <f>'Net zero Activity data'!AR6*'Net zero supporting data'!P67</f>
        <v>121644.60584191559</v>
      </c>
      <c r="Q72">
        <f>'Net zero Activity data'!AS6*'Net zero supporting data'!Q67</f>
        <v>142656.37484336374</v>
      </c>
      <c r="R72">
        <f>'Net zero Activity data'!AT6*'Net zero supporting data'!R67</f>
        <v>163902.10345154922</v>
      </c>
      <c r="S72">
        <f>'Net zero Activity data'!AU6*'Net zero supporting data'!S67</f>
        <v>185501.67985441795</v>
      </c>
      <c r="T72">
        <f>'Net zero Activity data'!AV6*'Net zero supporting data'!T67</f>
        <v>207378.94111833521</v>
      </c>
      <c r="U72">
        <f>'Net zero Activity data'!AW6*'Net zero supporting data'!U67</f>
        <v>220560.88770674285</v>
      </c>
      <c r="V72">
        <f>'Net zero Activity data'!AX6*'Net zero supporting data'!V67</f>
        <v>233983.58373994241</v>
      </c>
      <c r="W72">
        <f>'Net zero Activity data'!AY6*'Net zero supporting data'!W67</f>
        <v>247879.13519179518</v>
      </c>
      <c r="X72">
        <f>'Net zero Activity data'!AZ6*'Net zero supporting data'!X67</f>
        <v>262577.94999844627</v>
      </c>
      <c r="Y72">
        <f>'Net zero Activity data'!BA6*'Net zero supporting data'!Y67</f>
        <v>277467.93468198896</v>
      </c>
      <c r="Z72">
        <f>'Net zero Activity data'!BB6*'Net zero supporting data'!Z67</f>
        <v>292825.40336545673</v>
      </c>
      <c r="AA72">
        <f>'Net zero Activity data'!BC6*'Net zero supporting data'!AA67</f>
        <v>308903.26286263461</v>
      </c>
      <c r="AB72">
        <f>'Net zero Activity data'!BD6*'Net zero supporting data'!AB67</f>
        <v>325060.90035328252</v>
      </c>
      <c r="AC72">
        <f>'Net zero Activity data'!BE6*'Net zero supporting data'!AC67</f>
        <v>341624.9488614233</v>
      </c>
      <c r="AD72">
        <f>'Net zero Activity data'!BF6*'Net zero supporting data'!AD67</f>
        <v>358603.7926341077</v>
      </c>
      <c r="AE72">
        <f>'Net zero Activity data'!BG6*'Net zero supporting data'!AE67</f>
        <v>376083.14584623405</v>
      </c>
      <c r="AF72">
        <f>'Net zero Activity data'!BH6*'Net zero supporting data'!AF67</f>
        <v>393675.17014211096</v>
      </c>
      <c r="AG72">
        <f>'Net zero Activity data'!BI6*'Net zero supporting data'!AG67</f>
        <v>411778.8367402787</v>
      </c>
      <c r="AH72">
        <f>'Net zero Activity data'!BJ6*'Net zero supporting data'!AH67</f>
        <v>430414.72995693964</v>
      </c>
      <c r="AI72">
        <f>'Net zero Activity data'!BK6*'Net zero supporting data'!AI67</f>
        <v>449631.6088843912</v>
      </c>
      <c r="AJ72">
        <f>'Net zero Activity data'!BL6*'Net zero supporting data'!AJ67</f>
        <v>469078.75309660472</v>
      </c>
      <c r="AK72">
        <f>'Net zero Activity data'!BM6*'Net zero supporting data'!AK67</f>
        <v>483325.98213971121</v>
      </c>
      <c r="AL72">
        <f>'Net zero Activity data'!BN6*'Net zero supporting data'!AL67</f>
        <v>496763.37217656703</v>
      </c>
      <c r="AM72">
        <f>'Net zero Activity data'!BO6*'Net zero supporting data'!AM67</f>
        <v>510483.86197773216</v>
      </c>
      <c r="AN72">
        <f>'Net zero Activity data'!BP6*'Net zero supporting data'!AN67</f>
        <v>523957.62222975877</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49649.398490849351</v>
      </c>
      <c r="M73">
        <f>'Net zero Activity data'!AO7*'Net zero supporting data'!M68</f>
        <v>74639.369276276135</v>
      </c>
      <c r="N73">
        <f>'Net zero Activity data'!AP7*'Net zero supporting data'!N68</f>
        <v>99822.088698416541</v>
      </c>
      <c r="O73">
        <f>'Net zero Activity data'!AQ7*'Net zero supporting data'!O68</f>
        <v>125305.67988532269</v>
      </c>
      <c r="P73">
        <f>'Net zero Activity data'!AR7*'Net zero supporting data'!P68</f>
        <v>151007.09690720559</v>
      </c>
      <c r="Q73">
        <f>'Net zero Activity data'!AS7*'Net zero supporting data'!Q68</f>
        <v>177090.67221934811</v>
      </c>
      <c r="R73">
        <f>'Net zero Activity data'!AT7*'Net zero supporting data'!R68</f>
        <v>203464.68014675082</v>
      </c>
      <c r="S73">
        <f>'Net zero Activity data'!AU7*'Net zero supporting data'!S68</f>
        <v>230277.94740548439</v>
      </c>
      <c r="T73">
        <f>'Net zero Activity data'!AV7*'Net zero supporting data'!T68</f>
        <v>257435.92690551956</v>
      </c>
      <c r="U73">
        <f>'Net zero Activity data'!AW7*'Net zero supporting data'!U68</f>
        <v>273799.72267043946</v>
      </c>
      <c r="V73">
        <f>'Net zero Activity data'!AX7*'Net zero supporting data'!V68</f>
        <v>290462.37981510093</v>
      </c>
      <c r="W73">
        <f>'Net zero Activity data'!AY7*'Net zero supporting data'!W68</f>
        <v>307712.02989326307</v>
      </c>
      <c r="X73">
        <f>'Net zero Activity data'!AZ7*'Net zero supporting data'!X68</f>
        <v>325958.83448082989</v>
      </c>
      <c r="Y73">
        <f>'Net zero Activity data'!BA7*'Net zero supporting data'!Y68</f>
        <v>344442.95339833118</v>
      </c>
      <c r="Z73">
        <f>'Net zero Activity data'!BB7*'Net zero supporting data'!Z68</f>
        <v>363507.39728125674</v>
      </c>
      <c r="AA73">
        <f>'Net zero Activity data'!BC7*'Net zero supporting data'!AA68</f>
        <v>383466.11941568443</v>
      </c>
      <c r="AB73">
        <f>'Net zero Activity data'!BD7*'Net zero supporting data'!AB68</f>
        <v>403523.87630062667</v>
      </c>
      <c r="AC73">
        <f>'Net zero Activity data'!BE7*'Net zero supporting data'!AC68</f>
        <v>424086.14341418067</v>
      </c>
      <c r="AD73">
        <f>'Net zero Activity data'!BF7*'Net zero supporting data'!AD68</f>
        <v>445163.3287871682</v>
      </c>
      <c r="AE73">
        <f>'Net zero Activity data'!BG7*'Net zero supporting data'!AE68</f>
        <v>466861.83622291131</v>
      </c>
      <c r="AF73">
        <f>'Net zero Activity data'!BH7*'Net zero supporting data'!AF68</f>
        <v>488700.21121089644</v>
      </c>
      <c r="AG73">
        <f>'Net zero Activity data'!BI7*'Net zero supporting data'!AG68</f>
        <v>511173.72836724267</v>
      </c>
      <c r="AH73">
        <f>'Net zero Activity data'!BJ7*'Net zero supporting data'!AH68</f>
        <v>534307.94063620106</v>
      </c>
      <c r="AI73">
        <f>'Net zero Activity data'!BK7*'Net zero supporting data'!AI68</f>
        <v>558163.37654614088</v>
      </c>
      <c r="AJ73">
        <f>'Net zero Activity data'!BL7*'Net zero supporting data'!AJ68</f>
        <v>582304.65901647508</v>
      </c>
      <c r="AK73">
        <f>'Net zero Activity data'!BM7*'Net zero supporting data'!AK68</f>
        <v>599990.87438033137</v>
      </c>
      <c r="AL73">
        <f>'Net zero Activity data'!BN7*'Net zero supporting data'!AL68</f>
        <v>616671.77235711785</v>
      </c>
      <c r="AM73">
        <f>'Net zero Activity data'!BO7*'Net zero supporting data'!AM68</f>
        <v>633704.10452408146</v>
      </c>
      <c r="AN73">
        <f>'Net zero Activity data'!BP7*'Net zero supporting data'!AN68</f>
        <v>650430.15173349378</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387263.28619152465</v>
      </c>
      <c r="M74">
        <f>'Net zero Activity data'!AO8*'Net zero supporting data'!M69</f>
        <v>574559.93485945021</v>
      </c>
      <c r="N74">
        <f>'Net zero Activity data'!AP8*'Net zero supporting data'!N69</f>
        <v>759366.46354793664</v>
      </c>
      <c r="O74">
        <f>'Net zero Activity data'!AQ8*'Net zero supporting data'!O69</f>
        <v>943963.68468671665</v>
      </c>
      <c r="P74">
        <f>'Net zero Activity data'!AR8*'Net zero supporting data'!P69</f>
        <v>1128479.7535266406</v>
      </c>
      <c r="Q74">
        <f>'Net zero Activity data'!AS8*'Net zero supporting data'!Q69</f>
        <v>1314816.412723589</v>
      </c>
      <c r="R74">
        <f>'Net zero Activity data'!AT8*'Net zero supporting data'!R69</f>
        <v>1500617.1783038203</v>
      </c>
      <c r="S74">
        <f>'Net zero Activity data'!AU8*'Net zero supporting data'!S69</f>
        <v>1688866.8751362266</v>
      </c>
      <c r="T74">
        <f>'Net zero Activity data'!AV8*'Net zero supporting data'!T69</f>
        <v>1877192.368626128</v>
      </c>
      <c r="U74">
        <f>'Net zero Activity data'!AW8*'Net zero supporting data'!U69</f>
        <v>1995644.400101064</v>
      </c>
      <c r="V74">
        <f>'Net zero Activity data'!AX8*'Net zero supporting data'!V69</f>
        <v>2112616.1005118154</v>
      </c>
      <c r="W74">
        <f>'Net zero Activity data'!AY8*'Net zero supporting data'!W69</f>
        <v>2233558.7153608487</v>
      </c>
      <c r="X74">
        <f>'Net zero Activity data'!AZ8*'Net zero supporting data'!X69</f>
        <v>2365767.2227412877</v>
      </c>
      <c r="Y74">
        <f>'Net zero Activity data'!BA8*'Net zero supporting data'!Y69</f>
        <v>2493623.5945121469</v>
      </c>
      <c r="Z74">
        <f>'Net zero Activity data'!BB8*'Net zero supporting data'!Z69</f>
        <v>2626431.7726304908</v>
      </c>
      <c r="AA74">
        <f>'Net zero Activity data'!BC8*'Net zero supporting data'!AA69</f>
        <v>2766264.6016150359</v>
      </c>
      <c r="AB74">
        <f>'Net zero Activity data'!BD8*'Net zero supporting data'!AB69</f>
        <v>2898098.2408979954</v>
      </c>
      <c r="AC74">
        <f>'Net zero Activity data'!BE8*'Net zero supporting data'!AC69</f>
        <v>3028952.1135544945</v>
      </c>
      <c r="AD74">
        <f>'Net zero Activity data'!BF8*'Net zero supporting data'!AD69</f>
        <v>3158529.1859181491</v>
      </c>
      <c r="AE74">
        <f>'Net zero Activity data'!BG8*'Net zero supporting data'!AE69</f>
        <v>3307929.8002710324</v>
      </c>
      <c r="AF74">
        <f>'Net zero Activity data'!BH8*'Net zero supporting data'!AF69</f>
        <v>3451115.4733350212</v>
      </c>
      <c r="AG74">
        <f>'Net zero Activity data'!BI8*'Net zero supporting data'!AG69</f>
        <v>3595887.0983445272</v>
      </c>
      <c r="AH74">
        <f>'Net zero Activity data'!BJ8*'Net zero supporting data'!AH69</f>
        <v>3742153.9008692098</v>
      </c>
      <c r="AI74">
        <f>'Net zero Activity data'!BK8*'Net zero supporting data'!AI69</f>
        <v>3890331.0090321386</v>
      </c>
      <c r="AJ74">
        <f>'Net zero Activity data'!BL8*'Net zero supporting data'!AJ69</f>
        <v>4036676.0207296042</v>
      </c>
      <c r="AK74">
        <f>'Net zero Activity data'!BM8*'Net zero supporting data'!AK69</f>
        <v>4080512.8980282135</v>
      </c>
      <c r="AL74">
        <f>'Net zero Activity data'!BN8*'Net zero supporting data'!AL69</f>
        <v>4105097.7676284998</v>
      </c>
      <c r="AM74">
        <f>'Net zero Activity data'!BO8*'Net zero supporting data'!AM69</f>
        <v>4130198.235445064</v>
      </c>
      <c r="AN74">
        <f>'Net zero Activity data'!BP8*'Net zero supporting data'!AN69</f>
        <v>4146669.4110184791</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51045.585812747886</v>
      </c>
      <c r="M75">
        <f>'Net zero Activity data'!AO10*'Net zero supporting data'!M70</f>
        <v>77510.049457076922</v>
      </c>
      <c r="N75">
        <f>'Net zero Activity data'!AP10*'Net zero supporting data'!N70</f>
        <v>104816.0299806846</v>
      </c>
      <c r="O75">
        <f>'Net zero Activity data'!AQ10*'Net zero supporting data'!O70</f>
        <v>133283.9565017932</v>
      </c>
      <c r="P75">
        <f>'Net zero Activity data'!AR10*'Net zero supporting data'!P70</f>
        <v>162953.72051281607</v>
      </c>
      <c r="Q75">
        <f>'Net zero Activity data'!AS10*'Net zero supporting data'!Q70</f>
        <v>194130.29310344753</v>
      </c>
      <c r="R75">
        <f>'Net zero Activity data'!AT10*'Net zero supporting data'!R70</f>
        <v>226502.4989947892</v>
      </c>
      <c r="S75">
        <f>'Net zero Activity data'!AU10*'Net zero supporting data'!S70</f>
        <v>260553.80887922517</v>
      </c>
      <c r="T75">
        <f>'Net zero Activity data'!AV10*'Net zero supporting data'!T70</f>
        <v>295964.78149790247</v>
      </c>
      <c r="U75">
        <f>'Net zero Activity data'!AW10*'Net zero supporting data'!U70</f>
        <v>325074.67367276689</v>
      </c>
      <c r="V75">
        <f>'Net zero Activity data'!AX10*'Net zero supporting data'!V70</f>
        <v>355562.54683984653</v>
      </c>
      <c r="W75">
        <f>'Net zero Activity data'!AY10*'Net zero supporting data'!W70</f>
        <v>388439.96781147725</v>
      </c>
      <c r="X75">
        <f>'Net zero Activity data'!AZ10*'Net zero supporting data'!X70</f>
        <v>425181.29755386058</v>
      </c>
      <c r="Y75">
        <f>'Net zero Activity data'!BA10*'Net zero supporting data'!Y70</f>
        <v>463192.90965059324</v>
      </c>
      <c r="Z75">
        <f>'Net zero Activity data'!BB10*'Net zero supporting data'!Z70</f>
        <v>504298.86329474719</v>
      </c>
      <c r="AA75">
        <f>'Net zero Activity data'!BC10*'Net zero supporting data'!AA70</f>
        <v>549132.59345040459</v>
      </c>
      <c r="AB75">
        <f>'Net zero Activity data'!BD10*'Net zero supporting data'!AB70</f>
        <v>594891.64480905468</v>
      </c>
      <c r="AC75">
        <f>'Net zero Activity data'!BE10*'Net zero supporting data'!AC70</f>
        <v>643053.39738658641</v>
      </c>
      <c r="AD75">
        <f>'Net zero Activity data'!BF10*'Net zero supporting data'!AD70</f>
        <v>693692.70389655954</v>
      </c>
      <c r="AE75">
        <f>'Net zero Activity data'!BG10*'Net zero supporting data'!AE70</f>
        <v>747003.35365201277</v>
      </c>
      <c r="AF75">
        <f>'Net zero Activity data'!BH10*'Net zero supporting data'!AF70</f>
        <v>801403.04524382961</v>
      </c>
      <c r="AG75">
        <f>'Net zero Activity data'!BI10*'Net zero supporting data'!AG70</f>
        <v>858755.13618310762</v>
      </c>
      <c r="AH75">
        <f>'Net zero Activity data'!BJ10*'Net zero supporting data'!AH70</f>
        <v>919197.24029702938</v>
      </c>
      <c r="AI75">
        <f>'Net zero Activity data'!BK10*'Net zero supporting data'!AI70</f>
        <v>983002.86466203304</v>
      </c>
      <c r="AJ75">
        <f>'Net zero Activity data'!BL10*'Net zero supporting data'!AJ70</f>
        <v>1049388.1705942918</v>
      </c>
      <c r="AK75">
        <f>'Net zero Activity data'!BM10*'Net zero supporting data'!AK70</f>
        <v>1091539.6273446879</v>
      </c>
      <c r="AL75">
        <f>'Net zero Activity data'!BN10*'Net zero supporting data'!AL70</f>
        <v>1130146.7484902991</v>
      </c>
      <c r="AM75">
        <f>'Net zero Activity data'!BO10*'Net zero supporting data'!AM70</f>
        <v>1170438.7477220686</v>
      </c>
      <c r="AN75">
        <f>'Net zero Activity data'!BP10*'Net zero supporting data'!AN70</f>
        <v>1209844.2228800682</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555107.8581268572</v>
      </c>
      <c r="M76" s="11">
        <f>'Net zero Activity data'!AO5-'Net zero supporting data'!M71</f>
        <v>532151.05872900574</v>
      </c>
      <c r="N76" s="11">
        <f>'Net zero Activity data'!AP5-'Net zero supporting data'!N71</f>
        <v>509508.57773150096</v>
      </c>
      <c r="O76" s="11">
        <f>'Net zero Activity data'!AQ5-'Net zero supporting data'!O71</f>
        <v>487299.86622069927</v>
      </c>
      <c r="P76" s="11">
        <f>'Net zero Activity data'!AR5-'Net zero supporting data'!P71</f>
        <v>464906.10853375786</v>
      </c>
      <c r="Q76" s="11">
        <f>'Net zero Activity data'!AS5-'Net zero supporting data'!Q71</f>
        <v>442726.68054837012</v>
      </c>
      <c r="R76" s="11">
        <f>'Net zero Activity data'!AT5-'Net zero supporting data'!R71</f>
        <v>420352.37738651631</v>
      </c>
      <c r="S76" s="11">
        <f>'Net zero Activity data'!AU5-'Net zero supporting data'!S71</f>
        <v>398011.2671205902</v>
      </c>
      <c r="T76" s="11">
        <f>'Net zero Activity data'!AV5-'Net zero supporting data'!T71</f>
        <v>375427.39340388263</v>
      </c>
      <c r="U76" s="11">
        <f>'Net zero Activity data'!AW5-'Net zero supporting data'!U71</f>
        <v>367601.47951123799</v>
      </c>
      <c r="V76" s="11">
        <f>'Net zero Activity data'!AX5-'Net zero supporting data'!V71</f>
        <v>359410.52047828137</v>
      </c>
      <c r="W76" s="11">
        <f>'Net zero Activity data'!AY5-'Net zero supporting data'!W71</f>
        <v>351193.07759557181</v>
      </c>
      <c r="X76" s="11">
        <f>'Net zero Activity data'!AZ5-'Net zero supporting data'!X71</f>
        <v>343313.12427957763</v>
      </c>
      <c r="Y76" s="11">
        <f>'Net zero Activity data'!BA5-'Net zero supporting data'!Y71</f>
        <v>334875.09358171071</v>
      </c>
      <c r="Z76" s="11">
        <f>'Net zero Activity data'!BB5-'Net zero supporting data'!Z71</f>
        <v>326224.58730369178</v>
      </c>
      <c r="AA76" s="11">
        <f>'Net zero Activity data'!BC5-'Net zero supporting data'!AA71</f>
        <v>317582.53717039688</v>
      </c>
      <c r="AB76" s="11">
        <f>'Net zero Activity data'!BD5-'Net zero supporting data'!AB71</f>
        <v>308247.40550742293</v>
      </c>
      <c r="AC76" s="11">
        <f>'Net zero Activity data'!BE5-'Net zero supporting data'!AC71</f>
        <v>298566.3940703281</v>
      </c>
      <c r="AD76" s="11">
        <f>'Net zero Activity data'!BF5-'Net zero supporting data'!AD71</f>
        <v>288531.78717686824</v>
      </c>
      <c r="AE76" s="11">
        <f>'Net zero Activity data'!BG5-'Net zero supporting data'!AE71</f>
        <v>278192.76083175268</v>
      </c>
      <c r="AF76" s="11">
        <f>'Net zero Activity data'!BH5-'Net zero supporting data'!AF71</f>
        <v>267257.92800595891</v>
      </c>
      <c r="AG76" s="11">
        <f>'Net zero Activity data'!BI5-'Net zero supporting data'!AG71</f>
        <v>256017.14509975526</v>
      </c>
      <c r="AH76" s="11">
        <f>'Net zero Activity data'!BJ5-'Net zero supporting data'!AH71</f>
        <v>244454.61336296774</v>
      </c>
      <c r="AI76" s="11">
        <f>'Net zero Activity data'!BK5-'Net zero supporting data'!AI71</f>
        <v>232568.07356089191</v>
      </c>
      <c r="AJ76" s="11">
        <f>'Net zero Activity data'!BL5-'Net zero supporting data'!AJ71</f>
        <v>220161.48373308068</v>
      </c>
      <c r="AK76" s="11">
        <f>'Net zero Activity data'!BM5-'Net zero supporting data'!AK71</f>
        <v>204951.83772000787</v>
      </c>
      <c r="AL76" s="11">
        <f>'Net zero Activity data'!BN5-'Net zero supporting data'!AL71</f>
        <v>189329.05291665881</v>
      </c>
      <c r="AM76" s="11">
        <f>'Net zero Activity data'!BO5-'Net zero supporting data'!AM71</f>
        <v>173772.13692433841</v>
      </c>
      <c r="AN76" s="11">
        <f>'Net zero Activity data'!BP5-'Net zero supporting data'!AN71</f>
        <v>158090.66187966848</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459946.51101939596</v>
      </c>
      <c r="M77" s="11">
        <f>'Net zero Activity data'!AO6-'Net zero supporting data'!M72</f>
        <v>440925.1629468904</v>
      </c>
      <c r="N77" s="11">
        <f>'Net zero Activity data'!AP6-'Net zero supporting data'!N72</f>
        <v>422164.25012038648</v>
      </c>
      <c r="O77" s="11">
        <f>'Net zero Activity data'!AQ6-'Net zero supporting data'!O72</f>
        <v>403762.74629715079</v>
      </c>
      <c r="P77" s="11">
        <f>'Net zero Activity data'!AR6-'Net zero supporting data'!P72</f>
        <v>385207.91849939933</v>
      </c>
      <c r="Q77" s="11">
        <f>'Net zero Activity data'!AS6-'Net zero supporting data'!Q72</f>
        <v>366830.67816864955</v>
      </c>
      <c r="R77" s="11">
        <f>'Net zero Activity data'!AT6-'Net zero supporting data'!R72</f>
        <v>348291.96983454213</v>
      </c>
      <c r="S77" s="11">
        <f>'Net zero Activity data'!AU6-'Net zero supporting data'!S72</f>
        <v>329780.76418563188</v>
      </c>
      <c r="T77" s="11">
        <f>'Net zero Activity data'!AV6-'Net zero supporting data'!T72</f>
        <v>311068.41167750279</v>
      </c>
      <c r="U77" s="11">
        <f>'Net zero Activity data'!AW6-'Net zero supporting data'!U72</f>
        <v>304584.08302359725</v>
      </c>
      <c r="V77" s="11">
        <f>'Net zero Activity data'!AX6-'Net zero supporting data'!V72</f>
        <v>297797.28839629027</v>
      </c>
      <c r="W77" s="11">
        <f>'Net zero Activity data'!AY6-'Net zero supporting data'!W72</f>
        <v>290988.55000775948</v>
      </c>
      <c r="X77" s="11">
        <f>'Net zero Activity data'!AZ6-'Net zero supporting data'!X72</f>
        <v>284459.44583165005</v>
      </c>
      <c r="Y77" s="11">
        <f>'Net zero Activity data'!BA6-'Net zero supporting data'!Y72</f>
        <v>277467.93468198885</v>
      </c>
      <c r="Z77" s="11">
        <f>'Net zero Activity data'!BB6-'Net zero supporting data'!Z72</f>
        <v>270300.37233734457</v>
      </c>
      <c r="AA77" s="11">
        <f>'Net zero Activity data'!BC6-'Net zero supporting data'!AA72</f>
        <v>263139.81651261449</v>
      </c>
      <c r="AB77" s="11">
        <f>'Net zero Activity data'!BD6-'Net zero supporting data'!AB72</f>
        <v>255404.99313472182</v>
      </c>
      <c r="AC77" s="11">
        <f>'Net zero Activity data'!BE6-'Net zero supporting data'!AC72</f>
        <v>247383.58365827182</v>
      </c>
      <c r="AD77" s="11">
        <f>'Net zero Activity data'!BF6-'Net zero supporting data'!AD72</f>
        <v>239069.19508940511</v>
      </c>
      <c r="AE77" s="11">
        <f>'Net zero Activity data'!BG6-'Net zero supporting data'!AE72</f>
        <v>230502.57326059509</v>
      </c>
      <c r="AF77" s="11">
        <f>'Net zero Activity data'!BH6-'Net zero supporting data'!AF72</f>
        <v>221442.28320493741</v>
      </c>
      <c r="AG77" s="11">
        <f>'Net zero Activity data'!BI6-'Net zero supporting data'!AG72</f>
        <v>212128.49165408296</v>
      </c>
      <c r="AH77" s="11">
        <f>'Net zero Activity data'!BJ6-'Net zero supporting data'!AH72</f>
        <v>202548.10821503034</v>
      </c>
      <c r="AI77" s="11">
        <f>'Net zero Activity data'!BK6-'Net zero supporting data'!AI72</f>
        <v>192699.26095045329</v>
      </c>
      <c r="AJ77" s="11">
        <f>'Net zero Activity data'!BL6-'Net zero supporting data'!AJ72</f>
        <v>182419.51509312401</v>
      </c>
      <c r="AK77" s="11">
        <f>'Net zero Activity data'!BM6-'Net zero supporting data'!AK72</f>
        <v>169817.23696800653</v>
      </c>
      <c r="AL77" s="11">
        <f>'Net zero Activity data'!BN6-'Net zero supporting data'!AL72</f>
        <v>156872.64384523156</v>
      </c>
      <c r="AM77" s="11">
        <f>'Net zero Activity data'!BO6-'Net zero supporting data'!AM72</f>
        <v>143982.62773730897</v>
      </c>
      <c r="AN77" s="11">
        <f>'Net zero Activity data'!BP6-'Net zero supporting data'!AN72</f>
        <v>130989.40555743966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570968.08264476759</v>
      </c>
      <c r="M78" s="11">
        <f>'Net zero Activity data'!AO7-'Net zero supporting data'!M73</f>
        <v>547355.37469269172</v>
      </c>
      <c r="N78" s="11">
        <f>'Net zero Activity data'!AP7-'Net zero supporting data'!N73</f>
        <v>524065.96566668682</v>
      </c>
      <c r="O78" s="11">
        <f>'Net zero Activity data'!AQ7-'Net zero supporting data'!O73</f>
        <v>501222.71954129077</v>
      </c>
      <c r="P78" s="11">
        <f>'Net zero Activity data'!AR7-'Net zero supporting data'!P73</f>
        <v>478189.140206151</v>
      </c>
      <c r="Q78" s="11">
        <f>'Net zero Activity data'!AS7-'Net zero supporting data'!Q73</f>
        <v>455376.01427832362</v>
      </c>
      <c r="R78" s="11">
        <f>'Net zero Activity data'!AT7-'Net zero supporting data'!R73</f>
        <v>432362.44531184545</v>
      </c>
      <c r="S78" s="11">
        <f>'Net zero Activity data'!AU7-'Net zero supporting data'!S73</f>
        <v>409383.01760975004</v>
      </c>
      <c r="T78" s="11">
        <f>'Net zero Activity data'!AV7-'Net zero supporting data'!T73</f>
        <v>386153.89035827934</v>
      </c>
      <c r="U78" s="11">
        <f>'Net zero Activity data'!AW7-'Net zero supporting data'!U73</f>
        <v>378104.37892584485</v>
      </c>
      <c r="V78" s="11">
        <f>'Net zero Activity data'!AX7-'Net zero supporting data'!V73</f>
        <v>369679.39249194658</v>
      </c>
      <c r="W78" s="11">
        <f>'Net zero Activity data'!AY7-'Net zero supporting data'!W73</f>
        <v>361227.16552687396</v>
      </c>
      <c r="X78" s="11">
        <f>'Net zero Activity data'!AZ7-'Net zero supporting data'!X73</f>
        <v>353122.0706875656</v>
      </c>
      <c r="Y78" s="11">
        <f>'Net zero Activity data'!BA7-'Net zero supporting data'!Y73</f>
        <v>344442.95339833107</v>
      </c>
      <c r="Z78" s="11">
        <f>'Net zero Activity data'!BB7-'Net zero supporting data'!Z73</f>
        <v>335545.28979808302</v>
      </c>
      <c r="AA78" s="11">
        <f>'Net zero Activity data'!BC7-'Net zero supporting data'!AA73</f>
        <v>326656.32394669397</v>
      </c>
      <c r="AB78" s="11">
        <f>'Net zero Activity data'!BD7-'Net zero supporting data'!AB73</f>
        <v>317054.4742362065</v>
      </c>
      <c r="AC78" s="11">
        <f>'Net zero Activity data'!BE7-'Net zero supporting data'!AC73</f>
        <v>307096.8624723375</v>
      </c>
      <c r="AD78" s="11">
        <f>'Net zero Activity data'!BF7-'Net zero supporting data'!AD73</f>
        <v>296775.55252477882</v>
      </c>
      <c r="AE78" s="11">
        <f>'Net zero Activity data'!BG7-'Net zero supporting data'!AE73</f>
        <v>286141.12542694568</v>
      </c>
      <c r="AF78" s="11">
        <f>'Net zero Activity data'!BH7-'Net zero supporting data'!AF73</f>
        <v>274893.86880612926</v>
      </c>
      <c r="AG78" s="11">
        <f>'Net zero Activity data'!BI7-'Net zero supporting data'!AG73</f>
        <v>263331.9206740341</v>
      </c>
      <c r="AH78" s="11">
        <f>'Net zero Activity data'!BJ7-'Net zero supporting data'!AH73</f>
        <v>251439.0308876239</v>
      </c>
      <c r="AI78" s="11">
        <f>'Net zero Activity data'!BK7-'Net zero supporting data'!AI73</f>
        <v>239212.8756626317</v>
      </c>
      <c r="AJ78" s="11">
        <f>'Net zero Activity data'!BL7-'Net zero supporting data'!AJ73</f>
        <v>226451.81183974014</v>
      </c>
      <c r="AK78" s="11">
        <f>'Net zero Activity data'!BM7-'Net zero supporting data'!AK73</f>
        <v>210807.60451200814</v>
      </c>
      <c r="AL78" s="11">
        <f>'Net zero Activity data'!BN7-'Net zero supporting data'!AL73</f>
        <v>194738.45442856336</v>
      </c>
      <c r="AM78" s="11">
        <f>'Net zero Activity data'!BO7-'Net zero supporting data'!AM73</f>
        <v>178737.05512217665</v>
      </c>
      <c r="AN78" s="11">
        <f>'Net zero Activity data'!BP7-'Net zero supporting data'!AN73</f>
        <v>162607.53793337336</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4453527.7912025331</v>
      </c>
      <c r="M79" s="11">
        <f>'Net zero Activity data'!AO8-'Net zero supporting data'!M74</f>
        <v>4213439.522302635</v>
      </c>
      <c r="N79" s="11">
        <f>'Net zero Activity data'!AP8-'Net zero supporting data'!N74</f>
        <v>3986673.9336266676</v>
      </c>
      <c r="O79" s="11">
        <f>'Net zero Activity data'!AQ8-'Net zero supporting data'!O74</f>
        <v>3775854.7387468666</v>
      </c>
      <c r="P79" s="11">
        <f>'Net zero Activity data'!AR8-'Net zero supporting data'!P74</f>
        <v>3573519.2195010283</v>
      </c>
      <c r="Q79" s="11">
        <f>'Net zero Activity data'!AS8-'Net zero supporting data'!Q74</f>
        <v>3380956.4898606576</v>
      </c>
      <c r="R79" s="11">
        <f>'Net zero Activity data'!AT8-'Net zero supporting data'!R74</f>
        <v>3188811.503895618</v>
      </c>
      <c r="S79" s="11">
        <f>'Net zero Activity data'!AU8-'Net zero supporting data'!S74</f>
        <v>3002430.0002421811</v>
      </c>
      <c r="T79" s="11">
        <f>'Net zero Activity data'!AV8-'Net zero supporting data'!T74</f>
        <v>2815788.5529391915</v>
      </c>
      <c r="U79" s="11">
        <f>'Net zero Activity data'!AW8-'Net zero supporting data'!U74</f>
        <v>2755889.8858538503</v>
      </c>
      <c r="V79" s="11">
        <f>'Net zero Activity data'!AX8-'Net zero supporting data'!V74</f>
        <v>2688784.1279241284</v>
      </c>
      <c r="W79" s="11">
        <f>'Net zero Activity data'!AY8-'Net zero supporting data'!W74</f>
        <v>2622003.7093366473</v>
      </c>
      <c r="X79" s="11">
        <f>'Net zero Activity data'!AZ8-'Net zero supporting data'!X74</f>
        <v>2562914.4913030607</v>
      </c>
      <c r="Y79" s="11">
        <f>'Net zero Activity data'!BA8-'Net zero supporting data'!Y74</f>
        <v>2493623.594512146</v>
      </c>
      <c r="Z79" s="11">
        <f>'Net zero Activity data'!BB8-'Net zero supporting data'!Z74</f>
        <v>2424398.5593512212</v>
      </c>
      <c r="AA79" s="11">
        <f>'Net zero Activity data'!BC8-'Net zero supporting data'!AA74</f>
        <v>2356447.6235979926</v>
      </c>
      <c r="AB79" s="11">
        <f>'Net zero Activity data'!BD8-'Net zero supporting data'!AB74</f>
        <v>2277077.1892769951</v>
      </c>
      <c r="AC79" s="11">
        <f>'Net zero Activity data'!BE8-'Net zero supporting data'!AC74</f>
        <v>2193379.1167118736</v>
      </c>
      <c r="AD79" s="11">
        <f>'Net zero Activity data'!BF8-'Net zero supporting data'!AD74</f>
        <v>2105686.1239454332</v>
      </c>
      <c r="AE79" s="11">
        <f>'Net zero Activity data'!BG8-'Net zero supporting data'!AE74</f>
        <v>2027440.8453274071</v>
      </c>
      <c r="AF79" s="11">
        <f>'Net zero Activity data'!BH8-'Net zero supporting data'!AF74</f>
        <v>1941252.4537509494</v>
      </c>
      <c r="AG79" s="11">
        <f>'Net zero Activity data'!BI8-'Net zero supporting data'!AG74</f>
        <v>1852426.687025968</v>
      </c>
      <c r="AH79" s="11">
        <f>'Net zero Activity data'!BJ8-'Net zero supporting data'!AH74</f>
        <v>1761013.6004090398</v>
      </c>
      <c r="AI79" s="11">
        <f>'Net zero Activity data'!BK8-'Net zero supporting data'!AI74</f>
        <v>1667284.7181566302</v>
      </c>
      <c r="AJ79" s="11">
        <f>'Net zero Activity data'!BL8-'Net zero supporting data'!AJ74</f>
        <v>1569818.4525059564</v>
      </c>
      <c r="AK79" s="11">
        <f>'Net zero Activity data'!BM8-'Net zero supporting data'!AK74</f>
        <v>1433693.720928831</v>
      </c>
      <c r="AL79" s="11">
        <f>'Net zero Activity data'!BN8-'Net zero supporting data'!AL74</f>
        <v>1296346.6634616307</v>
      </c>
      <c r="AM79" s="11">
        <f>'Net zero Activity data'!BO8-'Net zero supporting data'!AM74</f>
        <v>1164927.7074332223</v>
      </c>
      <c r="AN79" s="11">
        <f>'Net zero Activity data'!BP8-'Net zero supporting data'!AN74</f>
        <v>1036667.3527546194</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587024.23684660066</v>
      </c>
      <c r="M80" s="11">
        <f>'Net zero Activity data'!AO10-'Net zero supporting data'!M75</f>
        <v>568407.02935189742</v>
      </c>
      <c r="N80" s="11">
        <f>'Net zero Activity data'!AP10-'Net zero supporting data'!N75</f>
        <v>550284.15739859408</v>
      </c>
      <c r="O80" s="11">
        <f>'Net zero Activity data'!AQ10-'Net zero supporting data'!O75</f>
        <v>533135.8260071727</v>
      </c>
      <c r="P80" s="11">
        <f>'Net zero Activity data'!AR10-'Net zero supporting data'!P75</f>
        <v>516020.11495725077</v>
      </c>
      <c r="Q80" s="11">
        <f>'Net zero Activity data'!AS10-'Net zero supporting data'!Q75</f>
        <v>499192.18226600788</v>
      </c>
      <c r="R80" s="11">
        <f>'Net zero Activity data'!AT10-'Net zero supporting data'!R75</f>
        <v>481317.81036392704</v>
      </c>
      <c r="S80" s="11">
        <f>'Net zero Activity data'!AU10-'Net zero supporting data'!S75</f>
        <v>463206.7713408448</v>
      </c>
      <c r="T80" s="11">
        <f>'Net zero Activity data'!AV10-'Net zero supporting data'!T75</f>
        <v>443947.1722468537</v>
      </c>
      <c r="U80" s="11">
        <f>'Net zero Activity data'!AW10-'Net zero supporting data'!U75</f>
        <v>448912.64459572558</v>
      </c>
      <c r="V80" s="11">
        <f>'Net zero Activity data'!AX10-'Net zero supporting data'!V75</f>
        <v>452534.15052344091</v>
      </c>
      <c r="W80" s="11">
        <f>'Net zero Activity data'!AY10-'Net zero supporting data'!W75</f>
        <v>455994.74482216884</v>
      </c>
      <c r="X80" s="11">
        <f>'Net zero Activity data'!AZ10-'Net zero supporting data'!X75</f>
        <v>460613.07235001551</v>
      </c>
      <c r="Y80" s="11">
        <f>'Net zero Activity data'!BA10-'Net zero supporting data'!Y75</f>
        <v>463192.90965059301</v>
      </c>
      <c r="Z80" s="11">
        <f>'Net zero Activity data'!BB10-'Net zero supporting data'!Z75</f>
        <v>465506.64304130489</v>
      </c>
      <c r="AA80" s="11">
        <f>'Net zero Activity data'!BC10-'Net zero supporting data'!AA75</f>
        <v>467779.61664293695</v>
      </c>
      <c r="AB80" s="11">
        <f>'Net zero Activity data'!BD10-'Net zero supporting data'!AB75</f>
        <v>467414.86377854273</v>
      </c>
      <c r="AC80" s="11">
        <f>'Net zero Activity data'!BE10-'Net zero supporting data'!AC75</f>
        <v>465659.35672821745</v>
      </c>
      <c r="AD80" s="11">
        <f>'Net zero Activity data'!BF10-'Net zero supporting data'!AD75</f>
        <v>462461.80259770644</v>
      </c>
      <c r="AE80" s="11">
        <f>'Net zero Activity data'!BG10-'Net zero supporting data'!AE75</f>
        <v>457840.76514155627</v>
      </c>
      <c r="AF80" s="11">
        <f>'Net zero Activity data'!BH10-'Net zero supporting data'!AF75</f>
        <v>450789.2129496542</v>
      </c>
      <c r="AG80" s="11">
        <f>'Net zero Activity data'!BI10-'Net zero supporting data'!AG75</f>
        <v>442389.00954887352</v>
      </c>
      <c r="AH80" s="11">
        <f>'Net zero Activity data'!BJ10-'Net zero supporting data'!AH75</f>
        <v>432563.40719860198</v>
      </c>
      <c r="AI80" s="11">
        <f>'Net zero Activity data'!BK10-'Net zero supporting data'!AI75</f>
        <v>421286.94199801399</v>
      </c>
      <c r="AJ80" s="11">
        <f>'Net zero Activity data'!BL10-'Net zero supporting data'!AJ75</f>
        <v>408095.39967555762</v>
      </c>
      <c r="AK80" s="11">
        <f>'Net zero Activity data'!BM10-'Net zero supporting data'!AK75</f>
        <v>383513.92312110635</v>
      </c>
      <c r="AL80" s="11">
        <f>'Net zero Activity data'!BN10-'Net zero supporting data'!AL75</f>
        <v>356888.44689167314</v>
      </c>
      <c r="AM80" s="11">
        <f>'Net zero Activity data'!BO10-'Net zero supporting data'!AM75</f>
        <v>330123.74935750617</v>
      </c>
      <c r="AN80" s="11">
        <f>'Net zero Activity data'!BP10-'Net zero supporting data'!AN75</f>
        <v>302461.05572001706</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102574.27813213665</v>
      </c>
      <c r="M122">
        <f>'Net zero Activity data'!AO5*'Net zero supporting data'!M112</f>
        <v>154202.86360897325</v>
      </c>
      <c r="N122">
        <f>'Net zero Activity data'!AP5*'Net zero supporting data'!N112</f>
        <v>206229.66241513132</v>
      </c>
      <c r="O122">
        <f>'Net zero Activity data'!AQ5*'Net zero supporting data'!O112</f>
        <v>258878.05392974644</v>
      </c>
      <c r="P122">
        <f>'Net zero Activity data'!AR5*'Net zero supporting data'!P112</f>
        <v>311976.46756870585</v>
      </c>
      <c r="Q122">
        <f>'Net zero Activity data'!AS5*'Net zero supporting data'!Q112</f>
        <v>365864.40961983358</v>
      </c>
      <c r="R122">
        <f>'Net zero Activity data'!AT5*'Net zero supporting data'!R112</f>
        <v>420352.37738651625</v>
      </c>
      <c r="S122">
        <f>'Net zero Activity data'!AU5*'Net zero supporting data'!S112</f>
        <v>475747.84273008036</v>
      </c>
      <c r="T122">
        <f>'Net zero Activity data'!AV5*'Net zero supporting data'!T112</f>
        <v>531855.47398883372</v>
      </c>
      <c r="U122">
        <f>'Net zero Activity data'!AW5*'Net zero supporting data'!U112</f>
        <v>538726.30618026259</v>
      </c>
      <c r="V122">
        <f>'Net zero Activity data'!AX5*'Net zero supporting data'!V112</f>
        <v>545533.82572596276</v>
      </c>
      <c r="W122">
        <f>'Net zero Activity data'!AY5*'Net zero supporting data'!W112</f>
        <v>552803.91843747429</v>
      </c>
      <c r="X122">
        <f>'Net zero Activity data'!AZ5*'Net zero supporting data'!X112</f>
        <v>561184.91468777123</v>
      </c>
      <c r="Y122">
        <f>'Net zero Activity data'!BA5*'Net zero supporting data'!Y112</f>
        <v>569287.65908890835</v>
      </c>
      <c r="Z122">
        <f>'Net zero Activity data'!BB5*'Net zero supporting data'!Z112</f>
        <v>577689.37335028767</v>
      </c>
      <c r="AA122">
        <f>'Net zero Activity data'!BC5*'Net zero supporting data'!AA112</f>
        <v>586837.29694529867</v>
      </c>
      <c r="AB122">
        <f>'Net zero Activity data'!BD5*'Net zero supporting data'!AB112</f>
        <v>595477.94245752168</v>
      </c>
      <c r="AC122">
        <f>'Net zero Activity data'!BE5*'Net zero supporting data'!AC112</f>
        <v>604241.51180899749</v>
      </c>
      <c r="AD122">
        <f>'Net zero Activity data'!BF5*'Net zero supporting data'!AD112</f>
        <v>613130.04775084497</v>
      </c>
      <c r="AE122">
        <f>'Net zero Activity data'!BG5*'Net zero supporting data'!AE112</f>
        <v>622273.28080786776</v>
      </c>
      <c r="AF122">
        <f>'Net zero Activity data'!BH5*'Net zero supporting data'!AF112</f>
        <v>631025.66334740305</v>
      </c>
      <c r="AG122">
        <f>'Net zero Activity data'!BI5*'Net zero supporting data'!AG112</f>
        <v>640042.86274938821</v>
      </c>
      <c r="AH122">
        <f>'Net zero Activity data'!BJ5*'Net zero supporting data'!AH112</f>
        <v>649332.56674538308</v>
      </c>
      <c r="AI122">
        <f>'Net zero Activity data'!BK5*'Net zero supporting data'!AI112</f>
        <v>658942.87508919393</v>
      </c>
      <c r="AJ122">
        <f>'Net zero Activity data'!BL5*'Net zero supporting data'!AJ112</f>
        <v>668347.36133256659</v>
      </c>
      <c r="AK122">
        <f>'Net zero Activity data'!BM5*'Net zero supporting data'!AK112</f>
        <v>670034.85408464156</v>
      </c>
      <c r="AL122">
        <f>'Net zero Activity data'!BN5*'Net zero supporting data'!AL112</f>
        <v>670540.39574650035</v>
      </c>
      <c r="AM122">
        <f>'Net zero Activity data'!BO5*'Net zero supporting data'!AM112</f>
        <v>671392.3472076715</v>
      </c>
      <c r="AN122">
        <f>'Net zero Activity data'!BP5*'Net zero supporting data'!AN112</f>
        <v>671885.31298859138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84990.116166627515</v>
      </c>
      <c r="M123">
        <f>'Net zero Activity data'!AO6*'Net zero supporting data'!M113</f>
        <v>127768.08699029211</v>
      </c>
      <c r="N123">
        <f>'Net zero Activity data'!AP6*'Net zero supporting data'!N113</f>
        <v>170876.00600110882</v>
      </c>
      <c r="O123">
        <f>'Net zero Activity data'!AQ6*'Net zero supporting data'!O113</f>
        <v>214498.95897036133</v>
      </c>
      <c r="P123">
        <f>'Net zero Activity data'!AR6*'Net zero supporting data'!P113</f>
        <v>258494.78741407057</v>
      </c>
      <c r="Q123">
        <f>'Net zero Activity data'!AS6*'Net zero supporting data'!Q113</f>
        <v>303144.79654214781</v>
      </c>
      <c r="R123">
        <f>'Net zero Activity data'!AT6*'Net zero supporting data'!R113</f>
        <v>348291.96983454202</v>
      </c>
      <c r="S123">
        <f>'Net zero Activity data'!AU6*'Net zero supporting data'!S113</f>
        <v>394191.06969063805</v>
      </c>
      <c r="T123">
        <f>'Net zero Activity data'!AV6*'Net zero supporting data'!T113</f>
        <v>440680.24987646227</v>
      </c>
      <c r="U123">
        <f>'Net zero Activity data'!AW6*'Net zero supporting data'!U113</f>
        <v>446373.22512078908</v>
      </c>
      <c r="V123">
        <f>'Net zero Activity data'!AX6*'Net zero supporting data'!V113</f>
        <v>452013.74131579779</v>
      </c>
      <c r="W123">
        <f>'Net zero Activity data'!AY6*'Net zero supporting data'!W113</f>
        <v>458037.53241962142</v>
      </c>
      <c r="X123">
        <f>'Net zero Activity data'!AZ6*'Net zero supporting data'!X113</f>
        <v>464981.78645558184</v>
      </c>
      <c r="Y123">
        <f>'Net zero Activity data'!BA6*'Net zero supporting data'!Y113</f>
        <v>471695.48895938112</v>
      </c>
      <c r="Z123">
        <f>'Net zero Activity data'!BB6*'Net zero supporting data'!Z113</f>
        <v>478656.90934738109</v>
      </c>
      <c r="AA123">
        <f>'Net zero Activity data'!BC6*'Net zero supporting data'!AA113</f>
        <v>486236.61746896175</v>
      </c>
      <c r="AB123">
        <f>'Net zero Activity data'!BD6*'Net zero supporting data'!AB113</f>
        <v>493396.00946480368</v>
      </c>
      <c r="AC123">
        <f>'Net zero Activity data'!BE6*'Net zero supporting data'!AC113</f>
        <v>500657.25264174084</v>
      </c>
      <c r="AD123">
        <f>'Net zero Activity data'!BF6*'Net zero supporting data'!AD113</f>
        <v>508022.0395649859</v>
      </c>
      <c r="AE123">
        <f>'Net zero Activity data'!BG6*'Net zero supporting data'!AE113</f>
        <v>515597.86124080478</v>
      </c>
      <c r="AF123">
        <f>'Net zero Activity data'!BH6*'Net zero supporting data'!AF113</f>
        <v>522849.83534499112</v>
      </c>
      <c r="AG123">
        <f>'Net zero Activity data'!BI6*'Net zero supporting data'!AG113</f>
        <v>530321.22913520737</v>
      </c>
      <c r="AH123">
        <f>'Net zero Activity data'!BJ6*'Net zero supporting data'!AH113</f>
        <v>538018.41244617442</v>
      </c>
      <c r="AI123">
        <f>'Net zero Activity data'!BK6*'Net zero supporting data'!AI113</f>
        <v>545981.23935961782</v>
      </c>
      <c r="AJ123">
        <f>'Net zero Activity data'!BL6*'Net zero supporting data'!AJ113</f>
        <v>553773.52796126937</v>
      </c>
      <c r="AK123">
        <f>'Net zero Activity data'!BM6*'Net zero supporting data'!AK113</f>
        <v>555171.73624156008</v>
      </c>
      <c r="AL123">
        <f>'Net zero Activity data'!BN6*'Net zero supporting data'!AL113</f>
        <v>555590.61361852882</v>
      </c>
      <c r="AM123">
        <f>'Net zero Activity data'!BO6*'Net zero supporting data'!AM113</f>
        <v>556296.51625778491</v>
      </c>
      <c r="AN123">
        <f>'Net zero Activity data'!BP6*'Net zero supporting data'!AN113</f>
        <v>556704.97361911868</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74474.097736274023</v>
      </c>
      <c r="M124">
        <f>'Net zero Activity data'!AO7*'Net zero supporting data'!M114</f>
        <v>111959.05391441421</v>
      </c>
      <c r="N124">
        <f>'Net zero Activity data'!AP7*'Net zero supporting data'!N114</f>
        <v>149733.13304762481</v>
      </c>
      <c r="O124">
        <f>'Net zero Activity data'!AQ7*'Net zero supporting data'!O114</f>
        <v>187958.51982798404</v>
      </c>
      <c r="P124">
        <f>'Net zero Activity data'!AR7*'Net zero supporting data'!P114</f>
        <v>226510.64536080835</v>
      </c>
      <c r="Q124">
        <f>'Net zero Activity data'!AS7*'Net zero supporting data'!Q114</f>
        <v>265636.00832902215</v>
      </c>
      <c r="R124">
        <f>'Net zero Activity data'!AT7*'Net zero supporting data'!R114</f>
        <v>305197.0202201262</v>
      </c>
      <c r="S124">
        <f>'Net zero Activity data'!AU7*'Net zero supporting data'!S114</f>
        <v>345416.92110822664</v>
      </c>
      <c r="T124">
        <f>'Net zero Activity data'!AV7*'Net zero supporting data'!T114</f>
        <v>386153.89035827934</v>
      </c>
      <c r="U124">
        <f>'Net zero Activity data'!AW7*'Net zero supporting data'!U114</f>
        <v>391142.46095777059</v>
      </c>
      <c r="V124">
        <f>'Net zero Activity data'!AX7*'Net zero supporting data'!V114</f>
        <v>396085.0633842285</v>
      </c>
      <c r="W124">
        <f>'Net zero Activity data'!AY7*'Net zero supporting data'!W114</f>
        <v>401363.51725208218</v>
      </c>
      <c r="X124">
        <f>'Net zero Activity data'!AZ7*'Net zero supporting data'!X114</f>
        <v>407448.54310103727</v>
      </c>
      <c r="Y124">
        <f>'Net zero Activity data'!BA7*'Net zero supporting data'!Y114</f>
        <v>413331.54407799733</v>
      </c>
      <c r="Z124">
        <f>'Net zero Activity data'!BB7*'Net zero supporting data'!Z114</f>
        <v>419431.61224760383</v>
      </c>
      <c r="AA124">
        <f>'Net zero Activity data'!BC7*'Net zero supporting data'!AA114</f>
        <v>426073.46601742704</v>
      </c>
      <c r="AB124">
        <f>'Net zero Activity data'!BD7*'Net zero supporting data'!AB114</f>
        <v>432347.0103220999</v>
      </c>
      <c r="AC124">
        <f>'Net zero Activity data'!BE7*'Net zero supporting data'!AC114</f>
        <v>438709.80353191087</v>
      </c>
      <c r="AD124">
        <f>'Net zero Activity data'!BF7*'Net zero supporting data'!AD114</f>
        <v>445163.3287871682</v>
      </c>
      <c r="AE124">
        <f>'Net zero Activity data'!BG7*'Net zero supporting data'!AE114</f>
        <v>451801.77698991419</v>
      </c>
      <c r="AF124">
        <f>'Net zero Activity data'!BH7*'Net zero supporting data'!AF114</f>
        <v>458156.44801021542</v>
      </c>
      <c r="AG124">
        <f>'Net zero Activity data'!BI7*'Net zero supporting data'!AG114</f>
        <v>464703.38942476606</v>
      </c>
      <c r="AH124">
        <f>'Net zero Activity data'!BJ7*'Net zero supporting data'!AH114</f>
        <v>471448.18291429494</v>
      </c>
      <c r="AI124">
        <f>'Net zero Activity data'!BK7*'Net zero supporting data'!AI114</f>
        <v>478425.75132526353</v>
      </c>
      <c r="AJ124">
        <f>'Net zero Activity data'!BL7*'Net zero supporting data'!AJ114</f>
        <v>485253.8825137291</v>
      </c>
      <c r="AK124">
        <f>'Net zero Activity data'!BM7*'Net zero supporting data'!AK114</f>
        <v>486479.08733540366</v>
      </c>
      <c r="AL124">
        <f>'Net zero Activity data'!BN7*'Net zero supporting data'!AL114</f>
        <v>486846.13607140869</v>
      </c>
      <c r="AM124">
        <f>'Net zero Activity data'!BO7*'Net zero supporting data'!AM114</f>
        <v>487464.69578775484</v>
      </c>
      <c r="AN124">
        <f>'Net zero Activity data'!BP7*'Net zero supporting data'!AN114</f>
        <v>487822.61380012025</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580894.92928728694</v>
      </c>
      <c r="M125">
        <f>'Net zero Activity data'!AO8*'Net zero supporting data'!M115</f>
        <v>861839.90228917531</v>
      </c>
      <c r="N125">
        <f>'Net zero Activity data'!AP8*'Net zero supporting data'!N115</f>
        <v>1139049.695321905</v>
      </c>
      <c r="O125">
        <f>'Net zero Activity data'!AQ8*'Net zero supporting data'!O115</f>
        <v>1415945.527030075</v>
      </c>
      <c r="P125">
        <f>'Net zero Activity data'!AR8*'Net zero supporting data'!P115</f>
        <v>1692719.6302899607</v>
      </c>
      <c r="Q125">
        <f>'Net zero Activity data'!AS8*'Net zero supporting data'!Q115</f>
        <v>1972224.6190853834</v>
      </c>
      <c r="R125">
        <f>'Net zero Activity data'!AT8*'Net zero supporting data'!R115</f>
        <v>2250925.7674557301</v>
      </c>
      <c r="S125">
        <f>'Net zero Activity data'!AU8*'Net zero supporting data'!S115</f>
        <v>2533300.3127043401</v>
      </c>
      <c r="T125">
        <f>'Net zero Activity data'!AV8*'Net zero supporting data'!T115</f>
        <v>2815788.5529391915</v>
      </c>
      <c r="U125">
        <f>'Net zero Activity data'!AW8*'Net zero supporting data'!U115</f>
        <v>2850920.5715729482</v>
      </c>
      <c r="V125">
        <f>'Net zero Activity data'!AX8*'Net zero supporting data'!V115</f>
        <v>2880840.1370615661</v>
      </c>
      <c r="W125">
        <f>'Net zero Activity data'!AY8*'Net zero supporting data'!W115</f>
        <v>2913337.4548184974</v>
      </c>
      <c r="X125">
        <f>'Net zero Activity data'!AZ8*'Net zero supporting data'!X115</f>
        <v>2957209.028426609</v>
      </c>
      <c r="Y125">
        <f>'Net zero Activity data'!BA8*'Net zero supporting data'!Y115</f>
        <v>2992348.3134145755</v>
      </c>
      <c r="Z125">
        <f>'Net zero Activity data'!BB8*'Net zero supporting data'!Z115</f>
        <v>3030498.1991890273</v>
      </c>
      <c r="AA125">
        <f>'Net zero Activity data'!BC8*'Net zero supporting data'!AA115</f>
        <v>3073627.335127817</v>
      </c>
      <c r="AB125">
        <f>'Net zero Activity data'!BD8*'Net zero supporting data'!AB115</f>
        <v>3105105.2581049944</v>
      </c>
      <c r="AC125">
        <f>'Net zero Activity data'!BE8*'Net zero supporting data'!AC115</f>
        <v>3133398.7381598209</v>
      </c>
      <c r="AD125">
        <f>'Net zero Activity data'!BF8*'Net zero supporting data'!AD115</f>
        <v>3158529.1859181491</v>
      </c>
      <c r="AE125">
        <f>'Net zero Activity data'!BG8*'Net zero supporting data'!AE115</f>
        <v>3201222.3873590636</v>
      </c>
      <c r="AF125">
        <f>'Net zero Activity data'!BH8*'Net zero supporting data'!AF115</f>
        <v>3235420.7562515824</v>
      </c>
      <c r="AG125">
        <f>'Net zero Activity data'!BI8*'Net zero supporting data'!AG115</f>
        <v>3268988.2712222971</v>
      </c>
      <c r="AH125">
        <f>'Net zero Activity data'!BJ8*'Net zero supporting data'!AH115</f>
        <v>3301900.5007669497</v>
      </c>
      <c r="AI125">
        <f>'Net zero Activity data'!BK8*'Net zero supporting data'!AI115</f>
        <v>3334569.4363132613</v>
      </c>
      <c r="AJ125">
        <f>'Net zero Activity data'!BL8*'Net zero supporting data'!AJ115</f>
        <v>3363896.6839413363</v>
      </c>
      <c r="AK125">
        <f>'Net zero Activity data'!BM8*'Net zero supporting data'!AK115</f>
        <v>3308523.9713742267</v>
      </c>
      <c r="AL125">
        <f>'Net zero Activity data'!BN8*'Net zero supporting data'!AL115</f>
        <v>3240866.6586540784</v>
      </c>
      <c r="AM125">
        <f>'Net zero Activity data'!BO8*'Net zero supporting data'!AM115</f>
        <v>3177075.5657269717</v>
      </c>
      <c r="AN125">
        <f>'Net zero Activity data'!BP8*'Net zero supporting data'!AN115</f>
        <v>3110002.0582638592</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515133.23917929217</v>
      </c>
      <c r="M126">
        <f>'Net zero Activity data'!AO9*'Net zero supporting data'!M116</f>
        <v>764273.12089794781</v>
      </c>
      <c r="N126">
        <f>'Net zero Activity data'!AP9*'Net zero supporting data'!N116</f>
        <v>1010100.6732099911</v>
      </c>
      <c r="O126">
        <f>'Net zero Activity data'!AQ9*'Net zero supporting data'!O116</f>
        <v>1255649.8069889343</v>
      </c>
      <c r="P126">
        <f>'Net zero Activity data'!AR9*'Net zero supporting data'!P116</f>
        <v>1501090.9928986444</v>
      </c>
      <c r="Q126">
        <f>'Net zero Activity data'!AS9*'Net zero supporting data'!Q116</f>
        <v>1748953.9074908115</v>
      </c>
      <c r="R126">
        <f>'Net zero Activity data'!AT9*'Net zero supporting data'!R116</f>
        <v>1996103.9824607414</v>
      </c>
      <c r="S126">
        <f>'Net zero Activity data'!AU9*'Net zero supporting data'!S116</f>
        <v>2246511.5980585655</v>
      </c>
      <c r="T126">
        <f>'Net zero Activity data'!AV9*'Net zero supporting data'!T116</f>
        <v>2497020.0375121129</v>
      </c>
      <c r="U126">
        <f>'Net zero Activity data'!AW9*'Net zero supporting data'!U116</f>
        <v>2528174.8464892181</v>
      </c>
      <c r="V126">
        <f>'Net zero Activity data'!AX9*'Net zero supporting data'!V116</f>
        <v>2554707.2913564825</v>
      </c>
      <c r="W126">
        <f>'Net zero Activity data'!AY9*'Net zero supporting data'!W116</f>
        <v>2583525.6674805544</v>
      </c>
      <c r="X126">
        <f>'Net zero Activity data'!AZ9*'Net zero supporting data'!X116</f>
        <v>2622430.647850011</v>
      </c>
      <c r="Y126">
        <f>'Net zero Activity data'!BA9*'Net zero supporting data'!Y116</f>
        <v>2653591.9005751899</v>
      </c>
      <c r="Z126">
        <f>'Net zero Activity data'!BB9*'Net zero supporting data'!Z116</f>
        <v>2687422.9313563067</v>
      </c>
      <c r="AA126">
        <f>'Net zero Activity data'!BC9*'Net zero supporting data'!AA116</f>
        <v>2725669.5236039129</v>
      </c>
      <c r="AB126">
        <f>'Net zero Activity data'!BD9*'Net zero supporting data'!AB116</f>
        <v>2753583.9081308432</v>
      </c>
      <c r="AC126">
        <f>'Net zero Activity data'!BE9*'Net zero supporting data'!AC116</f>
        <v>2778674.3527077655</v>
      </c>
      <c r="AD126">
        <f>'Net zero Activity data'!BF9*'Net zero supporting data'!AD116</f>
        <v>2800959.8441160945</v>
      </c>
      <c r="AE126">
        <f>'Net zero Activity data'!BG9*'Net zero supporting data'!AE116</f>
        <v>2838819.8529410562</v>
      </c>
      <c r="AF126">
        <f>'Net zero Activity data'!BH9*'Net zero supporting data'!AF116</f>
        <v>2869146.7083740444</v>
      </c>
      <c r="AG126">
        <f>'Net zero Activity data'!BI9*'Net zero supporting data'!AG116</f>
        <v>2898914.127310338</v>
      </c>
      <c r="AH126">
        <f>'Net zero Activity data'!BJ9*'Net zero supporting data'!AH116</f>
        <v>2928100.4440763509</v>
      </c>
      <c r="AI126">
        <f>'Net zero Activity data'!BK9*'Net zero supporting data'!AI116</f>
        <v>2957071.0095608155</v>
      </c>
      <c r="AJ126">
        <f>'Net zero Activity data'!BL9*'Net zero supporting data'!AJ116</f>
        <v>2983078.1914196745</v>
      </c>
      <c r="AK126">
        <f>'Net zero Activity data'!BM9*'Net zero supporting data'!AK116</f>
        <v>2933974.087822427</v>
      </c>
      <c r="AL126">
        <f>'Net zero Activity data'!BN9*'Net zero supporting data'!AL116</f>
        <v>2873976.0935234274</v>
      </c>
      <c r="AM126">
        <f>'Net zero Activity data'!BO9*'Net zero supporting data'!AM116</f>
        <v>2817406.6337578804</v>
      </c>
      <c r="AN126">
        <f>'Net zero Activity data'!BP9*'Net zero supporting data'!AN116</f>
        <v>2757926.3535547424</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108471.86985208925</v>
      </c>
      <c r="M127">
        <f>'Net zero Activity data'!AO10*'Net zero supporting data'!M117</f>
        <v>164708.85509628846</v>
      </c>
      <c r="N127">
        <f>'Net zero Activity data'!AP10*'Net zero supporting data'!N117</f>
        <v>222734.06370895475</v>
      </c>
      <c r="O127">
        <f>'Net zero Activity data'!AQ10*'Net zero supporting data'!O117</f>
        <v>283228.40756631049</v>
      </c>
      <c r="P127">
        <f>'Net zero Activity data'!AR10*'Net zero supporting data'!P117</f>
        <v>346276.65608973405</v>
      </c>
      <c r="Q127">
        <f>'Net zero Activity data'!AS10*'Net zero supporting data'!Q117</f>
        <v>412526.87284482585</v>
      </c>
      <c r="R127">
        <f>'Net zero Activity data'!AT10*'Net zero supporting data'!R117</f>
        <v>481317.81036392692</v>
      </c>
      <c r="S127">
        <f>'Net zero Activity data'!AU10*'Net zero supporting data'!S117</f>
        <v>553676.8438683534</v>
      </c>
      <c r="T127">
        <f>'Net zero Activity data'!AV10*'Net zero supporting data'!T117</f>
        <v>628925.16068304272</v>
      </c>
      <c r="U127">
        <f>'Net zero Activity data'!AW10*'Net zero supporting data'!U117</f>
        <v>657889.22052821855</v>
      </c>
      <c r="V127">
        <f>'Net zero Activity data'!AX10*'Net zero supporting data'!V117</f>
        <v>686882.19275879429</v>
      </c>
      <c r="W127">
        <f>'Net zero Activity data'!AY10*'Net zero supporting data'!W117</f>
        <v>717769.50573859911</v>
      </c>
      <c r="X127">
        <f>'Net zero Activity data'!AZ10*'Net zero supporting data'!X117</f>
        <v>752925.21441829461</v>
      </c>
      <c r="Y127">
        <f>'Net zero Activity data'!BA10*'Net zero supporting data'!Y117</f>
        <v>787427.94640600833</v>
      </c>
      <c r="Z127">
        <f>'Net zero Activity data'!BB10*'Net zero supporting data'!Z117</f>
        <v>824334.6803856442</v>
      </c>
      <c r="AA127">
        <f>'Net zero Activity data'!BC10*'Net zero supporting data'!AA117</f>
        <v>864375.37857934029</v>
      </c>
      <c r="AB127">
        <f>'Net zero Activity data'!BD10*'Net zero supporting data'!AB117</f>
        <v>902960.53229945782</v>
      </c>
      <c r="AC127">
        <f>'Net zero Activity data'!BE10*'Net zero supporting data'!AC117</f>
        <v>942405.84099758323</v>
      </c>
      <c r="AD127">
        <f>'Net zero Activity data'!BF10*'Net zero supporting data'!AD117</f>
        <v>982731.33052012604</v>
      </c>
      <c r="AE127">
        <f>'Net zero Activity data'!BG10*'Net zero supporting data'!AE117</f>
        <v>1024117.5009745336</v>
      </c>
      <c r="AF127">
        <f>'Net zero Activity data'!BH10*'Net zero supporting data'!AF117</f>
        <v>1064363.4194644613</v>
      </c>
      <c r="AG127">
        <f>'Net zero Activity data'!BI10*'Net zero supporting data'!AG117</f>
        <v>1105972.5238721839</v>
      </c>
      <c r="AH127">
        <f>'Net zero Activity data'!BJ10*'Net zero supporting data'!AH117</f>
        <v>1148996.5503712867</v>
      </c>
      <c r="AI127">
        <f>'Net zero Activity data'!BK10*'Net zero supporting data'!AI117</f>
        <v>1193646.3356610399</v>
      </c>
      <c r="AJ127">
        <f>'Net zero Activity data'!BL10*'Net zero supporting data'!AJ117</f>
        <v>1238861.034729372</v>
      </c>
      <c r="AK127">
        <f>'Net zero Activity data'!BM10*'Net zero supporting data'!AK117</f>
        <v>1253795.5178959251</v>
      </c>
      <c r="AL127">
        <f>'Net zero Activity data'!BN10*'Net zero supporting data'!AL117</f>
        <v>1263979.9160746764</v>
      </c>
      <c r="AM127">
        <f>'Net zero Activity data'!BO10*'Net zero supporting data'!AM117</f>
        <v>1275478.1225176386</v>
      </c>
      <c r="AN127">
        <f>'Net zero Activity data'!BP10*'Net zero supporting data'!AN117</f>
        <v>1285459.4868100726</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2335749.3052749946</v>
      </c>
      <c r="M128">
        <f>'Net zero Activity data'!AO11*'Net zero supporting data'!M118</f>
        <v>3510004.7433342803</v>
      </c>
      <c r="N128">
        <f>'Net zero Activity data'!AP11*'Net zero supporting data'!N118</f>
        <v>4689593.1797617907</v>
      </c>
      <c r="O128">
        <f>'Net zero Activity data'!AQ11*'Net zero supporting data'!O118</f>
        <v>5875297.7038561841</v>
      </c>
      <c r="P128">
        <f>'Net zero Activity data'!AR11*'Net zero supporting data'!P118</f>
        <v>7060010.5445735455</v>
      </c>
      <c r="Q128">
        <f>'Net zero Activity data'!AS11*'Net zero supporting data'!Q118</f>
        <v>8249502.064868601</v>
      </c>
      <c r="R128">
        <f>'Net zero Activity data'!AT11*'Net zero supporting data'!R118</f>
        <v>9444217.6872141659</v>
      </c>
      <c r="S128">
        <f>'Net zero Activity data'!AU11*'Net zero supporting data'!S118</f>
        <v>10644782.035486702</v>
      </c>
      <c r="T128">
        <f>'Net zero Activity data'!AV11*'Net zero supporting data'!T118</f>
        <v>11851580.145783029</v>
      </c>
      <c r="U128">
        <f>'Net zero Activity data'!AW11*'Net zero supporting data'!U118</f>
        <v>11868506.219726538</v>
      </c>
      <c r="V128">
        <f>'Net zero Activity data'!AX11*'Net zero supporting data'!V118</f>
        <v>11886916.446595933</v>
      </c>
      <c r="W128">
        <f>'Net zero Activity data'!AY11*'Net zero supporting data'!W118</f>
        <v>11906968.850472504</v>
      </c>
      <c r="X128">
        <f>'Net zero Activity data'!AZ11*'Net zero supporting data'!X118</f>
        <v>11928878.612681629</v>
      </c>
      <c r="Y128">
        <f>'Net zero Activity data'!BA11*'Net zero supporting data'!Y118</f>
        <v>11952005.812769817</v>
      </c>
      <c r="Z128">
        <f>'Net zero Activity data'!BB11*'Net zero supporting data'!Z118</f>
        <v>11966796.260078812</v>
      </c>
      <c r="AA128">
        <f>'Net zero Activity data'!BC11*'Net zero supporting data'!AA118</f>
        <v>11983066.309297154</v>
      </c>
      <c r="AB128">
        <f>'Net zero Activity data'!BD11*'Net zero supporting data'!AB118</f>
        <v>12000243.028962296</v>
      </c>
      <c r="AC128">
        <f>'Net zero Activity data'!BE11*'Net zero supporting data'!AC118</f>
        <v>12018551.703769842</v>
      </c>
      <c r="AD128">
        <f>'Net zero Activity data'!BF11*'Net zero supporting data'!AD118</f>
        <v>12037955.632766325</v>
      </c>
      <c r="AE128">
        <f>'Net zero Activity data'!BG11*'Net zero supporting data'!AE118</f>
        <v>12049396.314165901</v>
      </c>
      <c r="AF128">
        <f>'Net zero Activity data'!BH11*'Net zero supporting data'!AF118</f>
        <v>12061590.671925467</v>
      </c>
      <c r="AG128">
        <f>'Net zero Activity data'!BI11*'Net zero supporting data'!AG118</f>
        <v>12074783.134776725</v>
      </c>
      <c r="AH128">
        <f>'Net zero Activity data'!BJ11*'Net zero supporting data'!AH118</f>
        <v>12088947.095037695</v>
      </c>
      <c r="AI128">
        <f>'Net zero Activity data'!BK11*'Net zero supporting data'!AI118</f>
        <v>12104074.972834548</v>
      </c>
      <c r="AJ128">
        <f>'Net zero Activity data'!BL11*'Net zero supporting data'!AJ118</f>
        <v>12110750.627181131</v>
      </c>
      <c r="AK128">
        <f>'Net zero Activity data'!BM11*'Net zero supporting data'!AK118</f>
        <v>12114911.772721879</v>
      </c>
      <c r="AL128">
        <f>'Net zero Activity data'!BN11*'Net zero supporting data'!AL118</f>
        <v>12119287.405798202</v>
      </c>
      <c r="AM128">
        <f>'Net zero Activity data'!BO11*'Net zero supporting data'!AM118</f>
        <v>12124498.320943961</v>
      </c>
      <c r="AN128">
        <f>'Net zero Activity data'!BP11*'Net zero supporting data'!AN118</f>
        <v>12130225.978663621</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232680.00742203012</v>
      </c>
      <c r="M129">
        <f>'Net zero Activity data'!AO12*'Net zero supporting data'!M119</f>
        <v>349655.6449298517</v>
      </c>
      <c r="N129">
        <f>'Net zero Activity data'!AP12*'Net zero supporting data'!N119</f>
        <v>467162.53898010182</v>
      </c>
      <c r="O129">
        <f>'Net zero Activity data'!AQ12*'Net zero supporting data'!O119</f>
        <v>585278.69846843218</v>
      </c>
      <c r="P129">
        <f>'Net zero Activity data'!AR12*'Net zero supporting data'!P119</f>
        <v>703296.06957437634</v>
      </c>
      <c r="Q129">
        <f>'Net zero Activity data'!AS12*'Net zero supporting data'!Q119</f>
        <v>821789.47772637417</v>
      </c>
      <c r="R129">
        <f>'Net zero Activity data'!AT12*'Net zero supporting data'!R119</f>
        <v>940803.29451175604</v>
      </c>
      <c r="S129">
        <f>'Net zero Activity data'!AU12*'Net zero supporting data'!S119</f>
        <v>1060399.7429986752</v>
      </c>
      <c r="T129">
        <f>'Net zero Activity data'!AV12*'Net zero supporting data'!T119</f>
        <v>1180617.1792734056</v>
      </c>
      <c r="U129">
        <f>'Net zero Activity data'!AW12*'Net zero supporting data'!U119</f>
        <v>1182303.3015819544</v>
      </c>
      <c r="V129">
        <f>'Net zero Activity data'!AX12*'Net zero supporting data'!V119</f>
        <v>1184137.2705421238</v>
      </c>
      <c r="W129">
        <f>'Net zero Activity data'!AY12*'Net zero supporting data'!W119</f>
        <v>1186134.828016418</v>
      </c>
      <c r="X129">
        <f>'Net zero Activity data'!AZ12*'Net zero supporting data'!X119</f>
        <v>1188317.409692423</v>
      </c>
      <c r="Y129">
        <f>'Net zero Activity data'!BA12*'Net zero supporting data'!Y119</f>
        <v>1190621.2687050393</v>
      </c>
      <c r="Z129">
        <f>'Net zero Activity data'!BB12*'Net zero supporting data'!Z119</f>
        <v>1192094.6465978895</v>
      </c>
      <c r="AA129">
        <f>'Net zero Activity data'!BC12*'Net zero supporting data'!AA119</f>
        <v>1193715.417784391</v>
      </c>
      <c r="AB129">
        <f>'Net zero Activity data'!BD12*'Net zero supporting data'!AB119</f>
        <v>1195426.5086322594</v>
      </c>
      <c r="AC129">
        <f>'Net zero Activity data'!BE12*'Net zero supporting data'!AC119</f>
        <v>1197250.3612950803</v>
      </c>
      <c r="AD129">
        <f>'Net zero Activity data'!BF12*'Net zero supporting data'!AD119</f>
        <v>1199183.3197391743</v>
      </c>
      <c r="AE129">
        <f>'Net zero Activity data'!BG12*'Net zero supporting data'!AE119</f>
        <v>1200323.0044762969</v>
      </c>
      <c r="AF129">
        <f>'Net zero Activity data'!BH12*'Net zero supporting data'!AF119</f>
        <v>1201537.7680845293</v>
      </c>
      <c r="AG129">
        <f>'Net zero Activity data'!BI12*'Net zero supporting data'!AG119</f>
        <v>1202851.9597861872</v>
      </c>
      <c r="AH129">
        <f>'Net zero Activity data'!BJ12*'Net zero supporting data'!AH119</f>
        <v>1204262.9290075868</v>
      </c>
      <c r="AI129">
        <f>'Net zero Activity data'!BK12*'Net zero supporting data'!AI119</f>
        <v>1205769.9206655107</v>
      </c>
      <c r="AJ129">
        <f>'Net zero Activity data'!BL12*'Net zero supporting data'!AJ119</f>
        <v>1206434.9283781971</v>
      </c>
      <c r="AK129">
        <f>'Net zero Activity data'!BM12*'Net zero supporting data'!AK119</f>
        <v>1206849.4486236356</v>
      </c>
      <c r="AL129">
        <f>'Net zero Activity data'!BN12*'Net zero supporting data'!AL119</f>
        <v>1207285.3354434993</v>
      </c>
      <c r="AM129">
        <f>'Net zero Activity data'!BO12*'Net zero supporting data'!AM119</f>
        <v>1207804.4304388619</v>
      </c>
      <c r="AN129">
        <f>'Net zero Activity data'!BP12*'Net zero supporting data'!AN119</f>
        <v>1208375.0017059545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88903.251174106394</v>
      </c>
      <c r="V130">
        <f>'Net zero Activity data'!AX13*'Net zero supporting data'!V120</f>
        <v>178212.7532776061</v>
      </c>
      <c r="W130">
        <f>'Net zero Activity data'!AY13*'Net zero supporting data'!W120</f>
        <v>267972.85932802217</v>
      </c>
      <c r="X130">
        <f>'Net zero Activity data'!AZ13*'Net zero supporting data'!X120</f>
        <v>358237.60832536634</v>
      </c>
      <c r="Y130">
        <f>'Net zero Activity data'!BA13*'Net zero supporting data'!Y120</f>
        <v>449024.10497153294</v>
      </c>
      <c r="Z130">
        <f>'Net zero Activity data'!BB13*'Net zero supporting data'!Z120</f>
        <v>539741.87414825161</v>
      </c>
      <c r="AA130">
        <f>'Net zero Activity data'!BC13*'Net zero supporting data'!AA120</f>
        <v>630859.75219556887</v>
      </c>
      <c r="AB130">
        <f>'Net zero Activity data'!BD13*'Net zero supporting data'!AB120</f>
        <v>722369.55625313998</v>
      </c>
      <c r="AC130">
        <f>'Net zero Activity data'!BE13*'Net zero supporting data'!AC120</f>
        <v>814316.33039919147</v>
      </c>
      <c r="AD130">
        <f>'Net zero Activity data'!BF13*'Net zero supporting data'!AD120</f>
        <v>906726.63803605409</v>
      </c>
      <c r="AE130">
        <f>'Net zero Activity data'!BG13*'Net zero supporting data'!AE120</f>
        <v>907780.69865095336</v>
      </c>
      <c r="AF130">
        <f>'Net zero Activity data'!BH13*'Net zero supporting data'!AF120</f>
        <v>908898.97943507961</v>
      </c>
      <c r="AG130">
        <f>'Net zero Activity data'!BI13*'Net zero supporting data'!AG120</f>
        <v>910108.07442127808</v>
      </c>
      <c r="AH130">
        <f>'Net zero Activity data'!BJ13*'Net zero supporting data'!AH120</f>
        <v>911405.36708211305</v>
      </c>
      <c r="AI130">
        <f>'Net zero Activity data'!BK13*'Net zero supporting data'!AI120</f>
        <v>912790.25349642395</v>
      </c>
      <c r="AJ130">
        <f>'Net zero Activity data'!BL13*'Net zero supporting data'!AJ120</f>
        <v>913259.22803535929</v>
      </c>
      <c r="AK130">
        <f>'Net zero Activity data'!BM13*'Net zero supporting data'!AK120</f>
        <v>913449.23011970974</v>
      </c>
      <c r="AL130">
        <f>'Net zero Activity data'!BN13*'Net zero supporting data'!AL120</f>
        <v>913652.0456214624</v>
      </c>
      <c r="AM130">
        <f>'Net zero Activity data'!BO13*'Net zero supporting data'!AM120</f>
        <v>913933.91003322031</v>
      </c>
      <c r="AN130">
        <f>'Net zero Activity data'!BP13*'Net zero supporting data'!AN120</f>
        <v>914261.13048483769</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86288.449668985602</v>
      </c>
      <c r="V131">
        <f>'Net zero Activity data'!AX14*'Net zero supporting data'!V121</f>
        <v>172971.20171061766</v>
      </c>
      <c r="W131">
        <f>'Net zero Activity data'!AY14*'Net zero supporting data'!W121</f>
        <v>260091.30464190384</v>
      </c>
      <c r="X131">
        <f>'Net zero Activity data'!AZ14*'Net zero supporting data'!X121</f>
        <v>347701.20808050252</v>
      </c>
      <c r="Y131">
        <f>'Net zero Activity data'!BA14*'Net zero supporting data'!Y121</f>
        <v>435817.51364884072</v>
      </c>
      <c r="Z131">
        <f>'Net zero Activity data'!BB14*'Net zero supporting data'!Z121</f>
        <v>523867.1131438911</v>
      </c>
      <c r="AA131">
        <f>'Net zero Activity data'!BC14*'Net zero supporting data'!AA121</f>
        <v>612305.05360158149</v>
      </c>
      <c r="AB131">
        <f>'Net zero Activity data'!BD14*'Net zero supporting data'!AB121</f>
        <v>701123.39283392986</v>
      </c>
      <c r="AC131">
        <f>'Net zero Activity data'!BE14*'Net zero supporting data'!AC121</f>
        <v>790365.8500933327</v>
      </c>
      <c r="AD131">
        <f>'Net zero Activity data'!BF14*'Net zero supporting data'!AD121</f>
        <v>880058.20750558178</v>
      </c>
      <c r="AE131">
        <f>'Net zero Activity data'!BG14*'Net zero supporting data'!AE121</f>
        <v>881081.26633768983</v>
      </c>
      <c r="AF131">
        <f>'Net zero Activity data'!BH14*'Net zero supporting data'!AF121</f>
        <v>882166.6565105184</v>
      </c>
      <c r="AG131">
        <f>'Net zero Activity data'!BI14*'Net zero supporting data'!AG121</f>
        <v>883340.18987947563</v>
      </c>
      <c r="AH131">
        <f>'Net zero Activity data'!BJ14*'Net zero supporting data'!AH121</f>
        <v>884599.3268738155</v>
      </c>
      <c r="AI131">
        <f>'Net zero Activity data'!BK14*'Net zero supporting data'!AI121</f>
        <v>885943.48133476416</v>
      </c>
      <c r="AJ131">
        <f>'Net zero Activity data'!BL14*'Net zero supporting data'!AJ121</f>
        <v>886398.66250490735</v>
      </c>
      <c r="AK131">
        <f>'Net zero Activity data'!BM14*'Net zero supporting data'!AK121</f>
        <v>886583.07629265916</v>
      </c>
      <c r="AL131">
        <f>'Net zero Activity data'!BN14*'Net zero supporting data'!AL121</f>
        <v>886779.92663259571</v>
      </c>
      <c r="AM131">
        <f>'Net zero Activity data'!BO14*'Net zero supporting data'!AM121</f>
        <v>887053.50091459602</v>
      </c>
      <c r="AN131">
        <f>'Net zero Activity data'!BP14*'Net zero supporting data'!AN121</f>
        <v>887371.09723528347</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500803.82852749072</v>
      </c>
      <c r="M132" s="11">
        <f>'Activity data'!AO5-'Net zero supporting data'!M122</f>
        <v>450514.24858307873</v>
      </c>
      <c r="N132" s="11">
        <f>'Activity data'!AP5-'Net zero supporting data'!N122</f>
        <v>400328.16821760789</v>
      </c>
      <c r="O132" s="11">
        <f>'Activity data'!AQ5-'Net zero supporting data'!O122</f>
        <v>350246.77884612762</v>
      </c>
      <c r="P132" s="11">
        <f>'Activity data'!AR5-'Net zero supporting data'!P122</f>
        <v>299742.09629150183</v>
      </c>
      <c r="Q132" s="11">
        <f>'Activity data'!AS5-'Net zero supporting data'!Q122</f>
        <v>249033.75780845829</v>
      </c>
      <c r="R132" s="11">
        <f>'Activity data'!AT5-'Net zero supporting data'!R122</f>
        <v>197812.88347600779</v>
      </c>
      <c r="S132" s="11">
        <f>'Activity data'!AU5-'Net zero supporting data'!S122</f>
        <v>146144.76214584184</v>
      </c>
      <c r="T132" s="11">
        <f>'Activity data'!AV5-'Net zero supporting data'!T122</f>
        <v>93856.848350970657</v>
      </c>
      <c r="U132" s="11">
        <f>'Activity data'!AW5-'Net zero supporting data'!U122</f>
        <v>95069.348149458179</v>
      </c>
      <c r="V132" s="11">
        <f>'Activity data'!AX5-'Net zero supporting data'!V122</f>
        <v>96270.67512811115</v>
      </c>
      <c r="W132" s="11">
        <f>'Activity data'!AY5-'Net zero supporting data'!W122</f>
        <v>97553.632665436598</v>
      </c>
      <c r="X132" s="11">
        <f>'Activity data'!AZ5-'Net zero supporting data'!X122</f>
        <v>99032.632003724342</v>
      </c>
      <c r="Y132" s="11">
        <f>'Activity data'!BA5-'Net zero supporting data'!Y122</f>
        <v>100462.52807451319</v>
      </c>
      <c r="Z132" s="11">
        <f>'Activity data'!BB5-'Net zero supporting data'!Z122</f>
        <v>101945.18353240367</v>
      </c>
      <c r="AA132" s="11">
        <f>'Activity data'!BC5-'Net zero supporting data'!AA122</f>
        <v>103559.52299034689</v>
      </c>
      <c r="AB132" s="11">
        <f>'Activity data'!BD5-'Net zero supporting data'!AB122</f>
        <v>105084.34278662154</v>
      </c>
      <c r="AC132" s="11">
        <f>'Activity data'!BE5-'Net zero supporting data'!AC122</f>
        <v>106630.85502511729</v>
      </c>
      <c r="AD132" s="11">
        <f>'Activity data'!BF5-'Net zero supporting data'!AD122</f>
        <v>108199.4201913256</v>
      </c>
      <c r="AE132" s="11">
        <f>'Activity data'!BG5-'Net zero supporting data'!AE122</f>
        <v>109812.9319072708</v>
      </c>
      <c r="AF132" s="11">
        <f>'Activity data'!BH5-'Net zero supporting data'!AF122</f>
        <v>111357.47000248288</v>
      </c>
      <c r="AG132" s="11">
        <f>'Activity data'!BI5-'Net zero supporting data'!AG122</f>
        <v>112948.74048518622</v>
      </c>
      <c r="AH132" s="11">
        <f>'Activity data'!BJ5-'Net zero supporting data'!AH122</f>
        <v>114588.10001389112</v>
      </c>
      <c r="AI132" s="11">
        <f>'Activity data'!BK5-'Net zero supporting data'!AI122</f>
        <v>116284.03678044595</v>
      </c>
      <c r="AJ132" s="11">
        <f>'Activity data'!BL5-'Net zero supporting data'!AJ122</f>
        <v>117943.65199986473</v>
      </c>
      <c r="AK132" s="11">
        <f>'Activity data'!BM5-'Net zero supporting data'!AK122</f>
        <v>118241.44483846612</v>
      </c>
      <c r="AL132" s="11">
        <f>'Activity data'!BN5-'Net zero supporting data'!AL122</f>
        <v>118330.65807291178</v>
      </c>
      <c r="AM132" s="11">
        <f>'Activity data'!BO5-'Net zero supporting data'!AM122</f>
        <v>118481.00244841271</v>
      </c>
      <c r="AN132" s="11">
        <f>'Activity data'!BP5-'Net zero supporting data'!AN122</f>
        <v>118567.99640975147</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414951.74363706377</v>
      </c>
      <c r="M133" s="11">
        <f>'Activity data'!AO6-'Net zero supporting data'!M123</f>
        <v>373283.23454026517</v>
      </c>
      <c r="N133" s="11">
        <f>'Activity data'!AP6-'Net zero supporting data'!N123</f>
        <v>331700.48223744659</v>
      </c>
      <c r="O133" s="11">
        <f>'Activity data'!AQ6-'Net zero supporting data'!O123</f>
        <v>290204.47390107717</v>
      </c>
      <c r="P133" s="11">
        <f>'Activity data'!AR6-'Net zero supporting data'!P123</f>
        <v>248357.73692724435</v>
      </c>
      <c r="Q133" s="11">
        <f>'Activity data'!AS6-'Net zero supporting data'!Q123</f>
        <v>206342.25646986545</v>
      </c>
      <c r="R133" s="11">
        <f>'Activity data'!AT6-'Net zero supporting data'!R123</f>
        <v>163902.10345154931</v>
      </c>
      <c r="S133" s="11">
        <f>'Activity data'!AU6-'Net zero supporting data'!S123</f>
        <v>121091.37434941181</v>
      </c>
      <c r="T133" s="11">
        <f>'Activity data'!AV6-'Net zero supporting data'!T123</f>
        <v>77767.102919375699</v>
      </c>
      <c r="U133" s="11">
        <f>'Activity data'!AW6-'Net zero supporting data'!U123</f>
        <v>78771.745609551028</v>
      </c>
      <c r="V133" s="11">
        <f>'Activity data'!AX6-'Net zero supporting data'!V123</f>
        <v>79767.13082043489</v>
      </c>
      <c r="W133" s="11">
        <f>'Activity data'!AY6-'Net zero supporting data'!W123</f>
        <v>80830.15277993324</v>
      </c>
      <c r="X133" s="11">
        <f>'Activity data'!AZ6-'Net zero supporting data'!X123</f>
        <v>82055.60937451449</v>
      </c>
      <c r="Y133" s="11">
        <f>'Activity data'!BA6-'Net zero supporting data'!Y123</f>
        <v>83240.380404596683</v>
      </c>
      <c r="Z133" s="11">
        <f>'Activity data'!BB6-'Net zero supporting data'!Z123</f>
        <v>84468.866355420207</v>
      </c>
      <c r="AA133" s="11">
        <f>'Activity data'!BC6-'Net zero supporting data'!AA123</f>
        <v>85806.461906287353</v>
      </c>
      <c r="AB133" s="11">
        <f>'Activity data'!BD6-'Net zero supporting data'!AB123</f>
        <v>87069.884023200662</v>
      </c>
      <c r="AC133" s="11">
        <f>'Activity data'!BE6-'Net zero supporting data'!AC123</f>
        <v>88351.279877954279</v>
      </c>
      <c r="AD133" s="11">
        <f>'Activity data'!BF6-'Net zero supporting data'!AD123</f>
        <v>89650.94815852691</v>
      </c>
      <c r="AE133" s="11">
        <f>'Activity data'!BG6-'Net zero supporting data'!AE123</f>
        <v>90987.857866024366</v>
      </c>
      <c r="AF133" s="11">
        <f>'Activity data'!BH6-'Net zero supporting data'!AF123</f>
        <v>92267.61800205725</v>
      </c>
      <c r="AG133" s="11">
        <f>'Activity data'!BI6-'Net zero supporting data'!AG123</f>
        <v>93586.099259154289</v>
      </c>
      <c r="AH133" s="11">
        <f>'Activity data'!BJ6-'Net zero supporting data'!AH123</f>
        <v>94944.425725795561</v>
      </c>
      <c r="AI133" s="11">
        <f>'Activity data'!BK6-'Net zero supporting data'!AI123</f>
        <v>96349.630475226673</v>
      </c>
      <c r="AJ133" s="11">
        <f>'Activity data'!BL6-'Net zero supporting data'!AJ123</f>
        <v>97724.740228459355</v>
      </c>
      <c r="AK133" s="11">
        <f>'Activity data'!BM6-'Net zero supporting data'!AK123</f>
        <v>97971.482866157661</v>
      </c>
      <c r="AL133" s="11">
        <f>'Activity data'!BN6-'Net zero supporting data'!AL123</f>
        <v>98045.402403269778</v>
      </c>
      <c r="AM133" s="11">
        <f>'Activity data'!BO6-'Net zero supporting data'!AM123</f>
        <v>98169.973457256216</v>
      </c>
      <c r="AN133" s="11">
        <f>'Activity data'!BP6-'Net zero supporting data'!AN123</f>
        <v>98242.054168079747</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546143.38339934289</v>
      </c>
      <c r="M134" s="11">
        <f>'Activity data'!AO7-'Net zero supporting data'!M124</f>
        <v>510035.69005455362</v>
      </c>
      <c r="N134" s="11">
        <f>'Activity data'!AP7-'Net zero supporting data'!N124</f>
        <v>474154.92131747853</v>
      </c>
      <c r="O134" s="11">
        <f>'Activity data'!AQ7-'Net zero supporting data'!O124</f>
        <v>438569.87959862943</v>
      </c>
      <c r="P134" s="11">
        <f>'Activity data'!AR7-'Net zero supporting data'!P124</f>
        <v>402685.59175254824</v>
      </c>
      <c r="Q134" s="11">
        <f>'Activity data'!AS7-'Net zero supporting data'!Q124</f>
        <v>366830.67816864961</v>
      </c>
      <c r="R134" s="11">
        <f>'Activity data'!AT7-'Net zero supporting data'!R124</f>
        <v>330630.10523847007</v>
      </c>
      <c r="S134" s="11">
        <f>'Activity data'!AU7-'Net zero supporting data'!S124</f>
        <v>294244.04390700778</v>
      </c>
      <c r="T134" s="11">
        <f>'Activity data'!AV7-'Net zero supporting data'!T124</f>
        <v>257435.92690551956</v>
      </c>
      <c r="U134" s="11">
        <f>'Activity data'!AW7-'Net zero supporting data'!U124</f>
        <v>260761.64063851372</v>
      </c>
      <c r="V134" s="11">
        <f>'Activity data'!AX7-'Net zero supporting data'!V124</f>
        <v>264056.708922819</v>
      </c>
      <c r="W134" s="11">
        <f>'Activity data'!AY7-'Net zero supporting data'!W124</f>
        <v>267575.67816805484</v>
      </c>
      <c r="X134" s="11">
        <f>'Activity data'!AZ7-'Net zero supporting data'!X124</f>
        <v>271632.36206735822</v>
      </c>
      <c r="Y134" s="11">
        <f>'Activity data'!BA7-'Net zero supporting data'!Y124</f>
        <v>275554.36271866492</v>
      </c>
      <c r="Z134" s="11">
        <f>'Activity data'!BB7-'Net zero supporting data'!Z124</f>
        <v>279621.07483173592</v>
      </c>
      <c r="AA134" s="11">
        <f>'Activity data'!BC7-'Net zero supporting data'!AA124</f>
        <v>284048.97734495136</v>
      </c>
      <c r="AB134" s="11">
        <f>'Activity data'!BD7-'Net zero supporting data'!AB124</f>
        <v>288231.34021473327</v>
      </c>
      <c r="AC134" s="11">
        <f>'Activity data'!BE7-'Net zero supporting data'!AC124</f>
        <v>292473.20235460729</v>
      </c>
      <c r="AD134" s="11">
        <f>'Activity data'!BF7-'Net zero supporting data'!AD124</f>
        <v>296775.55252477882</v>
      </c>
      <c r="AE134" s="11">
        <f>'Activity data'!BG7-'Net zero supporting data'!AE124</f>
        <v>301201.18465994281</v>
      </c>
      <c r="AF134" s="11">
        <f>'Activity data'!BH7-'Net zero supporting data'!AF124</f>
        <v>305437.63200681028</v>
      </c>
      <c r="AG134" s="11">
        <f>'Activity data'!BI7-'Net zero supporting data'!AG124</f>
        <v>309802.25961651071</v>
      </c>
      <c r="AH134" s="11">
        <f>'Activity data'!BJ7-'Net zero supporting data'!AH124</f>
        <v>314298.78860953002</v>
      </c>
      <c r="AI134" s="11">
        <f>'Activity data'!BK7-'Net zero supporting data'!AI124</f>
        <v>318950.50088350906</v>
      </c>
      <c r="AJ134" s="11">
        <f>'Activity data'!BL7-'Net zero supporting data'!AJ124</f>
        <v>323502.58834248612</v>
      </c>
      <c r="AK134" s="11">
        <f>'Activity data'!BM7-'Net zero supporting data'!AK124</f>
        <v>324319.39155693585</v>
      </c>
      <c r="AL134" s="11">
        <f>'Activity data'!BN7-'Net zero supporting data'!AL124</f>
        <v>324564.09071427252</v>
      </c>
      <c r="AM134" s="11">
        <f>'Activity data'!BO7-'Net zero supporting data'!AM124</f>
        <v>324976.46385850327</v>
      </c>
      <c r="AN134" s="11">
        <f>'Activity data'!BP7-'Net zero supporting data'!AN124</f>
        <v>325215.07586674689</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4259896.1481067706</v>
      </c>
      <c r="M135" s="11">
        <f>'Activity data'!AO8-'Net zero supporting data'!M125</f>
        <v>3926159.5548729096</v>
      </c>
      <c r="N135" s="11">
        <f>'Activity data'!AP8-'Net zero supporting data'!N125</f>
        <v>3606990.7018526993</v>
      </c>
      <c r="O135" s="11">
        <f>'Activity data'!AQ8-'Net zero supporting data'!O125</f>
        <v>3303872.8964035083</v>
      </c>
      <c r="P135" s="11">
        <f>'Activity data'!AR8-'Net zero supporting data'!P125</f>
        <v>3009279.3427377082</v>
      </c>
      <c r="Q135" s="11">
        <f>'Activity data'!AS8-'Net zero supporting data'!Q125</f>
        <v>2723548.2834988628</v>
      </c>
      <c r="R135" s="11">
        <f>'Activity data'!AT8-'Net zero supporting data'!R125</f>
        <v>2438502.914743708</v>
      </c>
      <c r="S135" s="11">
        <f>'Activity data'!AU8-'Net zero supporting data'!S125</f>
        <v>2157996.5626740674</v>
      </c>
      <c r="T135" s="11">
        <f>'Activity data'!AV8-'Net zero supporting data'!T125</f>
        <v>1877192.368626128</v>
      </c>
      <c r="U135" s="11">
        <f>'Activity data'!AW8-'Net zero supporting data'!U125</f>
        <v>1900613.7143819658</v>
      </c>
      <c r="V135" s="11">
        <f>'Activity data'!AX8-'Net zero supporting data'!V125</f>
        <v>1920560.0913743777</v>
      </c>
      <c r="W135" s="11">
        <f>'Activity data'!AY8-'Net zero supporting data'!W125</f>
        <v>1942224.9698789986</v>
      </c>
      <c r="X135" s="11">
        <f>'Activity data'!AZ8-'Net zero supporting data'!X125</f>
        <v>1971472.6856177393</v>
      </c>
      <c r="Y135" s="11">
        <f>'Activity data'!BA8-'Net zero supporting data'!Y125</f>
        <v>1994898.8756097173</v>
      </c>
      <c r="Z135" s="11">
        <f>'Activity data'!BB8-'Net zero supporting data'!Z125</f>
        <v>2020332.1327926847</v>
      </c>
      <c r="AA135" s="11">
        <f>'Activity data'!BC8-'Net zero supporting data'!AA125</f>
        <v>2049084.8900852115</v>
      </c>
      <c r="AB135" s="11">
        <f>'Activity data'!BD8-'Net zero supporting data'!AB125</f>
        <v>2070070.1720699961</v>
      </c>
      <c r="AC135" s="11">
        <f>'Activity data'!BE8-'Net zero supporting data'!AC125</f>
        <v>2088932.4921065471</v>
      </c>
      <c r="AD135" s="11">
        <f>'Activity data'!BF8-'Net zero supporting data'!AD125</f>
        <v>2105686.1239454332</v>
      </c>
      <c r="AE135" s="11">
        <f>'Activity data'!BG8-'Net zero supporting data'!AE125</f>
        <v>2134148.2582393759</v>
      </c>
      <c r="AF135" s="11">
        <f>'Activity data'!BH8-'Net zero supporting data'!AF125</f>
        <v>2156947.1708343881</v>
      </c>
      <c r="AG135" s="11">
        <f>'Activity data'!BI8-'Net zero supporting data'!AG125</f>
        <v>2179325.5141481981</v>
      </c>
      <c r="AH135" s="11">
        <f>'Activity data'!BJ8-'Net zero supporting data'!AH125</f>
        <v>2201267.0005112998</v>
      </c>
      <c r="AI135" s="11">
        <f>'Activity data'!BK8-'Net zero supporting data'!AI125</f>
        <v>2223046.2908755075</v>
      </c>
      <c r="AJ135" s="11">
        <f>'Activity data'!BL8-'Net zero supporting data'!AJ125</f>
        <v>2242597.7892942242</v>
      </c>
      <c r="AK135" s="11">
        <f>'Activity data'!BM8-'Net zero supporting data'!AK125</f>
        <v>2205682.6475828178</v>
      </c>
      <c r="AL135" s="11">
        <f>'Activity data'!BN8-'Net zero supporting data'!AL125</f>
        <v>2160577.7724360521</v>
      </c>
      <c r="AM135" s="11">
        <f>'Activity data'!BO8-'Net zero supporting data'!AM125</f>
        <v>2118050.3771513146</v>
      </c>
      <c r="AN135" s="11">
        <f>'Activity data'!BP8-'Net zero supporting data'!AN125</f>
        <v>2073334.7055092393</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3777643.7539814762</v>
      </c>
      <c r="M136" s="11">
        <f>'Activity data'!AO9-'Net zero supporting data'!M126</f>
        <v>3481688.6618684288</v>
      </c>
      <c r="N136" s="11">
        <f>'Activity data'!AP9-'Net zero supporting data'!N126</f>
        <v>3198652.1318316385</v>
      </c>
      <c r="O136" s="11">
        <f>'Activity data'!AQ9-'Net zero supporting data'!O126</f>
        <v>2929849.5496408464</v>
      </c>
      <c r="P136" s="11">
        <f>'Activity data'!AR9-'Net zero supporting data'!P126</f>
        <v>2668606.2095975899</v>
      </c>
      <c r="Q136" s="11">
        <f>'Activity data'!AS9-'Net zero supporting data'!Q126</f>
        <v>2415222.0627254061</v>
      </c>
      <c r="R136" s="11">
        <f>'Activity data'!AT9-'Net zero supporting data'!R126</f>
        <v>2162445.9809991368</v>
      </c>
      <c r="S136" s="11">
        <f>'Activity data'!AU9-'Net zero supporting data'!S126</f>
        <v>1913695.0650128522</v>
      </c>
      <c r="T136" s="11">
        <f>'Activity data'!AV9-'Net zero supporting data'!T126</f>
        <v>1664680.0250080754</v>
      </c>
      <c r="U136" s="11">
        <f>'Activity data'!AW9-'Net zero supporting data'!U126</f>
        <v>1685449.8976594787</v>
      </c>
      <c r="V136" s="11">
        <f>'Activity data'!AX9-'Net zero supporting data'!V126</f>
        <v>1703138.194237655</v>
      </c>
      <c r="W136" s="11">
        <f>'Activity data'!AY9-'Net zero supporting data'!W126</f>
        <v>1722350.4449870363</v>
      </c>
      <c r="X136" s="11">
        <f>'Activity data'!AZ9-'Net zero supporting data'!X126</f>
        <v>1748287.0985666742</v>
      </c>
      <c r="Y136" s="11">
        <f>'Activity data'!BA9-'Net zero supporting data'!Y126</f>
        <v>1769061.2670501266</v>
      </c>
      <c r="Z136" s="11">
        <f>'Activity data'!BB9-'Net zero supporting data'!Z126</f>
        <v>1791615.2875708709</v>
      </c>
      <c r="AA136" s="11">
        <f>'Activity data'!BC9-'Net zero supporting data'!AA126</f>
        <v>1817113.0157359424</v>
      </c>
      <c r="AB136" s="11">
        <f>'Activity data'!BD9-'Net zero supporting data'!AB126</f>
        <v>1835722.6054205624</v>
      </c>
      <c r="AC136" s="11">
        <f>'Activity data'!BE9-'Net zero supporting data'!AC126</f>
        <v>1852449.5684718438</v>
      </c>
      <c r="AD136" s="11">
        <f>'Activity data'!BF9-'Net zero supporting data'!AD126</f>
        <v>1867306.5627440633</v>
      </c>
      <c r="AE136" s="11">
        <f>'Activity data'!BG9-'Net zero supporting data'!AE126</f>
        <v>1892546.568627371</v>
      </c>
      <c r="AF136" s="11">
        <f>'Activity data'!BH9-'Net zero supporting data'!AF126</f>
        <v>1912764.4722493631</v>
      </c>
      <c r="AG136" s="11">
        <f>'Activity data'!BI9-'Net zero supporting data'!AG126</f>
        <v>1932609.4182068924</v>
      </c>
      <c r="AH136" s="11">
        <f>'Activity data'!BJ9-'Net zero supporting data'!AH126</f>
        <v>1952066.9627175676</v>
      </c>
      <c r="AI136" s="11">
        <f>'Activity data'!BK9-'Net zero supporting data'!AI126</f>
        <v>1971380.6730405441</v>
      </c>
      <c r="AJ136" s="11">
        <f>'Activity data'!BL9-'Net zero supporting data'!AJ126</f>
        <v>1988718.7942797835</v>
      </c>
      <c r="AK136" s="11">
        <f>'Activity data'!BM9-'Net zero supporting data'!AK126</f>
        <v>1955982.7252149517</v>
      </c>
      <c r="AL136" s="11">
        <f>'Activity data'!BN9-'Net zero supporting data'!AL126</f>
        <v>1915984.0623489521</v>
      </c>
      <c r="AM136" s="11">
        <f>'Activity data'!BO9-'Net zero supporting data'!AM126</f>
        <v>1878271.0891719204</v>
      </c>
      <c r="AN136" s="11">
        <f>'Activity data'!BP9-'Net zero supporting data'!AN126</f>
        <v>1838617.5690364949</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529597.9528072594</v>
      </c>
      <c r="M137" s="11">
        <f>'Activity data'!AO10-'Net zero supporting data'!M127</f>
        <v>481208.22371268587</v>
      </c>
      <c r="N137" s="11">
        <f>'Activity data'!AP10-'Net zero supporting data'!N127</f>
        <v>432366.12367032398</v>
      </c>
      <c r="O137" s="11">
        <f>'Activity data'!AQ10-'Net zero supporting data'!O127</f>
        <v>383191.37494265544</v>
      </c>
      <c r="P137" s="11">
        <f>'Activity data'!AR10-'Net zero supporting data'!P127</f>
        <v>332697.17938033282</v>
      </c>
      <c r="Q137" s="11">
        <f>'Activity data'!AS10-'Net zero supporting data'!Q127</f>
        <v>280795.60252462956</v>
      </c>
      <c r="R137" s="11">
        <f>'Activity data'!AT10-'Net zero supporting data'!R127</f>
        <v>226502.49899478932</v>
      </c>
      <c r="S137" s="11">
        <f>'Activity data'!AU10-'Net zero supporting data'!S127</f>
        <v>170083.73635171656</v>
      </c>
      <c r="T137" s="11">
        <f>'Activity data'!AV10-'Net zero supporting data'!T127</f>
        <v>110986.79306171346</v>
      </c>
      <c r="U137" s="11">
        <f>'Activity data'!AW10-'Net zero supporting data'!U127</f>
        <v>116098.09774027392</v>
      </c>
      <c r="V137" s="11">
        <f>'Activity data'!AX10-'Net zero supporting data'!V127</f>
        <v>121214.50460449315</v>
      </c>
      <c r="W137" s="11">
        <f>'Activity data'!AY10-'Net zero supporting data'!W127</f>
        <v>126665.20689504698</v>
      </c>
      <c r="X137" s="11">
        <f>'Activity data'!AZ10-'Net zero supporting data'!X127</f>
        <v>132869.15548558149</v>
      </c>
      <c r="Y137" s="11">
        <f>'Activity data'!BA10-'Net zero supporting data'!Y127</f>
        <v>138957.87289517792</v>
      </c>
      <c r="Z137" s="11">
        <f>'Activity data'!BB10-'Net zero supporting data'!Z127</f>
        <v>145470.82595040789</v>
      </c>
      <c r="AA137" s="11">
        <f>'Activity data'!BC10-'Net zero supporting data'!AA127</f>
        <v>152536.83151400124</v>
      </c>
      <c r="AB137" s="11">
        <f>'Activity data'!BD10-'Net zero supporting data'!AB127</f>
        <v>159345.97628813959</v>
      </c>
      <c r="AC137" s="11">
        <f>'Activity data'!BE10-'Net zero supporting data'!AC127</f>
        <v>166306.91311722063</v>
      </c>
      <c r="AD137" s="11">
        <f>'Activity data'!BF10-'Net zero supporting data'!AD127</f>
        <v>173423.17597413994</v>
      </c>
      <c r="AE137" s="11">
        <f>'Activity data'!BG10-'Net zero supporting data'!AE127</f>
        <v>180726.61781903543</v>
      </c>
      <c r="AF137" s="11">
        <f>'Activity data'!BH10-'Net zero supporting data'!AF127</f>
        <v>187828.83872902254</v>
      </c>
      <c r="AG137" s="11">
        <f>'Activity data'!BI10-'Net zero supporting data'!AG127</f>
        <v>195171.62185979728</v>
      </c>
      <c r="AH137" s="11">
        <f>'Activity data'!BJ10-'Net zero supporting data'!AH127</f>
        <v>202764.09712434467</v>
      </c>
      <c r="AI137" s="11">
        <f>'Activity data'!BK10-'Net zero supporting data'!AI127</f>
        <v>210643.47099900711</v>
      </c>
      <c r="AJ137" s="11">
        <f>'Activity data'!BL10-'Net zero supporting data'!AJ127</f>
        <v>218622.53554047737</v>
      </c>
      <c r="AK137" s="11">
        <f>'Activity data'!BM10-'Net zero supporting data'!AK127</f>
        <v>221258.03256986919</v>
      </c>
      <c r="AL137" s="11">
        <f>'Activity data'!BN10-'Net zero supporting data'!AL127</f>
        <v>223055.2793072958</v>
      </c>
      <c r="AM137" s="11">
        <f>'Activity data'!BO10-'Net zero supporting data'!AM127</f>
        <v>225084.37456193613</v>
      </c>
      <c r="AN137" s="11">
        <f>'Activity data'!BP10-'Net zero supporting data'!AN127</f>
        <v>226845.79179001274</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17128828.238683295</v>
      </c>
      <c r="M138" s="11">
        <f>'Activity data'!AO11-'Net zero supporting data'!M128</f>
        <v>15990021.608522834</v>
      </c>
      <c r="N138" s="11">
        <f>'Activity data'!AP11-'Net zero supporting data'!N128</f>
        <v>14850378.402579006</v>
      </c>
      <c r="O138" s="11">
        <f>'Activity data'!AQ11-'Net zero supporting data'!O128</f>
        <v>13709027.975664429</v>
      </c>
      <c r="P138" s="11">
        <f>'Activity data'!AR11-'Net zero supporting data'!P128</f>
        <v>12551129.857019637</v>
      </c>
      <c r="Q138" s="11">
        <f>'Activity data'!AS11-'Net zero supporting data'!Q128</f>
        <v>11392169.518151877</v>
      </c>
      <c r="R138" s="11">
        <f>'Activity data'!AT11-'Net zero supporting data'!R128</f>
        <v>10231235.827815346</v>
      </c>
      <c r="S138" s="11">
        <f>'Activity data'!AU11-'Net zero supporting data'!S128</f>
        <v>9067777.2894886695</v>
      </c>
      <c r="T138" s="11">
        <f>'Activity data'!AV11-'Net zero supporting data'!T128</f>
        <v>7901053.4305220209</v>
      </c>
      <c r="U138" s="11">
        <f>'Activity data'!AW11-'Net zero supporting data'!U128</f>
        <v>7912337.4798176941</v>
      </c>
      <c r="V138" s="11">
        <f>'Activity data'!AX11-'Net zero supporting data'!V128</f>
        <v>7924610.9643972889</v>
      </c>
      <c r="W138" s="11">
        <f>'Activity data'!AY11-'Net zero supporting data'!W128</f>
        <v>7937979.2336483356</v>
      </c>
      <c r="X138" s="11">
        <f>'Activity data'!AZ11-'Net zero supporting data'!X128</f>
        <v>7952585.7417877521</v>
      </c>
      <c r="Y138" s="11">
        <f>'Activity data'!BA11-'Net zero supporting data'!Y128</f>
        <v>7968003.8751798775</v>
      </c>
      <c r="Z138" s="11">
        <f>'Activity data'!BB11-'Net zero supporting data'!Z128</f>
        <v>7977864.1733858753</v>
      </c>
      <c r="AA138" s="11">
        <f>'Activity data'!BC11-'Net zero supporting data'!AA128</f>
        <v>7988710.8728647698</v>
      </c>
      <c r="AB138" s="11">
        <f>'Activity data'!BD11-'Net zero supporting data'!AB128</f>
        <v>8000162.0193081982</v>
      </c>
      <c r="AC138" s="11">
        <f>'Activity data'!BE11-'Net zero supporting data'!AC128</f>
        <v>8012367.8025132287</v>
      </c>
      <c r="AD138" s="11">
        <f>'Activity data'!BF11-'Net zero supporting data'!AD128</f>
        <v>8025303.75517755</v>
      </c>
      <c r="AE138" s="11">
        <f>'Activity data'!BG11-'Net zero supporting data'!AE128</f>
        <v>8032930.8761106022</v>
      </c>
      <c r="AF138" s="11">
        <f>'Activity data'!BH11-'Net zero supporting data'!AF128</f>
        <v>8041060.447950311</v>
      </c>
      <c r="AG138" s="11">
        <f>'Activity data'!BI11-'Net zero supporting data'!AG128</f>
        <v>8049855.4231844824</v>
      </c>
      <c r="AH138" s="11">
        <f>'Activity data'!BJ11-'Net zero supporting data'!AH128</f>
        <v>8059298.0633584633</v>
      </c>
      <c r="AI138" s="11">
        <f>'Activity data'!BK11-'Net zero supporting data'!AI128</f>
        <v>8069383.3152230326</v>
      </c>
      <c r="AJ138" s="11">
        <f>'Activity data'!BL11-'Net zero supporting data'!AJ128</f>
        <v>8073833.7514540888</v>
      </c>
      <c r="AK138" s="11">
        <f>'Activity data'!BM11-'Net zero supporting data'!AK128</f>
        <v>8076607.8484812528</v>
      </c>
      <c r="AL138" s="11">
        <f>'Activity data'!BN11-'Net zero supporting data'!AL128</f>
        <v>8079524.937198801</v>
      </c>
      <c r="AM138" s="11">
        <f>'Activity data'!BO11-'Net zero supporting data'!AM128</f>
        <v>8082998.8806293067</v>
      </c>
      <c r="AN138" s="11">
        <f>'Activity data'!BP11-'Net zero supporting data'!AN128</f>
        <v>8086817.3191090804</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2675820.0853533465</v>
      </c>
      <c r="M139" s="11">
        <f>'Activity data'!AO12-'Net zero supporting data'!M129</f>
        <v>2564141.3961522458</v>
      </c>
      <c r="N139" s="11">
        <f>'Activity data'!AP12-'Net zero supporting data'!N129</f>
        <v>2452603.3296455345</v>
      </c>
      <c r="O139" s="11">
        <f>'Activity data'!AQ12-'Net zero supporting data'!O129</f>
        <v>2341114.7938737287</v>
      </c>
      <c r="P139" s="11">
        <f>'Activity data'!AR12-'Net zero supporting data'!P129</f>
        <v>2227104.2203188585</v>
      </c>
      <c r="Q139" s="11">
        <f>'Activity data'!AS12-'Net zero supporting data'!Q129</f>
        <v>2113172.9427249618</v>
      </c>
      <c r="R139" s="11">
        <f>'Activity data'!AT12-'Net zero supporting data'!R129</f>
        <v>1999207.0008374816</v>
      </c>
      <c r="S139" s="11">
        <f>'Activity data'!AU12-'Net zero supporting data'!S129</f>
        <v>1885155.0986643115</v>
      </c>
      <c r="T139" s="11">
        <f>'Activity data'!AV12-'Net zero supporting data'!T129</f>
        <v>1770925.7689101081</v>
      </c>
      <c r="U139" s="11">
        <f>'Activity data'!AW12-'Net zero supporting data'!U129</f>
        <v>1773454.9523729312</v>
      </c>
      <c r="V139" s="11">
        <f>'Activity data'!AX12-'Net zero supporting data'!V129</f>
        <v>1776205.9058131855</v>
      </c>
      <c r="W139" s="11">
        <f>'Activity data'!AY12-'Net zero supporting data'!W129</f>
        <v>1779202.242024627</v>
      </c>
      <c r="X139" s="11">
        <f>'Activity data'!AZ12-'Net zero supporting data'!X129</f>
        <v>1782476.1145386342</v>
      </c>
      <c r="Y139" s="11">
        <f>'Activity data'!BA12-'Net zero supporting data'!Y129</f>
        <v>1785931.9030575589</v>
      </c>
      <c r="Z139" s="11">
        <f>'Activity data'!BB12-'Net zero supporting data'!Z129</f>
        <v>1788141.9698968341</v>
      </c>
      <c r="AA139" s="11">
        <f>'Activity data'!BC12-'Net zero supporting data'!AA129</f>
        <v>1790573.1266765865</v>
      </c>
      <c r="AB139" s="11">
        <f>'Activity data'!BD12-'Net zero supporting data'!AB129</f>
        <v>1793139.7629483892</v>
      </c>
      <c r="AC139" s="11">
        <f>'Activity data'!BE12-'Net zero supporting data'!AC129</f>
        <v>1795875.5419426202</v>
      </c>
      <c r="AD139" s="11">
        <f>'Activity data'!BF12-'Net zero supporting data'!AD129</f>
        <v>1798774.9796087614</v>
      </c>
      <c r="AE139" s="11">
        <f>'Activity data'!BG12-'Net zero supporting data'!AE129</f>
        <v>1800484.5067144453</v>
      </c>
      <c r="AF139" s="11">
        <f>'Activity data'!BH12-'Net zero supporting data'!AF129</f>
        <v>1802306.6521267937</v>
      </c>
      <c r="AG139" s="11">
        <f>'Activity data'!BI12-'Net zero supporting data'!AG129</f>
        <v>1804277.9396792806</v>
      </c>
      <c r="AH139" s="11">
        <f>'Activity data'!BJ12-'Net zero supporting data'!AH129</f>
        <v>1806394.3935113798</v>
      </c>
      <c r="AI139" s="11">
        <f>'Activity data'!BK12-'Net zero supporting data'!AI129</f>
        <v>1808654.8809982657</v>
      </c>
      <c r="AJ139" s="11">
        <f>'Activity data'!BL12-'Net zero supporting data'!AJ129</f>
        <v>1809652.3925672958</v>
      </c>
      <c r="AK139" s="11">
        <f>'Activity data'!BM12-'Net zero supporting data'!AK129</f>
        <v>1810274.172935453</v>
      </c>
      <c r="AL139" s="11">
        <f>'Activity data'!BN12-'Net zero supporting data'!AL129</f>
        <v>1810928.0031652485</v>
      </c>
      <c r="AM139" s="11">
        <f>'Activity data'!BO12-'Net zero supporting data'!AM129</f>
        <v>1811706.645658293</v>
      </c>
      <c r="AN139" s="11">
        <f>'Activity data'!BP12-'Net zero supporting data'!AN129</f>
        <v>1812562.5025589319</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2165590.6174249179</v>
      </c>
      <c r="M140" s="11">
        <f>'Activity data'!AO13-'Net zero supporting data'!M130</f>
        <v>2172492.2611440439</v>
      </c>
      <c r="N140" s="11">
        <f>'Activity data'!AP13-'Net zero supporting data'!N130</f>
        <v>2179990.8134643361</v>
      </c>
      <c r="O140" s="11">
        <f>'Activity data'!AQ13-'Net zero supporting data'!O130</f>
        <v>2188078.375834797</v>
      </c>
      <c r="P140" s="11">
        <f>'Activity data'!AR13-'Net zero supporting data'!P130</f>
        <v>2193114.676855139</v>
      </c>
      <c r="Q140" s="11">
        <f>'Activity data'!AS13-'Net zero supporting data'!Q130</f>
        <v>2198652.081821586</v>
      </c>
      <c r="R140" s="11">
        <f>'Activity data'!AT13-'Net zero supporting data'!R130</f>
        <v>2204617.7653629477</v>
      </c>
      <c r="S140" s="11">
        <f>'Activity data'!AU13-'Net zero supporting data'!S130</f>
        <v>2211027.8240666147</v>
      </c>
      <c r="T140" s="11">
        <f>'Activity data'!AV13-'Net zero supporting data'!T130</f>
        <v>2217827.0874643596</v>
      </c>
      <c r="U140" s="11">
        <f>'Activity data'!AW13-'Net zero supporting data'!U130</f>
        <v>2133678.0281785536</v>
      </c>
      <c r="V140" s="11">
        <f>'Activity data'!AX13-'Net zero supporting data'!V130</f>
        <v>2049446.6626924702</v>
      </c>
      <c r="W140" s="11">
        <f>'Activity data'!AY13-'Net zero supporting data'!W130</f>
        <v>1965134.3017388294</v>
      </c>
      <c r="X140" s="11">
        <f>'Activity data'!AZ13-'Net zero supporting data'!X130</f>
        <v>1880747.443708173</v>
      </c>
      <c r="Y140" s="11">
        <f>'Activity data'!BA13-'Net zero supporting data'!Y130</f>
        <v>1796096.4198861315</v>
      </c>
      <c r="Z140" s="11">
        <f>'Activity data'!BB13-'Net zero supporting data'!Z130</f>
        <v>1709182.6014694632</v>
      </c>
      <c r="AA140" s="11">
        <f>'Activity data'!BC13-'Net zero supporting data'!AA130</f>
        <v>1622210.7913600341</v>
      </c>
      <c r="AB140" s="11">
        <f>'Activity data'!BD13-'Net zero supporting data'!AB130</f>
        <v>1535035.3070379226</v>
      </c>
      <c r="AC140" s="11">
        <f>'Activity data'!BE13-'Net zero supporting data'!AC130</f>
        <v>1447673.4762652293</v>
      </c>
      <c r="AD140" s="11">
        <f>'Activity data'!BF13-'Net zero supporting data'!AD130</f>
        <v>1360089.9570540809</v>
      </c>
      <c r="AE140" s="11">
        <f>'Activity data'!BG13-'Net zero supporting data'!AE130</f>
        <v>1361671.04797643</v>
      </c>
      <c r="AF140" s="11">
        <f>'Activity data'!BH13-'Net zero supporting data'!AF130</f>
        <v>1363348.4691526191</v>
      </c>
      <c r="AG140" s="11">
        <f>'Activity data'!BI13-'Net zero supporting data'!AG130</f>
        <v>1365162.1116319168</v>
      </c>
      <c r="AH140" s="11">
        <f>'Activity data'!BJ13-'Net zero supporting data'!AH130</f>
        <v>1367108.0506231696</v>
      </c>
      <c r="AI140" s="11">
        <f>'Activity data'!BK13-'Net zero supporting data'!AI130</f>
        <v>1369185.380244636</v>
      </c>
      <c r="AJ140" s="11">
        <f>'Activity data'!BL13-'Net zero supporting data'!AJ130</f>
        <v>1369888.842053039</v>
      </c>
      <c r="AK140" s="11">
        <f>'Activity data'!BM13-'Net zero supporting data'!AK130</f>
        <v>1370173.8451795643</v>
      </c>
      <c r="AL140" s="11">
        <f>'Activity data'!BN13-'Net zero supporting data'!AL130</f>
        <v>1370478.0684321935</v>
      </c>
      <c r="AM140" s="11">
        <f>'Activity data'!BO13-'Net zero supporting data'!AM130</f>
        <v>1370900.8650498302</v>
      </c>
      <c r="AN140" s="11">
        <f>'Activity data'!BP13-'Net zero supporting data'!AN130</f>
        <v>1371391.6957272566</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4203793.5514718983</v>
      </c>
      <c r="M141" s="11">
        <f>'Activity data'!AO14-'Net zero supporting data'!M131</f>
        <v>4217190.8598678494</v>
      </c>
      <c r="N141" s="11">
        <f>'Activity data'!AP14-'Net zero supporting data'!N131</f>
        <v>4231746.873195475</v>
      </c>
      <c r="O141" s="11">
        <f>'Activity data'!AQ14-'Net zero supporting data'!O131</f>
        <v>4247446.258973428</v>
      </c>
      <c r="P141" s="11">
        <f>'Activity data'!AR14-'Net zero supporting data'!P131</f>
        <v>4257222.6080129165</v>
      </c>
      <c r="Q141" s="11">
        <f>'Activity data'!AS14-'Net zero supporting data'!Q131</f>
        <v>4267971.6882419018</v>
      </c>
      <c r="R141" s="11">
        <f>'Activity data'!AT14-'Net zero supporting data'!R131</f>
        <v>4279552.1327633681</v>
      </c>
      <c r="S141" s="11">
        <f>'Activity data'!AU14-'Net zero supporting data'!S131</f>
        <v>4291995.1878940165</v>
      </c>
      <c r="T141" s="11">
        <f>'Activity data'!AV14-'Net zero supporting data'!T131</f>
        <v>4305193.7580190506</v>
      </c>
      <c r="U141" s="11">
        <f>'Activity data'!AW14-'Net zero supporting data'!U131</f>
        <v>4228134.0337802945</v>
      </c>
      <c r="V141" s="11">
        <f>'Activity data'!AX14-'Net zero supporting data'!V131</f>
        <v>4151308.8410548237</v>
      </c>
      <c r="W141" s="11">
        <f>'Activity data'!AY14-'Net zero supporting data'!W131</f>
        <v>4074763.7727231602</v>
      </c>
      <c r="X141" s="11">
        <f>'Activity data'!AZ14-'Net zero supporting data'!X131</f>
        <v>3998563.8929257789</v>
      </c>
      <c r="Y141" s="11">
        <f>'Activity data'!BA14-'Net zero supporting data'!Y131</f>
        <v>3922357.6228395663</v>
      </c>
      <c r="Z141" s="11">
        <f>'Activity data'!BB14-'Net zero supporting data'!Z131</f>
        <v>3841692.1630552011</v>
      </c>
      <c r="AA141" s="11">
        <f>'Activity data'!BC14-'Net zero supporting data'!AA131</f>
        <v>3761302.4721240001</v>
      </c>
      <c r="AB141" s="11">
        <f>'Activity data'!BD14-'Net zero supporting data'!AB131</f>
        <v>3680897.8123781313</v>
      </c>
      <c r="AC141" s="11">
        <f>'Activity data'!BE14-'Net zero supporting data'!AC131</f>
        <v>3600555.5393140712</v>
      </c>
      <c r="AD141" s="11">
        <f>'Activity data'!BF14-'Net zero supporting data'!AD131</f>
        <v>3520232.8300223267</v>
      </c>
      <c r="AE141" s="11">
        <f>'Activity data'!BG14-'Net zero supporting data'!AE131</f>
        <v>3524325.0653507588</v>
      </c>
      <c r="AF141" s="11">
        <f>'Activity data'!BH14-'Net zero supporting data'!AF131</f>
        <v>3528666.6260420731</v>
      </c>
      <c r="AG141" s="11">
        <f>'Activity data'!BI14-'Net zero supporting data'!AG131</f>
        <v>3533360.759517902</v>
      </c>
      <c r="AH141" s="11">
        <f>'Activity data'!BJ14-'Net zero supporting data'!AH131</f>
        <v>3538397.3074952615</v>
      </c>
      <c r="AI141" s="11">
        <f>'Activity data'!BK14-'Net zero supporting data'!AI131</f>
        <v>3543773.9253390566</v>
      </c>
      <c r="AJ141" s="11">
        <f>'Activity data'!BL14-'Net zero supporting data'!AJ131</f>
        <v>3545594.6500196294</v>
      </c>
      <c r="AK141" s="11">
        <f>'Activity data'!BM14-'Net zero supporting data'!AK131</f>
        <v>3546332.3051706366</v>
      </c>
      <c r="AL141" s="11">
        <f>'Activity data'!BN14-'Net zero supporting data'!AL131</f>
        <v>3547119.7065303824</v>
      </c>
      <c r="AM141" s="11">
        <f>'Activity data'!BO14-'Net zero supporting data'!AM131</f>
        <v>3548214.0036583841</v>
      </c>
      <c r="AN141" s="11">
        <f>'Activity data'!BP14-'Net zero supporting data'!AN131</f>
        <v>3549484.3889411339</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63007.175436778816</v>
      </c>
      <c r="N157">
        <f>'Net zero Activity data'!AP47*'Net zero supporting data'!N154</f>
        <v>84003.544332347868</v>
      </c>
      <c r="O157">
        <f>'Net zero Activity data'!AQ47*'Net zero supporting data'!O154</f>
        <v>104995.46365412346</v>
      </c>
      <c r="P157">
        <f>'Net zero Activity data'!AR47*'Net zero supporting data'!P154</f>
        <v>125981.04535276268</v>
      </c>
      <c r="Q157">
        <f>'Net zero Activity data'!AS47*'Net zero supporting data'!Q154</f>
        <v>146960.52320478403</v>
      </c>
      <c r="R157">
        <f>'Net zero Activity data'!AT47*'Net zero supporting data'!R154</f>
        <v>167932.19725308134</v>
      </c>
      <c r="S157">
        <f>'Net zero Activity data'!AU47*'Net zero supporting data'!S154</f>
        <v>188898.32316955103</v>
      </c>
      <c r="T157">
        <f>'Net zero Activity data'!AV47*'Net zero supporting data'!T154</f>
        <v>209856.20088211761</v>
      </c>
      <c r="U157">
        <f>'Net zero Activity data'!AW47*'Net zero supporting data'!U154</f>
        <v>230808.01005595026</v>
      </c>
      <c r="V157">
        <f>'Net zero Activity data'!AX47*'Net zero supporting data'!V154</f>
        <v>251715.46625590435</v>
      </c>
      <c r="W157">
        <f>'Net zero Activity data'!AY47*'Net zero supporting data'!W154</f>
        <v>272613.13734302536</v>
      </c>
      <c r="X157">
        <f>'Net zero Activity data'!AZ47*'Net zero supporting data'!X154</f>
        <v>293495.62334858649</v>
      </c>
      <c r="Y157">
        <f>'Net zero Activity data'!BA47*'Net zero supporting data'!Y154</f>
        <v>314354.92021972837</v>
      </c>
      <c r="Z157">
        <f>'Net zero Activity data'!BB47*'Net zero supporting data'!Z154</f>
        <v>335206.61127596616</v>
      </c>
      <c r="AA157">
        <f>'Net zero Activity data'!BC47*'Net zero supporting data'!AA154</f>
        <v>356040.97632340877</v>
      </c>
      <c r="AB157">
        <f>'Net zero Activity data'!BD47*'Net zero supporting data'!AB154</f>
        <v>376855.09885089844</v>
      </c>
      <c r="AC157">
        <f>'Net zero Activity data'!BE47*'Net zero supporting data'!AC154</f>
        <v>397665.27720274229</v>
      </c>
      <c r="AD157">
        <f>'Net zero Activity data'!BF47*'Net zero supporting data'!AD154</f>
        <v>418463.75827268756</v>
      </c>
      <c r="AE157">
        <f>'Net zero Activity data'!BG47*'Net zero supporting data'!AE154</f>
        <v>418334.00026583986</v>
      </c>
      <c r="AF157">
        <f>'Net zero Activity data'!BH47*'Net zero supporting data'!AF154</f>
        <v>418200.8696038482</v>
      </c>
      <c r="AG157">
        <f>'Net zero Activity data'!BI47*'Net zero supporting data'!AG154</f>
        <v>418076.01895436307</v>
      </c>
      <c r="AH157">
        <f>'Net zero Activity data'!BJ47*'Net zero supporting data'!AH154</f>
        <v>417950.6848846373</v>
      </c>
      <c r="AI157">
        <f>'Net zero Activity data'!BK47*'Net zero supporting data'!AI154</f>
        <v>417824.85561390419</v>
      </c>
      <c r="AJ157">
        <f>'Net zero Activity data'!BL47*'Net zero supporting data'!AJ154</f>
        <v>417698.03633743373</v>
      </c>
      <c r="AK157">
        <f>'Net zero Activity data'!BM47*'Net zero supporting data'!AK154</f>
        <v>417573.73512129841</v>
      </c>
      <c r="AL157">
        <f>'Net zero Activity data'!BN47*'Net zero supporting data'!AL154</f>
        <v>417542.23065982934</v>
      </c>
      <c r="AM157">
        <f>'Net zero Activity data'!BO47*'Net zero supporting data'!AM154</f>
        <v>417525.09357538499</v>
      </c>
      <c r="AN157">
        <f>'Net zero Activity data'!BP47*'Net zero supporting data'!AN154</f>
        <v>417504.29743924062</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415.84735788274025</v>
      </c>
      <c r="N158">
        <f>'Net zero Activity data'!AP48*'Net zero supporting data'!N155</f>
        <v>554.42339259349603</v>
      </c>
      <c r="O158">
        <f>'Net zero Activity data'!AQ48*'Net zero supporting data'!O155</f>
        <v>692.97006011721498</v>
      </c>
      <c r="P158">
        <f>'Net zero Activity data'!AR48*'Net zero supporting data'!P155</f>
        <v>831.47489932823396</v>
      </c>
      <c r="Q158">
        <f>'Net zero Activity data'!AS48*'Net zero supporting data'!Q155</f>
        <v>969.93945315157464</v>
      </c>
      <c r="R158">
        <f>'Net zero Activity data'!AT48*'Net zero supporting data'!R155</f>
        <v>1108.3525018703369</v>
      </c>
      <c r="S158">
        <f>'Net zero Activity data'!AU48*'Net zero supporting data'!S155</f>
        <v>1246.7289329190371</v>
      </c>
      <c r="T158">
        <f>'Net zero Activity data'!AV48*'Net zero supporting data'!T155</f>
        <v>1385.0509258219765</v>
      </c>
      <c r="U158">
        <f>'Net zero Activity data'!AW48*'Net zero supporting data'!U155</f>
        <v>1523.3328663692719</v>
      </c>
      <c r="V158">
        <f>'Net zero Activity data'!AX48*'Net zero supporting data'!V155</f>
        <v>1661.3220772889688</v>
      </c>
      <c r="W158">
        <f>'Net zero Activity data'!AY48*'Net zero supporting data'!W155</f>
        <v>1799.2467064639677</v>
      </c>
      <c r="X158">
        <f>'Net zero Activity data'!AZ48*'Net zero supporting data'!X155</f>
        <v>1937.0711141006711</v>
      </c>
      <c r="Y158">
        <f>'Net zero Activity data'!BA48*'Net zero supporting data'!Y155</f>
        <v>2074.7424734502079</v>
      </c>
      <c r="Z158">
        <f>'Net zero Activity data'!BB48*'Net zero supporting data'!Z155</f>
        <v>2212.3636344213769</v>
      </c>
      <c r="AA158">
        <f>'Net zero Activity data'!BC48*'Net zero supporting data'!AA155</f>
        <v>2349.8704437344982</v>
      </c>
      <c r="AB158">
        <f>'Net zero Activity data'!BD48*'Net zero supporting data'!AB155</f>
        <v>2487.2436524159302</v>
      </c>
      <c r="AC158">
        <f>'Net zero Activity data'!BE48*'Net zero supporting data'!AC155</f>
        <v>2624.5908295380996</v>
      </c>
      <c r="AD158">
        <f>'Net zero Activity data'!BF48*'Net zero supporting data'!AD155</f>
        <v>2761.860804599738</v>
      </c>
      <c r="AE158">
        <f>'Net zero Activity data'!BG48*'Net zero supporting data'!AE155</f>
        <v>2761.0044017545433</v>
      </c>
      <c r="AF158">
        <f>'Net zero Activity data'!BH48*'Net zero supporting data'!AF155</f>
        <v>2760.1257393853989</v>
      </c>
      <c r="AG158">
        <f>'Net zero Activity data'!BI48*'Net zero supporting data'!AG155</f>
        <v>2759.3017250987969</v>
      </c>
      <c r="AH158">
        <f>'Net zero Activity data'!BJ48*'Net zero supporting data'!AH155</f>
        <v>2758.4745202386066</v>
      </c>
      <c r="AI158">
        <f>'Net zero Activity data'!BK48*'Net zero supporting data'!AI155</f>
        <v>2757.6440470517682</v>
      </c>
      <c r="AJ158">
        <f>'Net zero Activity data'!BL48*'Net zero supporting data'!AJ155</f>
        <v>2756.8070398270629</v>
      </c>
      <c r="AK158">
        <f>'Net zero Activity data'!BM48*'Net zero supporting data'!AK155</f>
        <v>2755.9866518005701</v>
      </c>
      <c r="AL158">
        <f>'Net zero Activity data'!BN48*'Net zero supporting data'!AL155</f>
        <v>2755.7787223548744</v>
      </c>
      <c r="AM158">
        <f>'Net zero Activity data'!BO48*'Net zero supporting data'!AM155</f>
        <v>2755.6656175975418</v>
      </c>
      <c r="AN158">
        <f>'Net zero Activity data'!BP48*'Net zero supporting data'!AN155</f>
        <v>2755.5283630989884</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2074394.2326934794</v>
      </c>
      <c r="M159">
        <f>'Net zero Activity data'!AO50*'Net zero supporting data'!M156</f>
        <v>3118496.5350007685</v>
      </c>
      <c r="N159">
        <f>'Net zero Activity data'!AP50*'Net zero supporting data'!N156</f>
        <v>4170652.0398142659</v>
      </c>
      <c r="O159">
        <f>'Net zero Activity data'!AQ50*'Net zero supporting data'!O156</f>
        <v>5235378.2236809134</v>
      </c>
      <c r="P159">
        <f>'Net zero Activity data'!AR50*'Net zero supporting data'!P156</f>
        <v>6309205.3567945212</v>
      </c>
      <c r="Q159">
        <f>'Net zero Activity data'!AS50*'Net zero supporting data'!Q156</f>
        <v>7398999.3893547896</v>
      </c>
      <c r="R159">
        <f>'Net zero Activity data'!AT50*'Net zero supporting data'!R156</f>
        <v>8500927.9443945792</v>
      </c>
      <c r="S159">
        <f>'Net zero Activity data'!AU50*'Net zero supporting data'!S156</f>
        <v>9621209.1290989034</v>
      </c>
      <c r="T159">
        <f>'Net zero Activity data'!AV50*'Net zero supporting data'!T156</f>
        <v>10755892.685373282</v>
      </c>
      <c r="U159">
        <f>'Net zero Activity data'!AW50*'Net zero supporting data'!U156</f>
        <v>11984328.227112541</v>
      </c>
      <c r="V159">
        <f>'Net zero Activity data'!AX50*'Net zero supporting data'!V156</f>
        <v>13239017.528749427</v>
      </c>
      <c r="W159">
        <f>'Net zero Activity data'!AY50*'Net zero supporting data'!W156</f>
        <v>14533402.188429482</v>
      </c>
      <c r="X159">
        <f>'Net zero Activity data'!AZ50*'Net zero supporting data'!X156</f>
        <v>15888644.603519224</v>
      </c>
      <c r="Y159">
        <f>'Net zero Activity data'!BA50*'Net zero supporting data'!Y156</f>
        <v>17269344.590019844</v>
      </c>
      <c r="Z159">
        <f>'Net zero Activity data'!BB50*'Net zero supporting data'!Z156</f>
        <v>18692491.352616414</v>
      </c>
      <c r="AA159">
        <f>'Net zero Activity data'!BC50*'Net zero supporting data'!AA156</f>
        <v>20175274.688901991</v>
      </c>
      <c r="AB159">
        <f>'Net zero Activity data'!BD50*'Net zero supporting data'!AB156</f>
        <v>21676592.393756267</v>
      </c>
      <c r="AC159">
        <f>'Net zero Activity data'!BE50*'Net zero supporting data'!AC156</f>
        <v>23217581.903995428</v>
      </c>
      <c r="AD159">
        <f>'Net zero Activity data'!BF50*'Net zero supporting data'!AD156</f>
        <v>24799071.621191368</v>
      </c>
      <c r="AE159">
        <f>'Net zero Activity data'!BG50*'Net zero supporting data'!AE156</f>
        <v>25168884.994817603</v>
      </c>
      <c r="AF159">
        <f>'Net zero Activity data'!BH50*'Net zero supporting data'!AF156</f>
        <v>25522889.764686916</v>
      </c>
      <c r="AG159">
        <f>'Net zero Activity data'!BI50*'Net zero supporting data'!AG156</f>
        <v>25887605.496060215</v>
      </c>
      <c r="AH159">
        <f>'Net zero Activity data'!BJ50*'Net zero supporting data'!AH156</f>
        <v>26263343.132115461</v>
      </c>
      <c r="AI159">
        <f>'Net zero Activity data'!BK50*'Net zero supporting data'!AI156</f>
        <v>26652048.147950448</v>
      </c>
      <c r="AJ159">
        <f>'Net zero Activity data'!BL50*'Net zero supporting data'!AJ156</f>
        <v>27032428.344232529</v>
      </c>
      <c r="AK159">
        <f>'Net zero Activity data'!BM50*'Net zero supporting data'!AK156</f>
        <v>27100681.814719677</v>
      </c>
      <c r="AL159">
        <f>'Net zero Activity data'!BN50*'Net zero supporting data'!AL156</f>
        <v>27121129.293889754</v>
      </c>
      <c r="AM159">
        <f>'Net zero Activity data'!BO50*'Net zero supporting data'!AM156</f>
        <v>27155587.897543035</v>
      </c>
      <c r="AN159">
        <f>'Net zero Activity data'!BP50*'Net zero supporting data'!AN156</f>
        <v>27175526.72414707</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6065468.0896342769</v>
      </c>
      <c r="M160">
        <f>'Net zero Activity data'!AO51*'Net zero supporting data'!M156</f>
        <v>9118392.6963208094</v>
      </c>
      <c r="N160">
        <f>'Net zero Activity data'!AP51*'Net zero supporting data'!N156</f>
        <v>12194864.631692946</v>
      </c>
      <c r="O160">
        <f>'Net zero Activity data'!AQ51*'Net zero supporting data'!O156</f>
        <v>15308092.865101509</v>
      </c>
      <c r="P160">
        <f>'Net zero Activity data'!AR51*'Net zero supporting data'!P156</f>
        <v>18447932.008033834</v>
      </c>
      <c r="Q160">
        <f>'Net zero Activity data'!AS51*'Net zero supporting data'!Q156</f>
        <v>21634457.898141678</v>
      </c>
      <c r="R160">
        <f>'Net zero Activity data'!AT51*'Net zero supporting data'!R156</f>
        <v>24856464.777216073</v>
      </c>
      <c r="S160">
        <f>'Net zero Activity data'!AU51*'Net zero supporting data'!S156</f>
        <v>28132134.208874118</v>
      </c>
      <c r="T160">
        <f>'Net zero Activity data'!AV51*'Net zero supporting data'!T156</f>
        <v>31449915.75393685</v>
      </c>
      <c r="U160">
        <f>'Net zero Activity data'!AW51*'Net zero supporting data'!U156</f>
        <v>35041825.363576166</v>
      </c>
      <c r="V160">
        <f>'Net zero Activity data'!AX51*'Net zero supporting data'!V156</f>
        <v>38710500.199604101</v>
      </c>
      <c r="W160">
        <f>'Net zero Activity data'!AY51*'Net zero supporting data'!W156</f>
        <v>42495243.102021135</v>
      </c>
      <c r="X160">
        <f>'Net zero Activity data'!AZ51*'Net zero supporting data'!X156</f>
        <v>46457932.302025475</v>
      </c>
      <c r="Y160">
        <f>'Net zero Activity data'!BA51*'Net zero supporting data'!Y156</f>
        <v>50495058.696560442</v>
      </c>
      <c r="Z160">
        <f>'Net zero Activity data'!BB51*'Net zero supporting data'!Z156</f>
        <v>54656298.223430701</v>
      </c>
      <c r="AA160">
        <f>'Net zero Activity data'!BC51*'Net zero supporting data'!AA156</f>
        <v>58991913.348239332</v>
      </c>
      <c r="AB160">
        <f>'Net zero Activity data'!BD51*'Net zero supporting data'!AB156</f>
        <v>63381722.424874067</v>
      </c>
      <c r="AC160">
        <f>'Net zero Activity data'!BE51*'Net zero supporting data'!AC156</f>
        <v>67887530.700613707</v>
      </c>
      <c r="AD160">
        <f>'Net zero Activity data'!BF51*'Net zero supporting data'!AD156</f>
        <v>72511760.397435308</v>
      </c>
      <c r="AE160">
        <f>'Net zero Activity data'!BG51*'Net zero supporting data'!AE156</f>
        <v>73593083.890095338</v>
      </c>
      <c r="AF160">
        <f>'Net zero Activity data'!BH51*'Net zero supporting data'!AF156</f>
        <v>74628183.487548724</v>
      </c>
      <c r="AG160">
        <f>'Net zero Activity data'!BI51*'Net zero supporting data'!AG156</f>
        <v>75694601.623295262</v>
      </c>
      <c r="AH160">
        <f>'Net zero Activity data'!BJ51*'Net zero supporting data'!AH156</f>
        <v>76793247.486096635</v>
      </c>
      <c r="AI160">
        <f>'Net zero Activity data'!BK51*'Net zero supporting data'!AI156</f>
        <v>77929809.588261098</v>
      </c>
      <c r="AJ160">
        <f>'Net zero Activity data'!BL51*'Net zero supporting data'!AJ156</f>
        <v>79042030.161436334</v>
      </c>
      <c r="AK160">
        <f>'Net zero Activity data'!BM51*'Net zero supporting data'!AK156</f>
        <v>79241601.313689828</v>
      </c>
      <c r="AL160">
        <f>'Net zero Activity data'!BN51*'Net zero supporting data'!AL156</f>
        <v>79301389.144982874</v>
      </c>
      <c r="AM160">
        <f>'Net zero Activity data'!BO51*'Net zero supporting data'!AM156</f>
        <v>79402145.094637126</v>
      </c>
      <c r="AN160">
        <f>'Net zero Activity data'!BP51*'Net zero supporting data'!AN156</f>
        <v>79460445.640698001</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324468.34334847191</v>
      </c>
      <c r="M161">
        <f>'Net zero Activity data'!AO52*'Net zero supporting data'!M156</f>
        <v>487782.59624055028</v>
      </c>
      <c r="N161">
        <f>'Net zero Activity data'!AP52*'Net zero supporting data'!N156</f>
        <v>652356.49844839354</v>
      </c>
      <c r="O161">
        <f>'Net zero Activity data'!AQ52*'Net zero supporting data'!O156</f>
        <v>818896.65535500948</v>
      </c>
      <c r="P161">
        <f>'Net zero Activity data'!AR52*'Net zero supporting data'!P156</f>
        <v>986860.3458785821</v>
      </c>
      <c r="Q161">
        <f>'Net zero Activity data'!AS52*'Net zero supporting data'!Q156</f>
        <v>1157321.5141381696</v>
      </c>
      <c r="R161">
        <f>'Net zero Activity data'!AT52*'Net zero supporting data'!R156</f>
        <v>1329680.7152519762</v>
      </c>
      <c r="S161">
        <f>'Net zero Activity data'!AU52*'Net zero supporting data'!S156</f>
        <v>1504910.5603588524</v>
      </c>
      <c r="T161">
        <f>'Net zero Activity data'!AV52*'Net zero supporting data'!T156</f>
        <v>1682393.1660885522</v>
      </c>
      <c r="U161">
        <f>'Net zero Activity data'!AW52*'Net zero supporting data'!U156</f>
        <v>1874540.0776334114</v>
      </c>
      <c r="V161">
        <f>'Net zero Activity data'!AX52*'Net zero supporting data'!V156</f>
        <v>2070793.4959581273</v>
      </c>
      <c r="W161">
        <f>'Net zero Activity data'!AY52*'Net zero supporting data'!W156</f>
        <v>2273255.9013981652</v>
      </c>
      <c r="X161">
        <f>'Net zero Activity data'!AZ52*'Net zero supporting data'!X156</f>
        <v>2485237.4304293087</v>
      </c>
      <c r="Y161">
        <f>'Net zero Activity data'!BA52*'Net zero supporting data'!Y156</f>
        <v>2701200.9296622486</v>
      </c>
      <c r="Z161">
        <f>'Net zero Activity data'!BB52*'Net zero supporting data'!Z156</f>
        <v>2923803.7816774491</v>
      </c>
      <c r="AA161">
        <f>'Net zero Activity data'!BC52*'Net zero supporting data'!AA156</f>
        <v>3155734.744985518</v>
      </c>
      <c r="AB161">
        <f>'Net zero Activity data'!BD52*'Net zero supporting data'!AB156</f>
        <v>3390564.7791498955</v>
      </c>
      <c r="AC161">
        <f>'Net zero Activity data'!BE52*'Net zero supporting data'!AC156</f>
        <v>3631600.1164181884</v>
      </c>
      <c r="AD161">
        <f>'Net zero Activity data'!BF52*'Net zero supporting data'!AD156</f>
        <v>3878970.332008753</v>
      </c>
      <c r="AE161">
        <f>'Net zero Activity data'!BG52*'Net zero supporting data'!AE156</f>
        <v>3936815.0419474272</v>
      </c>
      <c r="AF161">
        <f>'Net zero Activity data'!BH52*'Net zero supporting data'!AF156</f>
        <v>3992187.0341206836</v>
      </c>
      <c r="AG161">
        <f>'Net zero Activity data'!BI52*'Net zero supporting data'!AG156</f>
        <v>4049234.391506636</v>
      </c>
      <c r="AH161">
        <f>'Net zero Activity data'!BJ52*'Net zero supporting data'!AH156</f>
        <v>4108005.7505776715</v>
      </c>
      <c r="AI161">
        <f>'Net zero Activity data'!BK52*'Net zero supporting data'!AI156</f>
        <v>4168805.4146682615</v>
      </c>
      <c r="AJ161">
        <f>'Net zero Activity data'!BL52*'Net zero supporting data'!AJ156</f>
        <v>4228302.9442048529</v>
      </c>
      <c r="AK161">
        <f>'Net zero Activity data'!BM52*'Net zero supporting data'!AK156</f>
        <v>4238978.875591334</v>
      </c>
      <c r="AL161">
        <f>'Net zero Activity data'!BN52*'Net zero supporting data'!AL156</f>
        <v>4242177.1874586754</v>
      </c>
      <c r="AM161">
        <f>'Net zero Activity data'!BO52*'Net zero supporting data'!AM156</f>
        <v>4247567.0626642974</v>
      </c>
      <c r="AN161">
        <f>'Net zero Activity data'!BP52*'Net zero supporting data'!AN156</f>
        <v>4250685.8131576041</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2069228.4051555083</v>
      </c>
      <c r="M162">
        <f>'Net zero Activity data'!AO53*'Net zero supporting data'!M156</f>
        <v>3069993.4129244918</v>
      </c>
      <c r="N162">
        <f>'Net zero Activity data'!AP53*'Net zero supporting data'!N156</f>
        <v>4057453.1909507508</v>
      </c>
      <c r="O162">
        <f>'Net zero Activity data'!AQ53*'Net zero supporting data'!O156</f>
        <v>5043794.5951401154</v>
      </c>
      <c r="P162">
        <f>'Net zero Activity data'!AR53*'Net zero supporting data'!P156</f>
        <v>6029702.3856926486</v>
      </c>
      <c r="Q162">
        <f>'Net zero Activity data'!AS53*'Net zero supporting data'!Q156</f>
        <v>7025337.9697521674</v>
      </c>
      <c r="R162">
        <f>'Net zero Activity data'!AT53*'Net zero supporting data'!R156</f>
        <v>8018110.162590798</v>
      </c>
      <c r="S162">
        <f>'Net zero Activity data'!AU53*'Net zero supporting data'!S156</f>
        <v>9023967.5052227601</v>
      </c>
      <c r="T162">
        <f>'Net zero Activity data'!AV53*'Net zero supporting data'!T156</f>
        <v>10030229.845184181</v>
      </c>
      <c r="U162">
        <f>'Net zero Activity data'!AW53*'Net zero supporting data'!U156</f>
        <v>11170912.471652437</v>
      </c>
      <c r="V162">
        <f>'Net zero Activity data'!AX53*'Net zero supporting data'!V156</f>
        <v>12314343.145601993</v>
      </c>
      <c r="W162">
        <f>'Net zero Activity data'!AY53*'Net zero supporting data'!W156</f>
        <v>13491026.35397986</v>
      </c>
      <c r="X162">
        <f>'Net zero Activity data'!AZ53*'Net zero supporting data'!X156</f>
        <v>14747584.904475795</v>
      </c>
      <c r="Y162">
        <f>'Net zero Activity data'!BA53*'Net zero supporting data'!Y156</f>
        <v>15988740.345436156</v>
      </c>
      <c r="Z162">
        <f>'Net zero Activity data'!BB53*'Net zero supporting data'!Z156</f>
        <v>17272088.673876576</v>
      </c>
      <c r="AA162">
        <f>'Net zero Activity data'!BC53*'Net zero supporting data'!AA156</f>
        <v>18612768.567408066</v>
      </c>
      <c r="AB162">
        <f>'Net zero Activity data'!BD53*'Net zero supporting data'!AB156</f>
        <v>19909469.025858406</v>
      </c>
      <c r="AC162">
        <f>'Net zero Activity data'!BE53*'Net zero supporting data'!AC156</f>
        <v>21207042.717870034</v>
      </c>
      <c r="AD162">
        <f>'Net zero Activity data'!BF53*'Net zero supporting data'!AD156</f>
        <v>22502239.150317106</v>
      </c>
      <c r="AE162">
        <f>'Net zero Activity data'!BG53*'Net zero supporting data'!AE156</f>
        <v>22806397.374720801</v>
      </c>
      <c r="AF162">
        <f>'Net zero Activity data'!BH53*'Net zero supporting data'!AF156</f>
        <v>23050036.052748885</v>
      </c>
      <c r="AG162">
        <f>'Net zero Activity data'!BI53*'Net zero supporting data'!AG156</f>
        <v>23289180.352228679</v>
      </c>
      <c r="AH162">
        <f>'Net zero Activity data'!BJ53*'Net zero supporting data'!AH156</f>
        <v>23523656.216338392</v>
      </c>
      <c r="AI162">
        <f>'Net zero Activity data'!BK53*'Net zero supporting data'!AI156</f>
        <v>23756398.786432993</v>
      </c>
      <c r="AJ162">
        <f>'Net zero Activity data'!BL53*'Net zero supporting data'!AJ156</f>
        <v>23965334.243698895</v>
      </c>
      <c r="AK162">
        <f>'Net zero Activity data'!BM53*'Net zero supporting data'!AK156</f>
        <v>23570843.660505295</v>
      </c>
      <c r="AL162">
        <f>'Net zero Activity data'!BN53*'Net zero supporting data'!AL156</f>
        <v>23088834.173974611</v>
      </c>
      <c r="AM162">
        <f>'Net zero Activity data'!BO53*'Net zero supporting data'!AM156</f>
        <v>22634368.711028893</v>
      </c>
      <c r="AN162">
        <f>'Net zero Activity data'!BP53*'Net zero supporting data'!AN156</f>
        <v>22156518.415291704</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2576534.8641145704</v>
      </c>
      <c r="M163">
        <f>'Net zero Activity data'!AO55*'Net zero supporting data'!M156</f>
        <v>3912333.2912271004</v>
      </c>
      <c r="N163">
        <f>'Net zero Activity data'!AP55*'Net zero supporting data'!N156</f>
        <v>5290607.429876294</v>
      </c>
      <c r="O163">
        <f>'Net zero Activity data'!AQ55*'Net zero supporting data'!O156</f>
        <v>6727530.9957994092</v>
      </c>
      <c r="P163">
        <f>'Net zero Activity data'!AR55*'Net zero supporting data'!P156</f>
        <v>8225117.5190470498</v>
      </c>
      <c r="Q163">
        <f>'Net zero Activity data'!AS55*'Net zero supporting data'!Q156</f>
        <v>9798760.468665231</v>
      </c>
      <c r="R163">
        <f>'Net zero Activity data'!AT55*'Net zero supporting data'!R156</f>
        <v>11432753.218073681</v>
      </c>
      <c r="S163">
        <f>'Net zero Activity data'!AU55*'Net zero supporting data'!S156</f>
        <v>13151499.03495699</v>
      </c>
      <c r="T163">
        <f>'Net zero Activity data'!AV55*'Net zero supporting data'!T156</f>
        <v>14938874.065952193</v>
      </c>
      <c r="U163">
        <f>'Net zero Activity data'!AW55*'Net zero supporting data'!U156</f>
        <v>17189543.863309853</v>
      </c>
      <c r="V163">
        <f>'Net zero Activity data'!AX55*'Net zero supporting data'!V156</f>
        <v>19578634.566868704</v>
      </c>
      <c r="W163">
        <f>'Net zero Activity data'!AY55*'Net zero supporting data'!W156</f>
        <v>22163954.63627765</v>
      </c>
      <c r="X163">
        <f>'Net zero Activity data'!AZ55*'Net zero supporting data'!X156</f>
        <v>25037950.343540005</v>
      </c>
      <c r="Y163">
        <f>'Net zero Activity data'!BA55*'Net zero supporting data'!Y156</f>
        <v>28055691.669089586</v>
      </c>
      <c r="Z163">
        <f>'Net zero Activity data'!BB55*'Net zero supporting data'!Z156</f>
        <v>31328705.539727662</v>
      </c>
      <c r="AA163">
        <f>'Net zero Activity data'!BC55*'Net zero supporting data'!AA156</f>
        <v>34903598.626711696</v>
      </c>
      <c r="AB163">
        <f>'Net zero Activity data'!BD55*'Net zero supporting data'!AB156</f>
        <v>38606476.794495389</v>
      </c>
      <c r="AC163">
        <f>'Net zero Activity data'!BE55*'Net zero supporting data'!AC156</f>
        <v>42531477.208738878</v>
      </c>
      <c r="AD163">
        <f>'Net zero Activity data'!BF55*'Net zero supporting data'!AD156</f>
        <v>46685680.602638468</v>
      </c>
      <c r="AE163">
        <f>'Net zero Activity data'!BG55*'Net zero supporting data'!AE156</f>
        <v>48651773.954092115</v>
      </c>
      <c r="AF163">
        <f>'Net zero Activity data'!BH55*'Net zero supporting data'!AF156</f>
        <v>50563698.442330569</v>
      </c>
      <c r="AG163">
        <f>'Net zero Activity data'!BI55*'Net zero supporting data'!AG156</f>
        <v>52540382.504608966</v>
      </c>
      <c r="AH163">
        <f>'Net zero Activity data'!BJ55*'Net zero supporting data'!AH156</f>
        <v>54584283.922012106</v>
      </c>
      <c r="AI163">
        <f>'Net zero Activity data'!BK55*'Net zero supporting data'!AI156</f>
        <v>56705418.712647669</v>
      </c>
      <c r="AJ163">
        <f>'Net zero Activity data'!BL55*'Net zero supporting data'!AJ156</f>
        <v>58853390.323699631</v>
      </c>
      <c r="AK163">
        <f>'Net zero Activity data'!BM55*'Net zero supporting data'!AK156</f>
        <v>59562868.580295123</v>
      </c>
      <c r="AL163">
        <f>'Net zero Activity data'!BN55*'Net zero supporting data'!AL156</f>
        <v>60046689.077044345</v>
      </c>
      <c r="AM163">
        <f>'Net zero Activity data'!BO55*'Net zero supporting data'!AM156</f>
        <v>60592923.41071032</v>
      </c>
      <c r="AN163">
        <f>'Net zero Activity data'!BP55*'Net zero supporting data'!AN156</f>
        <v>61067098.570149392</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380086.63334961818</v>
      </c>
      <c r="M164">
        <f>'Net zero Activity data'!AO56*'Net zero supporting data'!M156</f>
        <v>571168.26832494733</v>
      </c>
      <c r="N164">
        <f>'Net zero Activity data'!AP56*'Net zero supporting data'!N156</f>
        <v>763117.71963264549</v>
      </c>
      <c r="O164">
        <f>'Net zero Activity data'!AQ56*'Net zero supporting data'!O156</f>
        <v>956062.41609157925</v>
      </c>
      <c r="P164">
        <f>'Net zero Activity data'!AR56*'Net zero supporting data'!P156</f>
        <v>1148845.7400970249</v>
      </c>
      <c r="Q164">
        <f>'Net zero Activity data'!AS56*'Net zero supporting data'!Q156</f>
        <v>1342406.6784759141</v>
      </c>
      <c r="R164">
        <f>'Net zero Activity data'!AT56*'Net zero supporting data'!R156</f>
        <v>1536817.7129486643</v>
      </c>
      <c r="S164">
        <f>'Net zero Activity data'!AU56*'Net zero supporting data'!S156</f>
        <v>1732180.485924321</v>
      </c>
      <c r="T164">
        <f>'Net zero Activity data'!AV56*'Net zero supporting data'!T156</f>
        <v>1928557.6527030179</v>
      </c>
      <c r="U164">
        <f>'Net zero Activity data'!AW56*'Net zero supporting data'!U156</f>
        <v>2124443.1574625424</v>
      </c>
      <c r="V164">
        <f>'Net zero Activity data'!AX56*'Net zero supporting data'!V156</f>
        <v>2321169.3358827811</v>
      </c>
      <c r="W164">
        <f>'Net zero Activity data'!AY56*'Net zero supporting data'!W156</f>
        <v>2518842.0699175419</v>
      </c>
      <c r="X164">
        <f>'Net zero Activity data'!AZ56*'Net zero supporting data'!X156</f>
        <v>2717590.5486977217</v>
      </c>
      <c r="Y164">
        <f>'Net zero Activity data'!BA56*'Net zero supporting data'!Y156</f>
        <v>2917349.2469149488</v>
      </c>
      <c r="Z164">
        <f>'Net zero Activity data'!BB56*'Net zero supporting data'!Z156</f>
        <v>3115690.0560875288</v>
      </c>
      <c r="AA164">
        <f>'Net zero Activity data'!BC56*'Net zero supporting data'!AA156</f>
        <v>3314921.5306257359</v>
      </c>
      <c r="AB164">
        <f>'Net zero Activity data'!BD56*'Net zero supporting data'!AB156</f>
        <v>3514948.0860461253</v>
      </c>
      <c r="AC164">
        <f>'Net zero Activity data'!BE56*'Net zero supporting data'!AC156</f>
        <v>3715883.6372399689</v>
      </c>
      <c r="AD164">
        <f>'Net zero Activity data'!BF56*'Net zero supporting data'!AD156</f>
        <v>3917771.4993104036</v>
      </c>
      <c r="AE164">
        <f>'Net zero Activity data'!BG56*'Net zero supporting data'!AE156</f>
        <v>3921494.8869758267</v>
      </c>
      <c r="AF164">
        <f>'Net zero Activity data'!BH56*'Net zero supporting data'!AF156</f>
        <v>3925463.5597920627</v>
      </c>
      <c r="AG164">
        <f>'Net zero Activity data'!BI56*'Net zero supporting data'!AG156</f>
        <v>3929757.067472361</v>
      </c>
      <c r="AH164">
        <f>'Net zero Activity data'!BJ56*'Net zero supporting data'!AH156</f>
        <v>3934366.7505049808</v>
      </c>
      <c r="AI164">
        <f>'Net zero Activity data'!BK56*'Net zero supporting data'!AI156</f>
        <v>3939290.142008123</v>
      </c>
      <c r="AJ164">
        <f>'Net zero Activity data'!BL56*'Net zero supporting data'!AJ156</f>
        <v>3941462.7441621888</v>
      </c>
      <c r="AK164">
        <f>'Net zero Activity data'!BM56*'Net zero supporting data'!AK156</f>
        <v>3942816.9954903503</v>
      </c>
      <c r="AL164">
        <f>'Net zero Activity data'!BN56*'Net zero supporting data'!AL156</f>
        <v>3944241.0521226237</v>
      </c>
      <c r="AM164">
        <f>'Net zero Activity data'!BO56*'Net zero supporting data'!AM156</f>
        <v>3945936.9526115577</v>
      </c>
      <c r="AN164">
        <f>'Net zero Activity data'!BP56*'Net zero supporting data'!AN156</f>
        <v>3947801.0277798376</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48072.222787950515</v>
      </c>
      <c r="M165">
        <f>'Net zero Activity data'!AO58*'Net zero supporting data'!M156</f>
        <v>72338.140327048022</v>
      </c>
      <c r="N165">
        <f>'Net zero Activity data'!AP58*'Net zero supporting data'!N156</f>
        <v>96783.762560955423</v>
      </c>
      <c r="O165">
        <f>'Net zero Activity data'!AQ58*'Net zero supporting data'!O156</f>
        <v>121428.5266040987</v>
      </c>
      <c r="P165">
        <f>'Net zero Activity data'!AR58*'Net zero supporting data'!P156</f>
        <v>146049.62244064521</v>
      </c>
      <c r="Q165">
        <f>'Net zero Activity data'!AS58*'Net zero supporting data'!Q156</f>
        <v>170821.4477428305</v>
      </c>
      <c r="R165">
        <f>'Net zero Activity data'!AT58*'Net zero supporting data'!R156</f>
        <v>195754.22155240408</v>
      </c>
      <c r="S165">
        <f>'Net zero Activity data'!AU58*'Net zero supporting data'!S156</f>
        <v>220863.81231127487</v>
      </c>
      <c r="T165">
        <f>'Net zero Activity data'!AV58*'Net zero supporting data'!T156</f>
        <v>246158.89308874542</v>
      </c>
      <c r="U165">
        <f>'Net zero Activity data'!AW58*'Net zero supporting data'!U156</f>
        <v>271355.22227109218</v>
      </c>
      <c r="V165">
        <f>'Net zero Activity data'!AX58*'Net zero supporting data'!V156</f>
        <v>296700.23192341079</v>
      </c>
      <c r="W165">
        <f>'Net zero Activity data'!AY58*'Net zero supporting data'!W156</f>
        <v>322211.29727872927</v>
      </c>
      <c r="X165">
        <f>'Net zero Activity data'!AZ58*'Net zero supporting data'!X156</f>
        <v>347910.13205331872</v>
      </c>
      <c r="Y165">
        <f>'Net zero Activity data'!BA58*'Net zero supporting data'!Y156</f>
        <v>373782.32936204982</v>
      </c>
      <c r="Z165">
        <f>'Net zero Activity data'!BB58*'Net zero supporting data'!Z156</f>
        <v>399376.67832611158</v>
      </c>
      <c r="AA165">
        <f>'Net zero Activity data'!BC58*'Net zero supporting data'!AA156</f>
        <v>425120.02045534161</v>
      </c>
      <c r="AB165">
        <f>'Net zero Activity data'!BD58*'Net zero supporting data'!AB156</f>
        <v>450993.00751400681</v>
      </c>
      <c r="AC165">
        <f>'Net zero Activity data'!BE58*'Net zero supporting data'!AC156</f>
        <v>477015.06093694764</v>
      </c>
      <c r="AD165">
        <f>'Net zero Activity data'!BF58*'Net zero supporting data'!AD156</f>
        <v>503192.57712786278</v>
      </c>
      <c r="AE165">
        <f>'Net zero Activity data'!BG58*'Net zero supporting data'!AE156</f>
        <v>503777.53344767378</v>
      </c>
      <c r="AF165">
        <f>'Net zero Activity data'!BH58*'Net zero supporting data'!AF156</f>
        <v>504398.12907827721</v>
      </c>
      <c r="AG165">
        <f>'Net zero Activity data'!BI58*'Net zero supporting data'!AG156</f>
        <v>505069.12251397851</v>
      </c>
      <c r="AH165">
        <f>'Net zero Activity data'!BJ58*'Net zero supporting data'!AH156</f>
        <v>505789.061699518</v>
      </c>
      <c r="AI165">
        <f>'Net zero Activity data'!BK58*'Net zero supporting data'!AI156</f>
        <v>506557.61148576427</v>
      </c>
      <c r="AJ165">
        <f>'Net zero Activity data'!BL58*'Net zero supporting data'!AJ156</f>
        <v>506817.87130052538</v>
      </c>
      <c r="AK165">
        <f>'Net zero Activity data'!BM58*'Net zero supporting data'!AK156</f>
        <v>506923.31392730324</v>
      </c>
      <c r="AL165">
        <f>'Net zero Activity data'!BN58*'Net zero supporting data'!AL156</f>
        <v>507035.86742548813</v>
      </c>
      <c r="AM165">
        <f>'Net zero Activity data'!BO58*'Net zero supporting data'!AM156</f>
        <v>507192.28951986961</v>
      </c>
      <c r="AN165">
        <f>'Net zero Activity data'!BP58*'Net zero supporting data'!AN156</f>
        <v>507373.88218013925</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663603.59807195561</v>
      </c>
      <c r="M166">
        <f>'Net zero Activity data'!AO62*'Net zero supporting data'!M156</f>
        <v>980682.62303851033</v>
      </c>
      <c r="N166">
        <f>'Net zero Activity data'!AP62*'Net zero supporting data'!N156</f>
        <v>1291252.1826398256</v>
      </c>
      <c r="O166">
        <f>'Net zero Activity data'!AQ62*'Net zero supporting data'!O156</f>
        <v>1599473.8201213398</v>
      </c>
      <c r="P166">
        <f>'Net zero Activity data'!AR62*'Net zero supporting data'!P156</f>
        <v>1906389.9185613475</v>
      </c>
      <c r="Q166">
        <f>'Net zero Activity data'!AS62*'Net zero supporting data'!Q156</f>
        <v>2214971.6568212844</v>
      </c>
      <c r="R166">
        <f>'Net zero Activity data'!AT62*'Net zero supporting data'!R156</f>
        <v>2521193.388860845</v>
      </c>
      <c r="S166">
        <f>'Net zero Activity data'!AU62*'Net zero supporting data'!S156</f>
        <v>2830365.8056924422</v>
      </c>
      <c r="T166">
        <f>'Net zero Activity data'!AV62*'Net zero supporting data'!T156</f>
        <v>3138428.7160509503</v>
      </c>
      <c r="U166">
        <f>'Net zero Activity data'!AW62*'Net zero supporting data'!U156</f>
        <v>3520941.465802304</v>
      </c>
      <c r="V166">
        <f>'Net zero Activity data'!AX62*'Net zero supporting data'!V156</f>
        <v>3910755.5965249203</v>
      </c>
      <c r="W166">
        <f>'Net zero Activity data'!AY62*'Net zero supporting data'!W156</f>
        <v>4318533.3000717815</v>
      </c>
      <c r="X166">
        <f>'Net zero Activity data'!AZ62*'Net zero supporting data'!X156</f>
        <v>4760724.4505773149</v>
      </c>
      <c r="Y166">
        <f>'Net zero Activity data'!BA62*'Net zero supporting data'!Y156</f>
        <v>5206195.8353112824</v>
      </c>
      <c r="Z166">
        <f>'Net zero Activity data'!BB62*'Net zero supporting data'!Z156</f>
        <v>5676315.2504511382</v>
      </c>
      <c r="AA166">
        <f>'Net zero Activity data'!BC62*'Net zero supporting data'!AA156</f>
        <v>6176249.4272036506</v>
      </c>
      <c r="AB166">
        <f>'Net zero Activity data'!BD62*'Net zero supporting data'!AB156</f>
        <v>6671881.6908327751</v>
      </c>
      <c r="AC166">
        <f>'Net zero Activity data'!BE62*'Net zero supporting data'!AC156</f>
        <v>7179300.586145225</v>
      </c>
      <c r="AD166">
        <f>'Net zero Activity data'!BF62*'Net zero supporting data'!AD156</f>
        <v>7698128.2446575668</v>
      </c>
      <c r="AE166">
        <f>'Net zero Activity data'!BG62*'Net zero supporting data'!AE156</f>
        <v>7848904.9648291431</v>
      </c>
      <c r="AF166">
        <f>'Net zero Activity data'!BH62*'Net zero supporting data'!AF156</f>
        <v>7980949.8836537683</v>
      </c>
      <c r="AG166">
        <f>'Net zero Activity data'!BI62*'Net zero supporting data'!AG156</f>
        <v>8114293.2459509308</v>
      </c>
      <c r="AH166">
        <f>'Net zero Activity data'!BJ62*'Net zero supporting data'!AH156</f>
        <v>8248966.2897303384</v>
      </c>
      <c r="AI166">
        <f>'Net zero Activity data'!BK62*'Net zero supporting data'!AI156</f>
        <v>8386143.9653787529</v>
      </c>
      <c r="AJ166">
        <f>'Net zero Activity data'!BL62*'Net zero supporting data'!AJ156</f>
        <v>8519025.8847183865</v>
      </c>
      <c r="AK166">
        <f>'Net zero Activity data'!BM62*'Net zero supporting data'!AK156</f>
        <v>8431215.0934703425</v>
      </c>
      <c r="AL166">
        <f>'Net zero Activity data'!BN62*'Net zero supporting data'!AL156</f>
        <v>8311069.1712908326</v>
      </c>
      <c r="AM166">
        <f>'Net zero Activity data'!BO62*'Net zero supporting data'!AM156</f>
        <v>8201178.78295766</v>
      </c>
      <c r="AN166">
        <f>'Net zero Activity data'!BP62*'Net zero supporting data'!AN156</f>
        <v>8082419.896013692</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1120927.0336294475</v>
      </c>
      <c r="M167">
        <f>'Net zero Activity data'!AO64*'Net zero supporting data'!M156</f>
        <v>1697935.6873303964</v>
      </c>
      <c r="N167">
        <f>'Net zero Activity data'!AP64*'Net zero supporting data'!N156</f>
        <v>2288574.2219962552</v>
      </c>
      <c r="O167">
        <f>'Net zero Activity data'!AQ64*'Net zero supporting data'!O156</f>
        <v>2896671.4342382648</v>
      </c>
      <c r="P167">
        <f>'Net zero Activity data'!AR64*'Net zero supporting data'!P156</f>
        <v>3520382.063399991</v>
      </c>
      <c r="Q167">
        <f>'Net zero Activity data'!AS64*'Net zero supporting data'!Q156</f>
        <v>4164787.4308681055</v>
      </c>
      <c r="R167">
        <f>'Net zero Activity data'!AT64*'Net zero supporting data'!R156</f>
        <v>4826163.4830281837</v>
      </c>
      <c r="S167">
        <f>'Net zero Activity data'!AU64*'Net zero supporting data'!S156</f>
        <v>5510165.4575583758</v>
      </c>
      <c r="T167">
        <f>'Net zero Activity data'!AV64*'Net zero supporting data'!T156</f>
        <v>6212980.0466183722</v>
      </c>
      <c r="U167">
        <f>'Net zero Activity data'!AW64*'Net zero supporting data'!U156</f>
        <v>7012053.0210044784</v>
      </c>
      <c r="V167">
        <f>'Net zero Activity data'!AX64*'Net zero supporting data'!V156</f>
        <v>7842093.944021415</v>
      </c>
      <c r="W167">
        <f>'Net zero Activity data'!AY64*'Net zero supporting data'!W156</f>
        <v>8715961.5894591287</v>
      </c>
      <c r="X167">
        <f>'Net zero Activity data'!AZ64*'Net zero supporting data'!X156</f>
        <v>9654130.6242563799</v>
      </c>
      <c r="Y167">
        <f>'Net zero Activity data'!BA64*'Net zero supporting data'!Y156</f>
        <v>10622943.951530622</v>
      </c>
      <c r="Z167">
        <f>'Net zero Activity data'!BB64*'Net zero supporting data'!Z156</f>
        <v>11642250.559675902</v>
      </c>
      <c r="AA167">
        <f>'Net zero Activity data'!BC64*'Net zero supporting data'!AA156</f>
        <v>12725995.911707332</v>
      </c>
      <c r="AB167">
        <f>'Net zero Activity data'!BD64*'Net zero supporting data'!AB156</f>
        <v>13834552.883842925</v>
      </c>
      <c r="AC167">
        <f>'Net zero Activity data'!BE64*'Net zero supporting data'!AC156</f>
        <v>14988526.214422401</v>
      </c>
      <c r="AD167">
        <f>'Net zero Activity data'!BF64*'Net zero supporting data'!AD156</f>
        <v>16188902.350926699</v>
      </c>
      <c r="AE167">
        <f>'Net zero Activity data'!BG64*'Net zero supporting data'!AE156</f>
        <v>16615513.233529516</v>
      </c>
      <c r="AF167">
        <f>'Net zero Activity data'!BH64*'Net zero supporting data'!AF156</f>
        <v>17027539.648853209</v>
      </c>
      <c r="AG167">
        <f>'Net zero Activity data'!BI64*'Net zero supporting data'!AG156</f>
        <v>17451097.139449004</v>
      </c>
      <c r="AH167">
        <f>'Net zero Activity data'!BJ64*'Net zero supporting data'!AH156</f>
        <v>17886596.167333636</v>
      </c>
      <c r="AI167">
        <f>'Net zero Activity data'!BK64*'Net zero supporting data'!AI156</f>
        <v>18336078.326311275</v>
      </c>
      <c r="AJ167">
        <f>'Net zero Activity data'!BL64*'Net zero supporting data'!AJ156</f>
        <v>18782520.891733386</v>
      </c>
      <c r="AK167">
        <f>'Net zero Activity data'!BM64*'Net zero supporting data'!AK156</f>
        <v>18916740.189775005</v>
      </c>
      <c r="AL167">
        <f>'Net zero Activity data'!BN64*'Net zero supporting data'!AL156</f>
        <v>19001980.892203938</v>
      </c>
      <c r="AM167">
        <f>'Net zero Activity data'!BO64*'Net zero supporting data'!AM156</f>
        <v>19100271.461590029</v>
      </c>
      <c r="AN167">
        <f>'Net zero Activity data'!BP64*'Net zero supporting data'!AN156</f>
        <v>19182870.525832109</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4629715.3480267851</v>
      </c>
      <c r="M168">
        <f>'Net zero Activity data'!AO65*'Net zero supporting data'!M156</f>
        <v>6915803.170709623</v>
      </c>
      <c r="N168">
        <f>'Net zero Activity data'!AP65*'Net zero supporting data'!N156</f>
        <v>9212812.0928159244</v>
      </c>
      <c r="O168">
        <f>'Net zero Activity data'!AQ65*'Net zero supporting data'!O156</f>
        <v>11563791.93804924</v>
      </c>
      <c r="P168">
        <f>'Net zero Activity data'!AR65*'Net zero supporting data'!P156</f>
        <v>13992267.126395034</v>
      </c>
      <c r="Q168">
        <f>'Net zero Activity data'!AS65*'Net zero supporting data'!Q156</f>
        <v>16523226.595066449</v>
      </c>
      <c r="R168">
        <f>'Net zero Activity data'!AT65*'Net zero supporting data'!R156</f>
        <v>19111977.39281581</v>
      </c>
      <c r="S168">
        <f>'Net zero Activity data'!AU65*'Net zero supporting data'!S156</f>
        <v>21819734.965001144</v>
      </c>
      <c r="T168">
        <f>'Net zero Activity data'!AV65*'Net zero supporting data'!T156</f>
        <v>24601095.334384948</v>
      </c>
      <c r="U168">
        <f>'Net zero Activity data'!AW65*'Net zero supporting data'!U156</f>
        <v>28372669.570040349</v>
      </c>
      <c r="V168">
        <f>'Net zero Activity data'!AX65*'Net zero supporting data'!V156</f>
        <v>32346656.998084135</v>
      </c>
      <c r="W168">
        <f>'Net zero Activity data'!AY65*'Net zero supporting data'!W156</f>
        <v>36658051.556853786</v>
      </c>
      <c r="X168">
        <f>'Net zero Activity data'!AZ65*'Net zero supporting data'!X156</f>
        <v>41520121.103832297</v>
      </c>
      <c r="Y168">
        <f>'Net zero Activity data'!BA65*'Net zero supporting data'!Y156</f>
        <v>46562209.298335224</v>
      </c>
      <c r="Z168">
        <f>'Net zero Activity data'!BB65*'Net zero supporting data'!Z156</f>
        <v>52083931.112353802</v>
      </c>
      <c r="AA168">
        <f>'Net zero Activity data'!BC65*'Net zero supporting data'!AA156</f>
        <v>58144293.335365549</v>
      </c>
      <c r="AB168">
        <f>'Net zero Activity data'!BD65*'Net zero supporting data'!AB156</f>
        <v>64318180.904473916</v>
      </c>
      <c r="AC168">
        <f>'Net zero Activity data'!BE65*'Net zero supporting data'!AC156</f>
        <v>70818449.620946422</v>
      </c>
      <c r="AD168">
        <f>'Net zero Activity data'!BF65*'Net zero supporting data'!AD156</f>
        <v>77649684.7230753</v>
      </c>
      <c r="AE168">
        <f>'Net zero Activity data'!BG65*'Net zero supporting data'!AE156</f>
        <v>80978154.551609263</v>
      </c>
      <c r="AF168">
        <f>'Net zero Activity data'!BH65*'Net zero supporting data'!AF156</f>
        <v>84119606.793324992</v>
      </c>
      <c r="AG168">
        <f>'Net zero Activity data'!BI65*'Net zero supporting data'!AG156</f>
        <v>87343257.19052358</v>
      </c>
      <c r="AH168">
        <f>'Net zero Activity data'!BJ65*'Net zero supporting data'!AH156</f>
        <v>90652192.565595895</v>
      </c>
      <c r="AI168">
        <f>'Net zero Activity data'!BK65*'Net zero supporting data'!AI156</f>
        <v>94065841.560920954</v>
      </c>
      <c r="AJ168">
        <f>'Net zero Activity data'!BL65*'Net zero supporting data'!AJ156</f>
        <v>97518784.584058046</v>
      </c>
      <c r="AK168">
        <f>'Net zero Activity data'!BM65*'Net zero supporting data'!AK156</f>
        <v>97831623.346513644</v>
      </c>
      <c r="AL168">
        <f>'Net zero Activity data'!BN65*'Net zero supporting data'!AL156</f>
        <v>97659006.391740561</v>
      </c>
      <c r="AM168">
        <f>'Net zero Activity data'!BO65*'Net zero supporting data'!AM156</f>
        <v>97618787.876787797</v>
      </c>
      <c r="AN168">
        <f>'Net zero Activity data'!BP65*'Net zero supporting data'!AN156</f>
        <v>97427395.107739672</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357040.66080841323</v>
      </c>
      <c r="N169">
        <f>'Net zero Activity data'!AP47-'Net zero supporting data'!N157</f>
        <v>336014.17732939147</v>
      </c>
      <c r="O169">
        <f>'Net zero Activity data'!AQ47-'Net zero supporting data'!O157</f>
        <v>314986.39096237038</v>
      </c>
      <c r="P169">
        <f>'Net zero Activity data'!AR47-'Net zero supporting data'!P157</f>
        <v>293955.77248977963</v>
      </c>
      <c r="Q169">
        <f>'Net zero Activity data'!AS47-'Net zero supporting data'!Q157</f>
        <v>272926.68595174176</v>
      </c>
      <c r="R169">
        <f>'Net zero Activity data'!AT47-'Net zero supporting data'!R157</f>
        <v>251898.29587962202</v>
      </c>
      <c r="S169">
        <f>'Net zero Activity data'!AU47-'Net zero supporting data'!S157</f>
        <v>230875.7283183402</v>
      </c>
      <c r="T169">
        <f>'Net zero Activity data'!AV47-'Net zero supporting data'!T157</f>
        <v>209856.20088211761</v>
      </c>
      <c r="U169">
        <f>'Net zero Activity data'!AW47-'Net zero supporting data'!U157</f>
        <v>188842.91731850471</v>
      </c>
      <c r="V169">
        <f>'Net zero Activity data'!AX47-'Net zero supporting data'!V157</f>
        <v>167810.31083726953</v>
      </c>
      <c r="W169">
        <f>'Net zero Activity data'!AY47-'Net zero supporting data'!W157</f>
        <v>146791.68933855207</v>
      </c>
      <c r="X169">
        <f>'Net zero Activity data'!AZ47-'Net zero supporting data'!X157</f>
        <v>125783.83857796551</v>
      </c>
      <c r="Y169">
        <f>'Net zero Activity data'!BA47-'Net zero supporting data'!Y157</f>
        <v>104784.97340657597</v>
      </c>
      <c r="Z169">
        <f>'Net zero Activity data'!BB47-'Net zero supporting data'!Z157</f>
        <v>83801.652818991395</v>
      </c>
      <c r="AA169">
        <f>'Net zero Activity data'!BC47-'Net zero supporting data'!AA157</f>
        <v>62830.760527660197</v>
      </c>
      <c r="AB169">
        <f>'Net zero Activity data'!BD47-'Net zero supporting data'!AB157</f>
        <v>41872.788761210802</v>
      </c>
      <c r="AC169">
        <f>'Net zero Activity data'!BE47-'Net zero supporting data'!AC157</f>
        <v>20929.751431723125</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2356.4683613355278</v>
      </c>
      <c r="N170">
        <f>'Net zero Activity data'!AP48-'Net zero supporting data'!N158</f>
        <v>2217.6935703739841</v>
      </c>
      <c r="O170">
        <f>'Net zero Activity data'!AQ48-'Net zero supporting data'!O158</f>
        <v>2078.9101803516451</v>
      </c>
      <c r="P170">
        <f>'Net zero Activity data'!AR48-'Net zero supporting data'!P158</f>
        <v>1940.1080984325461</v>
      </c>
      <c r="Q170">
        <f>'Net zero Activity data'!AS48-'Net zero supporting data'!Q158</f>
        <v>1801.3161272814959</v>
      </c>
      <c r="R170">
        <f>'Net zero Activity data'!AT48-'Net zero supporting data'!R158</f>
        <v>1662.5287528055057</v>
      </c>
      <c r="S170">
        <f>'Net zero Activity data'!AU48-'Net zero supporting data'!S158</f>
        <v>1523.7798069010455</v>
      </c>
      <c r="T170">
        <f>'Net zero Activity data'!AV48-'Net zero supporting data'!T158</f>
        <v>1385.0509258219765</v>
      </c>
      <c r="U170">
        <f>'Net zero Activity data'!AW48-'Net zero supporting data'!U158</f>
        <v>1246.3632543021313</v>
      </c>
      <c r="V170">
        <f>'Net zero Activity data'!AX48-'Net zero supporting data'!V158</f>
        <v>1107.548051525979</v>
      </c>
      <c r="W170">
        <f>'Net zero Activity data'!AY48-'Net zero supporting data'!W158</f>
        <v>968.82514963444373</v>
      </c>
      <c r="X170">
        <f>'Net zero Activity data'!AZ48-'Net zero supporting data'!X158</f>
        <v>830.1733346145727</v>
      </c>
      <c r="Y170">
        <f>'Net zero Activity data'!BA48-'Net zero supporting data'!Y158</f>
        <v>691.58082448340156</v>
      </c>
      <c r="Z170">
        <f>'Net zero Activity data'!BB48-'Net zero supporting data'!Z158</f>
        <v>553.09090860534343</v>
      </c>
      <c r="AA170">
        <f>'Net zero Activity data'!BC48-'Net zero supporting data'!AA158</f>
        <v>414.68301948255748</v>
      </c>
      <c r="AB170">
        <f>'Net zero Activity data'!BD48-'Net zero supporting data'!AB158</f>
        <v>276.36040582399119</v>
      </c>
      <c r="AC170">
        <f>'Net zero Activity data'!BE48-'Net zero supporting data'!AC158</f>
        <v>138.13635944937232</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18669548.094241314</v>
      </c>
      <c r="M171">
        <f>'Net zero Activity data'!AO50-'Net zero supporting data'!M159</f>
        <v>17671480.365004353</v>
      </c>
      <c r="N171">
        <f>'Net zero Activity data'!AP50-'Net zero supporting data'!N159</f>
        <v>16682608.159257064</v>
      </c>
      <c r="O171">
        <f>'Net zero Activity data'!AQ50-'Net zero supporting data'!O159</f>
        <v>15706134.67104274</v>
      </c>
      <c r="P171">
        <f>'Net zero Activity data'!AR50-'Net zero supporting data'!P159</f>
        <v>14721479.165853884</v>
      </c>
      <c r="Q171">
        <f>'Net zero Activity data'!AS50-'Net zero supporting data'!Q159</f>
        <v>13740998.865944611</v>
      </c>
      <c r="R171">
        <f>'Net zero Activity data'!AT50-'Net zero supporting data'!R159</f>
        <v>12751391.91659187</v>
      </c>
      <c r="S171">
        <f>'Net zero Activity data'!AU50-'Net zero supporting data'!S159</f>
        <v>11759255.602231994</v>
      </c>
      <c r="T171">
        <f>'Net zero Activity data'!AV50-'Net zero supporting data'!T159</f>
        <v>10755892.685373282</v>
      </c>
      <c r="U171">
        <f>'Net zero Activity data'!AW50-'Net zero supporting data'!U159</f>
        <v>9805359.4585466217</v>
      </c>
      <c r="V171">
        <f>'Net zero Activity data'!AX50-'Net zero supporting data'!V159</f>
        <v>8826011.6858329494</v>
      </c>
      <c r="W171">
        <f>'Net zero Activity data'!AY50-'Net zero supporting data'!W159</f>
        <v>7825678.1014620252</v>
      </c>
      <c r="X171">
        <f>'Net zero Activity data'!AZ50-'Net zero supporting data'!X159</f>
        <v>6809419.1157939471</v>
      </c>
      <c r="Y171">
        <f>'Net zero Activity data'!BA50-'Net zero supporting data'!Y159</f>
        <v>5756448.196673274</v>
      </c>
      <c r="Z171">
        <f>'Net zero Activity data'!BB50-'Net zero supporting data'!Z159</f>
        <v>4673122.8381540962</v>
      </c>
      <c r="AA171">
        <f>'Net zero Activity data'!BC50-'Net zero supporting data'!AA159</f>
        <v>3560342.5921591669</v>
      </c>
      <c r="AB171">
        <f>'Net zero Activity data'!BD50-'Net zero supporting data'!AB159</f>
        <v>2408510.2659729086</v>
      </c>
      <c r="AC171">
        <f>'Net zero Activity data'!BE50-'Net zero supporting data'!AC159</f>
        <v>1221977.9949471168</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54589212.806708492</v>
      </c>
      <c r="M172">
        <f>'Net zero Activity data'!AO51-'Net zero supporting data'!M160</f>
        <v>51670891.94581791</v>
      </c>
      <c r="N172">
        <f>'Net zero Activity data'!AP51-'Net zero supporting data'!N160</f>
        <v>48779458.526771784</v>
      </c>
      <c r="O172">
        <f>'Net zero Activity data'!AQ51-'Net zero supporting data'!O160</f>
        <v>45924278.595304526</v>
      </c>
      <c r="P172">
        <f>'Net zero Activity data'!AR51-'Net zero supporting data'!P160</f>
        <v>43045174.68541228</v>
      </c>
      <c r="Q172">
        <f>'Net zero Activity data'!AS51-'Net zero supporting data'!Q160</f>
        <v>40178278.953691691</v>
      </c>
      <c r="R172">
        <f>'Net zero Activity data'!AT51-'Net zero supporting data'!R160</f>
        <v>37284697.165824115</v>
      </c>
      <c r="S172">
        <f>'Net zero Activity data'!AU51-'Net zero supporting data'!S160</f>
        <v>34383719.588623926</v>
      </c>
      <c r="T172">
        <f>'Net zero Activity data'!AV51-'Net zero supporting data'!T160</f>
        <v>31449915.75393685</v>
      </c>
      <c r="U172">
        <f>'Net zero Activity data'!AW51-'Net zero supporting data'!U160</f>
        <v>28670584.38838049</v>
      </c>
      <c r="V172">
        <f>'Net zero Activity data'!AX51-'Net zero supporting data'!V160</f>
        <v>25807000.133069389</v>
      </c>
      <c r="W172">
        <f>'Net zero Activity data'!AY51-'Net zero supporting data'!W160</f>
        <v>22882053.978011362</v>
      </c>
      <c r="X172">
        <f>'Net zero Activity data'!AZ51-'Net zero supporting data'!X160</f>
        <v>19910542.415153757</v>
      </c>
      <c r="Y172">
        <f>'Net zero Activity data'!BA51-'Net zero supporting data'!Y160</f>
        <v>16831686.232186794</v>
      </c>
      <c r="Z172">
        <f>'Net zero Activity data'!BB51-'Net zero supporting data'!Z160</f>
        <v>13664074.555857651</v>
      </c>
      <c r="AA172">
        <f>'Net zero Activity data'!BC51-'Net zero supporting data'!AA160</f>
        <v>10410337.649689272</v>
      </c>
      <c r="AB172">
        <f>'Net zero Activity data'!BD51-'Net zero supporting data'!AB160</f>
        <v>7042413.6027637571</v>
      </c>
      <c r="AC172">
        <f>'Net zero Activity data'!BE51-'Net zero supporting data'!AC160</f>
        <v>3573027.9316112101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2920215.0901362472</v>
      </c>
      <c r="M173">
        <f>'Net zero Activity data'!AO52-'Net zero supporting data'!M161</f>
        <v>2764101.378696451</v>
      </c>
      <c r="N173">
        <f>'Net zero Activity data'!AP52-'Net zero supporting data'!N161</f>
        <v>2609425.9937935742</v>
      </c>
      <c r="O173">
        <f>'Net zero Activity data'!AQ52-'Net zero supporting data'!O161</f>
        <v>2456689.9660650287</v>
      </c>
      <c r="P173">
        <f>'Net zero Activity data'!AR52-'Net zero supporting data'!P161</f>
        <v>2302674.1403833586</v>
      </c>
      <c r="Q173">
        <f>'Net zero Activity data'!AS52-'Net zero supporting data'!Q161</f>
        <v>2149311.3833994581</v>
      </c>
      <c r="R173">
        <f>'Net zero Activity data'!AT52-'Net zero supporting data'!R161</f>
        <v>1994521.0728779645</v>
      </c>
      <c r="S173">
        <f>'Net zero Activity data'!AU52-'Net zero supporting data'!S161</f>
        <v>1839335.1293274865</v>
      </c>
      <c r="T173">
        <f>'Net zero Activity data'!AV52-'Net zero supporting data'!T161</f>
        <v>1682393.1660885522</v>
      </c>
      <c r="U173">
        <f>'Net zero Activity data'!AW52-'Net zero supporting data'!U161</f>
        <v>1533714.6089727909</v>
      </c>
      <c r="V173">
        <f>'Net zero Activity data'!AX52-'Net zero supporting data'!V161</f>
        <v>1380528.9973054177</v>
      </c>
      <c r="W173">
        <f>'Net zero Activity data'!AY52-'Net zero supporting data'!W161</f>
        <v>1224060.8699836265</v>
      </c>
      <c r="X173">
        <f>'Net zero Activity data'!AZ52-'Net zero supporting data'!X161</f>
        <v>1065101.7558982745</v>
      </c>
      <c r="Y173">
        <f>'Net zero Activity data'!BA52-'Net zero supporting data'!Y161</f>
        <v>900400.30988741526</v>
      </c>
      <c r="Z173">
        <f>'Net zero Activity data'!BB52-'Net zero supporting data'!Z161</f>
        <v>730950.94541936088</v>
      </c>
      <c r="AA173">
        <f>'Net zero Activity data'!BC52-'Net zero supporting data'!AA161</f>
        <v>556894.36676214868</v>
      </c>
      <c r="AB173">
        <f>'Net zero Activity data'!BD52-'Net zero supporting data'!AB161</f>
        <v>376729.4199055424</v>
      </c>
      <c r="AC173">
        <f>'Net zero Activity data'!BE52-'Net zero supporting data'!AC161</f>
        <v>191136.84823253471</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18623055.646399572</v>
      </c>
      <c r="M174">
        <f>'Net zero Activity data'!AO53-'Net zero supporting data'!M162</f>
        <v>17396629.339905452</v>
      </c>
      <c r="N174">
        <f>'Net zero Activity data'!AP53-'Net zero supporting data'!N162</f>
        <v>16229812.763803001</v>
      </c>
      <c r="O174">
        <f>'Net zero Activity data'!AQ53-'Net zero supporting data'!O162</f>
        <v>15131383.785420347</v>
      </c>
      <c r="P174">
        <f>'Net zero Activity data'!AR53-'Net zero supporting data'!P162</f>
        <v>14069305.566616181</v>
      </c>
      <c r="Q174">
        <f>'Net zero Activity data'!AS53-'Net zero supporting data'!Q162</f>
        <v>13047056.229539741</v>
      </c>
      <c r="R174">
        <f>'Net zero Activity data'!AT53-'Net zero supporting data'!R162</f>
        <v>12027165.243886199</v>
      </c>
      <c r="S174">
        <f>'Net zero Activity data'!AU53-'Net zero supporting data'!S162</f>
        <v>11029293.617494486</v>
      </c>
      <c r="T174">
        <f>'Net zero Activity data'!AV53-'Net zero supporting data'!T162</f>
        <v>10030229.845184181</v>
      </c>
      <c r="U174">
        <f>'Net zero Activity data'!AW53-'Net zero supporting data'!U162</f>
        <v>9139837.4768065363</v>
      </c>
      <c r="V174">
        <f>'Net zero Activity data'!AX53-'Net zero supporting data'!V162</f>
        <v>8209562.0970679913</v>
      </c>
      <c r="W174">
        <f>'Net zero Activity data'!AY53-'Net zero supporting data'!W162</f>
        <v>7264398.80598915</v>
      </c>
      <c r="X174">
        <f>'Net zero Activity data'!AZ53-'Net zero supporting data'!X162</f>
        <v>6320393.5304896217</v>
      </c>
      <c r="Y174">
        <f>'Net zero Activity data'!BA53-'Net zero supporting data'!Y162</f>
        <v>5329580.1151453778</v>
      </c>
      <c r="Z174">
        <f>'Net zero Activity data'!BB53-'Net zero supporting data'!Z162</f>
        <v>4318022.1684691347</v>
      </c>
      <c r="AA174">
        <f>'Net zero Activity data'!BC53-'Net zero supporting data'!AA162</f>
        <v>3284606.2177778855</v>
      </c>
      <c r="AB174">
        <f>'Net zero Activity data'!BD53-'Net zero supporting data'!AB162</f>
        <v>2212163.2250953689</v>
      </c>
      <c r="AC174">
        <f>'Net zero Activity data'!BE53-'Net zero supporting data'!AC162</f>
        <v>1116160.143045783</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23188813.777031131</v>
      </c>
      <c r="M175">
        <f>'Net zero Activity data'!AO55-'Net zero supporting data'!M163</f>
        <v>22169888.650286898</v>
      </c>
      <c r="N175">
        <f>'Net zero Activity data'!AP55-'Net zero supporting data'!N163</f>
        <v>21162429.719505172</v>
      </c>
      <c r="O175">
        <f>'Net zero Activity data'!AQ55-'Net zero supporting data'!O163</f>
        <v>20182592.98739823</v>
      </c>
      <c r="P175">
        <f>'Net zero Activity data'!AR55-'Net zero supporting data'!P163</f>
        <v>19191940.877776451</v>
      </c>
      <c r="Q175">
        <f>'Net zero Activity data'!AS55-'Net zero supporting data'!Q163</f>
        <v>18197698.013235431</v>
      </c>
      <c r="R175">
        <f>'Net zero Activity data'!AT55-'Net zero supporting data'!R163</f>
        <v>17149129.827110525</v>
      </c>
      <c r="S175">
        <f>'Net zero Activity data'!AU55-'Net zero supporting data'!S163</f>
        <v>16074054.376058547</v>
      </c>
      <c r="T175">
        <f>'Net zero Activity data'!AV55-'Net zero supporting data'!T163</f>
        <v>14938874.065952193</v>
      </c>
      <c r="U175">
        <f>'Net zero Activity data'!AW55-'Net zero supporting data'!U163</f>
        <v>14064172.251798965</v>
      </c>
      <c r="V175">
        <f>'Net zero Activity data'!AX55-'Net zero supporting data'!V163</f>
        <v>13052423.044579133</v>
      </c>
      <c r="W175">
        <f>'Net zero Activity data'!AY55-'Net zero supporting data'!W163</f>
        <v>11934437.111841802</v>
      </c>
      <c r="X175">
        <f>'Net zero Activity data'!AZ55-'Net zero supporting data'!X163</f>
        <v>10730550.147231422</v>
      </c>
      <c r="Y175">
        <f>'Net zero Activity data'!BA55-'Net zero supporting data'!Y163</f>
        <v>9351897.2230298519</v>
      </c>
      <c r="Z175">
        <f>'Net zero Activity data'!BB55-'Net zero supporting data'!Z163</f>
        <v>7832176.3849319033</v>
      </c>
      <c r="AA175">
        <f>'Net zero Activity data'!BC55-'Net zero supporting data'!AA163</f>
        <v>6159458.5811844021</v>
      </c>
      <c r="AB175">
        <f>'Net zero Activity data'!BD55-'Net zero supporting data'!AB163</f>
        <v>4289608.5327216908</v>
      </c>
      <c r="AC175">
        <f>'Net zero Activity data'!BE55-'Net zero supporting data'!AC163</f>
        <v>2238498.8004599214</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3420779.7001465634</v>
      </c>
      <c r="M176">
        <f>'Net zero Activity data'!AO56-'Net zero supporting data'!M164</f>
        <v>3236620.1871747011</v>
      </c>
      <c r="N176">
        <f>'Net zero Activity data'!AP56-'Net zero supporting data'!N164</f>
        <v>3052470.8785305815</v>
      </c>
      <c r="O176">
        <f>'Net zero Activity data'!AQ56-'Net zero supporting data'!O164</f>
        <v>2868187.248274738</v>
      </c>
      <c r="P176">
        <f>'Net zero Activity data'!AR56-'Net zero supporting data'!P164</f>
        <v>2680640.0602263915</v>
      </c>
      <c r="Q176">
        <f>'Net zero Activity data'!AS56-'Net zero supporting data'!Q164</f>
        <v>2493040.9743124121</v>
      </c>
      <c r="R176">
        <f>'Net zero Activity data'!AT56-'Net zero supporting data'!R164</f>
        <v>2305226.5694229966</v>
      </c>
      <c r="S176">
        <f>'Net zero Activity data'!AU56-'Net zero supporting data'!S164</f>
        <v>2117109.4827963924</v>
      </c>
      <c r="T176">
        <f>'Net zero Activity data'!AV56-'Net zero supporting data'!T164</f>
        <v>1928557.6527030179</v>
      </c>
      <c r="U176">
        <f>'Net zero Activity data'!AW56-'Net zero supporting data'!U164</f>
        <v>1738180.7651966256</v>
      </c>
      <c r="V176">
        <f>'Net zero Activity data'!AX56-'Net zero supporting data'!V164</f>
        <v>1547446.2239218531</v>
      </c>
      <c r="W176">
        <f>'Net zero Activity data'!AY56-'Net zero supporting data'!W164</f>
        <v>1356299.5761094447</v>
      </c>
      <c r="X176">
        <f>'Net zero Activity data'!AZ56-'Net zero supporting data'!X164</f>
        <v>1164681.6637275941</v>
      </c>
      <c r="Y176">
        <f>'Net zero Activity data'!BA56-'Net zero supporting data'!Y164</f>
        <v>972449.74897164851</v>
      </c>
      <c r="Z176">
        <f>'Net zero Activity data'!BB56-'Net zero supporting data'!Z164</f>
        <v>778922.51402188092</v>
      </c>
      <c r="AA176">
        <f>'Net zero Activity data'!BC56-'Net zero supporting data'!AA164</f>
        <v>584986.15246336395</v>
      </c>
      <c r="AB176">
        <f>'Net zero Activity data'!BD56-'Net zero supporting data'!AB164</f>
        <v>390549.78733845707</v>
      </c>
      <c r="AC176">
        <f>'Net zero Activity data'!BE56-'Net zero supporting data'!AC164</f>
        <v>195572.82301262813</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432650.0050915546</v>
      </c>
      <c r="M177">
        <f>'Net zero Activity data'!AO58-'Net zero supporting data'!M165</f>
        <v>409916.12851993873</v>
      </c>
      <c r="N177">
        <f>'Net zero Activity data'!AP58-'Net zero supporting data'!N165</f>
        <v>387135.05024382164</v>
      </c>
      <c r="O177">
        <f>'Net zero Activity data'!AQ58-'Net zero supporting data'!O165</f>
        <v>364285.57981229608</v>
      </c>
      <c r="P177">
        <f>'Net zero Activity data'!AR58-'Net zero supporting data'!P165</f>
        <v>340782.45236150548</v>
      </c>
      <c r="Q177">
        <f>'Net zero Activity data'!AS58-'Net zero supporting data'!Q165</f>
        <v>317239.8315223995</v>
      </c>
      <c r="R177">
        <f>'Net zero Activity data'!AT58-'Net zero supporting data'!R165</f>
        <v>293631.33232860616</v>
      </c>
      <c r="S177">
        <f>'Net zero Activity data'!AU58-'Net zero supporting data'!S165</f>
        <v>269944.65949155821</v>
      </c>
      <c r="T177">
        <f>'Net zero Activity data'!AV58-'Net zero supporting data'!T165</f>
        <v>246158.89308874542</v>
      </c>
      <c r="U177">
        <f>'Net zero Activity data'!AW58-'Net zero supporting data'!U165</f>
        <v>222017.90913089353</v>
      </c>
      <c r="V177">
        <f>'Net zero Activity data'!AX58-'Net zero supporting data'!V165</f>
        <v>197800.15461560711</v>
      </c>
      <c r="W177">
        <f>'Net zero Activity data'!AY58-'Net zero supporting data'!W165</f>
        <v>173498.39084239257</v>
      </c>
      <c r="X177">
        <f>'Net zero Activity data'!AZ58-'Net zero supporting data'!X165</f>
        <v>149104.34230856504</v>
      </c>
      <c r="Y177">
        <f>'Net zero Activity data'!BA58-'Net zero supporting data'!Y165</f>
        <v>124594.10978734976</v>
      </c>
      <c r="Z177">
        <f>'Net zero Activity data'!BB58-'Net zero supporting data'!Z165</f>
        <v>99844.169581527764</v>
      </c>
      <c r="AA177">
        <f>'Net zero Activity data'!BC58-'Net zero supporting data'!AA165</f>
        <v>75021.180080354214</v>
      </c>
      <c r="AB177">
        <f>'Net zero Activity data'!BD58-'Net zero supporting data'!AB165</f>
        <v>50110.334168222791</v>
      </c>
      <c r="AC177">
        <f>'Net zero Activity data'!BE58-'Net zero supporting data'!AC165</f>
        <v>25106.055838786531</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5972432.3826476</v>
      </c>
      <c r="M178">
        <f>'Net zero Activity data'!AO62-'Net zero supporting data'!M166</f>
        <v>5557201.5305515584</v>
      </c>
      <c r="N178">
        <f>'Net zero Activity data'!AP62-'Net zero supporting data'!N166</f>
        <v>5165008.7305593025</v>
      </c>
      <c r="O178">
        <f>'Net zero Activity data'!AQ62-'Net zero supporting data'!O166</f>
        <v>4798421.4603640195</v>
      </c>
      <c r="P178">
        <f>'Net zero Activity data'!AR62-'Net zero supporting data'!P166</f>
        <v>4448243.1433098111</v>
      </c>
      <c r="Q178">
        <f>'Net zero Activity data'!AS62-'Net zero supporting data'!Q166</f>
        <v>4113518.7912395289</v>
      </c>
      <c r="R178">
        <f>'Net zero Activity data'!AT62-'Net zero supporting data'!R166</f>
        <v>3781790.083291268</v>
      </c>
      <c r="S178">
        <f>'Net zero Activity data'!AU62-'Net zero supporting data'!S166</f>
        <v>3459335.9847352081</v>
      </c>
      <c r="T178">
        <f>'Net zero Activity data'!AV62-'Net zero supporting data'!T166</f>
        <v>3138428.7160509503</v>
      </c>
      <c r="U178">
        <f>'Net zero Activity data'!AW62-'Net zero supporting data'!U166</f>
        <v>2880770.2902018842</v>
      </c>
      <c r="V178">
        <f>'Net zero Activity data'!AX62-'Net zero supporting data'!V166</f>
        <v>2607170.3976832796</v>
      </c>
      <c r="W178">
        <f>'Net zero Activity data'!AY62-'Net zero supporting data'!W166</f>
        <v>2325364.0846540341</v>
      </c>
      <c r="X178">
        <f>'Net zero Activity data'!AZ62-'Net zero supporting data'!X166</f>
        <v>2040310.4788188478</v>
      </c>
      <c r="Y178">
        <f>'Net zero Activity data'!BA62-'Net zero supporting data'!Y166</f>
        <v>1735398.611770425</v>
      </c>
      <c r="Z178">
        <f>'Net zero Activity data'!BB62-'Net zero supporting data'!Z166</f>
        <v>1419078.8126127822</v>
      </c>
      <c r="AA178">
        <f>'Net zero Activity data'!BC62-'Net zero supporting data'!AA166</f>
        <v>1089926.3695065239</v>
      </c>
      <c r="AB178">
        <f>'Net zero Activity data'!BD62-'Net zero supporting data'!AB166</f>
        <v>741320.18787030503</v>
      </c>
      <c r="AC178">
        <f>'Net zero Activity data'!BE62-'Net zero supporting data'!AC166</f>
        <v>377857.92558658775</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10088343.302665027</v>
      </c>
      <c r="M179">
        <f>'Net zero Activity data'!AO64-'Net zero supporting data'!M167</f>
        <v>9621635.5615389105</v>
      </c>
      <c r="N179">
        <f>'Net zero Activity data'!AP64-'Net zero supporting data'!N167</f>
        <v>9154296.8879850209</v>
      </c>
      <c r="O179">
        <f>'Net zero Activity data'!AQ64-'Net zero supporting data'!O167</f>
        <v>8690014.3027147949</v>
      </c>
      <c r="P179">
        <f>'Net zero Activity data'!AR64-'Net zero supporting data'!P167</f>
        <v>8214224.8145999797</v>
      </c>
      <c r="Q179">
        <f>'Net zero Activity data'!AS64-'Net zero supporting data'!Q167</f>
        <v>7734605.2287550531</v>
      </c>
      <c r="R179">
        <f>'Net zero Activity data'!AT64-'Net zero supporting data'!R167</f>
        <v>7239245.224542276</v>
      </c>
      <c r="S179">
        <f>'Net zero Activity data'!AU64-'Net zero supporting data'!S167</f>
        <v>6734646.6703491276</v>
      </c>
      <c r="T179">
        <f>'Net zero Activity data'!AV64-'Net zero supporting data'!T167</f>
        <v>6212980.0466183722</v>
      </c>
      <c r="U179">
        <f>'Net zero Activity data'!AW64-'Net zero supporting data'!U167</f>
        <v>5737134.2899127537</v>
      </c>
      <c r="V179">
        <f>'Net zero Activity data'!AX64-'Net zero supporting data'!V167</f>
        <v>5228062.6293476075</v>
      </c>
      <c r="W179">
        <f>'Net zero Activity data'!AY64-'Net zero supporting data'!W167</f>
        <v>4693210.0866318345</v>
      </c>
      <c r="X179">
        <f>'Net zero Activity data'!AZ64-'Net zero supporting data'!X167</f>
        <v>4137484.5532527305</v>
      </c>
      <c r="Y179">
        <f>'Net zero Activity data'!BA64-'Net zero supporting data'!Y167</f>
        <v>3540981.3171768691</v>
      </c>
      <c r="Z179">
        <f>'Net zero Activity data'!BB64-'Net zero supporting data'!Z167</f>
        <v>2910562.6399189718</v>
      </c>
      <c r="AA179">
        <f>'Net zero Activity data'!BC64-'Net zero supporting data'!AA167</f>
        <v>2245763.9844189361</v>
      </c>
      <c r="AB179">
        <f>'Net zero Activity data'!BD64-'Net zero supporting data'!AB167</f>
        <v>1537172.5426492076</v>
      </c>
      <c r="AC179">
        <f>'Net zero Activity data'!BE64-'Net zero supporting data'!AC167</f>
        <v>788869.80075906776</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41667438.132241063</v>
      </c>
      <c r="M180">
        <f>'Net zero Activity data'!AO65-'Net zero supporting data'!M168</f>
        <v>39189551.300687857</v>
      </c>
      <c r="N180">
        <f>'Net zero Activity data'!AP65-'Net zero supporting data'!N168</f>
        <v>36851248.371263698</v>
      </c>
      <c r="O180">
        <f>'Net zero Activity data'!AQ65-'Net zero supporting data'!O168</f>
        <v>34691375.814147718</v>
      </c>
      <c r="P180">
        <f>'Net zero Activity data'!AR65-'Net zero supporting data'!P168</f>
        <v>32648623.294921748</v>
      </c>
      <c r="Q180">
        <f>'Net zero Activity data'!AS65-'Net zero supporting data'!Q168</f>
        <v>30685992.24798055</v>
      </c>
      <c r="R180">
        <f>'Net zero Activity data'!AT65-'Net zero supporting data'!R168</f>
        <v>28667966.089223716</v>
      </c>
      <c r="S180">
        <f>'Net zero Activity data'!AU65-'Net zero supporting data'!S168</f>
        <v>26668564.957223624</v>
      </c>
      <c r="T180">
        <f>'Net zero Activity data'!AV65-'Net zero supporting data'!T168</f>
        <v>24601095.334384948</v>
      </c>
      <c r="U180">
        <f>'Net zero Activity data'!AW65-'Net zero supporting data'!U168</f>
        <v>23214002.375487555</v>
      </c>
      <c r="V180">
        <f>'Net zero Activity data'!AX65-'Net zero supporting data'!V168</f>
        <v>21564437.998722747</v>
      </c>
      <c r="W180">
        <f>'Net zero Activity data'!AY65-'Net zero supporting data'!W168</f>
        <v>19738950.838305868</v>
      </c>
      <c r="X180">
        <f>'Net zero Activity data'!AZ65-'Net zero supporting data'!X168</f>
        <v>17794337.615928113</v>
      </c>
      <c r="Y180">
        <f>'Net zero Activity data'!BA65-'Net zero supporting data'!Y168</f>
        <v>15520736.432778388</v>
      </c>
      <c r="Z180">
        <f>'Net zero Activity data'!BB65-'Net zero supporting data'!Z168</f>
        <v>13020982.778088428</v>
      </c>
      <c r="AA180">
        <f>'Net zero Activity data'!BC65-'Net zero supporting data'!AA168</f>
        <v>10260757.647417426</v>
      </c>
      <c r="AB180">
        <f>'Net zero Activity data'!BD65-'Net zero supporting data'!AB168</f>
        <v>7146464.5449415147</v>
      </c>
      <c r="AC180">
        <f>'Net zero Activity data'!BE65-'Net zero supporting data'!AC168</f>
        <v>3727286.8221550435</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257566.61958964608</v>
      </c>
      <c r="M197">
        <f>'Net zero Activity data'!AO9*'Net zero supporting data'!M196</f>
        <v>382136.56044897391</v>
      </c>
      <c r="N197">
        <f>'Net zero Activity data'!AP9*'Net zero supporting data'!N196</f>
        <v>505050.33660499554</v>
      </c>
      <c r="O197">
        <f>'Net zero Activity data'!AQ9*'Net zero supporting data'!O196</f>
        <v>627824.90349446714</v>
      </c>
      <c r="P197">
        <f>'Net zero Activity data'!AR9*'Net zero supporting data'!P196</f>
        <v>750545.49644932221</v>
      </c>
      <c r="Q197">
        <f>'Net zero Activity data'!AS9*'Net zero supporting data'!Q196</f>
        <v>874476.95374540577</v>
      </c>
      <c r="R197">
        <f>'Net zero Activity data'!AT9*'Net zero supporting data'!R196</f>
        <v>998051.99123037071</v>
      </c>
      <c r="S197">
        <f>'Net zero Activity data'!AU9*'Net zero supporting data'!S196</f>
        <v>1123255.7990292828</v>
      </c>
      <c r="T197">
        <f>'Net zero Activity data'!AV9*'Net zero supporting data'!T196</f>
        <v>1248510.0187560564</v>
      </c>
      <c r="U197">
        <f>'Net zero Activity data'!AW9*'Net zero supporting data'!U196</f>
        <v>1306223.670686096</v>
      </c>
      <c r="V197">
        <f>'Net zero Activity data'!AX9*'Net zero supporting data'!V196</f>
        <v>1362510.555390124</v>
      </c>
      <c r="W197">
        <f>'Net zero Activity data'!AY9*'Net zero supporting data'!W196</f>
        <v>1420939.117114305</v>
      </c>
      <c r="X197">
        <f>'Net zero Activity data'!AZ9*'Net zero supporting data'!X196</f>
        <v>1486044.0337816731</v>
      </c>
      <c r="Y197">
        <f>'Net zero Activity data'!BA9*'Net zero supporting data'!Y196</f>
        <v>1547928.608668861</v>
      </c>
      <c r="Z197">
        <f>'Net zero Activity data'!BB9*'Net zero supporting data'!Z196</f>
        <v>1612453.7588137842</v>
      </c>
      <c r="AA197">
        <f>'Net zero Activity data'!BC9*'Net zero supporting data'!AA196</f>
        <v>1680829.5395557466</v>
      </c>
      <c r="AB197">
        <f>'Net zero Activity data'!BD9*'Net zero supporting data'!AB196</f>
        <v>1743936.4751495344</v>
      </c>
      <c r="AC197">
        <f>'Net zero Activity data'!BE9*'Net zero supporting data'!AC196</f>
        <v>1806138.329260048</v>
      </c>
      <c r="AD197">
        <f>'Net zero Activity data'!BF9*'Net zero supporting data'!AD196</f>
        <v>1867306.5627440633</v>
      </c>
      <c r="AE197">
        <f>'Net zero Activity data'!BG9*'Net zero supporting data'!AE196</f>
        <v>1939860.2328430554</v>
      </c>
      <c r="AF197">
        <f>'Net zero Activity data'!BH9*'Net zero supporting data'!AF196</f>
        <v>2008402.6958618313</v>
      </c>
      <c r="AG197">
        <f>'Net zero Activity data'!BI9*'Net zero supporting data'!AG196</f>
        <v>2077555.1245724093</v>
      </c>
      <c r="AH197">
        <f>'Net zero Activity data'!BJ9*'Net zero supporting data'!AH196</f>
        <v>2147273.6589893242</v>
      </c>
      <c r="AI197">
        <f>'Net zero Activity data'!BK9*'Net zero supporting data'!AI196</f>
        <v>2217803.257170612</v>
      </c>
      <c r="AJ197">
        <f>'Net zero Activity data'!BL9*'Net zero supporting data'!AJ196</f>
        <v>2287026.6134217512</v>
      </c>
      <c r="AK197">
        <f>'Net zero Activity data'!BM9*'Net zero supporting data'!AK196</f>
        <v>2298279.7021275684</v>
      </c>
      <c r="AL197">
        <f>'Net zero Activity data'!BN9*'Net zero supporting data'!AL196</f>
        <v>2299180.8748187427</v>
      </c>
      <c r="AM197">
        <f>'Net zero Activity data'!BO9*'Net zero supporting data'!AM196</f>
        <v>2300882.084235603</v>
      </c>
      <c r="AN197">
        <f>'Net zero Activity data'!BP9*'Net zero supporting data'!AN196</f>
        <v>2298271.9612956187</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4035210.3735711225</v>
      </c>
      <c r="M198" s="11">
        <f>'Net zero Activity data'!AO9-'Net zero supporting data'!M197</f>
        <v>3863825.2223174027</v>
      </c>
      <c r="N198" s="11">
        <f>'Net zero Activity data'!AP9-'Net zero supporting data'!N197</f>
        <v>3703702.4684366342</v>
      </c>
      <c r="O198" s="11">
        <f>'Net zero Activity data'!AQ9-'Net zero supporting data'!O197</f>
        <v>3557674.4531353139</v>
      </c>
      <c r="P198" s="11">
        <f>'Net zero Activity data'!AR9-'Net zero supporting data'!P197</f>
        <v>3419151.7060469119</v>
      </c>
      <c r="Q198" s="11">
        <f>'Net zero Activity data'!AS9-'Net zero supporting data'!Q197</f>
        <v>3289699.0164708123</v>
      </c>
      <c r="R198" s="11">
        <f>'Net zero Activity data'!AT9-'Net zero supporting data'!R197</f>
        <v>3160497.9722295078</v>
      </c>
      <c r="S198" s="11">
        <f>'Net zero Activity data'!AU9-'Net zero supporting data'!S197</f>
        <v>3036950.864042135</v>
      </c>
      <c r="T198" s="11">
        <f>'Net zero Activity data'!AV9-'Net zero supporting data'!T197</f>
        <v>2913190.0437641321</v>
      </c>
      <c r="U198" s="11">
        <f>'Net zero Activity data'!AW9-'Net zero supporting data'!U197</f>
        <v>2907401.0734626008</v>
      </c>
      <c r="V198" s="11">
        <f>'Net zero Activity data'!AX9-'Net zero supporting data'!V197</f>
        <v>2895334.9302040134</v>
      </c>
      <c r="W198" s="11">
        <f>'Net zero Activity data'!AY9-'Net zero supporting data'!W197</f>
        <v>2884936.9953532857</v>
      </c>
      <c r="X198" s="11">
        <f>'Net zero Activity data'!AZ9-'Net zero supporting data'!X197</f>
        <v>2884673.7126350123</v>
      </c>
      <c r="Y198" s="11">
        <f>'Net zero Activity data'!BA9-'Net zero supporting data'!Y197</f>
        <v>2874724.5589564554</v>
      </c>
      <c r="Z198" s="11">
        <f>'Net zero Activity data'!BB9-'Net zero supporting data'!Z197</f>
        <v>2866584.4601133931</v>
      </c>
      <c r="AA198" s="11">
        <f>'Net zero Activity data'!BC9-'Net zero supporting data'!AA197</f>
        <v>2861952.9997841087</v>
      </c>
      <c r="AB198" s="11">
        <f>'Net zero Activity data'!BD9-'Net zero supporting data'!AB197</f>
        <v>2845370.038401871</v>
      </c>
      <c r="AC198" s="11">
        <f>'Net zero Activity data'!BE9-'Net zero supporting data'!AC197</f>
        <v>2824985.5919195614</v>
      </c>
      <c r="AD198" s="11">
        <f>'Net zero Activity data'!BF9-'Net zero supporting data'!AD197</f>
        <v>2800959.8441160945</v>
      </c>
      <c r="AE198" s="11">
        <f>'Net zero Activity data'!BG9-'Net zero supporting data'!AE197</f>
        <v>2791506.1887253718</v>
      </c>
      <c r="AF198" s="11">
        <f>'Net zero Activity data'!BH9-'Net zero supporting data'!AF197</f>
        <v>2773508.4847615762</v>
      </c>
      <c r="AG198" s="11">
        <f>'Net zero Activity data'!BI9-'Net zero supporting data'!AG197</f>
        <v>2753968.4209448211</v>
      </c>
      <c r="AH198" s="11">
        <f>'Net zero Activity data'!BJ9-'Net zero supporting data'!AH197</f>
        <v>2732893.7478045942</v>
      </c>
      <c r="AI198" s="11">
        <f>'Net zero Activity data'!BK9-'Net zero supporting data'!AI197</f>
        <v>2710648.4254307477</v>
      </c>
      <c r="AJ198" s="11">
        <f>'Net zero Activity data'!BL9-'Net zero supporting data'!AJ197</f>
        <v>2684770.3722777069</v>
      </c>
      <c r="AK198" s="11">
        <f>'Net zero Activity data'!BM9-'Net zero supporting data'!AK197</f>
        <v>2591677.1109098103</v>
      </c>
      <c r="AL198" s="11">
        <f>'Net zero Activity data'!BN9-'Net zero supporting data'!AL197</f>
        <v>2490779.2810536367</v>
      </c>
      <c r="AM198" s="11">
        <f>'Net zero Activity data'!BO9-'Net zero supporting data'!AM197</f>
        <v>2394795.6386941979</v>
      </c>
      <c r="AN198" s="11">
        <f>'Net zero Activity data'!BP9-'Net zero supporting data'!AN197</f>
        <v>2298271.9612956187</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977752.39563662722</v>
      </c>
      <c r="M205">
        <f>'Intermediate calculations'!AJ5-('Intermediate calculations'!AJ5*'Net zero supporting data'!M202)</f>
        <v>970803.50008775014</v>
      </c>
      <c r="N205">
        <f>'Intermediate calculations'!AK5-('Intermediate calculations'!AK5*'Net zero supporting data'!N202)</f>
        <v>965302.31224759109</v>
      </c>
      <c r="O205">
        <f>'Intermediate calculations'!AL5-('Intermediate calculations'!AL5*'Net zero supporting data'!O202)</f>
        <v>962181.65170975577</v>
      </c>
      <c r="P205">
        <f>'Intermediate calculations'!AM5-('Intermediate calculations'!AM5*'Net zero supporting data'!P202)</f>
        <v>960153.25901015103</v>
      </c>
      <c r="Q205">
        <f>'Intermediate calculations'!AN5-('Intermediate calculations'!AN5*'Net zero supporting data'!Q202)</f>
        <v>959823.81949089176</v>
      </c>
      <c r="R205">
        <f>'Intermediate calculations'!AO5-('Intermediate calculations'!AO5*'Net zero supporting data'!R202)</f>
        <v>959075.06384792505</v>
      </c>
      <c r="S205">
        <f>'Intermediate calculations'!AP5-('Intermediate calculations'!AP5*'Net zero supporting data'!S202)</f>
        <v>959437.24225468747</v>
      </c>
      <c r="T205">
        <f>'Intermediate calculations'!AQ5-('Intermediate calculations'!AQ5*'Net zero supporting data'!T202)</f>
        <v>959379.21583481133</v>
      </c>
      <c r="U205">
        <f>'Intermediate calculations'!AR5-('Intermediate calculations'!AR5*'Net zero supporting data'!U202)</f>
        <v>982632.82396168867</v>
      </c>
      <c r="V205">
        <f>'Intermediate calculations'!AS5-('Intermediate calculations'!AS5*'Net zero supporting data'!V202)</f>
        <v>1004746.7921466737</v>
      </c>
      <c r="W205">
        <f>'Intermediate calculations'!AT5-('Intermediate calculations'!AT5*'Net zero supporting data'!W202)</f>
        <v>1028163.8624105101</v>
      </c>
      <c r="X205">
        <f>'Intermediate calculations'!AU5-('Intermediate calculations'!AU5*'Net zero supporting data'!X202)</f>
        <v>1055808.8049087168</v>
      </c>
      <c r="Y205">
        <f>'Intermediate calculations'!AV5-('Intermediate calculations'!AV5*'Net zero supporting data'!Y202)</f>
        <v>1081234.3843375433</v>
      </c>
      <c r="Z205">
        <f>'Intermediate calculations'!AW5-('Intermediate calculations'!AW5*'Net zero supporting data'!Z202)</f>
        <v>1108277.3387046619</v>
      </c>
      <c r="AA205">
        <f>'Intermediate calculations'!AX5-('Intermediate calculations'!AX5*'Net zero supporting data'!AA202)</f>
        <v>1137685.7840731086</v>
      </c>
      <c r="AB205">
        <f>'Intermediate calculations'!AY5-('Intermediate calculations'!AY5*'Net zero supporting data'!AB202)</f>
        <v>1163814.3965745138</v>
      </c>
      <c r="AC205">
        <f>'Intermediate calculations'!AZ5-('Intermediate calculations'!AZ5*'Net zero supporting data'!AC202)</f>
        <v>1189487.3112063499</v>
      </c>
      <c r="AD205">
        <f>'Intermediate calculations'!BA5-('Intermediate calculations'!BA5*'Net zero supporting data'!AD202)</f>
        <v>1214694.8541362528</v>
      </c>
      <c r="AE205">
        <f>'Intermediate calculations'!BB5-('Intermediate calculations'!BB5*'Net zero supporting data'!AE202)</f>
        <v>1249430.0984939241</v>
      </c>
      <c r="AF205">
        <f>'Intermediate calculations'!BC5-('Intermediate calculations'!BC5*'Net zero supporting data'!AF202)</f>
        <v>1281991.6906356832</v>
      </c>
      <c r="AG205">
        <f>'Intermediate calculations'!BD5-('Intermediate calculations'!BD5*'Net zero supporting data'!AG202)</f>
        <v>1315214.9476427557</v>
      </c>
      <c r="AH205">
        <f>'Intermediate calculations'!BE5-('Intermediate calculations'!BE5*'Net zero supporting data'!AH202)</f>
        <v>1349118.6556085169</v>
      </c>
      <c r="AI205">
        <f>'Intermediate calculations'!BF5-('Intermediate calculations'!BF5*'Net zero supporting data'!AI202)</f>
        <v>1383893.0857759686</v>
      </c>
      <c r="AJ205">
        <f>'Intermediate calculations'!BG5-('Intermediate calculations'!BG5*'Net zero supporting data'!AJ202)</f>
        <v>1418348.6958256965</v>
      </c>
      <c r="AK205">
        <f>'Intermediate calculations'!BH5-('Intermediate calculations'!BH5*'Net zero supporting data'!AK202)</f>
        <v>1419580.7772951487</v>
      </c>
      <c r="AL205">
        <f>'Intermediate calculations'!BI5-('Intermediate calculations'!BI5*'Net zero supporting data'!AL202)</f>
        <v>1415565.6342618833</v>
      </c>
      <c r="AM205">
        <f>'Intermediate calculations'!BJ5-('Intermediate calculations'!BJ5*'Net zero supporting data'!AM202)</f>
        <v>1412796.157529104</v>
      </c>
      <c r="AN205">
        <f>'Intermediate calculations'!BK5-('Intermediate calculations'!BK5*'Net zero supporting data'!AN202)</f>
        <v>1408306.3249545421</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197237.7917877564</v>
      </c>
      <c r="M206">
        <f>'Intermediate calculations'!AJ19+('Intermediate calculations'!AJ19*'Net zero supporting data'!M203)</f>
        <v>200490.31851365286</v>
      </c>
      <c r="N206">
        <f>'Intermediate calculations'!AK19+('Intermediate calculations'!AK19*'Net zero supporting data'!N203)</f>
        <v>203795.09227683005</v>
      </c>
      <c r="O206">
        <f>'Intermediate calculations'!AL19+('Intermediate calculations'!AL19*'Net zero supporting data'!O203)</f>
        <v>207155.09446303494</v>
      </c>
      <c r="P206">
        <f>'Intermediate calculations'!AM19+('Intermediate calculations'!AM19*'Net zero supporting data'!P203)</f>
        <v>210224.89594392161</v>
      </c>
      <c r="Q206">
        <f>'Intermediate calculations'!AN19+('Intermediate calculations'!AN19*'Net zero supporting data'!Q203)</f>
        <v>213339.70997700104</v>
      </c>
      <c r="R206">
        <f>'Intermediate calculations'!AO19+('Intermediate calculations'!AO19*'Net zero supporting data'!R203)</f>
        <v>216495.36240728211</v>
      </c>
      <c r="S206">
        <f>'Intermediate calculations'!AP19+('Intermediate calculations'!AP19*'Net zero supporting data'!S203)</f>
        <v>219696.04886919478</v>
      </c>
      <c r="T206">
        <f>'Intermediate calculations'!AQ19+('Intermediate calculations'!AQ19*'Net zero supporting data'!T203)</f>
        <v>222938.76645069616</v>
      </c>
      <c r="U206">
        <f>'Intermediate calculations'!AR19+('Intermediate calculations'!AR19*'Net zero supporting data'!U203)</f>
        <v>225621.27276790637</v>
      </c>
      <c r="V206">
        <f>'Intermediate calculations'!AS19+('Intermediate calculations'!AS19*'Net zero supporting data'!V203)</f>
        <v>228331.64004344944</v>
      </c>
      <c r="W206">
        <f>'Intermediate calculations'!AT19+('Intermediate calculations'!AT19*'Net zero supporting data'!W203)</f>
        <v>231076.41614601813</v>
      </c>
      <c r="X206">
        <f>'Intermediate calculations'!AU19+('Intermediate calculations'!AU19*'Net zero supporting data'!X203)</f>
        <v>233863.80218282447</v>
      </c>
      <c r="Y206">
        <f>'Intermediate calculations'!AV19+('Intermediate calculations'!AV19*'Net zero supporting data'!Y203)</f>
        <v>236677.5888384674</v>
      </c>
      <c r="Z206">
        <f>'Intermediate calculations'!AW19+('Intermediate calculations'!AW19*'Net zero supporting data'!Z203)</f>
        <v>239243.76112829082</v>
      </c>
      <c r="AA206">
        <f>'Intermediate calculations'!AX19+('Intermediate calculations'!AX19*'Net zero supporting data'!AA203)</f>
        <v>241843.22775036929</v>
      </c>
      <c r="AB206">
        <f>'Intermediate calculations'!AY19+('Intermediate calculations'!AY19*'Net zero supporting data'!AB203)</f>
        <v>244460.91615240922</v>
      </c>
      <c r="AC206">
        <f>'Intermediate calculations'!AZ19+('Intermediate calculations'!AZ19*'Net zero supporting data'!AC203)</f>
        <v>247104.74198570085</v>
      </c>
      <c r="AD206">
        <f>'Intermediate calculations'!BA19+('Intermediate calculations'!BA19*'Net zero supporting data'!AD203)</f>
        <v>249774.97533590987</v>
      </c>
      <c r="AE206">
        <f>'Intermediate calculations'!BB19+('Intermediate calculations'!BB19*'Net zero supporting data'!AE203)</f>
        <v>251815.5452572176</v>
      </c>
      <c r="AF206">
        <f>'Intermediate calculations'!BC19+('Intermediate calculations'!BC19*'Net zero supporting data'!AF203)</f>
        <v>253866.05409676195</v>
      </c>
      <c r="AG206">
        <f>'Intermediate calculations'!BD19+('Intermediate calculations'!BD19*'Net zero supporting data'!AG203)</f>
        <v>255934.85552354227</v>
      </c>
      <c r="AH206">
        <f>'Intermediate calculations'!BE19+('Intermediate calculations'!BE19*'Net zero supporting data'!AH203)</f>
        <v>258022.19956959761</v>
      </c>
      <c r="AI206">
        <f>'Intermediate calculations'!BF19+('Intermediate calculations'!BF19*'Net zero supporting data'!AI203)</f>
        <v>260128.85602714316</v>
      </c>
      <c r="AJ206">
        <f>'Intermediate calculations'!BG19+('Intermediate calculations'!BG19*'Net zero supporting data'!AJ203)</f>
        <v>261967.87708448042</v>
      </c>
      <c r="AK206">
        <f>'Intermediate calculations'!BH19+('Intermediate calculations'!BH19*'Net zero supporting data'!AK203)</f>
        <v>263718.43955409114</v>
      </c>
      <c r="AL206">
        <f>'Intermediate calculations'!BI19+('Intermediate calculations'!BI19*'Net zero supporting data'!AL203)</f>
        <v>265464.17393840046</v>
      </c>
      <c r="AM206">
        <f>'Intermediate calculations'!BJ19+('Intermediate calculations'!BJ19*'Net zero supporting data'!AM203)</f>
        <v>267224.90092429455</v>
      </c>
      <c r="AN206">
        <f>'Intermediate calculations'!BK19+('Intermediate calculations'!BK19*'Net zero supporting data'!AN203)</f>
        <v>268991.50373032386</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1886140.1707955846</v>
      </c>
      <c r="M207">
        <f>'Intermediate calculations'!AJ39+('Intermediate calculations'!AJ39*'Net zero supporting data'!M204)</f>
        <v>1915965.7341409542</v>
      </c>
      <c r="N207">
        <f>'Intermediate calculations'!AK39+('Intermediate calculations'!AK39*'Net zero supporting data'!N204)</f>
        <v>1952662.3944073373</v>
      </c>
      <c r="O207">
        <f>'Intermediate calculations'!AL39+('Intermediate calculations'!AL39*'Net zero supporting data'!O204)</f>
        <v>2000651.8650368641</v>
      </c>
      <c r="P207">
        <f>'Intermediate calculations'!AM39+('Intermediate calculations'!AM39*'Net zero supporting data'!P204)</f>
        <v>2058689.7046551087</v>
      </c>
      <c r="Q207">
        <f>'Intermediate calculations'!AN39+('Intermediate calculations'!AN39*'Net zero supporting data'!Q204)</f>
        <v>2126701.8730580681</v>
      </c>
      <c r="R207">
        <f>'Intermediate calculations'!AO39+('Intermediate calculations'!AO39*'Net zero supporting data'!R204)</f>
        <v>2195895.881387</v>
      </c>
      <c r="S207">
        <f>'Intermediate calculations'!AP39+('Intermediate calculations'!AP39*'Net zero supporting data'!S204)</f>
        <v>2273385.4534201138</v>
      </c>
      <c r="T207">
        <f>'Intermediate calculations'!AQ39+('Intermediate calculations'!AQ39*'Net zero supporting data'!T204)</f>
        <v>2352501.405171894</v>
      </c>
      <c r="U207">
        <f>'Intermediate calculations'!AR39+('Intermediate calculations'!AR39*'Net zero supporting data'!U204)</f>
        <v>2515723.6854862538</v>
      </c>
      <c r="V207">
        <f>'Intermediate calculations'!AS39+('Intermediate calculations'!AS39*'Net zero supporting data'!V204)</f>
        <v>2679085.2142104264</v>
      </c>
      <c r="W207">
        <f>'Intermediate calculations'!AT39+('Intermediate calculations'!AT39*'Net zero supporting data'!W204)</f>
        <v>2854767.9954151586</v>
      </c>
      <c r="X207">
        <f>'Intermediate calculations'!AU39+('Intermediate calculations'!AU39*'Net zero supporting data'!X204)</f>
        <v>3058331.8279639347</v>
      </c>
      <c r="Y207">
        <f>'Intermediate calculations'!AV39+('Intermediate calculations'!AV39*'Net zero supporting data'!Y204)</f>
        <v>3257622.6663185228</v>
      </c>
      <c r="Z207">
        <f>'Intermediate calculations'!AW39+('Intermediate calculations'!AW39*'Net zero supporting data'!Z204)</f>
        <v>3475561.3133069952</v>
      </c>
      <c r="AA207">
        <f>'Intermediate calculations'!AX39+('Intermediate calculations'!AX39*'Net zero supporting data'!AA204)</f>
        <v>3714150.814429705</v>
      </c>
      <c r="AB207">
        <f>'Intermediate calculations'!AY39+('Intermediate calculations'!AY39*'Net zero supporting data'!AB204)</f>
        <v>3943296.4034667639</v>
      </c>
      <c r="AC207">
        <f>'Intermediate calculations'!AZ39+('Intermediate calculations'!AZ39*'Net zero supporting data'!AC204)</f>
        <v>4178185.0820681984</v>
      </c>
      <c r="AD207">
        <f>'Intermediate calculations'!BA39+('Intermediate calculations'!BA39*'Net zero supporting data'!AD204)</f>
        <v>4418955.0604910757</v>
      </c>
      <c r="AE207">
        <f>'Intermediate calculations'!BB39+('Intermediate calculations'!BB39*'Net zero supporting data'!AE204)</f>
        <v>4664192.6918916255</v>
      </c>
      <c r="AF207">
        <f>'Intermediate calculations'!BC39+('Intermediate calculations'!BC39*'Net zero supporting data'!AF204)</f>
        <v>4901366.3384417053</v>
      </c>
      <c r="AG207">
        <f>'Intermediate calculations'!BD39+('Intermediate calculations'!BD39*'Net zero supporting data'!AG204)</f>
        <v>5146933.5048110578</v>
      </c>
      <c r="AH207">
        <f>'Intermediate calculations'!BE39+('Intermediate calculations'!BE39*'Net zero supporting data'!AH204)</f>
        <v>5401215.9336444233</v>
      </c>
      <c r="AI207">
        <f>'Intermediate calculations'!BF39+('Intermediate calculations'!BF39*'Net zero supporting data'!AI204)</f>
        <v>5665577.6762431664</v>
      </c>
      <c r="AJ207">
        <f>'Intermediate calculations'!BG39+('Intermediate calculations'!BG39*'Net zero supporting data'!AJ204)</f>
        <v>5936002.2018001564</v>
      </c>
      <c r="AK207">
        <f>'Intermediate calculations'!BH39+('Intermediate calculations'!BH39*'Net zero supporting data'!AK204)</f>
        <v>6007652.6283537783</v>
      </c>
      <c r="AL207">
        <f>'Intermediate calculations'!BI39+('Intermediate calculations'!BI39*'Net zero supporting data'!AL204)</f>
        <v>6047979.0306048281</v>
      </c>
      <c r="AM207">
        <f>'Intermediate calculations'!BJ39+('Intermediate calculations'!BJ39*'Net zero supporting data'!AM204)</f>
        <v>6096688.7297924496</v>
      </c>
      <c r="AN207">
        <f>'Intermediate calculations'!BK39+('Intermediate calculations'!BK39*'Net zero supporting data'!AN204)</f>
        <v>6135272.289565485</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73.876723208251562</v>
      </c>
      <c r="V4" s="93">
        <f>IF('Net zero activities &amp; levers'!$C$5="Off",('Activity data'!AO5*EF!$H4)*kgtoGg,IF('Net zero activities &amp; levers'!$C$5="On",(((('Activity data'!AO5-'Net zero supporting data'!M15)*EF!$H4)+('Net zero supporting data'!M15*'Net zero supporting data'!M25))*kgtoGg)))</f>
        <v>74.040669065751914</v>
      </c>
      <c r="W4" s="93">
        <f>IF('Net zero activities &amp; levers'!$C$5="Off",('Activity data'!AP5*EF!$H4)*kgtoGg,IF('Net zero activities &amp; levers'!$C$5="On",(((('Activity data'!AP5-'Net zero supporting data'!N15)*EF!$H4)+('Net zero supporting data'!N15*'Net zero supporting data'!N25))*kgtoGg)))</f>
        <v>74.266043909893696</v>
      </c>
      <c r="X4" s="93">
        <f>IF('Net zero activities &amp; levers'!$C$5="Off",('Activity data'!AQ5*EF!$H4)*kgtoGg,IF('Net zero activities &amp; levers'!$C$5="On",(((('Activity data'!AQ5-'Net zero supporting data'!O15)*EF!$H4)+('Net zero supporting data'!O15*'Net zero supporting data'!O25))*kgtoGg)))</f>
        <v>74.580343856660463</v>
      </c>
      <c r="Y4" s="93">
        <f>IF('Net zero activities &amp; levers'!$C$5="Off",('Activity data'!AR5*EF!$H4)*kgtoGg,IF('Net zero activities &amp; levers'!$C$5="On",(((('Activity data'!AR5-'Net zero supporting data'!P15)*EF!$H4)+('Net zero supporting data'!P15*'Net zero supporting data'!P25))*kgtoGg)))</f>
        <v>74.897916455465491</v>
      </c>
      <c r="Z4" s="93">
        <f>IF('Net zero activities &amp; levers'!$C$5="Off",('Activity data'!AS5*EF!$H4)*kgtoGg,IF('Net zero activities &amp; levers'!$C$5="On",(((('Activity data'!AS5-'Net zero supporting data'!Q15)*EF!$H4)+('Net zero supporting data'!Q15*'Net zero supporting data'!Q25))*kgtoGg)))</f>
        <v>75.287222414894075</v>
      </c>
      <c r="AA4" s="93">
        <f>IF('Net zero activities &amp; levers'!$C$5="Off",('Activity data'!AT5*EF!$H4)*kgtoGg,IF('Net zero activities &amp; levers'!$C$5="On",(((('Activity data'!AT5-'Net zero supporting data'!R15)*EF!$H4)+('Net zero supporting data'!R15*'Net zero supporting data'!R25))*kgtoGg)))</f>
        <v>75.68724050416894</v>
      </c>
      <c r="AB4" s="93">
        <f>IF('Net zero activities &amp; levers'!$C$5="Off",('Activity data'!AU5*EF!$H4)*kgtoGg,IF('Net zero activities &amp; levers'!$C$5="On",(((('Activity data'!AU5-'Net zero supporting data'!S15)*EF!$H4)+('Net zero supporting data'!S15*'Net zero supporting data'!S25))*kgtoGg)))</f>
        <v>76.143610993817958</v>
      </c>
      <c r="AC4" s="93">
        <f>IF('Net zero activities &amp; levers'!$C$5="Off",('Activity data'!AV5*EF!$H4)*kgtoGg,IF('Net zero activities &amp; levers'!$C$5="On",(((('Activity data'!AV5-'Net zero supporting data'!T15)*EF!$H4)+('Net zero supporting data'!T15*'Net zero supporting data'!T25))*kgtoGg)))</f>
        <v>76.611291552158349</v>
      </c>
      <c r="AD4" s="93">
        <f>IF('Net zero activities &amp; levers'!$C$5="Off",('Activity data'!AW5*EF!$H4)*kgtoGg,IF('Net zero activities &amp; levers'!$C$5="On",(((('Activity data'!AW5-'Net zero supporting data'!U15)*EF!$H4)+('Net zero supporting data'!U15*'Net zero supporting data'!U25))*kgtoGg)))</f>
        <v>77.601002768770869</v>
      </c>
      <c r="AE4" s="93">
        <f>IF('Net zero activities &amp; levers'!$C$5="Off",('Activity data'!AX5*EF!$H4)*kgtoGg,IF('Net zero activities &amp; levers'!$C$5="On",(((('Activity data'!AX5-'Net zero supporting data'!V15)*EF!$H4)+('Net zero supporting data'!V15*'Net zero supporting data'!V25))*kgtoGg)))</f>
        <v>78.581594095116046</v>
      </c>
      <c r="AF4" s="93">
        <f>IF('Net zero activities &amp; levers'!$C$5="Off",('Activity data'!AY5*EF!$H4)*kgtoGg,IF('Net zero activities &amp; levers'!$C$5="On",(((('Activity data'!AY5-'Net zero supporting data'!W15)*EF!$H4)+('Net zero supporting data'!W15*'Net zero supporting data'!W25))*kgtoGg)))</f>
        <v>79.62881692081271</v>
      </c>
      <c r="AG4" s="93">
        <f>IF('Net zero activities &amp; levers'!$C$5="Off",('Activity data'!AZ5*EF!$H4)*kgtoGg,IF('Net zero activities &amp; levers'!$C$5="On",(((('Activity data'!AZ5-'Net zero supporting data'!X15)*EF!$H4)+('Net zero supporting data'!X15*'Net zero supporting data'!X25))*kgtoGg)))</f>
        <v>80.836060201423422</v>
      </c>
      <c r="AH4" s="93">
        <f>IF('Net zero activities &amp; levers'!$C$5="Off",('Activity data'!BA5*EF!$H4)*kgtoGg,IF('Net zero activities &amp; levers'!$C$5="On",(((('Activity data'!BA5-'Net zero supporting data'!Y15)*EF!$H4)+('Net zero supporting data'!Y15*'Net zero supporting data'!Y25))*kgtoGg)))</f>
        <v>82.003222605586558</v>
      </c>
      <c r="AI4" s="93">
        <f>IF('Net zero activities &amp; levers'!$C$5="Off",('Activity data'!BB5*EF!$H4)*kgtoGg,IF('Net zero activities &amp; levers'!$C$5="On",(((('Activity data'!BB5-'Net zero supporting data'!Z15)*EF!$H4)+('Net zero supporting data'!Z15*'Net zero supporting data'!Z25))*kgtoGg)))</f>
        <v>83.213450218718108</v>
      </c>
      <c r="AJ4" s="93">
        <f>IF('Net zero activities &amp; levers'!$C$5="Off",('Activity data'!BC5*EF!$H4)*kgtoGg,IF('Net zero activities &amp; levers'!$C$5="On",(((('Activity data'!BC5-'Net zero supporting data'!AA15)*EF!$H4)+('Net zero supporting data'!AA15*'Net zero supporting data'!AA25))*kgtoGg)))</f>
        <v>84.531165793549221</v>
      </c>
      <c r="AK4" s="93">
        <f>IF('Net zero activities &amp; levers'!$C$5="Off",('Activity data'!BD5*EF!$H4)*kgtoGg,IF('Net zero activities &amp; levers'!$C$5="On",(((('Activity data'!BD5-'Net zero supporting data'!AB15)*EF!$H4)+('Net zero supporting data'!AB15*'Net zero supporting data'!AB25))*kgtoGg)))</f>
        <v>85.775810334990297</v>
      </c>
      <c r="AL4" s="93">
        <f>IF('Net zero activities &amp; levers'!$C$5="Off",('Activity data'!BE5*EF!$H4)*kgtoGg,IF('Net zero activities &amp; levers'!$C$5="On",(((('Activity data'!BE5-'Net zero supporting data'!AC15)*EF!$H4)+('Net zero supporting data'!AC15*'Net zero supporting data'!AC25))*kgtoGg)))</f>
        <v>87.038161480101522</v>
      </c>
      <c r="AM4" s="93">
        <f>IF('Net zero activities &amp; levers'!$C$5="Off",('Activity data'!BF5*EF!$H4)*kgtoGg,IF('Net zero activities &amp; levers'!$C$5="On",(((('Activity data'!BF5-'Net zero supporting data'!AD15)*EF!$H4)+('Net zero supporting data'!AD15*'Net zero supporting data'!AD25))*kgtoGg)))</f>
        <v>88.318513477619945</v>
      </c>
      <c r="AN4" s="93">
        <f>IF('Net zero activities &amp; levers'!$C$5="Off",('Activity data'!BG5*EF!$H4)*kgtoGg,IF('Net zero activities &amp; levers'!$C$5="On",(((('Activity data'!BG5-'Net zero supporting data'!AE15)*EF!$H4)+('Net zero supporting data'!AE15*'Net zero supporting data'!AE25))*kgtoGg)))</f>
        <v>89.635553402409016</v>
      </c>
      <c r="AO4" s="93">
        <f>IF('Net zero activities &amp; levers'!$C$5="Off",('Activity data'!BH5*EF!$H4)*kgtoGg,IF('Net zero activities &amp; levers'!$C$5="On",(((('Activity data'!BH5-'Net zero supporting data'!AF15)*EF!$H4)+('Net zero supporting data'!AF15*'Net zero supporting data'!AF25))*kgtoGg)))</f>
        <v>90.896293139622713</v>
      </c>
      <c r="AP4" s="93">
        <f>IF('Net zero activities &amp; levers'!$C$5="Off",('Activity data'!BI5*EF!$H4)*kgtoGg,IF('Net zero activities &amp; levers'!$C$5="On",(((('Activity data'!BI5-'Net zero supporting data'!AG15)*EF!$H4)+('Net zero supporting data'!AG15*'Net zero supporting data'!AG25))*kgtoGg)))</f>
        <v>92.195178506334088</v>
      </c>
      <c r="AQ4" s="93">
        <f>IF('Net zero activities &amp; levers'!$C$5="Off",('Activity data'!BJ5*EF!$H4)*kgtoGg,IF('Net zero activities &amp; levers'!$C$5="On",(((('Activity data'!BJ5-'Net zero supporting data'!AH15)*EF!$H4)+('Net zero supporting data'!AH15*'Net zero supporting data'!AH25))*kgtoGg)))</f>
        <v>93.533316884290031</v>
      </c>
      <c r="AR4" s="93">
        <f>IF('Net zero activities &amp; levers'!$C$5="Off",('Activity data'!BK5*EF!$H4)*kgtoGg,IF('Net zero activities &amp; levers'!$C$5="On",(((('Activity data'!BK5-'Net zero supporting data'!AI15)*EF!$H4)+('Net zero supporting data'!AI15*'Net zero supporting data'!AI25))*kgtoGg)))</f>
        <v>94.917636817884059</v>
      </c>
      <c r="AS4" s="93">
        <f>IF('Net zero activities &amp; levers'!$C$5="Off",('Activity data'!BL5*EF!$H4)*kgtoGg,IF('Net zero activities &amp; levers'!$C$5="On",(((('Activity data'!BL5-'Net zero supporting data'!AJ15)*EF!$H4)+('Net zero supporting data'!AJ15*'Net zero supporting data'!AJ25))*kgtoGg)))</f>
        <v>96.2723090413092</v>
      </c>
      <c r="AT4" s="93">
        <f>IF('Net zero activities &amp; levers'!$C$5="Off",('Activity data'!BM5*EF!$H4)*kgtoGg,IF('Net zero activities &amp; levers'!$C$5="On",(((('Activity data'!BM5-'Net zero supporting data'!AK15)*EF!$H4)+('Net zero supporting data'!AK15*'Net zero supporting data'!AK25))*kgtoGg)))</f>
        <v>96.515384473534752</v>
      </c>
      <c r="AU4" s="93">
        <f>IF('Net zero activities &amp; levers'!$C$5="Off",('Activity data'!BN5*EF!$H4)*kgtoGg,IF('Net zero activities &amp; levers'!$C$5="On",(((('Activity data'!BN5-'Net zero supporting data'!AL15)*EF!$H4)+('Net zero supporting data'!AL15*'Net zero supporting data'!AL25))*kgtoGg)))</f>
        <v>96.588205383617634</v>
      </c>
      <c r="AV4" s="93">
        <f>IF('Net zero activities &amp; levers'!$C$5="Off",('Activity data'!BO5*EF!$H4)*kgtoGg,IF('Net zero activities &amp; levers'!$C$5="On",(((('Activity data'!BO5-'Net zero supporting data'!AM15)*EF!$H4)+('Net zero supporting data'!AM15*'Net zero supporting data'!AM25))*kgtoGg)))</f>
        <v>96.710925003838085</v>
      </c>
      <c r="AW4" s="93">
        <f>IF('Net zero activities &amp; levers'!$C$5="Off",('Activity data'!BP5*EF!$H4)*kgtoGg,IF('Net zero activities &amp; levers'!$C$5="On",(((('Activity data'!BP5-'Net zero supporting data'!AN15)*EF!$H4)+('Net zero supporting data'!AN15*'Net zero supporting data'!AN25))*kgtoGg)))</f>
        <v>96.7819344171361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59.087826225972741</v>
      </c>
      <c r="V5" s="93">
        <f>IF('Net zero activities &amp; levers'!$C$5="Off",('Activity data'!AO6*EF!$H5)*kgtoGg,IF('Net zero activities &amp; levers'!$C$5="On",(((('Activity data'!AO6-'Net zero supporting data'!M16)*EF!$H5)+('Net zero supporting data'!M16*'Net zero supporting data'!M26))*kgtoGg)))</f>
        <v>59.218952836869384</v>
      </c>
      <c r="W5" s="93">
        <f>IF('Net zero activities &amp; levers'!$C$5="Off",('Activity data'!AP6*EF!$H5)*kgtoGg,IF('Net zero activities &amp; levers'!$C$5="On",(((('Activity data'!AP6-'Net zero supporting data'!N16)*EF!$H5)+('Net zero supporting data'!N16*'Net zero supporting data'!N26))*kgtoGg)))</f>
        <v>59.399211368217848</v>
      </c>
      <c r="X5" s="93">
        <f>IF('Net zero activities &amp; levers'!$C$5="Off",('Activity data'!AQ6*EF!$H5)*kgtoGg,IF('Net zero activities &amp; levers'!$C$5="On",(((('Activity data'!AQ6-'Net zero supporting data'!O16)*EF!$H5)+('Net zero supporting data'!O16*'Net zero supporting data'!O26))*kgtoGg)))</f>
        <v>59.650593668770576</v>
      </c>
      <c r="Y5" s="93">
        <f>IF('Net zero activities &amp; levers'!$C$5="Off",('Activity data'!AR6*EF!$H5)*kgtoGg,IF('Net zero activities &amp; levers'!$C$5="On",(((('Activity data'!AR6-'Net zero supporting data'!P16)*EF!$H5)+('Net zero supporting data'!P16*'Net zero supporting data'!P26))*kgtoGg)))</f>
        <v>59.904593490601144</v>
      </c>
      <c r="Z5" s="93">
        <f>IF('Net zero activities &amp; levers'!$C$5="Off",('Activity data'!AS6*EF!$H5)*kgtoGg,IF('Net zero activities &amp; levers'!$C$5="On",(((('Activity data'!AS6-'Net zero supporting data'!Q16)*EF!$H5)+('Net zero supporting data'!Q16*'Net zero supporting data'!Q26))*kgtoGg)))</f>
        <v>60.215966841779803</v>
      </c>
      <c r="AA5" s="93">
        <f>IF('Net zero activities &amp; levers'!$C$5="Off",('Activity data'!AT6*EF!$H5)*kgtoGg,IF('Net zero activities &amp; levers'!$C$5="On",(((('Activity data'!AT6-'Net zero supporting data'!R16)*EF!$H5)+('Net zero supporting data'!R16*'Net zero supporting data'!R26))*kgtoGg)))</f>
        <v>60.535907931745179</v>
      </c>
      <c r="AB5" s="93">
        <f>IF('Net zero activities &amp; levers'!$C$5="Off",('Activity data'!AU6*EF!$H5)*kgtoGg,IF('Net zero activities &amp; levers'!$C$5="On",(((('Activity data'!AU6-'Net zero supporting data'!S16)*EF!$H5)+('Net zero supporting data'!S16*'Net zero supporting data'!S26))*kgtoGg)))</f>
        <v>60.90092060442462</v>
      </c>
      <c r="AC5" s="93">
        <f>IF('Net zero activities &amp; levers'!$C$5="Off",('Activity data'!AV6*EF!$H5)*kgtoGg,IF('Net zero activities &amp; levers'!$C$5="On",(((('Activity data'!AV6-'Net zero supporting data'!T16)*EF!$H5)+('Net zero supporting data'!T16*'Net zero supporting data'!T26))*kgtoGg)))</f>
        <v>61.274979257277771</v>
      </c>
      <c r="AD5" s="93">
        <f>IF('Net zero activities &amp; levers'!$C$5="Off",('Activity data'!AW6*EF!$H5)*kgtoGg,IF('Net zero activities &amp; levers'!$C$5="On",(((('Activity data'!AW6-'Net zero supporting data'!U16)*EF!$H5)+('Net zero supporting data'!U16*'Net zero supporting data'!U26))*kgtoGg)))</f>
        <v>62.066566672656862</v>
      </c>
      <c r="AE5" s="93">
        <f>IF('Net zero activities &amp; levers'!$C$5="Off",('Activity data'!AX6*EF!$H5)*kgtoGg,IF('Net zero activities &amp; levers'!$C$5="On",(((('Activity data'!AX6-'Net zero supporting data'!V16)*EF!$H5)+('Net zero supporting data'!V16*'Net zero supporting data'!V26))*kgtoGg)))</f>
        <v>62.850859848823454</v>
      </c>
      <c r="AF5" s="93">
        <f>IF('Net zero activities &amp; levers'!$C$5="Off",('Activity data'!AY6*EF!$H5)*kgtoGg,IF('Net zero activities &amp; levers'!$C$5="On",(((('Activity data'!AY6-'Net zero supporting data'!W16)*EF!$H5)+('Net zero supporting data'!W16*'Net zero supporting data'!W26))*kgtoGg)))</f>
        <v>63.688446001233153</v>
      </c>
      <c r="AG5" s="93">
        <f>IF('Net zero activities &amp; levers'!$C$5="Off",('Activity data'!AZ6*EF!$H5)*kgtoGg,IF('Net zero activities &amp; levers'!$C$5="On",(((('Activity data'!AZ6-'Net zero supporting data'!X16)*EF!$H5)+('Net zero supporting data'!X16*'Net zero supporting data'!X26))*kgtoGg)))</f>
        <v>64.654019162567309</v>
      </c>
      <c r="AH5" s="93">
        <f>IF('Net zero activities &amp; levers'!$C$5="Off",('Activity data'!BA6*EF!$H5)*kgtoGg,IF('Net zero activities &amp; levers'!$C$5="On",(((('Activity data'!BA6-'Net zero supporting data'!Y16)*EF!$H5)+('Net zero supporting data'!Y16*'Net zero supporting data'!Y26))*kgtoGg)))</f>
        <v>65.58753497539341</v>
      </c>
      <c r="AI5" s="93">
        <f>IF('Net zero activities &amp; levers'!$C$5="Off",('Activity data'!BB6*EF!$H5)*kgtoGg,IF('Net zero activities &amp; levers'!$C$5="On",(((('Activity data'!BB6-'Net zero supporting data'!Z16)*EF!$H5)+('Net zero supporting data'!Z16*'Net zero supporting data'!Z26))*kgtoGg)))</f>
        <v>66.555495055282321</v>
      </c>
      <c r="AJ5" s="93">
        <f>IF('Net zero activities &amp; levers'!$C$5="Off",('Activity data'!BC6*EF!$H5)*kgtoGg,IF('Net zero activities &amp; levers'!$C$5="On",(((('Activity data'!BC6-'Net zero supporting data'!AA16)*EF!$H5)+('Net zero supporting data'!AA16*'Net zero supporting data'!AA26))*kgtoGg)))</f>
        <v>67.609425786365179</v>
      </c>
      <c r="AK5" s="93">
        <f>IF('Net zero activities &amp; levers'!$C$5="Off",('Activity data'!BD6*EF!$H5)*kgtoGg,IF('Net zero activities &amp; levers'!$C$5="On",(((('Activity data'!BD6-'Net zero supporting data'!AB16)*EF!$H5)+('Net zero supporting data'!AB16*'Net zero supporting data'!AB26))*kgtoGg)))</f>
        <v>68.604913095276601</v>
      </c>
      <c r="AL5" s="93">
        <f>IF('Net zero activities &amp; levers'!$C$5="Off",('Activity data'!BE6*EF!$H5)*kgtoGg,IF('Net zero activities &amp; levers'!$C$5="On",(((('Activity data'!BE6-'Net zero supporting data'!AC16)*EF!$H5)+('Net zero supporting data'!AC16*'Net zero supporting data'!AC26))*kgtoGg)))</f>
        <v>69.614562438930207</v>
      </c>
      <c r="AM5" s="93">
        <f>IF('Net zero activities &amp; levers'!$C$5="Off",('Activity data'!BF6*EF!$H5)*kgtoGg,IF('Net zero activities &amp; levers'!$C$5="On",(((('Activity data'!BF6-'Net zero supporting data'!AD16)*EF!$H5)+('Net zero supporting data'!AD16*'Net zero supporting data'!AD26))*kgtoGg)))</f>
        <v>70.638609162337076</v>
      </c>
      <c r="AN5" s="93">
        <f>IF('Net zero activities &amp; levers'!$C$5="Off",('Activity data'!BG6*EF!$H5)*kgtoGg,IF('Net zero activities &amp; levers'!$C$5="On",(((('Activity data'!BG6-'Net zero supporting data'!AE16)*EF!$H5)+('Net zero supporting data'!AE16*'Net zero supporting data'!AE26))*kgtoGg)))</f>
        <v>71.691999497331139</v>
      </c>
      <c r="AO5" s="93">
        <f>IF('Net zero activities &amp; levers'!$C$5="Off",('Activity data'!BH6*EF!$H5)*kgtoGg,IF('Net zero activities &amp; levers'!$C$5="On",(((('Activity data'!BH6-'Net zero supporting data'!AF16)*EF!$H5)+('Net zero supporting data'!AF16*'Net zero supporting data'!AF26))*kgtoGg)))</f>
        <v>72.700360010271993</v>
      </c>
      <c r="AP5" s="93">
        <f>IF('Net zero activities &amp; levers'!$C$5="Off",('Activity data'!BI6*EF!$H5)*kgtoGg,IF('Net zero activities &amp; levers'!$C$5="On",(((('Activity data'!BI6-'Net zero supporting data'!AG16)*EF!$H5)+('Net zero supporting data'!AG16*'Net zero supporting data'!AG26))*kgtoGg)))</f>
        <v>73.739230029173001</v>
      </c>
      <c r="AQ5" s="93">
        <f>IF('Net zero activities &amp; levers'!$C$5="Off",('Activity data'!BJ6*EF!$H5)*kgtoGg,IF('Net zero activities &amp; levers'!$C$5="On",(((('Activity data'!BJ6-'Net zero supporting data'!AH16)*EF!$H5)+('Net zero supporting data'!AH16*'Net zero supporting data'!AH26))*kgtoGg)))</f>
        <v>74.809495256287647</v>
      </c>
      <c r="AR5" s="93">
        <f>IF('Net zero activities &amp; levers'!$C$5="Off",('Activity data'!BK6*EF!$H5)*kgtoGg,IF('Net zero activities &amp; levers'!$C$5="On",(((('Activity data'!BK6-'Net zero supporting data'!AI16)*EF!$H5)+('Net zero supporting data'!AI16*'Net zero supporting data'!AI26))*kgtoGg)))</f>
        <v>75.916697256121566</v>
      </c>
      <c r="AS5" s="93">
        <f>IF('Net zero activities &amp; levers'!$C$5="Off",('Activity data'!BL6*EF!$H5)*kgtoGg,IF('Net zero activities &amp; levers'!$C$5="On",(((('Activity data'!BL6-'Net zero supporting data'!AJ16)*EF!$H5)+('Net zero supporting data'!AJ16*'Net zero supporting data'!AJ26))*kgtoGg)))</f>
        <v>77.000186526554671</v>
      </c>
      <c r="AT5" s="93">
        <f>IF('Net zero activities &amp; levers'!$C$5="Off",('Activity data'!BM6*EF!$H5)*kgtoGg,IF('Net zero activities &amp; levers'!$C$5="On",(((('Activity data'!BM6-'Net zero supporting data'!AK16)*EF!$H5)+('Net zero supporting data'!AK16*'Net zero supporting data'!AK26))*kgtoGg)))</f>
        <v>77.194602281279742</v>
      </c>
      <c r="AU5" s="93">
        <f>IF('Net zero activities &amp; levers'!$C$5="Off",('Activity data'!BN6*EF!$H5)*kgtoGg,IF('Net zero activities &amp; levers'!$C$5="On",(((('Activity data'!BN6-'Net zero supporting data'!AL16)*EF!$H5)+('Net zero supporting data'!AL16*'Net zero supporting data'!AL26))*kgtoGg)))</f>
        <v>77.252845650689409</v>
      </c>
      <c r="AV5" s="93">
        <f>IF('Net zero activities &amp; levers'!$C$5="Off",('Activity data'!BO6*EF!$H5)*kgtoGg,IF('Net zero activities &amp; levers'!$C$5="On",(((('Activity data'!BO6-'Net zero supporting data'!AM16)*EF!$H5)+('Net zero supporting data'!AM16*'Net zero supporting data'!AM26))*kgtoGg)))</f>
        <v>77.350998834523267</v>
      </c>
      <c r="AW5" s="93">
        <f>IF('Net zero activities &amp; levers'!$C$5="Off",('Activity data'!BP6*EF!$H5)*kgtoGg,IF('Net zero activities &amp; levers'!$C$5="On",(((('Activity data'!BP6-'Net zero supporting data'!AN16)*EF!$H5)+('Net zero supporting data'!AN16*'Net zero supporting data'!AN26))*kgtoGg)))</f>
        <v>77.407793338815736</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26.715883242519524</v>
      </c>
      <c r="V6" s="93">
        <f>IF('Net zero activities &amp; levers'!$C$5="Off",('Activity data'!AO7*EF!$H6)*kgtoGg,IF('Net zero activities &amp; levers'!$C$5="On",(((('Activity data'!AO7-'Net zero supporting data'!M17)*EF!$H6)+('Net zero supporting data'!M17*'Net zero supporting data'!M27))*kgtoGg)))</f>
        <v>26.77517063639495</v>
      </c>
      <c r="W6" s="93">
        <f>IF('Net zero activities &amp; levers'!$C$5="Off",('Activity data'!AP7*EF!$H6)*kgtoGg,IF('Net zero activities &amp; levers'!$C$5="On",(((('Activity data'!AP7-'Net zero supporting data'!N17)*EF!$H6)+('Net zero supporting data'!N17*'Net zero supporting data'!N27))*kgtoGg)))</f>
        <v>26.856672464852075</v>
      </c>
      <c r="X6" s="93">
        <f>IF('Net zero activities &amp; levers'!$C$5="Off",('Activity data'!AQ7*EF!$H6)*kgtoGg,IF('Net zero activities &amp; levers'!$C$5="On",(((('Activity data'!AQ7-'Net zero supporting data'!O17)*EF!$H6)+('Net zero supporting data'!O17*'Net zero supporting data'!O27))*kgtoGg)))</f>
        <v>26.970332090188752</v>
      </c>
      <c r="Y6" s="93">
        <f>IF('Net zero activities &amp; levers'!$C$5="Off",('Activity data'!AR7*EF!$H6)*kgtoGg,IF('Net zero activities &amp; levers'!$C$5="On",(((('Activity data'!AR7-'Net zero supporting data'!P17)*EF!$H6)+('Net zero supporting data'!P17*'Net zero supporting data'!P27))*kgtoGg)))</f>
        <v>27.085175197763814</v>
      </c>
      <c r="Z6" s="93">
        <f>IF('Net zero activities &amp; levers'!$C$5="Off",('Activity data'!AS7*EF!$H6)*kgtoGg,IF('Net zero activities &amp; levers'!$C$5="On",(((('Activity data'!AS7-'Net zero supporting data'!Q17)*EF!$H6)+('Net zero supporting data'!Q17*'Net zero supporting data'!Q27))*kgtoGg)))</f>
        <v>27.225959088900844</v>
      </c>
      <c r="AA6" s="93">
        <f>IF('Net zero activities &amp; levers'!$C$5="Off",('Activity data'!AT7*EF!$H6)*kgtoGg,IF('Net zero activities &amp; levers'!$C$5="On",(((('Activity data'!AT7-'Net zero supporting data'!R17)*EF!$H6)+('Net zero supporting data'!R17*'Net zero supporting data'!R27))*kgtoGg)))</f>
        <v>27.370616784909338</v>
      </c>
      <c r="AB6" s="93">
        <f>IF('Net zero activities &amp; levers'!$C$5="Off",('Activity data'!AU7*EF!$H6)*kgtoGg,IF('Net zero activities &amp; levers'!$C$5="On",(((('Activity data'!AU7-'Net zero supporting data'!S17)*EF!$H6)+('Net zero supporting data'!S17*'Net zero supporting data'!S27))*kgtoGg)))</f>
        <v>27.535653080339301</v>
      </c>
      <c r="AC6" s="93">
        <f>IF('Net zero activities &amp; levers'!$C$5="Off",('Activity data'!AV7*EF!$H6)*kgtoGg,IF('Net zero activities &amp; levers'!$C$5="On",(((('Activity data'!AV7-'Net zero supporting data'!T17)*EF!$H6)+('Net zero supporting data'!T17*'Net zero supporting data'!T27))*kgtoGg)))</f>
        <v>27.704779412001269</v>
      </c>
      <c r="AD6" s="93">
        <f>IF('Net zero activities &amp; levers'!$C$5="Off",('Activity data'!AW7*EF!$H6)*kgtoGg,IF('Net zero activities &amp; levers'!$C$5="On",(((('Activity data'!AW7-'Net zero supporting data'!U17)*EF!$H6)+('Net zero supporting data'!U17*'Net zero supporting data'!U27))*kgtoGg)))</f>
        <v>28.062686587070438</v>
      </c>
      <c r="AE6" s="93">
        <f>IF('Net zero activities &amp; levers'!$C$5="Off",('Activity data'!AX7*EF!$H6)*kgtoGg,IF('Net zero activities &amp; levers'!$C$5="On",(((('Activity data'!AX7-'Net zero supporting data'!V17)*EF!$H6)+('Net zero supporting data'!V17*'Net zero supporting data'!V27))*kgtoGg)))</f>
        <v>28.417295755501161</v>
      </c>
      <c r="AF6" s="93">
        <f>IF('Net zero activities &amp; levers'!$C$5="Off",('Activity data'!AY7*EF!$H6)*kgtoGg,IF('Net zero activities &amp; levers'!$C$5="On",(((('Activity data'!AY7-'Net zero supporting data'!W17)*EF!$H6)+('Net zero supporting data'!W17*'Net zero supporting data'!W27))*kgtoGg)))</f>
        <v>28.796000732187089</v>
      </c>
      <c r="AG6" s="93">
        <f>IF('Net zero activities &amp; levers'!$C$5="Off",('Activity data'!AZ7*EF!$H6)*kgtoGg,IF('Net zero activities &amp; levers'!$C$5="On",(((('Activity data'!AZ7-'Net zero supporting data'!X17)*EF!$H6)+('Net zero supporting data'!X17*'Net zero supporting data'!X27))*kgtoGg)))</f>
        <v>29.232573567709242</v>
      </c>
      <c r="AH6" s="93">
        <f>IF('Net zero activities &amp; levers'!$C$5="Off",('Activity data'!BA7*EF!$H6)*kgtoGg,IF('Net zero activities &amp; levers'!$C$5="On",(((('Activity data'!BA7-'Net zero supporting data'!Y17)*EF!$H6)+('Net zero supporting data'!Y17*'Net zero supporting data'!Y27))*kgtoGg)))</f>
        <v>29.654652040610408</v>
      </c>
      <c r="AI6" s="93">
        <f>IF('Net zero activities &amp; levers'!$C$5="Off",('Activity data'!BB7*EF!$H6)*kgtoGg,IF('Net zero activities &amp; levers'!$C$5="On",(((('Activity data'!BB7-'Net zero supporting data'!Z17)*EF!$H6)+('Net zero supporting data'!Z17*'Net zero supporting data'!Z27))*kgtoGg)))</f>
        <v>30.092304093993366</v>
      </c>
      <c r="AJ6" s="93">
        <f>IF('Net zero activities &amp; levers'!$C$5="Off",('Activity data'!BC7*EF!$H6)*kgtoGg,IF('Net zero activities &amp; levers'!$C$5="On",(((('Activity data'!BC7-'Net zero supporting data'!AA17)*EF!$H6)+('Net zero supporting data'!AA17*'Net zero supporting data'!AA27))*kgtoGg)))</f>
        <v>30.568826791742165</v>
      </c>
      <c r="AK6" s="93">
        <f>IF('Net zero activities &amp; levers'!$C$5="Off",('Activity data'!BD7*EF!$H6)*kgtoGg,IF('Net zero activities &amp; levers'!$C$5="On",(((('Activity data'!BD7-'Net zero supporting data'!AB17)*EF!$H6)+('Net zero supporting data'!AB17*'Net zero supporting data'!AB27))*kgtoGg)))</f>
        <v>31.018924966154231</v>
      </c>
      <c r="AL6" s="93">
        <f>IF('Net zero activities &amp; levers'!$C$5="Off",('Activity data'!BE7*EF!$H6)*kgtoGg,IF('Net zero activities &amp; levers'!$C$5="On",(((('Activity data'!BE7-'Net zero supporting data'!AC17)*EF!$H6)+('Net zero supporting data'!AC17*'Net zero supporting data'!AC27))*kgtoGg)))</f>
        <v>31.475426342220747</v>
      </c>
      <c r="AM6" s="93">
        <f>IF('Net zero activities &amp; levers'!$C$5="Off",('Activity data'!BF7*EF!$H6)*kgtoGg,IF('Net zero activities &amp; levers'!$C$5="On",(((('Activity data'!BF7-'Net zero supporting data'!AD17)*EF!$H6)+('Net zero supporting data'!AD17*'Net zero supporting data'!AD27))*kgtoGg)))</f>
        <v>31.938437328490483</v>
      </c>
      <c r="AN6" s="93">
        <f>IF('Net zero activities &amp; levers'!$C$5="Off",('Activity data'!BG7*EF!$H6)*kgtoGg,IF('Net zero activities &amp; levers'!$C$5="On",(((('Activity data'!BG7-'Net zero supporting data'!AE17)*EF!$H6)+('Net zero supporting data'!AE17*'Net zero supporting data'!AE27))*kgtoGg)))</f>
        <v>32.414715692342867</v>
      </c>
      <c r="AO6" s="93">
        <f>IF('Net zero activities &amp; levers'!$C$5="Off",('Activity data'!BH7*EF!$H6)*kgtoGg,IF('Net zero activities &amp; levers'!$C$5="On",(((('Activity data'!BH7-'Net zero supporting data'!AF17)*EF!$H6)+('Net zero supporting data'!AF17*'Net zero supporting data'!AF27))*kgtoGg)))</f>
        <v>32.870634338377833</v>
      </c>
      <c r="AP6" s="93">
        <f>IF('Net zero activities &amp; levers'!$C$5="Off",('Activity data'!BI7*EF!$H6)*kgtoGg,IF('Net zero activities &amp; levers'!$C$5="On",(((('Activity data'!BI7-'Net zero supporting data'!AG17)*EF!$H6)+('Net zero supporting data'!AG17*'Net zero supporting data'!AG27))*kgtoGg)))</f>
        <v>33.340347507770311</v>
      </c>
      <c r="AQ6" s="93">
        <f>IF('Net zero activities &amp; levers'!$C$5="Off",('Activity data'!BJ7*EF!$H6)*kgtoGg,IF('Net zero activities &amp; levers'!$C$5="On",(((('Activity data'!BJ7-'Net zero supporting data'!AH17)*EF!$H6)+('Net zero supporting data'!AH17*'Net zero supporting data'!AH27))*kgtoGg)))</f>
        <v>33.824255660640468</v>
      </c>
      <c r="AR6" s="93">
        <f>IF('Net zero activities &amp; levers'!$C$5="Off",('Activity data'!BK7*EF!$H6)*kgtoGg,IF('Net zero activities &amp; levers'!$C$5="On",(((('Activity data'!BK7-'Net zero supporting data'!AI17)*EF!$H6)+('Net zero supporting data'!AI17*'Net zero supporting data'!AI27))*kgtoGg)))</f>
        <v>34.324864351850792</v>
      </c>
      <c r="AS6" s="93">
        <f>IF('Net zero activities &amp; levers'!$C$5="Off",('Activity data'!BL7*EF!$H6)*kgtoGg,IF('Net zero activities &amp; levers'!$C$5="On",(((('Activity data'!BL7-'Net zero supporting data'!AJ17)*EF!$H6)+('Net zero supporting data'!AJ17*'Net zero supporting data'!AJ27))*kgtoGg)))</f>
        <v>34.814751604306352</v>
      </c>
      <c r="AT6" s="93">
        <f>IF('Net zero activities &amp; levers'!$C$5="Off",('Activity data'!BM7*EF!$H6)*kgtoGg,IF('Net zero activities &amp; levers'!$C$5="On",(((('Activity data'!BM7-'Net zero supporting data'!AK17)*EF!$H6)+('Net zero supporting data'!AK17*'Net zero supporting data'!AK27))*kgtoGg)))</f>
        <v>34.902654459014151</v>
      </c>
      <c r="AU6" s="93">
        <f>IF('Net zero activities &amp; levers'!$C$5="Off",('Activity data'!BN7*EF!$H6)*kgtoGg,IF('Net zero activities &amp; levers'!$C$5="On",(((('Activity data'!BN7-'Net zero supporting data'!AL17)*EF!$H6)+('Net zero supporting data'!AL17*'Net zero supporting data'!AL27))*kgtoGg)))</f>
        <v>34.928988530788068</v>
      </c>
      <c r="AV6" s="93">
        <f>IF('Net zero activities &amp; levers'!$C$5="Off",('Activity data'!BO7*EF!$H6)*kgtoGg,IF('Net zero activities &amp; levers'!$C$5="On",(((('Activity data'!BO7-'Net zero supporting data'!AM17)*EF!$H6)+('Net zero supporting data'!AM17*'Net zero supporting data'!AM27))*kgtoGg)))</f>
        <v>34.97336736762594</v>
      </c>
      <c r="AW6" s="93">
        <f>IF('Net zero activities &amp; levers'!$C$5="Off",('Activity data'!BP7*EF!$H6)*kgtoGg,IF('Net zero activities &amp; levers'!$C$5="On",(((('Activity data'!BP7-'Net zero supporting data'!AN17)*EF!$H6)+('Net zero supporting data'!AN17*'Net zero supporting data'!AN27))*kgtoGg)))</f>
        <v>34.999046351646967</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376.56908709508394</v>
      </c>
      <c r="V7" s="93">
        <f>IF('Net zero activities &amp; levers'!$C$5="Off",('Activity data'!AO8*EF!$H7)*kgtoGg,IF('Net zero activities &amp; levers'!$C$5="On",(((('Activity data'!AO8-'Net zero supporting data'!M18)*EF!$H7)+('Net zero supporting data'!M18*'Net zero supporting data'!M28))*kgtoGg)))</f>
        <v>372.46238388910166</v>
      </c>
      <c r="W7" s="93">
        <f>IF('Net zero activities &amp; levers'!$C$5="Off",('Activity data'!AP8*EF!$H7)*kgtoGg,IF('Net zero activities &amp; levers'!$C$5="On",(((('Activity data'!AP8-'Net zero supporting data'!N18)*EF!$H7)+('Net zero supporting data'!N18*'Net zero supporting data'!N28))*kgtoGg)))</f>
        <v>369.19835438189159</v>
      </c>
      <c r="X7" s="93">
        <f>IF('Net zero activities &amp; levers'!$C$5="Off",('Activity data'!AQ8*EF!$H7)*kgtoGg,IF('Net zero activities &amp; levers'!$C$5="On",(((('Activity data'!AQ8-'Net zero supporting data'!O18)*EF!$H7)+('Net zero supporting data'!O18*'Net zero supporting data'!O28))*kgtoGg)))</f>
        <v>367.15852565232717</v>
      </c>
      <c r="Y7" s="93">
        <f>IF('Net zero activities &amp; levers'!$C$5="Off",('Activity data'!AR8*EF!$H7)*kgtoGg,IF('Net zero activities &amp; levers'!$C$5="On",(((('Activity data'!AR8-'Net zero supporting data'!P18)*EF!$H7)+('Net zero supporting data'!P18*'Net zero supporting data'!P28))*kgtoGg)))</f>
        <v>365.77233606789594</v>
      </c>
      <c r="Z7" s="93">
        <f>IF('Net zero activities &amp; levers'!$C$5="Off",('Activity data'!AS8*EF!$H7)*kgtoGg,IF('Net zero activities &amp; levers'!$C$5="On",(((('Activity data'!AS8-'Net zero supporting data'!Q18)*EF!$H7)+('Net zero supporting data'!Q18*'Net zero supporting data'!Q28))*kgtoGg)))</f>
        <v>365.28800496878733</v>
      </c>
      <c r="AA7" s="93">
        <f>IF('Net zero activities &amp; levers'!$C$5="Off",('Activity data'!AT8*EF!$H7)*kgtoGg,IF('Net zero activities &amp; levers'!$C$5="On",(((('Activity data'!AT8-'Net zero supporting data'!R18)*EF!$H7)+('Net zero supporting data'!R18*'Net zero supporting data'!R28))*kgtoGg)))</f>
        <v>364.79448288934998</v>
      </c>
      <c r="AB7" s="93">
        <f>IF('Net zero activities &amp; levers'!$C$5="Off",('Activity data'!AU8*EF!$H7)*kgtoGg,IF('Net zero activities &amp; levers'!$C$5="On",(((('Activity data'!AU8-'Net zero supporting data'!S18)*EF!$H7)+('Net zero supporting data'!S18*'Net zero supporting data'!S28))*kgtoGg)))</f>
        <v>364.93981116083995</v>
      </c>
      <c r="AC7" s="93">
        <f>IF('Net zero activities &amp; levers'!$C$5="Off",('Activity data'!AV8*EF!$H7)*kgtoGg,IF('Net zero activities &amp; levers'!$C$5="On",(((('Activity data'!AV8-'Net zero supporting data'!T18)*EF!$H7)+('Net zero supporting data'!T18*'Net zero supporting data'!T28))*kgtoGg)))</f>
        <v>365.07081448758817</v>
      </c>
      <c r="AD7" s="93">
        <f>IF('Net zero activities &amp; levers'!$C$5="Off",('Activity data'!AW8*EF!$H7)*kgtoGg,IF('Net zero activities &amp; levers'!$C$5="On",(((('Activity data'!AW8-'Net zero supporting data'!U18)*EF!$H7)+('Net zero supporting data'!U18*'Net zero supporting data'!U28))*kgtoGg)))</f>
        <v>369.62572847210271</v>
      </c>
      <c r="AE7" s="93">
        <f>IF('Net zero activities &amp; levers'!$C$5="Off",('Activity data'!AX8*EF!$H7)*kgtoGg,IF('Net zero activities &amp; levers'!$C$5="On",(((('Activity data'!AX8-'Net zero supporting data'!V18)*EF!$H7)+('Net zero supporting data'!V18*'Net zero supporting data'!V28))*kgtoGg)))</f>
        <v>373.50484081903051</v>
      </c>
      <c r="AF7" s="93">
        <f>IF('Net zero activities &amp; levers'!$C$5="Off",('Activity data'!AY8*EF!$H7)*kgtoGg,IF('Net zero activities &amp; levers'!$C$5="On",(((('Activity data'!AY8-'Net zero supporting data'!W18)*EF!$H7)+('Net zero supporting data'!W18*'Net zero supporting data'!W28))*kgtoGg)))</f>
        <v>377.71816225248864</v>
      </c>
      <c r="AG7" s="93">
        <f>IF('Net zero activities &amp; levers'!$C$5="Off",('Activity data'!AZ8*EF!$H7)*kgtoGg,IF('Net zero activities &amp; levers'!$C$5="On",(((('Activity data'!AZ8-'Net zero supporting data'!X18)*EF!$H7)+('Net zero supporting data'!X18*'Net zero supporting data'!X28))*kgtoGg)))</f>
        <v>383.40617142251222</v>
      </c>
      <c r="AH7" s="93">
        <f>IF('Net zero activities &amp; levers'!$C$5="Off",('Activity data'!BA8*EF!$H7)*kgtoGg,IF('Net zero activities &amp; levers'!$C$5="On",(((('Activity data'!BA8-'Net zero supporting data'!Y18)*EF!$H7)+('Net zero supporting data'!Y18*'Net zero supporting data'!Y28))*kgtoGg)))</f>
        <v>387.96202749973008</v>
      </c>
      <c r="AI7" s="93">
        <f>IF('Net zero activities &amp; levers'!$C$5="Off",('Activity data'!BB8*EF!$H7)*kgtoGg,IF('Net zero activities &amp; levers'!$C$5="On",(((('Activity data'!BB8-'Net zero supporting data'!Z18)*EF!$H7)+('Net zero supporting data'!Z18*'Net zero supporting data'!Z28))*kgtoGg)))</f>
        <v>392.90821206239889</v>
      </c>
      <c r="AJ7" s="93">
        <f>IF('Net zero activities &amp; levers'!$C$5="Off",('Activity data'!BC8*EF!$H7)*kgtoGg,IF('Net zero activities &amp; levers'!$C$5="On",(((('Activity data'!BC8-'Net zero supporting data'!AA18)*EF!$H7)+('Net zero supporting data'!AA18*'Net zero supporting data'!AA28))*kgtoGg)))</f>
        <v>398.49996317910995</v>
      </c>
      <c r="AK7" s="93">
        <f>IF('Net zero activities &amp; levers'!$C$5="Off",('Activity data'!BD8*EF!$H7)*kgtoGg,IF('Net zero activities &amp; levers'!$C$5="On",(((('Activity data'!BD8-'Net zero supporting data'!AB18)*EF!$H7)+('Net zero supporting data'!AB18*'Net zero supporting data'!AB28))*kgtoGg)))</f>
        <v>402.58111869331231</v>
      </c>
      <c r="AL7" s="93">
        <f>IF('Net zero activities &amp; levers'!$C$5="Off",('Activity data'!BE8*EF!$H7)*kgtoGg,IF('Net zero activities &amp; levers'!$C$5="On",(((('Activity data'!BE8-'Net zero supporting data'!AC18)*EF!$H7)+('Net zero supporting data'!AC18*'Net zero supporting data'!AC28))*kgtoGg)))</f>
        <v>406.24940685277727</v>
      </c>
      <c r="AM7" s="93">
        <f>IF('Net zero activities &amp; levers'!$C$5="Off",('Activity data'!BF8*EF!$H7)*kgtoGg,IF('Net zero activities &amp; levers'!$C$5="On",(((('Activity data'!BF8-'Net zero supporting data'!AD18)*EF!$H7)+('Net zero supporting data'!AD18*'Net zero supporting data'!AD28))*kgtoGg)))</f>
        <v>409.5076035742585</v>
      </c>
      <c r="AN7" s="93">
        <f>IF('Net zero activities &amp; levers'!$C$5="Off",('Activity data'!BG8*EF!$H7)*kgtoGg,IF('Net zero activities &amp; levers'!$C$5="On",(((('Activity data'!BG8-'Net zero supporting data'!AE18)*EF!$H7)+('Net zero supporting data'!AE18*'Net zero supporting data'!AE28))*kgtoGg)))</f>
        <v>415.0428351905843</v>
      </c>
      <c r="AO7" s="93">
        <f>IF('Net zero activities &amp; levers'!$C$5="Off",('Activity data'!BH8*EF!$H7)*kgtoGg,IF('Net zero activities &amp; levers'!$C$5="On",(((('Activity data'!BH8-'Net zero supporting data'!AF18)*EF!$H7)+('Net zero supporting data'!AF18*'Net zero supporting data'!AF28))*kgtoGg)))</f>
        <v>419.47670021667324</v>
      </c>
      <c r="AP7" s="93">
        <f>IF('Net zero activities &amp; levers'!$C$5="Off",('Activity data'!BI8*EF!$H7)*kgtoGg,IF('Net zero activities &amp; levers'!$C$5="On",(((('Activity data'!BI8-'Net zero supporting data'!AG18)*EF!$H7)+('Net zero supporting data'!AG18*'Net zero supporting data'!AG28))*kgtoGg)))</f>
        <v>423.82877417403472</v>
      </c>
      <c r="AQ7" s="93">
        <f>IF('Net zero activities &amp; levers'!$C$5="Off",('Activity data'!BJ8*EF!$H7)*kgtoGg,IF('Net zero activities &amp; levers'!$C$5="On",(((('Activity data'!BJ8-'Net zero supporting data'!AH18)*EF!$H7)+('Net zero supporting data'!AH18*'Net zero supporting data'!AH28))*kgtoGg)))</f>
        <v>428.09588948492228</v>
      </c>
      <c r="AR7" s="93">
        <f>IF('Net zero activities &amp; levers'!$C$5="Off",('Activity data'!BK8*EF!$H7)*kgtoGg,IF('Net zero activities &amp; levers'!$C$5="On",(((('Activity data'!BK8-'Net zero supporting data'!AI18)*EF!$H7)+('Net zero supporting data'!AI18*'Net zero supporting data'!AI28))*kgtoGg)))</f>
        <v>432.33146139812055</v>
      </c>
      <c r="AS7" s="93">
        <f>IF('Net zero activities &amp; levers'!$C$5="Off",('Activity data'!BL8*EF!$H7)*kgtoGg,IF('Net zero activities &amp; levers'!$C$5="On",(((('Activity data'!BL8-'Net zero supporting data'!AJ18)*EF!$H7)+('Net zero supporting data'!AJ18*'Net zero supporting data'!AJ28))*kgtoGg)))</f>
        <v>436.13377892906044</v>
      </c>
      <c r="AT7" s="93">
        <f>IF('Net zero activities &amp; levers'!$C$5="Off",('Activity data'!BM8*EF!$H7)*kgtoGg,IF('Net zero activities &amp; levers'!$C$5="On",(((('Activity data'!BM8-'Net zero supporting data'!AK18)*EF!$H7)+('Net zero supporting data'!AK18*'Net zero supporting data'!AK28))*kgtoGg)))</f>
        <v>428.95463145502129</v>
      </c>
      <c r="AU7" s="93">
        <f>IF('Net zero activities &amp; levers'!$C$5="Off",('Activity data'!BN8*EF!$H7)*kgtoGg,IF('Net zero activities &amp; levers'!$C$5="On",(((('Activity data'!BN8-'Net zero supporting data'!AL18)*EF!$H7)+('Net zero supporting data'!AL18*'Net zero supporting data'!AL28))*kgtoGg)))</f>
        <v>420.18276886789494</v>
      </c>
      <c r="AV7" s="93">
        <f>IF('Net zero activities &amp; levers'!$C$5="Off",('Activity data'!BO8*EF!$H7)*kgtoGg,IF('Net zero activities &amp; levers'!$C$5="On",(((('Activity data'!BO8-'Net zero supporting data'!AM18)*EF!$H7)+('Net zero supporting data'!AM18*'Net zero supporting data'!AM28))*kgtoGg)))</f>
        <v>411.91216693379607</v>
      </c>
      <c r="AW7" s="93">
        <f>IF('Net zero activities &amp; levers'!$C$5="Off",('Activity data'!BP8*EF!$H7)*kgtoGg,IF('Net zero activities &amp; levers'!$C$5="On",(((('Activity data'!BP8-'Net zero supporting data'!AN18)*EF!$H7)+('Net zero supporting data'!AN18*'Net zero supporting data'!AN28))*kgtoGg)))</f>
        <v>403.21599549203847</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265.17209211682933</v>
      </c>
      <c r="V8" s="27">
        <f t="shared" si="5"/>
        <v>262.28023742627624</v>
      </c>
      <c r="W8" s="27">
        <f t="shared" si="5"/>
        <v>259.98177596775662</v>
      </c>
      <c r="X8" s="27">
        <f t="shared" si="5"/>
        <v>258.54537114772415</v>
      </c>
      <c r="Y8" s="27">
        <f t="shared" si="5"/>
        <v>257.56924537221306</v>
      </c>
      <c r="Z8" s="27">
        <f t="shared" si="5"/>
        <v>257.22818952023488</v>
      </c>
      <c r="AA8" s="27">
        <f t="shared" si="5"/>
        <v>256.88066157172534</v>
      </c>
      <c r="AB8" s="27">
        <f t="shared" si="5"/>
        <v>256.98299870750037</v>
      </c>
      <c r="AC8" s="27">
        <f t="shared" si="5"/>
        <v>257.07524851615051</v>
      </c>
      <c r="AD8" s="27">
        <f t="shared" si="5"/>
        <v>260.28272388276486</v>
      </c>
      <c r="AE8" s="27">
        <f t="shared" si="5"/>
        <v>263.01431384020424</v>
      </c>
      <c r="AF8" s="27">
        <f t="shared" si="5"/>
        <v>265.98124686141824</v>
      </c>
      <c r="AG8" s="27">
        <f t="shared" si="5"/>
        <v>269.98662420991513</v>
      </c>
      <c r="AH8" s="27">
        <f t="shared" si="5"/>
        <v>273.1947629785497</v>
      </c>
      <c r="AI8" s="27">
        <f t="shared" si="5"/>
        <v>276.67776292046386</v>
      </c>
      <c r="AJ8" s="27">
        <f t="shared" si="5"/>
        <v>280.61535735672862</v>
      </c>
      <c r="AK8" s="27">
        <f t="shared" si="5"/>
        <v>283.48922189591178</v>
      </c>
      <c r="AL8" s="27">
        <f t="shared" si="5"/>
        <v>286.07235386045124</v>
      </c>
      <c r="AM8" s="27">
        <f t="shared" si="5"/>
        <v>288.36670799299111</v>
      </c>
      <c r="AN8" s="27">
        <f t="shared" si="5"/>
        <v>292.26450257664931</v>
      </c>
      <c r="AO8" s="27">
        <f t="shared" si="5"/>
        <v>295.38673779303809</v>
      </c>
      <c r="AP8" s="27">
        <f t="shared" si="5"/>
        <v>298.45137744581257</v>
      </c>
      <c r="AQ8" s="27">
        <f t="shared" si="5"/>
        <v>301.45619099283141</v>
      </c>
      <c r="AR8" s="27">
        <f t="shared" si="5"/>
        <v>304.43879233750965</v>
      </c>
      <c r="AS8" s="27">
        <f t="shared" si="5"/>
        <v>307.11630498824201</v>
      </c>
      <c r="AT8" s="27">
        <f t="shared" si="5"/>
        <v>302.06089916618765</v>
      </c>
      <c r="AU8" s="27">
        <f t="shared" si="5"/>
        <v>295.8839366015406</v>
      </c>
      <c r="AV8" s="27">
        <f t="shared" si="5"/>
        <v>290.05995132742089</v>
      </c>
      <c r="AW8" s="27">
        <f t="shared" si="5"/>
        <v>283.93628888766449</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37.582312554635628</v>
      </c>
      <c r="V9" s="93">
        <f>IF('Net zero activities &amp; levers'!$C$5="Off",('Activity data'!AO10*EF!$H9)*kgtoGg,IF('Net zero activities &amp; levers'!$C$5="On",(((('Activity data'!AO10-'Net zero supporting data'!M19)*EF!$H9)+('Net zero supporting data'!M19*'Net zero supporting data'!M29))*kgtoGg)))</f>
        <v>38.044515941848587</v>
      </c>
      <c r="W9" s="93">
        <f>IF('Net zero activities &amp; levers'!$C$5="Off",('Activity data'!AP10*EF!$H9)*kgtoGg,IF('Net zero activities &amp; levers'!$C$5="On",(((('Activity data'!AP10-'Net zero supporting data'!N19)*EF!$H9)+('Net zero supporting data'!N19*'Net zero supporting data'!N29))*kgtoGg)))</f>
        <v>38.58540103663951</v>
      </c>
      <c r="X9" s="93">
        <f>IF('Net zero activities &amp; levers'!$C$5="Off",('Activity data'!AQ10*EF!$H9)*kgtoGg,IF('Net zero activities &amp; levers'!$C$5="On",(((('Activity data'!AQ10-'Net zero supporting data'!O19)*EF!$H9)+('Net zero supporting data'!O19*'Net zero supporting data'!O29))*kgtoGg)))</f>
        <v>39.252125189778084</v>
      </c>
      <c r="Y9" s="93">
        <f>IF('Net zero activities &amp; levers'!$C$5="Off",('Activity data'!AR10*EF!$H9)*kgtoGg,IF('Net zero activities &amp; levers'!$C$5="On",(((('Activity data'!AR10-'Net zero supporting data'!P19)*EF!$H9)+('Net zero supporting data'!P19*'Net zero supporting data'!P29))*kgtoGg)))</f>
        <v>39.991558909186935</v>
      </c>
      <c r="Z9" s="93">
        <f>IF('Net zero activities &amp; levers'!$C$5="Off",('Activity data'!AS10*EF!$H9)*kgtoGg,IF('Net zero activities &amp; levers'!$C$5="On",(((('Activity data'!AS10-'Net zero supporting data'!Q19)*EF!$H9)+('Net zero supporting data'!Q19*'Net zero supporting data'!Q29))*kgtoGg)))</f>
        <v>40.836693799260921</v>
      </c>
      <c r="AA9" s="93">
        <f>IF('Net zero activities &amp; levers'!$C$5="Off",('Activity data'!AT10*EF!$H9)*kgtoGg,IF('Net zero activities &amp; levers'!$C$5="On",(((('Activity data'!AT10-'Net zero supporting data'!R19)*EF!$H9)+('Net zero supporting data'!R19*'Net zero supporting data'!R29))*kgtoGg)))</f>
        <v>41.690616221228382</v>
      </c>
      <c r="AB9" s="93">
        <f>IF('Net zero activities &amp; levers'!$C$5="Off",('Activity data'!AU10*EF!$H9)*kgtoGg,IF('Net zero activities &amp; levers'!$C$5="On",(((('Activity data'!AU10-'Net zero supporting data'!S19)*EF!$H9)+('Net zero supporting data'!S19*'Net zero supporting data'!S29))*kgtoGg)))</f>
        <v>42.629498174962116</v>
      </c>
      <c r="AC9" s="93">
        <f>IF('Net zero activities &amp; levers'!$C$5="Off",('Activity data'!AV10*EF!$H9)*kgtoGg,IF('Net zero activities &amp; levers'!$C$5="On",(((('Activity data'!AV10-'Net zero supporting data'!T19)*EF!$H9)+('Net zero supporting data'!T19*'Net zero supporting data'!T29))*kgtoGg)))</f>
        <v>43.580814075566131</v>
      </c>
      <c r="AD9" s="93">
        <f>IF('Net zero activities &amp; levers'!$C$5="Off",('Activity data'!AW10*EF!$H9)*kgtoGg,IF('Net zero activities &amp; levers'!$C$5="On",(((('Activity data'!AW10-'Net zero supporting data'!U19)*EF!$H9)+('Net zero supporting data'!U19*'Net zero supporting data'!U29))*kgtoGg)))</f>
        <v>45.587853046014203</v>
      </c>
      <c r="AE9" s="93">
        <f>IF('Net zero activities &amp; levers'!$C$5="Off",('Activity data'!AX10*EF!$H9)*kgtoGg,IF('Net zero activities &amp; levers'!$C$5="On",(((('Activity data'!AX10-'Net zero supporting data'!V19)*EF!$H9)+('Net zero supporting data'!V19*'Net zero supporting data'!V29))*kgtoGg)))</f>
        <v>47.596895474697625</v>
      </c>
      <c r="AF9" s="93">
        <f>IF('Net zero activities &amp; levers'!$C$5="Off",('Activity data'!AY10*EF!$H9)*kgtoGg,IF('Net zero activities &amp; levers'!$C$5="On",(((('Activity data'!AY10-'Net zero supporting data'!W19)*EF!$H9)+('Net zero supporting data'!W19*'Net zero supporting data'!W29))*kgtoGg)))</f>
        <v>49.737204574121748</v>
      </c>
      <c r="AG9" s="93">
        <f>IF('Net zero activities &amp; levers'!$C$5="Off",('Activity data'!AZ10*EF!$H9)*kgtoGg,IF('Net zero activities &amp; levers'!$C$5="On",(((('Activity data'!AZ10-'Net zero supporting data'!X19)*EF!$H9)+('Net zero supporting data'!X19*'Net zero supporting data'!X29))*kgtoGg)))</f>
        <v>52.173288387338303</v>
      </c>
      <c r="AH9" s="93">
        <f>IF('Net zero activities &amp; levers'!$C$5="Off",('Activity data'!BA10*EF!$H9)*kgtoGg,IF('Net zero activities &amp; levers'!$C$5="On",(((('Activity data'!BA10-'Net zero supporting data'!Y19)*EF!$H9)+('Net zero supporting data'!Y19*'Net zero supporting data'!Y29))*kgtoGg)))</f>
        <v>54.564124756839867</v>
      </c>
      <c r="AI9" s="93">
        <f>IF('Net zero activities &amp; levers'!$C$5="Off",('Activity data'!BB10*EF!$H9)*kgtoGg,IF('Net zero activities &amp; levers'!$C$5="On",(((('Activity data'!BB10-'Net zero supporting data'!Z19)*EF!$H9)+('Net zero supporting data'!Z19*'Net zero supporting data'!Z29))*kgtoGg)))</f>
        <v>57.121544323193469</v>
      </c>
      <c r="AJ9" s="93">
        <f>IF('Net zero activities &amp; levers'!$C$5="Off",('Activity data'!BC10*EF!$H9)*kgtoGg,IF('Net zero activities &amp; levers'!$C$5="On",(((('Activity data'!BC10-'Net zero supporting data'!AA19)*EF!$H9)+('Net zero supporting data'!AA19*'Net zero supporting data'!AA29))*kgtoGg)))</f>
        <v>59.896129174497808</v>
      </c>
      <c r="AK9" s="93">
        <f>IF('Net zero activities &amp; levers'!$C$5="Off",('Activity data'!BD10*EF!$H9)*kgtoGg,IF('Net zero activities &amp; levers'!$C$5="On",(((('Activity data'!BD10-'Net zero supporting data'!AB19)*EF!$H9)+('Net zero supporting data'!AB19*'Net zero supporting data'!AB29))*kgtoGg)))</f>
        <v>62.569853355809485</v>
      </c>
      <c r="AL9" s="93">
        <f>IF('Net zero activities &amp; levers'!$C$5="Off",('Activity data'!BE10*EF!$H9)*kgtoGg,IF('Net zero activities &amp; levers'!$C$5="On",(((('Activity data'!BE10-'Net zero supporting data'!AC19)*EF!$H9)+('Net zero supporting data'!AC19*'Net zero supporting data'!AC29))*kgtoGg)))</f>
        <v>65.303181217361953</v>
      </c>
      <c r="AM9" s="93">
        <f>IF('Net zero activities &amp; levers'!$C$5="Off",('Activity data'!BF10*EF!$H9)*kgtoGg,IF('Net zero activities &amp; levers'!$C$5="On",(((('Activity data'!BF10-'Net zero supporting data'!AD19)*EF!$H9)+('Net zero supporting data'!AD19*'Net zero supporting data'!AD29))*kgtoGg)))</f>
        <v>68.097500432512263</v>
      </c>
      <c r="AN9" s="93">
        <f>IF('Net zero activities &amp; levers'!$C$5="Off",('Activity data'!BG10*EF!$H9)*kgtoGg,IF('Net zero activities &amp; levers'!$C$5="On",(((('Activity data'!BG10-'Net zero supporting data'!AE19)*EF!$H9)+('Net zero supporting data'!AE19*'Net zero supporting data'!AE29))*kgtoGg)))</f>
        <v>70.965318596941216</v>
      </c>
      <c r="AO9" s="93">
        <f>IF('Net zero activities &amp; levers'!$C$5="Off",('Activity data'!BH10*EF!$H9)*kgtoGg,IF('Net zero activities &amp; levers'!$C$5="On",(((('Activity data'!BH10-'Net zero supporting data'!AF19)*EF!$H9)+('Net zero supporting data'!AF19*'Net zero supporting data'!AF29))*kgtoGg)))</f>
        <v>73.754124007596189</v>
      </c>
      <c r="AP9" s="93">
        <f>IF('Net zero activities &amp; levers'!$C$5="Off",('Activity data'!BI10*EF!$H9)*kgtoGg,IF('Net zero activities &amp; levers'!$C$5="On",(((('Activity data'!BI10-'Net zero supporting data'!AG19)*EF!$H9)+('Net zero supporting data'!AG19*'Net zero supporting data'!AG29))*kgtoGg)))</f>
        <v>76.637390183613689</v>
      </c>
      <c r="AQ9" s="93">
        <f>IF('Net zero activities &amp; levers'!$C$5="Off",('Activity data'!BJ10*EF!$H9)*kgtoGg,IF('Net zero activities &amp; levers'!$C$5="On",(((('Activity data'!BJ10-'Net zero supporting data'!AH19)*EF!$H9)+('Net zero supporting data'!AH19*'Net zero supporting data'!AH29))*kgtoGg)))</f>
        <v>79.61870213749269</v>
      </c>
      <c r="AR9" s="93">
        <f>IF('Net zero activities &amp; levers'!$C$5="Off",('Activity data'!BK10*EF!$H9)*kgtoGg,IF('Net zero activities &amp; levers'!$C$5="On",(((('Activity data'!BK10-'Net zero supporting data'!AI19)*EF!$H9)+('Net zero supporting data'!AI19*'Net zero supporting data'!AI29))*kgtoGg)))</f>
        <v>82.712669612276756</v>
      </c>
      <c r="AS9" s="93">
        <f>IF('Net zero activities &amp; levers'!$C$5="Off",('Activity data'!BL10*EF!$H9)*kgtoGg,IF('Net zero activities &amp; levers'!$C$5="On",(((('Activity data'!BL10-'Net zero supporting data'!AJ19)*EF!$H9)+('Net zero supporting data'!AJ19*'Net zero supporting data'!AJ29))*kgtoGg)))</f>
        <v>85.845782288894128</v>
      </c>
      <c r="AT9" s="93">
        <f>IF('Net zero activities &amp; levers'!$C$5="Off",('Activity data'!BM10*EF!$H9)*kgtoGg,IF('Net zero activities &amp; levers'!$C$5="On",(((('Activity data'!BM10-'Net zero supporting data'!AK19)*EF!$H9)+('Net zero supporting data'!AK19*'Net zero supporting data'!AK29))*kgtoGg)))</f>
        <v>86.880654122435288</v>
      </c>
      <c r="AU9" s="93">
        <f>IF('Net zero activities &amp; levers'!$C$5="Off",('Activity data'!BN10*EF!$H9)*kgtoGg,IF('Net zero activities &amp; levers'!$C$5="On",(((('Activity data'!BN10-'Net zero supporting data'!AL19)*EF!$H9)+('Net zero supporting data'!AL19*'Net zero supporting data'!AL29))*kgtoGg)))</f>
        <v>87.586373007998162</v>
      </c>
      <c r="AV9" s="93">
        <f>IF('Net zero activities &amp; levers'!$C$5="Off",('Activity data'!BO10*EF!$H9)*kgtoGg,IF('Net zero activities &amp; levers'!$C$5="On",(((('Activity data'!BO10-'Net zero supporting data'!AM19)*EF!$H9)+('Net zero supporting data'!AM19*'Net zero supporting data'!AM29))*kgtoGg)))</f>
        <v>88.383131077986945</v>
      </c>
      <c r="AW9" s="93">
        <f>IF('Net zero activities &amp; levers'!$C$5="Off",('Activity data'!BP10*EF!$H9)*kgtoGg,IF('Net zero activities &amp; levers'!$C$5="On",(((('Activity data'!BP10-'Net zero supporting data'!AN19)*EF!$H9)+('Net zero supporting data'!AN19*'Net zero supporting data'!AN29))*kgtoGg)))</f>
        <v>89.074780909545012</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135.69863198492428</v>
      </c>
      <c r="V10" s="27">
        <f t="shared" si="6"/>
        <v>135.94576577072075</v>
      </c>
      <c r="W10" s="27">
        <f t="shared" si="6"/>
        <v>136.2242466737209</v>
      </c>
      <c r="X10" s="27">
        <f t="shared" si="6"/>
        <v>136.53346429206556</v>
      </c>
      <c r="Y10" s="27">
        <f t="shared" si="6"/>
        <v>136.72040495872454</v>
      </c>
      <c r="Z10" s="27">
        <f t="shared" si="6"/>
        <v>136.9332551756487</v>
      </c>
      <c r="AA10" s="27">
        <f t="shared" si="6"/>
        <v>137.16876822231416</v>
      </c>
      <c r="AB10" s="27">
        <f t="shared" si="6"/>
        <v>137.42745391107232</v>
      </c>
      <c r="AC10" s="27">
        <f t="shared" si="6"/>
        <v>137.70683429171382</v>
      </c>
      <c r="AD10" s="27">
        <f t="shared" si="6"/>
        <v>137.9035030929266</v>
      </c>
      <c r="AE10" s="27">
        <f t="shared" si="6"/>
        <v>138.11741668331635</v>
      </c>
      <c r="AF10" s="27">
        <f t="shared" si="6"/>
        <v>138.35041118901219</v>
      </c>
      <c r="AG10" s="27">
        <f t="shared" si="6"/>
        <v>138.60498686219583</v>
      </c>
      <c r="AH10" s="27">
        <f t="shared" si="6"/>
        <v>138.87370828760922</v>
      </c>
      <c r="AI10" s="27">
        <f t="shared" si="6"/>
        <v>139.04556264387452</v>
      </c>
      <c r="AJ10" s="27">
        <f t="shared" si="6"/>
        <v>139.23460890977901</v>
      </c>
      <c r="AK10" s="27">
        <f t="shared" si="6"/>
        <v>139.43419003394197</v>
      </c>
      <c r="AL10" s="27">
        <f t="shared" si="6"/>
        <v>139.64692366243801</v>
      </c>
      <c r="AM10" s="27">
        <f t="shared" si="6"/>
        <v>139.87238335659342</v>
      </c>
      <c r="AN10" s="27">
        <f t="shared" si="6"/>
        <v>140.0053158430886</v>
      </c>
      <c r="AO10" s="27">
        <f t="shared" si="6"/>
        <v>140.14700550663002</v>
      </c>
      <c r="AP10" s="27">
        <f t="shared" si="6"/>
        <v>140.30029243321798</v>
      </c>
      <c r="AQ10" s="27">
        <f t="shared" si="6"/>
        <v>140.46486746073157</v>
      </c>
      <c r="AR10" s="27">
        <f t="shared" si="6"/>
        <v>140.64064251649052</v>
      </c>
      <c r="AS10" s="27">
        <f t="shared" si="6"/>
        <v>140.71820881698258</v>
      </c>
      <c r="AT10" s="27">
        <f t="shared" si="6"/>
        <v>140.76655833429544</v>
      </c>
      <c r="AU10" s="27">
        <f t="shared" si="6"/>
        <v>140.81740004245174</v>
      </c>
      <c r="AV10" s="27">
        <f t="shared" si="6"/>
        <v>140.87794712728416</v>
      </c>
      <c r="AW10" s="27">
        <f t="shared" si="6"/>
        <v>140.94449838903819</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14.706178596941838</v>
      </c>
      <c r="V11" s="27">
        <f t="shared" si="7"/>
        <v>14.732961428412569</v>
      </c>
      <c r="W11" s="27">
        <f t="shared" si="7"/>
        <v>14.763141466600519</v>
      </c>
      <c r="X11" s="27">
        <f t="shared" si="7"/>
        <v>14.796652559926818</v>
      </c>
      <c r="Y11" s="27">
        <f t="shared" si="7"/>
        <v>14.816912033369588</v>
      </c>
      <c r="Z11" s="27">
        <f t="shared" si="7"/>
        <v>14.839979423649774</v>
      </c>
      <c r="AA11" s="27">
        <f t="shared" si="6"/>
        <v>14.86550287127419</v>
      </c>
      <c r="AB11" s="27">
        <f t="shared" si="6"/>
        <v>14.893537626552881</v>
      </c>
      <c r="AC11" s="27">
        <f t="shared" si="6"/>
        <v>14.923815144565388</v>
      </c>
      <c r="AD11" s="27">
        <f t="shared" si="6"/>
        <v>14.945128893073939</v>
      </c>
      <c r="AE11" s="27">
        <f t="shared" si="6"/>
        <v>14.968311525194611</v>
      </c>
      <c r="AF11" s="27">
        <f t="shared" si="6"/>
        <v>14.993562028922975</v>
      </c>
      <c r="AG11" s="27">
        <f t="shared" si="6"/>
        <v>15.021151366129347</v>
      </c>
      <c r="AH11" s="27">
        <f t="shared" si="6"/>
        <v>15.050273732487415</v>
      </c>
      <c r="AI11" s="27">
        <f t="shared" si="6"/>
        <v>15.068898244900929</v>
      </c>
      <c r="AJ11" s="27">
        <f t="shared" si="6"/>
        <v>15.089385910169254</v>
      </c>
      <c r="AK11" s="27">
        <f t="shared" si="6"/>
        <v>15.111015278229832</v>
      </c>
      <c r="AL11" s="27">
        <f t="shared" si="6"/>
        <v>15.134070033377146</v>
      </c>
      <c r="AM11" s="27">
        <f t="shared" si="6"/>
        <v>15.158503960824772</v>
      </c>
      <c r="AN11" s="27">
        <f t="shared" si="6"/>
        <v>15.172910361678914</v>
      </c>
      <c r="AO11" s="27">
        <f t="shared" si="6"/>
        <v>15.188265811228414</v>
      </c>
      <c r="AP11" s="27">
        <f t="shared" si="6"/>
        <v>15.204878100431365</v>
      </c>
      <c r="AQ11" s="27">
        <f t="shared" si="6"/>
        <v>15.222713724208921</v>
      </c>
      <c r="AR11" s="27">
        <f t="shared" si="6"/>
        <v>15.241763137788604</v>
      </c>
      <c r="AS11" s="27">
        <f t="shared" si="6"/>
        <v>15.250169293778942</v>
      </c>
      <c r="AT11" s="27">
        <f t="shared" si="6"/>
        <v>15.255409115480001</v>
      </c>
      <c r="AU11" s="27">
        <f t="shared" si="6"/>
        <v>15.260919025413383</v>
      </c>
      <c r="AV11" s="27">
        <f t="shared" si="6"/>
        <v>15.267480744054501</v>
      </c>
      <c r="AW11" s="27">
        <f t="shared" si="6"/>
        <v>15.274693158261561</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15.836418666562725</v>
      </c>
      <c r="V12" s="27">
        <f t="shared" si="6"/>
        <v>15.88688864853628</v>
      </c>
      <c r="W12" s="27">
        <f t="shared" si="6"/>
        <v>15.941723672747123</v>
      </c>
      <c r="X12" s="27">
        <f t="shared" si="6"/>
        <v>16.000865979081482</v>
      </c>
      <c r="Y12" s="27">
        <f t="shared" si="6"/>
        <v>16.037695179784158</v>
      </c>
      <c r="Z12" s="27">
        <f t="shared" si="6"/>
        <v>16.078188827415136</v>
      </c>
      <c r="AA12" s="27">
        <f t="shared" si="6"/>
        <v>16.12181436837983</v>
      </c>
      <c r="AB12" s="27">
        <f t="shared" si="6"/>
        <v>16.168689512967049</v>
      </c>
      <c r="AC12" s="27">
        <f t="shared" si="6"/>
        <v>16.218410813440247</v>
      </c>
      <c r="AD12" s="27">
        <f t="shared" si="6"/>
        <v>16.253177021124422</v>
      </c>
      <c r="AE12" s="27">
        <f t="shared" si="6"/>
        <v>16.290312155009993</v>
      </c>
      <c r="AF12" s="27">
        <f t="shared" si="6"/>
        <v>16.330150142599646</v>
      </c>
      <c r="AG12" s="27">
        <f t="shared" si="6"/>
        <v>16.37313367858096</v>
      </c>
      <c r="AH12" s="27">
        <f t="shared" si="6"/>
        <v>16.41800084580008</v>
      </c>
      <c r="AI12" s="27">
        <f t="shared" si="6"/>
        <v>16.445818179481908</v>
      </c>
      <c r="AJ12" s="27">
        <f t="shared" si="6"/>
        <v>16.47613732990494</v>
      </c>
      <c r="AK12" s="27">
        <f t="shared" si="6"/>
        <v>16.507833118302425</v>
      </c>
      <c r="AL12" s="27">
        <f t="shared" si="6"/>
        <v>16.541361654231032</v>
      </c>
      <c r="AM12" s="27">
        <f t="shared" si="6"/>
        <v>16.576658742106037</v>
      </c>
      <c r="AN12" s="27">
        <f t="shared" si="6"/>
        <v>16.595928941495487</v>
      </c>
      <c r="AO12" s="27">
        <f t="shared" si="6"/>
        <v>16.616373205685701</v>
      </c>
      <c r="AP12" s="27">
        <f t="shared" si="6"/>
        <v>16.63847772333439</v>
      </c>
      <c r="AQ12" s="27">
        <f t="shared" si="6"/>
        <v>16.662194659426483</v>
      </c>
      <c r="AR12" s="27">
        <f t="shared" si="6"/>
        <v>16.687512973153691</v>
      </c>
      <c r="AS12" s="27">
        <f t="shared" si="6"/>
        <v>16.6960867048216</v>
      </c>
      <c r="AT12" s="27">
        <f t="shared" si="6"/>
        <v>16.699560298273521</v>
      </c>
      <c r="AU12" s="27">
        <f t="shared" si="6"/>
        <v>16.703268144959758</v>
      </c>
      <c r="AV12" s="27">
        <f t="shared" si="6"/>
        <v>16.708421153561527</v>
      </c>
      <c r="AW12" s="27">
        <f t="shared" si="6"/>
        <v>16.71440335539873</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23.43627516326238</v>
      </c>
      <c r="V13" s="27">
        <f t="shared" si="6"/>
        <v>23.510965559489058</v>
      </c>
      <c r="W13" s="27">
        <f t="shared" si="6"/>
        <v>23.592115770470972</v>
      </c>
      <c r="X13" s="27">
        <f t="shared" si="6"/>
        <v>23.679640317164633</v>
      </c>
      <c r="Y13" s="27">
        <f t="shared" si="6"/>
        <v>23.734143756350253</v>
      </c>
      <c r="Z13" s="27">
        <f t="shared" si="6"/>
        <v>23.794070201099252</v>
      </c>
      <c r="AA13" s="27">
        <f t="shared" si="6"/>
        <v>23.858631526719762</v>
      </c>
      <c r="AB13" s="27">
        <f t="shared" si="6"/>
        <v>23.928001932364783</v>
      </c>
      <c r="AC13" s="27">
        <f t="shared" si="6"/>
        <v>24.001584356768948</v>
      </c>
      <c r="AD13" s="27">
        <f t="shared" si="6"/>
        <v>24.053034777904244</v>
      </c>
      <c r="AE13" s="27">
        <f t="shared" si="6"/>
        <v>24.107990966818623</v>
      </c>
      <c r="AF13" s="27">
        <f t="shared" si="6"/>
        <v>24.166947101962553</v>
      </c>
      <c r="AG13" s="27">
        <f t="shared" si="6"/>
        <v>24.230558326063051</v>
      </c>
      <c r="AH13" s="27">
        <f t="shared" si="6"/>
        <v>24.296957131176967</v>
      </c>
      <c r="AI13" s="27">
        <f t="shared" si="6"/>
        <v>24.338123931588228</v>
      </c>
      <c r="AJ13" s="27">
        <f t="shared" si="6"/>
        <v>24.382993164145894</v>
      </c>
      <c r="AK13" s="27">
        <f t="shared" si="6"/>
        <v>24.429899679693399</v>
      </c>
      <c r="AL13" s="27">
        <f t="shared" si="6"/>
        <v>24.479518473587959</v>
      </c>
      <c r="AM13" s="27">
        <f t="shared" si="6"/>
        <v>24.531754542949216</v>
      </c>
      <c r="AN13" s="27">
        <f t="shared" si="6"/>
        <v>24.560272461353055</v>
      </c>
      <c r="AO13" s="27">
        <f t="shared" si="6"/>
        <v>24.590527875229174</v>
      </c>
      <c r="AP13" s="27">
        <f t="shared" si="6"/>
        <v>24.623240293918865</v>
      </c>
      <c r="AQ13" s="27">
        <f t="shared" si="6"/>
        <v>24.658338926506637</v>
      </c>
      <c r="AR13" s="27">
        <f t="shared" si="6"/>
        <v>24.695807433728753</v>
      </c>
      <c r="AS13" s="27">
        <f t="shared" si="6"/>
        <v>24.708495677123668</v>
      </c>
      <c r="AT13" s="27">
        <f t="shared" si="6"/>
        <v>24.713636239119321</v>
      </c>
      <c r="AU13" s="27">
        <f t="shared" si="6"/>
        <v>24.719123471872599</v>
      </c>
      <c r="AV13" s="27">
        <f t="shared" si="6"/>
        <v>24.726749396019503</v>
      </c>
      <c r="AW13" s="27">
        <f t="shared" si="6"/>
        <v>24.735602441098116</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5.3670416140303319</v>
      </c>
      <c r="V14" s="27">
        <f t="shared" si="6"/>
        <v>5.3576298681658461</v>
      </c>
      <c r="W14" s="27">
        <f t="shared" si="6"/>
        <v>5.3535558449918694</v>
      </c>
      <c r="X14" s="27">
        <f t="shared" si="6"/>
        <v>5.3579435754803217</v>
      </c>
      <c r="Y14" s="27">
        <f t="shared" si="6"/>
        <v>5.3719044351814391</v>
      </c>
      <c r="Z14" s="27">
        <f t="shared" si="6"/>
        <v>5.3923871539920745</v>
      </c>
      <c r="AA14" s="27">
        <f t="shared" si="6"/>
        <v>5.412504134465423</v>
      </c>
      <c r="AB14" s="27">
        <f t="shared" si="6"/>
        <v>5.4374045660235923</v>
      </c>
      <c r="AC14" s="27">
        <f t="shared" si="6"/>
        <v>5.4620542784680026</v>
      </c>
      <c r="AD14" s="27">
        <f t="shared" si="6"/>
        <v>5.5517072396840428</v>
      </c>
      <c r="AE14" s="27">
        <f t="shared" si="6"/>
        <v>5.6385317150449907</v>
      </c>
      <c r="AF14" s="27">
        <f t="shared" si="6"/>
        <v>5.7308781549814016</v>
      </c>
      <c r="AG14" s="27">
        <f t="shared" si="6"/>
        <v>5.8388735079295362</v>
      </c>
      <c r="AH14" s="27">
        <f t="shared" si="6"/>
        <v>5.9405681058944593</v>
      </c>
      <c r="AI14" s="27">
        <f t="shared" si="6"/>
        <v>6.0538009650149478</v>
      </c>
      <c r="AJ14" s="27">
        <f t="shared" si="6"/>
        <v>6.1769873137872864</v>
      </c>
      <c r="AK14" s="27">
        <f t="shared" si="6"/>
        <v>6.2906062341580098</v>
      </c>
      <c r="AL14" s="27">
        <f t="shared" si="6"/>
        <v>6.4044812802741458</v>
      </c>
      <c r="AM14" s="27">
        <f t="shared" si="6"/>
        <v>6.5186371674639778</v>
      </c>
      <c r="AN14" s="27">
        <f t="shared" si="6"/>
        <v>6.6437322760306987</v>
      </c>
      <c r="AO14" s="27">
        <f t="shared" si="6"/>
        <v>6.7614570573206318</v>
      </c>
      <c r="AP14" s="27">
        <f t="shared" si="6"/>
        <v>6.8818657820794353</v>
      </c>
      <c r="AQ14" s="27">
        <f t="shared" si="6"/>
        <v>7.0050487995947819</v>
      </c>
      <c r="AR14" s="27">
        <f t="shared" si="6"/>
        <v>7.1317062524287902</v>
      </c>
      <c r="AS14" s="27">
        <f t="shared" si="6"/>
        <v>7.2631842870087659</v>
      </c>
      <c r="AT14" s="27">
        <f t="shared" si="6"/>
        <v>7.2770448226057587</v>
      </c>
      <c r="AU14" s="27">
        <f t="shared" si="6"/>
        <v>7.2724625815111343</v>
      </c>
      <c r="AV14" s="27">
        <f t="shared" si="6"/>
        <v>7.2725482112248425</v>
      </c>
      <c r="AW14" s="27">
        <f t="shared" si="6"/>
        <v>7.2667047441079857</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1.5396663284052376</v>
      </c>
      <c r="V16" s="27">
        <f t="shared" si="6"/>
        <v>1.51689353697647</v>
      </c>
      <c r="W16" s="27">
        <f t="shared" si="6"/>
        <v>1.4979556416410036</v>
      </c>
      <c r="X16" s="27">
        <f t="shared" si="6"/>
        <v>1.4844138827224946</v>
      </c>
      <c r="Y16" s="27">
        <f t="shared" si="6"/>
        <v>1.4743763570843096</v>
      </c>
      <c r="Z16" s="27">
        <f t="shared" si="6"/>
        <v>1.4683108531694369</v>
      </c>
      <c r="AA16" s="27">
        <f t="shared" si="6"/>
        <v>1.4623928273992073</v>
      </c>
      <c r="AB16" s="27">
        <f t="shared" si="6"/>
        <v>1.4593112651239024</v>
      </c>
      <c r="AC16" s="27">
        <f t="shared" si="6"/>
        <v>1.4563311688613767</v>
      </c>
      <c r="AD16" s="27">
        <f t="shared" si="6"/>
        <v>1.4852993659939229</v>
      </c>
      <c r="AE16" s="27">
        <f t="shared" si="6"/>
        <v>1.512262925257895</v>
      </c>
      <c r="AF16" s="27">
        <f t="shared" si="6"/>
        <v>1.5414902996853208</v>
      </c>
      <c r="AG16" s="27">
        <f t="shared" si="6"/>
        <v>1.5779487196155533</v>
      </c>
      <c r="AH16" s="27">
        <f t="shared" si="6"/>
        <v>1.610560772525768</v>
      </c>
      <c r="AI16" s="27">
        <f t="shared" si="6"/>
        <v>1.6462447396919304</v>
      </c>
      <c r="AJ16" s="27">
        <f t="shared" si="6"/>
        <v>1.6858688293692288</v>
      </c>
      <c r="AK16" s="27">
        <f t="shared" si="6"/>
        <v>1.7199812284730804</v>
      </c>
      <c r="AL16" s="27">
        <f t="shared" si="6"/>
        <v>1.7533814663965785</v>
      </c>
      <c r="AM16" s="27">
        <f t="shared" si="6"/>
        <v>1.7860886957938682</v>
      </c>
      <c r="AN16" s="27">
        <f t="shared" si="6"/>
        <v>1.8210713028547756</v>
      </c>
      <c r="AO16" s="27">
        <f t="shared" si="6"/>
        <v>1.8517078328467715</v>
      </c>
      <c r="AP16" s="27">
        <f t="shared" si="6"/>
        <v>1.8826456224612003</v>
      </c>
      <c r="AQ16" s="27">
        <f t="shared" si="6"/>
        <v>1.9138919194152015</v>
      </c>
      <c r="AR16" s="27">
        <f t="shared" si="6"/>
        <v>1.9457193309630603</v>
      </c>
      <c r="AS16" s="27">
        <f t="shared" si="6"/>
        <v>1.9765500584418627</v>
      </c>
      <c r="AT16" s="27">
        <f t="shared" si="6"/>
        <v>1.9561765524892059</v>
      </c>
      <c r="AU16" s="27">
        <f t="shared" si="6"/>
        <v>1.9283007797519205</v>
      </c>
      <c r="AV16" s="27">
        <f t="shared" si="6"/>
        <v>1.90280445465309</v>
      </c>
      <c r="AW16" s="27">
        <f t="shared" si="6"/>
        <v>1.8752504962421104</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0.21333866791427153</v>
      </c>
      <c r="V17" s="27">
        <f t="shared" si="8"/>
        <v>0.21018323293561936</v>
      </c>
      <c r="W17" s="27">
        <f t="shared" si="8"/>
        <v>0.20755916739009747</v>
      </c>
      <c r="X17" s="27">
        <f t="shared" si="8"/>
        <v>0.20568279927345287</v>
      </c>
      <c r="Y17" s="27">
        <f t="shared" si="8"/>
        <v>0.20429198341335428</v>
      </c>
      <c r="Z17" s="27">
        <f t="shared" si="8"/>
        <v>0.20345153733646434</v>
      </c>
      <c r="AA17" s="27">
        <f t="shared" si="8"/>
        <v>0.20263152607089951</v>
      </c>
      <c r="AB17" s="27">
        <f t="shared" si="8"/>
        <v>0.20220453979551004</v>
      </c>
      <c r="AC17" s="27">
        <f t="shared" si="8"/>
        <v>0.20179161281569999</v>
      </c>
      <c r="AD17" s="27">
        <f t="shared" si="8"/>
        <v>0.20580549327416048</v>
      </c>
      <c r="AE17" s="27">
        <f t="shared" si="8"/>
        <v>0.20954160785267542</v>
      </c>
      <c r="AF17" s="27">
        <f t="shared" si="8"/>
        <v>0.2135914003381921</v>
      </c>
      <c r="AG17" s="27">
        <f t="shared" si="8"/>
        <v>0.21864313823664394</v>
      </c>
      <c r="AH17" s="27">
        <f t="shared" si="8"/>
        <v>0.22316191727172319</v>
      </c>
      <c r="AI17" s="27">
        <f t="shared" si="8"/>
        <v>0.2281063457369549</v>
      </c>
      <c r="AJ17" s="27">
        <f t="shared" si="8"/>
        <v>0.23359672397873038</v>
      </c>
      <c r="AK17" s="27">
        <f t="shared" si="8"/>
        <v>0.23832339341996808</v>
      </c>
      <c r="AL17" s="27">
        <f t="shared" si="8"/>
        <v>0.24295138465102878</v>
      </c>
      <c r="AM17" s="27">
        <f t="shared" si="8"/>
        <v>0.24748335149478745</v>
      </c>
      <c r="AN17" s="27">
        <f t="shared" si="8"/>
        <v>0.25233059836435606</v>
      </c>
      <c r="AO17" s="27">
        <f t="shared" si="8"/>
        <v>0.25657564573431302</v>
      </c>
      <c r="AP17" s="27">
        <f t="shared" si="8"/>
        <v>0.260862436127002</v>
      </c>
      <c r="AQ17" s="27">
        <f t="shared" si="8"/>
        <v>0.26519197379788484</v>
      </c>
      <c r="AR17" s="27">
        <f t="shared" si="8"/>
        <v>0.26960203165101232</v>
      </c>
      <c r="AS17" s="27">
        <f t="shared" si="8"/>
        <v>0.2738739873402482</v>
      </c>
      <c r="AT17" s="27">
        <f t="shared" si="8"/>
        <v>0.2710510012552142</v>
      </c>
      <c r="AU17" s="27">
        <f t="shared" si="8"/>
        <v>0.26718848889579078</v>
      </c>
      <c r="AV17" s="27">
        <f t="shared" si="8"/>
        <v>0.26365567666696987</v>
      </c>
      <c r="AW17" s="27">
        <f t="shared" si="8"/>
        <v>0.25983775542344156</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7.5172567361532208</v>
      </c>
      <c r="V18" s="27">
        <f t="shared" si="8"/>
        <v>7.5339388932405713</v>
      </c>
      <c r="W18" s="27">
        <f t="shared" si="8"/>
        <v>7.556871699295173</v>
      </c>
      <c r="X18" s="27">
        <f t="shared" si="8"/>
        <v>7.5888529958308224</v>
      </c>
      <c r="Y18" s="27">
        <f t="shared" si="8"/>
        <v>7.6211672980076424</v>
      </c>
      <c r="Z18" s="27">
        <f t="shared" si="8"/>
        <v>7.6607807610694723</v>
      </c>
      <c r="AA18" s="27">
        <f t="shared" si="8"/>
        <v>7.7014842268648902</v>
      </c>
      <c r="AB18" s="27">
        <f t="shared" si="8"/>
        <v>7.7479217783494736</v>
      </c>
      <c r="AC18" s="27">
        <f t="shared" si="8"/>
        <v>7.7955101752744698</v>
      </c>
      <c r="AD18" s="27">
        <f t="shared" si="8"/>
        <v>7.8962173126085711</v>
      </c>
      <c r="AE18" s="27">
        <f t="shared" si="8"/>
        <v>7.995996464055267</v>
      </c>
      <c r="AF18" s="27">
        <f t="shared" si="8"/>
        <v>8.1025556412744635</v>
      </c>
      <c r="AG18" s="27">
        <f t="shared" si="8"/>
        <v>8.2253975499195544</v>
      </c>
      <c r="AH18" s="27">
        <f t="shared" si="8"/>
        <v>8.3441610665436929</v>
      </c>
      <c r="AI18" s="27">
        <f t="shared" si="8"/>
        <v>8.4673066431476602</v>
      </c>
      <c r="AJ18" s="27">
        <f t="shared" si="8"/>
        <v>8.6013895565615393</v>
      </c>
      <c r="AK18" s="27">
        <f t="shared" si="8"/>
        <v>8.7280371954516642</v>
      </c>
      <c r="AL18" s="27">
        <f t="shared" si="8"/>
        <v>8.8564865532044212</v>
      </c>
      <c r="AM18" s="27">
        <f t="shared" si="8"/>
        <v>8.9867675708242913</v>
      </c>
      <c r="AN18" s="27">
        <f t="shared" si="8"/>
        <v>9.1207817341013318</v>
      </c>
      <c r="AO18" s="27">
        <f t="shared" si="8"/>
        <v>9.2490671245536156</v>
      </c>
      <c r="AP18" s="27">
        <f t="shared" si="8"/>
        <v>9.3812339877870841</v>
      </c>
      <c r="AQ18" s="27">
        <f t="shared" si="8"/>
        <v>9.5173950043936113</v>
      </c>
      <c r="AR18" s="27">
        <f t="shared" si="8"/>
        <v>9.6582551819148357</v>
      </c>
      <c r="AS18" s="27">
        <f t="shared" si="8"/>
        <v>9.796098584472313</v>
      </c>
      <c r="AT18" s="27">
        <f t="shared" si="8"/>
        <v>9.8208324972791949</v>
      </c>
      <c r="AU18" s="27">
        <f t="shared" si="8"/>
        <v>9.8282423207402356</v>
      </c>
      <c r="AV18" s="27">
        <f t="shared" si="8"/>
        <v>9.8407295406885229</v>
      </c>
      <c r="AW18" s="27">
        <f t="shared" si="8"/>
        <v>9.8479550369918751</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2.1417226712116899</v>
      </c>
      <c r="V19" s="27">
        <f t="shared" si="8"/>
        <v>2.1464755425439761</v>
      </c>
      <c r="W19" s="27">
        <f t="shared" si="8"/>
        <v>2.1530092705202235</v>
      </c>
      <c r="X19" s="27">
        <f t="shared" si="8"/>
        <v>2.1621209811148248</v>
      </c>
      <c r="Y19" s="27">
        <f t="shared" si="8"/>
        <v>2.1713275675073889</v>
      </c>
      <c r="Z19" s="27">
        <f t="shared" si="8"/>
        <v>2.1826137394318752</v>
      </c>
      <c r="AA19" s="27">
        <f t="shared" si="8"/>
        <v>2.1942104612880913</v>
      </c>
      <c r="AB19" s="27">
        <f t="shared" si="8"/>
        <v>2.2074408670465875</v>
      </c>
      <c r="AC19" s="27">
        <f t="shared" si="8"/>
        <v>2.2209991572790746</v>
      </c>
      <c r="AD19" s="27">
        <f t="shared" si="8"/>
        <v>2.249691373968171</v>
      </c>
      <c r="AE19" s="27">
        <f t="shared" si="8"/>
        <v>2.2781192005368567</v>
      </c>
      <c r="AF19" s="27">
        <f t="shared" si="8"/>
        <v>2.3084787071609183</v>
      </c>
      <c r="AG19" s="27">
        <f t="shared" si="8"/>
        <v>2.3434772857587194</v>
      </c>
      <c r="AH19" s="27">
        <f t="shared" si="8"/>
        <v>2.377313899964463</v>
      </c>
      <c r="AI19" s="27">
        <f t="shared" si="8"/>
        <v>2.4123989958351029</v>
      </c>
      <c r="AJ19" s="27">
        <f t="shared" si="8"/>
        <v>2.4506002207712587</v>
      </c>
      <c r="AK19" s="27">
        <f t="shared" si="8"/>
        <v>2.4866830803817197</v>
      </c>
      <c r="AL19" s="27">
        <f t="shared" si="8"/>
        <v>2.5232792631725229</v>
      </c>
      <c r="AM19" s="27">
        <f t="shared" si="8"/>
        <v>2.5603972995597966</v>
      </c>
      <c r="AN19" s="27">
        <f t="shared" si="8"/>
        <v>2.5985789370677335</v>
      </c>
      <c r="AO19" s="27">
        <f t="shared" si="8"/>
        <v>2.6351284043482002</v>
      </c>
      <c r="AP19" s="27">
        <f t="shared" si="8"/>
        <v>2.672783732256411</v>
      </c>
      <c r="AQ19" s="27">
        <f t="shared" si="8"/>
        <v>2.7115770243358108</v>
      </c>
      <c r="AR19" s="27">
        <f t="shared" si="8"/>
        <v>2.7517091425082829</v>
      </c>
      <c r="AS19" s="27">
        <f t="shared" si="8"/>
        <v>2.7909817589289081</v>
      </c>
      <c r="AT19" s="27">
        <f t="shared" si="8"/>
        <v>2.7980286356906796</v>
      </c>
      <c r="AU19" s="27">
        <f t="shared" si="8"/>
        <v>2.8001397498182397</v>
      </c>
      <c r="AV19" s="27">
        <f t="shared" si="8"/>
        <v>2.8036974521825924</v>
      </c>
      <c r="AW19" s="27">
        <f t="shared" si="8"/>
        <v>2.8057560501242085</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0.44234757316502876</v>
      </c>
      <c r="V20" s="27">
        <f t="shared" si="8"/>
        <v>0.44332922271642128</v>
      </c>
      <c r="W20" s="27">
        <f t="shared" si="8"/>
        <v>0.44467868721659326</v>
      </c>
      <c r="X20" s="27">
        <f t="shared" si="8"/>
        <v>0.44656060363979833</v>
      </c>
      <c r="Y20" s="27">
        <f t="shared" si="8"/>
        <v>0.44846211554076776</v>
      </c>
      <c r="Z20" s="27">
        <f t="shared" si="8"/>
        <v>0.45079314132119486</v>
      </c>
      <c r="AA20" s="27">
        <f t="shared" si="8"/>
        <v>0.45318830752955591</v>
      </c>
      <c r="AB20" s="27">
        <f t="shared" si="8"/>
        <v>0.45592089189163321</v>
      </c>
      <c r="AC20" s="27">
        <f t="shared" si="8"/>
        <v>0.45872119692702534</v>
      </c>
      <c r="AD20" s="27">
        <f t="shared" si="8"/>
        <v>0.46464723608781278</v>
      </c>
      <c r="AE20" s="27">
        <f t="shared" si="8"/>
        <v>0.47051866858560681</v>
      </c>
      <c r="AF20" s="27">
        <f t="shared" si="8"/>
        <v>0.47678906683004613</v>
      </c>
      <c r="AG20" s="27">
        <f t="shared" si="8"/>
        <v>0.48401761070972765</v>
      </c>
      <c r="AH20" s="27">
        <f t="shared" si="8"/>
        <v>0.49100616454035234</v>
      </c>
      <c r="AI20" s="27">
        <f t="shared" si="8"/>
        <v>0.49825257754295632</v>
      </c>
      <c r="AJ20" s="27">
        <f t="shared" si="8"/>
        <v>0.50614259027410013</v>
      </c>
      <c r="AK20" s="27">
        <f t="shared" si="8"/>
        <v>0.51359507961648176</v>
      </c>
      <c r="AL20" s="27">
        <f t="shared" si="8"/>
        <v>0.52115358981120119</v>
      </c>
      <c r="AM20" s="27">
        <f t="shared" si="8"/>
        <v>0.52881988271516178</v>
      </c>
      <c r="AN20" s="27">
        <f t="shared" si="8"/>
        <v>0.53670584989388503</v>
      </c>
      <c r="AO20" s="27">
        <f t="shared" si="8"/>
        <v>0.54425471155058214</v>
      </c>
      <c r="AP20" s="27">
        <f t="shared" si="8"/>
        <v>0.55203197568511508</v>
      </c>
      <c r="AQ20" s="27">
        <f t="shared" si="8"/>
        <v>0.56004427290597614</v>
      </c>
      <c r="AR20" s="27">
        <f t="shared" si="8"/>
        <v>0.56833308887556278</v>
      </c>
      <c r="AS20" s="27">
        <f t="shared" si="8"/>
        <v>0.57644438488928817</v>
      </c>
      <c r="AT20" s="27">
        <f t="shared" si="8"/>
        <v>0.57789983422260416</v>
      </c>
      <c r="AU20" s="27">
        <f t="shared" si="8"/>
        <v>0.57833585996186199</v>
      </c>
      <c r="AV20" s="27">
        <f t="shared" si="8"/>
        <v>0.57907066145043395</v>
      </c>
      <c r="AW20" s="27">
        <f t="shared" si="8"/>
        <v>0.57949584059049575</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7.7122253057553644E-2</v>
      </c>
      <c r="V21" s="27">
        <f t="shared" si="8"/>
        <v>7.6281190382103445E-2</v>
      </c>
      <c r="W21" s="27">
        <f t="shared" si="8"/>
        <v>7.5612709303148562E-2</v>
      </c>
      <c r="X21" s="27">
        <f t="shared" si="8"/>
        <v>7.5194947482365299E-2</v>
      </c>
      <c r="Y21" s="27">
        <f t="shared" si="8"/>
        <v>7.4911052527681307E-2</v>
      </c>
      <c r="Z21" s="27">
        <f t="shared" si="8"/>
        <v>7.4811860355861681E-2</v>
      </c>
      <c r="AA21" s="27">
        <f t="shared" si="8"/>
        <v>7.4710785849206165E-2</v>
      </c>
      <c r="AB21" s="27">
        <f t="shared" si="8"/>
        <v>7.4740549428093439E-2</v>
      </c>
      <c r="AC21" s="27">
        <f t="shared" si="8"/>
        <v>7.4767379223908054E-2</v>
      </c>
      <c r="AD21" s="27">
        <f t="shared" si="8"/>
        <v>7.5700236542810634E-2</v>
      </c>
      <c r="AE21" s="27">
        <f t="shared" si="8"/>
        <v>7.6494688063954513E-2</v>
      </c>
      <c r="AF21" s="27">
        <f t="shared" si="8"/>
        <v>7.7357586408347626E-2</v>
      </c>
      <c r="AG21" s="27">
        <f t="shared" si="8"/>
        <v>7.8522504341437233E-2</v>
      </c>
      <c r="AH21" s="27">
        <f t="shared" si="8"/>
        <v>7.9455554603187137E-2</v>
      </c>
      <c r="AI21" s="27">
        <f t="shared" si="8"/>
        <v>8.0468545075809736E-2</v>
      </c>
      <c r="AJ21" s="27">
        <f t="shared" si="8"/>
        <v>8.1613749128496504E-2</v>
      </c>
      <c r="AK21" s="27">
        <f t="shared" si="8"/>
        <v>8.2449579575338439E-2</v>
      </c>
      <c r="AL21" s="27">
        <f t="shared" si="8"/>
        <v>8.3200853796769295E-2</v>
      </c>
      <c r="AM21" s="27">
        <f t="shared" si="8"/>
        <v>8.386814030720427E-2</v>
      </c>
      <c r="AN21" s="27">
        <f t="shared" si="8"/>
        <v>8.5001769030527127E-2</v>
      </c>
      <c r="AO21" s="27">
        <f t="shared" si="8"/>
        <v>8.5909835232144793E-2</v>
      </c>
      <c r="AP21" s="27">
        <f t="shared" si="8"/>
        <v>8.6801150426533205E-2</v>
      </c>
      <c r="AQ21" s="27">
        <f t="shared" si="8"/>
        <v>8.7675065886165554E-2</v>
      </c>
      <c r="AR21" s="27">
        <f t="shared" si="8"/>
        <v>8.854252118222565E-2</v>
      </c>
      <c r="AS21" s="27">
        <f t="shared" si="8"/>
        <v>8.9321244940695696E-2</v>
      </c>
      <c r="AT21" s="27">
        <f t="shared" si="8"/>
        <v>8.7850938303203313E-2</v>
      </c>
      <c r="AU21" s="27">
        <f t="shared" si="8"/>
        <v>8.6054439786957274E-2</v>
      </c>
      <c r="AV21" s="27">
        <f t="shared" si="8"/>
        <v>8.4360600655815826E-2</v>
      </c>
      <c r="AW21" s="27">
        <f t="shared" si="8"/>
        <v>8.2579603867851237E-2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5.6651361109447025E-2</v>
      </c>
      <c r="V22" s="27">
        <f t="shared" si="8"/>
        <v>5.6033545324072467E-2</v>
      </c>
      <c r="W22" s="27">
        <f t="shared" si="8"/>
        <v>5.554250205838307E-2</v>
      </c>
      <c r="X22" s="27">
        <f t="shared" si="8"/>
        <v>5.5235628557821929E-2</v>
      </c>
      <c r="Y22" s="27">
        <f t="shared" si="8"/>
        <v>5.5027089064260314E-2</v>
      </c>
      <c r="Z22" s="27">
        <f t="shared" si="8"/>
        <v>5.4954225898024879E-2</v>
      </c>
      <c r="AA22" s="27">
        <f t="shared" si="8"/>
        <v>5.4879980033199993E-2</v>
      </c>
      <c r="AB22" s="27">
        <f t="shared" si="8"/>
        <v>5.4901843337092256E-2</v>
      </c>
      <c r="AC22" s="27">
        <f t="shared" si="8"/>
        <v>5.4921551584594455E-2</v>
      </c>
      <c r="AD22" s="27">
        <f t="shared" si="8"/>
        <v>5.560679656566761E-2</v>
      </c>
      <c r="AE22" s="27">
        <f t="shared" si="8"/>
        <v>5.6190373396270352E-2</v>
      </c>
      <c r="AF22" s="27">
        <f t="shared" si="8"/>
        <v>5.6824228914890633E-2</v>
      </c>
      <c r="AG22" s="27">
        <f t="shared" si="8"/>
        <v>5.7679937661380166E-2</v>
      </c>
      <c r="AH22" s="27">
        <f t="shared" si="8"/>
        <v>5.8365324371649284E-2</v>
      </c>
      <c r="AI22" s="27">
        <f t="shared" si="8"/>
        <v>5.9109432418157533E-2</v>
      </c>
      <c r="AJ22" s="27">
        <f t="shared" si="8"/>
        <v>5.9950660024466515E-2</v>
      </c>
      <c r="AK22" s="27">
        <f t="shared" si="8"/>
        <v>6.0564632394217895E-2</v>
      </c>
      <c r="AL22" s="27">
        <f t="shared" si="8"/>
        <v>6.1116492661821044E-2</v>
      </c>
      <c r="AM22" s="27">
        <f t="shared" si="8"/>
        <v>6.1606658438460173E-2</v>
      </c>
      <c r="AN22" s="27">
        <f t="shared" si="8"/>
        <v>6.2439383204956261E-2</v>
      </c>
      <c r="AO22" s="27">
        <f t="shared" si="8"/>
        <v>6.3106417481830102E-2</v>
      </c>
      <c r="AP22" s="27">
        <f t="shared" si="8"/>
        <v>6.3761147043503455E-2</v>
      </c>
      <c r="AQ22" s="27">
        <f t="shared" si="8"/>
        <v>6.440309535699236E-2</v>
      </c>
      <c r="AR22" s="27">
        <f t="shared" si="8"/>
        <v>6.5040298255962761E-2</v>
      </c>
      <c r="AS22" s="27">
        <f t="shared" si="8"/>
        <v>6.5612322011708996E-2</v>
      </c>
      <c r="AT22" s="27">
        <f t="shared" si="8"/>
        <v>6.4532285200543257E-2</v>
      </c>
      <c r="AU22" s="27">
        <f t="shared" si="8"/>
        <v>6.3212639026559075E-2</v>
      </c>
      <c r="AV22" s="27">
        <f t="shared" si="8"/>
        <v>6.1968402914732885E-2</v>
      </c>
      <c r="AW22" s="27">
        <f t="shared" si="8"/>
        <v>6.0660143778495615E-2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0.55512074571363323</v>
      </c>
      <c r="V23" s="27">
        <f t="shared" si="8"/>
        <v>0.56194785856380769</v>
      </c>
      <c r="W23" s="27">
        <f t="shared" si="8"/>
        <v>0.56993716301997244</v>
      </c>
      <c r="X23" s="27">
        <f t="shared" si="8"/>
        <v>0.57978521078280032</v>
      </c>
      <c r="Y23" s="27">
        <f t="shared" si="8"/>
        <v>0.5907072368589581</v>
      </c>
      <c r="Z23" s="27">
        <f t="shared" si="8"/>
        <v>0.60319055357142615</v>
      </c>
      <c r="AA23" s="27">
        <f t="shared" si="8"/>
        <v>0.61580366914208307</v>
      </c>
      <c r="AB23" s="27">
        <f t="shared" si="8"/>
        <v>0.62967170479146084</v>
      </c>
      <c r="AC23" s="27">
        <f t="shared" si="8"/>
        <v>0.6437233997579378</v>
      </c>
      <c r="AD23" s="27">
        <f t="shared" si="8"/>
        <v>0.67336896689358838</v>
      </c>
      <c r="AE23" s="27">
        <f t="shared" si="8"/>
        <v>0.70304412670605998</v>
      </c>
      <c r="AF23" s="27">
        <f t="shared" si="8"/>
        <v>0.73465819999127202</v>
      </c>
      <c r="AG23" s="27">
        <f t="shared" si="8"/>
        <v>0.77064110181637224</v>
      </c>
      <c r="AH23" s="27">
        <f t="shared" si="8"/>
        <v>0.80595566279203201</v>
      </c>
      <c r="AI23" s="27">
        <f t="shared" si="8"/>
        <v>0.84373079051236521</v>
      </c>
      <c r="AJ23" s="27">
        <f t="shared" si="8"/>
        <v>0.88471362278120702</v>
      </c>
      <c r="AK23" s="27">
        <f t="shared" si="8"/>
        <v>0.92420666247120975</v>
      </c>
      <c r="AL23" s="27">
        <f t="shared" si="8"/>
        <v>0.96458009607987927</v>
      </c>
      <c r="AM23" s="27">
        <f t="shared" si="8"/>
        <v>1.0058544206500113</v>
      </c>
      <c r="AN23" s="27">
        <f t="shared" si="8"/>
        <v>1.048214383350405</v>
      </c>
      <c r="AO23" s="27">
        <f t="shared" si="8"/>
        <v>1.0894072646283308</v>
      </c>
      <c r="AP23" s="27">
        <f t="shared" si="8"/>
        <v>1.1319954067868236</v>
      </c>
      <c r="AQ23" s="27">
        <f t="shared" ref="L23:AW30" si="9">AQ1398</f>
        <v>1.1760317633211992</v>
      </c>
      <c r="AR23" s="27">
        <f t="shared" si="9"/>
        <v>1.2217321317942409</v>
      </c>
      <c r="AS23" s="27">
        <f t="shared" si="9"/>
        <v>1.2680107061347687</v>
      </c>
      <c r="AT23" s="27">
        <f t="shared" si="9"/>
        <v>1.283296588905241</v>
      </c>
      <c r="AU23" s="27">
        <f t="shared" si="9"/>
        <v>1.2937206199823159</v>
      </c>
      <c r="AV23" s="27">
        <f t="shared" si="9"/>
        <v>1.30548937245923</v>
      </c>
      <c r="AW23" s="27">
        <f t="shared" si="9"/>
        <v>1.315705592382074</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3.6899897938569418E-2</v>
      </c>
      <c r="V24" s="27">
        <f t="shared" si="9"/>
        <v>3.6967099879662492E-2</v>
      </c>
      <c r="W24" s="27">
        <f t="shared" si="9"/>
        <v>3.7042825896559162E-2</v>
      </c>
      <c r="X24" s="27">
        <f t="shared" si="9"/>
        <v>3.7126910005520514E-2</v>
      </c>
      <c r="Y24" s="27">
        <f t="shared" si="9"/>
        <v>3.717774391165047E-2</v>
      </c>
      <c r="Z24" s="27">
        <f t="shared" si="9"/>
        <v>3.7235623281293442E-2</v>
      </c>
      <c r="AA24" s="27">
        <f t="shared" si="9"/>
        <v>3.7299665248836066E-2</v>
      </c>
      <c r="AB24" s="27">
        <f t="shared" si="9"/>
        <v>3.7370008445180194E-2</v>
      </c>
      <c r="AC24" s="27">
        <f t="shared" si="9"/>
        <v>3.7445979052848931E-2</v>
      </c>
      <c r="AD24" s="27">
        <f t="shared" si="9"/>
        <v>3.7499458285368076E-2</v>
      </c>
      <c r="AE24" s="27">
        <f t="shared" si="9"/>
        <v>3.7557626813212425E-2</v>
      </c>
      <c r="AF24" s="27">
        <f t="shared" si="9"/>
        <v>3.7620983925621479E-2</v>
      </c>
      <c r="AG24" s="27">
        <f t="shared" si="9"/>
        <v>3.7690209504543777E-2</v>
      </c>
      <c r="AH24" s="27">
        <f t="shared" si="9"/>
        <v>3.7763281672086049E-2</v>
      </c>
      <c r="AI24" s="27">
        <f t="shared" si="9"/>
        <v>3.7810013227988493E-2</v>
      </c>
      <c r="AJ24" s="27">
        <f t="shared" si="9"/>
        <v>3.786141969992933E-2</v>
      </c>
      <c r="AK24" s="27">
        <f t="shared" si="9"/>
        <v>3.7915690866884774E-2</v>
      </c>
      <c r="AL24" s="27">
        <f t="shared" si="9"/>
        <v>3.797353853317869E-2</v>
      </c>
      <c r="AM24" s="27">
        <f t="shared" si="9"/>
        <v>3.8034846739325681E-2</v>
      </c>
      <c r="AN24" s="27">
        <f t="shared" si="9"/>
        <v>3.8070994452184988E-2</v>
      </c>
      <c r="AO24" s="27">
        <f t="shared" si="9"/>
        <v>3.8109523463473835E-2</v>
      </c>
      <c r="AP24" s="27">
        <f t="shared" si="9"/>
        <v>3.8151206064570654E-2</v>
      </c>
      <c r="AQ24" s="27">
        <f t="shared" si="9"/>
        <v>3.8195958186457664E-2</v>
      </c>
      <c r="AR24" s="27">
        <f t="shared" si="9"/>
        <v>3.8243755879940472E-2</v>
      </c>
      <c r="AS24" s="27">
        <f t="shared" si="9"/>
        <v>3.8264848123316569E-2</v>
      </c>
      <c r="AT24" s="27">
        <f t="shared" si="9"/>
        <v>3.827799558271338E-2</v>
      </c>
      <c r="AU24" s="27">
        <f t="shared" si="9"/>
        <v>3.829182073197647E-2</v>
      </c>
      <c r="AV24" s="27">
        <f t="shared" si="9"/>
        <v>3.8308285019184929E-2</v>
      </c>
      <c r="AW24" s="27">
        <f t="shared" si="9"/>
        <v>3.8326381994301668E-2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4.2141442289652404E-3</v>
      </c>
      <c r="V25" s="27">
        <f t="shared" si="9"/>
        <v>4.221819010957974E-3</v>
      </c>
      <c r="W25" s="27">
        <f t="shared" si="9"/>
        <v>4.2304672830377208E-3</v>
      </c>
      <c r="X25" s="27">
        <f t="shared" si="9"/>
        <v>4.2400700890703295E-3</v>
      </c>
      <c r="Y25" s="27">
        <f t="shared" si="9"/>
        <v>4.2458755634515863E-3</v>
      </c>
      <c r="Z25" s="27">
        <f t="shared" si="9"/>
        <v>4.2524856633484251E-3</v>
      </c>
      <c r="AA25" s="27">
        <f t="shared" si="9"/>
        <v>4.2597995612995952E-3</v>
      </c>
      <c r="AB25" s="27">
        <f t="shared" si="9"/>
        <v>4.2678330896148793E-3</v>
      </c>
      <c r="AC25" s="27">
        <f t="shared" si="9"/>
        <v>4.2765092951266449E-3</v>
      </c>
      <c r="AD25" s="27">
        <f t="shared" si="9"/>
        <v>4.2826168783905664E-3</v>
      </c>
      <c r="AE25" s="27">
        <f t="shared" si="9"/>
        <v>4.2892600015322834E-3</v>
      </c>
      <c r="AF25" s="27">
        <f t="shared" si="9"/>
        <v>4.2964956857628189E-3</v>
      </c>
      <c r="AG25" s="27">
        <f t="shared" si="9"/>
        <v>4.3044015768413752E-3</v>
      </c>
      <c r="AH25" s="27">
        <f t="shared" si="9"/>
        <v>4.3127467666752043E-3</v>
      </c>
      <c r="AI25" s="27">
        <f t="shared" si="9"/>
        <v>4.3180837331065116E-3</v>
      </c>
      <c r="AJ25" s="27">
        <f t="shared" si="9"/>
        <v>4.3239545972325218E-3</v>
      </c>
      <c r="AK25" s="27">
        <f t="shared" si="9"/>
        <v>4.330152623183846E-3</v>
      </c>
      <c r="AL25" s="27">
        <f t="shared" si="9"/>
        <v>4.336759102407107E-3</v>
      </c>
      <c r="AM25" s="27">
        <f t="shared" si="9"/>
        <v>4.3437607917763479E-3</v>
      </c>
      <c r="AN25" s="27">
        <f t="shared" si="9"/>
        <v>4.3478890328839505E-3</v>
      </c>
      <c r="AO25" s="27">
        <f t="shared" si="9"/>
        <v>4.3522892296227319E-3</v>
      </c>
      <c r="AP25" s="27">
        <f t="shared" si="9"/>
        <v>4.3570495813492561E-3</v>
      </c>
      <c r="AQ25" s="27">
        <f t="shared" si="9"/>
        <v>4.3621604869809741E-3</v>
      </c>
      <c r="AR25" s="27">
        <f t="shared" si="9"/>
        <v>4.3676192114057337E-3</v>
      </c>
      <c r="AS25" s="27">
        <f t="shared" si="9"/>
        <v>4.3700280461360444E-3</v>
      </c>
      <c r="AT25" s="27">
        <f t="shared" si="9"/>
        <v>4.3715295486668861E-3</v>
      </c>
      <c r="AU25" s="27">
        <f t="shared" si="9"/>
        <v>4.3731084466106874E-3</v>
      </c>
      <c r="AV25" s="27">
        <f t="shared" si="9"/>
        <v>4.3749887466873723E-3</v>
      </c>
      <c r="AW25" s="27">
        <f t="shared" si="9"/>
        <v>4.3770555075054339E-3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1.6534088481282124E-2</v>
      </c>
      <c r="V26" s="27">
        <f t="shared" si="9"/>
        <v>1.658678190680777E-2</v>
      </c>
      <c r="W26" s="27">
        <f t="shared" si="9"/>
        <v>1.6644032675511532E-2</v>
      </c>
      <c r="X26" s="27">
        <f t="shared" si="9"/>
        <v>1.670578048267099E-2</v>
      </c>
      <c r="Y26" s="27">
        <f t="shared" si="9"/>
        <v>1.6744232185416045E-2</v>
      </c>
      <c r="Z26" s="27">
        <f t="shared" si="9"/>
        <v>1.6786509771463589E-2</v>
      </c>
      <c r="AA26" s="27">
        <f t="shared" si="9"/>
        <v>1.6832057225691796E-2</v>
      </c>
      <c r="AB26" s="27">
        <f t="shared" si="9"/>
        <v>1.6880997444089434E-2</v>
      </c>
      <c r="AC26" s="27">
        <f t="shared" si="9"/>
        <v>1.693290920512187E-2</v>
      </c>
      <c r="AD26" s="27">
        <f t="shared" si="9"/>
        <v>1.6969207030161221E-2</v>
      </c>
      <c r="AE26" s="27">
        <f t="shared" si="9"/>
        <v>1.7007978143905811E-2</v>
      </c>
      <c r="AF26" s="27">
        <f t="shared" si="9"/>
        <v>1.7049571184958357E-2</v>
      </c>
      <c r="AG26" s="27">
        <f t="shared" si="9"/>
        <v>1.7094448350819972E-2</v>
      </c>
      <c r="AH26" s="27">
        <f t="shared" si="9"/>
        <v>1.7141292130864242E-2</v>
      </c>
      <c r="AI26" s="27">
        <f t="shared" si="9"/>
        <v>1.7170334950840947E-2</v>
      </c>
      <c r="AJ26" s="27">
        <f t="shared" si="9"/>
        <v>1.7201989804525142E-2</v>
      </c>
      <c r="AK26" s="27">
        <f t="shared" si="9"/>
        <v>1.7235081943655976E-2</v>
      </c>
      <c r="AL26" s="27">
        <f t="shared" si="9"/>
        <v>1.7270087571592672E-2</v>
      </c>
      <c r="AM26" s="27">
        <f t="shared" si="9"/>
        <v>1.7306939664628651E-2</v>
      </c>
      <c r="AN26" s="27">
        <f t="shared" si="9"/>
        <v>1.7327058808259899E-2</v>
      </c>
      <c r="AO26" s="27">
        <f t="shared" si="9"/>
        <v>1.7348403739849097E-2</v>
      </c>
      <c r="AP26" s="27">
        <f t="shared" si="9"/>
        <v>1.737148206698446E-2</v>
      </c>
      <c r="AQ26" s="27">
        <f t="shared" si="9"/>
        <v>1.7396243847290226E-2</v>
      </c>
      <c r="AR26" s="27">
        <f t="shared" si="9"/>
        <v>1.7422677553557815E-2</v>
      </c>
      <c r="AS26" s="27">
        <f t="shared" si="9"/>
        <v>1.7431628999020125E-2</v>
      </c>
      <c r="AT26" s="27">
        <f t="shared" si="9"/>
        <v>1.7435255620839828E-2</v>
      </c>
      <c r="AU26" s="27">
        <f t="shared" si="9"/>
        <v>1.7439126815866682E-2</v>
      </c>
      <c r="AV26" s="27">
        <f t="shared" si="9"/>
        <v>1.7444506839087867E-2</v>
      </c>
      <c r="AW26" s="27">
        <f t="shared" si="9"/>
        <v>1.7450752585463469E-2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2.784592848494985E-2</v>
      </c>
      <c r="V27" s="27">
        <f t="shared" si="9"/>
        <v>2.7934672255764625E-2</v>
      </c>
      <c r="W27" s="27">
        <f t="shared" si="9"/>
        <v>2.803109128804682E-2</v>
      </c>
      <c r="X27" s="27">
        <f t="shared" si="9"/>
        <v>2.8135084019439982E-2</v>
      </c>
      <c r="Y27" s="27">
        <f t="shared" si="9"/>
        <v>2.8199842555477552E-2</v>
      </c>
      <c r="Z27" s="27">
        <f t="shared" si="9"/>
        <v>2.8271044462914351E-2</v>
      </c>
      <c r="AA27" s="27">
        <f t="shared" si="9"/>
        <v>2.8347753327424542E-2</v>
      </c>
      <c r="AB27" s="27">
        <f t="shared" si="9"/>
        <v>2.8430176124609959E-2</v>
      </c>
      <c r="AC27" s="27">
        <f t="shared" si="9"/>
        <v>2.8517603453118184E-2</v>
      </c>
      <c r="AD27" s="27">
        <f t="shared" si="9"/>
        <v>2.8578734530368025E-2</v>
      </c>
      <c r="AE27" s="27">
        <f t="shared" si="9"/>
        <v>2.8644031003278277E-2</v>
      </c>
      <c r="AF27" s="27">
        <f t="shared" si="9"/>
        <v>2.8714080032466179E-2</v>
      </c>
      <c r="AG27" s="27">
        <f t="shared" si="9"/>
        <v>2.8789660029065602E-2</v>
      </c>
      <c r="AH27" s="27">
        <f t="shared" si="9"/>
        <v>2.88685521040992E-2</v>
      </c>
      <c r="AI27" s="27">
        <f t="shared" si="9"/>
        <v>2.8917464645542783E-2</v>
      </c>
      <c r="AJ27" s="27">
        <f t="shared" si="9"/>
        <v>2.8970776250406248E-2</v>
      </c>
      <c r="AK27" s="27">
        <f t="shared" si="9"/>
        <v>2.9026508463324687E-2</v>
      </c>
      <c r="AL27" s="27">
        <f t="shared" si="9"/>
        <v>2.9085463283434636E-2</v>
      </c>
      <c r="AM27" s="27">
        <f t="shared" si="9"/>
        <v>2.9147527832584858E-2</v>
      </c>
      <c r="AN27" s="27">
        <f t="shared" si="9"/>
        <v>2.918141154110428E-2</v>
      </c>
      <c r="AO27" s="27">
        <f t="shared" si="9"/>
        <v>2.9217359663628359E-2</v>
      </c>
      <c r="AP27" s="27">
        <f t="shared" si="9"/>
        <v>2.9256227088808224E-2</v>
      </c>
      <c r="AQ27" s="27">
        <f t="shared" si="9"/>
        <v>2.9297929706060759E-2</v>
      </c>
      <c r="AR27" s="27">
        <f t="shared" si="9"/>
        <v>2.9342448101807382E-2</v>
      </c>
      <c r="AS27" s="27">
        <f t="shared" si="9"/>
        <v>2.9357523702162523E-2</v>
      </c>
      <c r="AT27" s="27">
        <f t="shared" si="9"/>
        <v>2.9363631486812862E-2</v>
      </c>
      <c r="AU27" s="27">
        <f t="shared" si="9"/>
        <v>2.9370151170071558E-2</v>
      </c>
      <c r="AV27" s="27">
        <f t="shared" si="9"/>
        <v>2.9379211950291414E-2</v>
      </c>
      <c r="AW27" s="27">
        <f t="shared" si="9"/>
        <v>2.9389730740432583E-2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3.9954643126670249E-3</v>
      </c>
      <c r="V28" s="27">
        <f t="shared" si="9"/>
        <v>3.988457790745685E-3</v>
      </c>
      <c r="W28" s="27">
        <f t="shared" si="9"/>
        <v>3.9854249068272804E-3</v>
      </c>
      <c r="X28" s="27">
        <f t="shared" si="9"/>
        <v>3.9886913284131282E-3</v>
      </c>
      <c r="Y28" s="27">
        <f t="shared" si="9"/>
        <v>3.9990844128572935E-3</v>
      </c>
      <c r="Z28" s="27">
        <f t="shared" si="9"/>
        <v>4.0143326590829894E-3</v>
      </c>
      <c r="AA28" s="27">
        <f t="shared" si="9"/>
        <v>4.0293086334353707E-3</v>
      </c>
      <c r="AB28" s="27">
        <f t="shared" si="9"/>
        <v>4.0478456213731192E-3</v>
      </c>
      <c r="AC28" s="27">
        <f t="shared" si="9"/>
        <v>4.0661959628595125E-3</v>
      </c>
      <c r="AD28" s="27">
        <f t="shared" si="9"/>
        <v>4.1329376117647879E-3</v>
      </c>
      <c r="AE28" s="27">
        <f t="shared" si="9"/>
        <v>4.1975736100890492E-3</v>
      </c>
      <c r="AF28" s="27">
        <f t="shared" si="9"/>
        <v>4.2663204042639328E-3</v>
      </c>
      <c r="AG28" s="27">
        <f t="shared" si="9"/>
        <v>4.3467169447919882E-3</v>
      </c>
      <c r="AH28" s="27">
        <f t="shared" si="9"/>
        <v>4.4224229232769866E-3</v>
      </c>
      <c r="AI28" s="27">
        <f t="shared" si="9"/>
        <v>4.5067184961777957E-3</v>
      </c>
      <c r="AJ28" s="27">
        <f t="shared" si="9"/>
        <v>4.5984238891527583E-3</v>
      </c>
      <c r="AK28" s="27">
        <f t="shared" si="9"/>
        <v>4.6830068632065184E-3</v>
      </c>
      <c r="AL28" s="27">
        <f t="shared" si="9"/>
        <v>4.7677805086485314E-3</v>
      </c>
      <c r="AM28" s="27">
        <f t="shared" si="9"/>
        <v>4.8527632246676278E-3</v>
      </c>
      <c r="AN28" s="27">
        <f t="shared" si="9"/>
        <v>4.9458895832672975E-3</v>
      </c>
      <c r="AO28" s="27">
        <f t="shared" si="9"/>
        <v>5.0335291426720254E-3</v>
      </c>
      <c r="AP28" s="27">
        <f t="shared" si="9"/>
        <v>5.1231667488813581E-3</v>
      </c>
      <c r="AQ28" s="27">
        <f t="shared" si="9"/>
        <v>5.2148696619205596E-3</v>
      </c>
      <c r="AR28" s="27">
        <f t="shared" si="9"/>
        <v>5.3091590990303221E-3</v>
      </c>
      <c r="AS28" s="27">
        <f t="shared" si="9"/>
        <v>5.4070371914398587E-3</v>
      </c>
      <c r="AT28" s="27">
        <f t="shared" si="9"/>
        <v>5.4173555901620655E-3</v>
      </c>
      <c r="AU28" s="27">
        <f t="shared" si="9"/>
        <v>5.413944366236067E-3</v>
      </c>
      <c r="AV28" s="27">
        <f t="shared" si="9"/>
        <v>5.4140081128007164E-3</v>
      </c>
      <c r="AW28" s="27">
        <f t="shared" si="9"/>
        <v>5.4096579761692782E-3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19.478288042061042</v>
      </c>
      <c r="V30" s="27">
        <f t="shared" si="9"/>
        <v>19.190189911454546</v>
      </c>
      <c r="W30" s="27">
        <f t="shared" si="9"/>
        <v>18.950606974912247</v>
      </c>
      <c r="X30" s="27">
        <f t="shared" si="9"/>
        <v>18.779290452660266</v>
      </c>
      <c r="Y30" s="27">
        <f t="shared" si="9"/>
        <v>18.652305915814122</v>
      </c>
      <c r="Z30" s="27">
        <f t="shared" si="9"/>
        <v>18.575571346645155</v>
      </c>
      <c r="AA30" s="27">
        <f t="shared" si="9"/>
        <v>18.500702520545495</v>
      </c>
      <c r="AB30" s="27">
        <f t="shared" si="9"/>
        <v>18.461717737602228</v>
      </c>
      <c r="AC30" s="27">
        <f t="shared" si="9"/>
        <v>18.424016599164872</v>
      </c>
      <c r="AD30" s="27">
        <f t="shared" si="9"/>
        <v>18.790492683883425</v>
      </c>
      <c r="AE30" s="27">
        <f t="shared" si="9"/>
        <v>19.131608134870021</v>
      </c>
      <c r="AF30" s="27">
        <f t="shared" ref="L30:AW38" si="10">AF1405</f>
        <v>19.501363066381863</v>
      </c>
      <c r="AG30" s="27">
        <f t="shared" si="10"/>
        <v>19.962597810467649</v>
      </c>
      <c r="AH30" s="27">
        <f t="shared" si="10"/>
        <v>20.375172242023904</v>
      </c>
      <c r="AI30" s="27">
        <f t="shared" si="10"/>
        <v>20.826609399622782</v>
      </c>
      <c r="AJ30" s="27">
        <f t="shared" si="10"/>
        <v>21.327892968601198</v>
      </c>
      <c r="AK30" s="27">
        <f t="shared" si="10"/>
        <v>21.759448249958034</v>
      </c>
      <c r="AL30" s="27">
        <f t="shared" si="10"/>
        <v>22.18199399441237</v>
      </c>
      <c r="AM30" s="27">
        <f t="shared" si="10"/>
        <v>22.59577250181017</v>
      </c>
      <c r="AN30" s="27">
        <f t="shared" si="10"/>
        <v>23.038336766692407</v>
      </c>
      <c r="AO30" s="27">
        <f t="shared" si="10"/>
        <v>23.425918897173524</v>
      </c>
      <c r="AP30" s="27">
        <f t="shared" si="10"/>
        <v>23.817312257135292</v>
      </c>
      <c r="AQ30" s="27">
        <f t="shared" si="10"/>
        <v>24.212608537302831</v>
      </c>
      <c r="AR30" s="27">
        <f t="shared" si="10"/>
        <v>24.615256486618279</v>
      </c>
      <c r="AS30" s="27">
        <f t="shared" si="10"/>
        <v>25.005295405635504</v>
      </c>
      <c r="AT30" s="27">
        <f t="shared" si="10"/>
        <v>24.747550587780371</v>
      </c>
      <c r="AU30" s="27">
        <f t="shared" si="10"/>
        <v>24.394894742319181</v>
      </c>
      <c r="AV30" s="27">
        <f t="shared" si="10"/>
        <v>24.072341241520441</v>
      </c>
      <c r="AW30" s="27">
        <f t="shared" si="10"/>
        <v>23.723756662689041</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6.5208072536393505E-2</v>
      </c>
      <c r="V31" s="27">
        <f t="shared" si="10"/>
        <v>6.4243597436855954E-2</v>
      </c>
      <c r="W31" s="27">
        <f t="shared" si="10"/>
        <v>6.3441538166000289E-2</v>
      </c>
      <c r="X31" s="27">
        <f t="shared" si="10"/>
        <v>6.2868016499950011E-2</v>
      </c>
      <c r="Y31" s="27">
        <f t="shared" si="10"/>
        <v>6.2442906404453782E-2</v>
      </c>
      <c r="Z31" s="27">
        <f t="shared" si="10"/>
        <v>6.2186019693382777E-2</v>
      </c>
      <c r="AA31" s="27">
        <f t="shared" si="10"/>
        <v>6.193537898858989E-2</v>
      </c>
      <c r="AB31" s="27">
        <f t="shared" si="10"/>
        <v>6.1804868414534773E-2</v>
      </c>
      <c r="AC31" s="27">
        <f t="shared" si="10"/>
        <v>6.1678655137237554E-2</v>
      </c>
      <c r="AD31" s="27">
        <f t="shared" si="10"/>
        <v>6.2905518558888249E-2</v>
      </c>
      <c r="AE31" s="27">
        <f t="shared" si="10"/>
        <v>6.4047481395826819E-2</v>
      </c>
      <c r="AF31" s="27">
        <f t="shared" si="10"/>
        <v>6.5285321515176548E-2</v>
      </c>
      <c r="AG31" s="27">
        <f t="shared" si="10"/>
        <v>6.6829411456946819E-2</v>
      </c>
      <c r="AH31" s="27">
        <f t="shared" si="10"/>
        <v>6.8210599752421636E-2</v>
      </c>
      <c r="AI31" s="27">
        <f t="shared" si="10"/>
        <v>6.97218900082575E-2</v>
      </c>
      <c r="AJ31" s="27">
        <f t="shared" si="10"/>
        <v>7.1400052650511345E-2</v>
      </c>
      <c r="AK31" s="27">
        <f t="shared" si="10"/>
        <v>7.2844783729003118E-2</v>
      </c>
      <c r="AL31" s="27">
        <f t="shared" si="10"/>
        <v>7.425935329973872E-2</v>
      </c>
      <c r="AM31" s="27">
        <f t="shared" si="10"/>
        <v>7.5644572517471448E-2</v>
      </c>
      <c r="AN31" s="27">
        <f t="shared" si="10"/>
        <v>7.7126158713554993E-2</v>
      </c>
      <c r="AO31" s="27">
        <f t="shared" si="10"/>
        <v>7.8423679503043631E-2</v>
      </c>
      <c r="AP31" s="27">
        <f t="shared" si="10"/>
        <v>7.97339592643624E-2</v>
      </c>
      <c r="AQ31" s="27">
        <f t="shared" si="10"/>
        <v>8.1057304953412193E-2</v>
      </c>
      <c r="AR31" s="27">
        <f t="shared" si="10"/>
        <v>8.240526205461611E-2</v>
      </c>
      <c r="AS31" s="27">
        <f t="shared" si="10"/>
        <v>8.3711007511730773E-2</v>
      </c>
      <c r="AT31" s="27">
        <f t="shared" si="10"/>
        <v>8.2848147144213638E-2</v>
      </c>
      <c r="AU31" s="27">
        <f t="shared" si="10"/>
        <v>8.1667550168670444E-2</v>
      </c>
      <c r="AV31" s="27">
        <f t="shared" si="10"/>
        <v>8.0587727751447041E-2</v>
      </c>
      <c r="AW31" s="27">
        <f t="shared" si="10"/>
        <v>7.9420760282210401E-2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0.62362181084971624</v>
      </c>
      <c r="V32" s="27">
        <f t="shared" si="10"/>
        <v>0.62975834362790895</v>
      </c>
      <c r="W32" s="27">
        <f t="shared" si="10"/>
        <v>0.63661806601458326</v>
      </c>
      <c r="X32" s="27">
        <f t="shared" si="10"/>
        <v>0.64461911652082593</v>
      </c>
      <c r="Y32" s="27">
        <f t="shared" si="10"/>
        <v>0.65284863075994159</v>
      </c>
      <c r="Z32" s="27">
        <f t="shared" si="10"/>
        <v>0.66201640033414832</v>
      </c>
      <c r="AA32" s="27">
        <f t="shared" si="10"/>
        <v>0.67125261512288303</v>
      </c>
      <c r="AB32" s="27">
        <f t="shared" si="10"/>
        <v>0.68123362927515707</v>
      </c>
      <c r="AC32" s="27">
        <f t="shared" si="10"/>
        <v>0.69131170026293443</v>
      </c>
      <c r="AD32" s="27">
        <f t="shared" si="10"/>
        <v>0.70929427511021537</v>
      </c>
      <c r="AE32" s="27">
        <f t="shared" si="10"/>
        <v>0.72715122981574809</v>
      </c>
      <c r="AF32" s="27">
        <f t="shared" si="10"/>
        <v>0.74601215527494713</v>
      </c>
      <c r="AG32" s="27">
        <f t="shared" si="10"/>
        <v>0.76728919666539808</v>
      </c>
      <c r="AH32" s="27">
        <f t="shared" si="10"/>
        <v>0.78800247115205035</v>
      </c>
      <c r="AI32" s="27">
        <f t="shared" si="10"/>
        <v>0.80963804495852154</v>
      </c>
      <c r="AJ32" s="27">
        <f t="shared" si="10"/>
        <v>0.83294592225134301</v>
      </c>
      <c r="AK32" s="27">
        <f t="shared" si="10"/>
        <v>0.85519779243031502</v>
      </c>
      <c r="AL32" s="27">
        <f t="shared" si="10"/>
        <v>0.87776706050370401</v>
      </c>
      <c r="AM32" s="27">
        <f t="shared" si="10"/>
        <v>0.90066099726983295</v>
      </c>
      <c r="AN32" s="27">
        <f t="shared" si="10"/>
        <v>0.9243952674903968</v>
      </c>
      <c r="AO32" s="27">
        <f t="shared" si="10"/>
        <v>0.9473181386080739</v>
      </c>
      <c r="AP32" s="27">
        <f t="shared" si="10"/>
        <v>0.97088253498355026</v>
      </c>
      <c r="AQ32" s="27">
        <f t="shared" si="10"/>
        <v>0.99511129245345753</v>
      </c>
      <c r="AR32" s="27">
        <f t="shared" si="10"/>
        <v>1.0201179940064276</v>
      </c>
      <c r="AS32" s="27">
        <f t="shared" si="10"/>
        <v>1.0449555893838414</v>
      </c>
      <c r="AT32" s="27">
        <f t="shared" si="10"/>
        <v>1.0524228088534864</v>
      </c>
      <c r="AU32" s="27">
        <f t="shared" si="10"/>
        <v>1.0571651301297169</v>
      </c>
      <c r="AV32" s="27">
        <f t="shared" si="10"/>
        <v>1.0626334738337255</v>
      </c>
      <c r="AW32" s="27">
        <f t="shared" si="10"/>
        <v>1.0672288289702998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2.0450810277937865</v>
      </c>
      <c r="V33" s="27">
        <f t="shared" si="10"/>
        <v>2.0366087031538358</v>
      </c>
      <c r="W33" s="27">
        <f t="shared" si="10"/>
        <v>2.0347846257629154</v>
      </c>
      <c r="X33" s="27">
        <f t="shared" si="10"/>
        <v>2.0432263950688512</v>
      </c>
      <c r="Y33" s="27">
        <f t="shared" si="10"/>
        <v>2.0602648964303465</v>
      </c>
      <c r="Z33" s="27">
        <f t="shared" si="10"/>
        <v>2.0853696293451214</v>
      </c>
      <c r="AA33" s="27">
        <f t="shared" si="10"/>
        <v>2.1105802102028739</v>
      </c>
      <c r="AB33" s="27">
        <f t="shared" si="10"/>
        <v>2.141870391301282</v>
      </c>
      <c r="AC33" s="27">
        <f t="shared" si="10"/>
        <v>2.1734050389400235</v>
      </c>
      <c r="AD33" s="27">
        <f t="shared" si="10"/>
        <v>2.278734569022379</v>
      </c>
      <c r="AE33" s="27">
        <f t="shared" si="10"/>
        <v>2.3814111511747402</v>
      </c>
      <c r="AF33" s="27">
        <f t="shared" si="10"/>
        <v>2.4912209704628796</v>
      </c>
      <c r="AG33" s="27">
        <f t="shared" si="10"/>
        <v>2.6200935712676121</v>
      </c>
      <c r="AH33" s="27">
        <f t="shared" si="10"/>
        <v>2.7423857606788906</v>
      </c>
      <c r="AI33" s="27">
        <f t="shared" si="10"/>
        <v>2.8758749556868275</v>
      </c>
      <c r="AJ33" s="27">
        <f t="shared" si="10"/>
        <v>3.0216516881492481</v>
      </c>
      <c r="AK33" s="27">
        <f t="shared" si="10"/>
        <v>3.1568029474835764</v>
      </c>
      <c r="AL33" s="27">
        <f t="shared" si="10"/>
        <v>3.2929037714527905</v>
      </c>
      <c r="AM33" s="27">
        <f t="shared" si="10"/>
        <v>3.4300142687824615</v>
      </c>
      <c r="AN33" s="27">
        <f t="shared" si="10"/>
        <v>3.5770425412834923</v>
      </c>
      <c r="AO33" s="27">
        <f t="shared" si="10"/>
        <v>3.7158096985773255</v>
      </c>
      <c r="AP33" s="27">
        <f t="shared" si="10"/>
        <v>3.8582077894310229</v>
      </c>
      <c r="AQ33" s="27">
        <f t="shared" si="10"/>
        <v>4.0043731678411723</v>
      </c>
      <c r="AR33" s="27">
        <f t="shared" si="10"/>
        <v>4.1551640539128618</v>
      </c>
      <c r="AS33" s="27">
        <f t="shared" si="10"/>
        <v>4.3076906724160979</v>
      </c>
      <c r="AT33" s="27">
        <f t="shared" si="10"/>
        <v>4.3215096779005089</v>
      </c>
      <c r="AU33" s="27">
        <f t="shared" si="10"/>
        <v>4.3138846808381643</v>
      </c>
      <c r="AV33" s="27">
        <f t="shared" si="10"/>
        <v>4.3121081110987083</v>
      </c>
      <c r="AW33" s="27">
        <f t="shared" si="10"/>
        <v>4.303653731262937</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2.5984242118738201E-2</v>
      </c>
      <c r="V34" s="27">
        <f t="shared" si="10"/>
        <v>2.6239930984496233E-2</v>
      </c>
      <c r="W34" s="27">
        <f t="shared" si="10"/>
        <v>2.6525752750607659E-2</v>
      </c>
      <c r="X34" s="27">
        <f t="shared" si="10"/>
        <v>2.6859129855034445E-2</v>
      </c>
      <c r="Y34" s="27">
        <f t="shared" si="10"/>
        <v>2.7202026281664259E-2</v>
      </c>
      <c r="Z34" s="27">
        <f t="shared" si="10"/>
        <v>2.7584016680589539E-2</v>
      </c>
      <c r="AA34" s="27">
        <f t="shared" si="10"/>
        <v>2.796885896345349E-2</v>
      </c>
      <c r="AB34" s="27">
        <f t="shared" si="10"/>
        <v>2.8384734553131574E-2</v>
      </c>
      <c r="AC34" s="27">
        <f t="shared" si="10"/>
        <v>2.8804654177622294E-2</v>
      </c>
      <c r="AD34" s="27">
        <f t="shared" si="10"/>
        <v>2.9553928129592334E-2</v>
      </c>
      <c r="AE34" s="27">
        <f t="shared" si="10"/>
        <v>3.0297967908989535E-2</v>
      </c>
      <c r="AF34" s="27">
        <f t="shared" si="10"/>
        <v>3.1083839803122827E-2</v>
      </c>
      <c r="AG34" s="27">
        <f t="shared" si="10"/>
        <v>3.1970383194391612E-2</v>
      </c>
      <c r="AH34" s="27">
        <f t="shared" si="10"/>
        <v>3.2833436298002124E-2</v>
      </c>
      <c r="AI34" s="27">
        <f t="shared" si="10"/>
        <v>3.373491853993843E-2</v>
      </c>
      <c r="AJ34" s="27">
        <f t="shared" si="10"/>
        <v>3.4706080093805991E-2</v>
      </c>
      <c r="AK34" s="27">
        <f t="shared" si="10"/>
        <v>3.563324135126316E-2</v>
      </c>
      <c r="AL34" s="27">
        <f t="shared" si="10"/>
        <v>3.6573627520987695E-2</v>
      </c>
      <c r="AM34" s="27">
        <f t="shared" si="10"/>
        <v>3.7527541552909743E-2</v>
      </c>
      <c r="AN34" s="27">
        <f t="shared" si="10"/>
        <v>3.8516469478766573E-2</v>
      </c>
      <c r="AO34" s="27">
        <f t="shared" si="10"/>
        <v>3.9471589108669776E-2</v>
      </c>
      <c r="AP34" s="27">
        <f t="shared" si="10"/>
        <v>4.0453438957647962E-2</v>
      </c>
      <c r="AQ34" s="27">
        <f t="shared" si="10"/>
        <v>4.1462970518894096E-2</v>
      </c>
      <c r="AR34" s="27">
        <f t="shared" si="10"/>
        <v>4.2504916416934525E-2</v>
      </c>
      <c r="AS34" s="27">
        <f t="shared" si="10"/>
        <v>4.3539816224326754E-2</v>
      </c>
      <c r="AT34" s="27">
        <f t="shared" si="10"/>
        <v>4.3850950368895303E-2</v>
      </c>
      <c r="AU34" s="27">
        <f t="shared" si="10"/>
        <v>4.4048547088738253E-2</v>
      </c>
      <c r="AV34" s="27">
        <f t="shared" si="10"/>
        <v>4.4276394743071941E-2</v>
      </c>
      <c r="AW34" s="27">
        <f t="shared" si="10"/>
        <v>4.4467867873762529E-2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8.5211709491407842E-2</v>
      </c>
      <c r="V35" s="27">
        <f t="shared" si="10"/>
        <v>8.4858695964743228E-2</v>
      </c>
      <c r="W35" s="27">
        <f t="shared" si="10"/>
        <v>8.478269274012154E-2</v>
      </c>
      <c r="X35" s="27">
        <f t="shared" si="10"/>
        <v>8.5134433127868864E-2</v>
      </c>
      <c r="Y35" s="27">
        <f t="shared" si="10"/>
        <v>8.5844370684597854E-2</v>
      </c>
      <c r="Z35" s="27">
        <f t="shared" si="10"/>
        <v>8.6890401222713479E-2</v>
      </c>
      <c r="AA35" s="27">
        <f t="shared" si="10"/>
        <v>8.7940842091786486E-2</v>
      </c>
      <c r="AB35" s="27">
        <f t="shared" si="10"/>
        <v>8.9244599637553504E-2</v>
      </c>
      <c r="AC35" s="27">
        <f t="shared" si="10"/>
        <v>9.0558543289167709E-2</v>
      </c>
      <c r="AD35" s="27">
        <f t="shared" si="10"/>
        <v>9.4947273709265909E-2</v>
      </c>
      <c r="AE35" s="27">
        <f t="shared" si="10"/>
        <v>9.9225464632280935E-2</v>
      </c>
      <c r="AF35" s="27">
        <f t="shared" si="10"/>
        <v>0.10380087376928673</v>
      </c>
      <c r="AG35" s="27">
        <f t="shared" si="10"/>
        <v>0.10917056546948394</v>
      </c>
      <c r="AH35" s="27">
        <f t="shared" si="10"/>
        <v>0.11426607336162055</v>
      </c>
      <c r="AI35" s="27">
        <f t="shared" si="10"/>
        <v>0.11982812315361793</v>
      </c>
      <c r="AJ35" s="27">
        <f t="shared" si="10"/>
        <v>0.12590215367288546</v>
      </c>
      <c r="AK35" s="27">
        <f t="shared" si="10"/>
        <v>0.13153345614514914</v>
      </c>
      <c r="AL35" s="27">
        <f t="shared" si="10"/>
        <v>0.13720432381053307</v>
      </c>
      <c r="AM35" s="27">
        <f t="shared" si="10"/>
        <v>0.14291726119926934</v>
      </c>
      <c r="AN35" s="27">
        <f t="shared" si="10"/>
        <v>0.14904343922014565</v>
      </c>
      <c r="AO35" s="27">
        <f t="shared" si="10"/>
        <v>0.15482540410738871</v>
      </c>
      <c r="AP35" s="27">
        <f t="shared" si="10"/>
        <v>0.16075865789295943</v>
      </c>
      <c r="AQ35" s="27">
        <f t="shared" si="10"/>
        <v>0.16684888199338235</v>
      </c>
      <c r="AR35" s="27">
        <f t="shared" si="10"/>
        <v>0.17313183557970274</v>
      </c>
      <c r="AS35" s="27">
        <f t="shared" si="10"/>
        <v>0.17948711135067091</v>
      </c>
      <c r="AT35" s="27">
        <f t="shared" si="10"/>
        <v>0.18006290324585467</v>
      </c>
      <c r="AU35" s="27">
        <f t="shared" si="10"/>
        <v>0.1797451950349237</v>
      </c>
      <c r="AV35" s="27">
        <f t="shared" si="10"/>
        <v>0.1796711712957797</v>
      </c>
      <c r="AW35" s="27">
        <f t="shared" si="10"/>
        <v>0.17931890546928922</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6.0816462045917556E-2</v>
      </c>
      <c r="V36" s="27">
        <f t="shared" si="11"/>
        <v>6.0951424813447848E-2</v>
      </c>
      <c r="W36" s="27">
        <f t="shared" si="11"/>
        <v>6.1136956873609968E-2</v>
      </c>
      <c r="X36" s="27">
        <f t="shared" si="11"/>
        <v>6.1395693454680218E-2</v>
      </c>
      <c r="Y36" s="27">
        <f t="shared" si="11"/>
        <v>6.1657124133564084E-2</v>
      </c>
      <c r="Z36" s="27">
        <f t="shared" si="11"/>
        <v>6.1977606825238112E-2</v>
      </c>
      <c r="AA36" s="27">
        <f t="shared" si="11"/>
        <v>6.2306907908009301E-2</v>
      </c>
      <c r="AB36" s="27">
        <f t="shared" si="11"/>
        <v>6.2682599159019151E-2</v>
      </c>
      <c r="AC36" s="27">
        <f t="shared" si="11"/>
        <v>6.3067601033638634E-2</v>
      </c>
      <c r="AD36" s="27">
        <f t="shared" si="11"/>
        <v>6.3882346626399467E-2</v>
      </c>
      <c r="AE36" s="27">
        <f t="shared" si="11"/>
        <v>6.4689584584329982E-2</v>
      </c>
      <c r="AF36" s="27">
        <f t="shared" si="11"/>
        <v>6.5551674623882339E-2</v>
      </c>
      <c r="AG36" s="27">
        <f t="shared" si="11"/>
        <v>6.6545495978796609E-2</v>
      </c>
      <c r="AH36" s="27">
        <f t="shared" si="11"/>
        <v>6.7506322135827357E-2</v>
      </c>
      <c r="AI36" s="27">
        <f t="shared" si="11"/>
        <v>6.8502600239465777E-2</v>
      </c>
      <c r="AJ36" s="27">
        <f t="shared" si="11"/>
        <v>6.9587364096927701E-2</v>
      </c>
      <c r="AK36" s="27">
        <f t="shared" si="11"/>
        <v>7.0611974748672937E-2</v>
      </c>
      <c r="AL36" s="27">
        <f t="shared" si="11"/>
        <v>7.1651161750631132E-2</v>
      </c>
      <c r="AM36" s="27">
        <f t="shared" si="11"/>
        <v>7.2705167332917112E-2</v>
      </c>
      <c r="AN36" s="27">
        <f t="shared" si="11"/>
        <v>7.378937498480638E-2</v>
      </c>
      <c r="AO36" s="27">
        <f t="shared" si="11"/>
        <v>7.4827235450841162E-2</v>
      </c>
      <c r="AP36" s="27">
        <f t="shared" si="11"/>
        <v>7.5896497989515546E-2</v>
      </c>
      <c r="AQ36" s="27">
        <f t="shared" si="11"/>
        <v>7.6998074214624207E-2</v>
      </c>
      <c r="AR36" s="27">
        <f t="shared" si="11"/>
        <v>7.8137667811155359E-2</v>
      </c>
      <c r="AS36" s="27">
        <f t="shared" si="11"/>
        <v>7.9252854953773391E-2</v>
      </c>
      <c r="AT36" s="27">
        <f t="shared" si="11"/>
        <v>7.9452958412024641E-2</v>
      </c>
      <c r="AU36" s="27">
        <f t="shared" si="11"/>
        <v>7.9512905712363344E-2</v>
      </c>
      <c r="AV36" s="27">
        <f t="shared" si="11"/>
        <v>7.9613930403244507E-2</v>
      </c>
      <c r="AW36" s="27">
        <f t="shared" si="11"/>
        <v>7.9672386451390659E-2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0.26629291502798441</v>
      </c>
      <c r="V37" s="27">
        <f t="shared" si="10"/>
        <v>0.26688386733886943</v>
      </c>
      <c r="W37" s="27">
        <f t="shared" si="10"/>
        <v>0.26769624397949698</v>
      </c>
      <c r="X37" s="27">
        <f t="shared" si="10"/>
        <v>0.26882915628777215</v>
      </c>
      <c r="Y37" s="27">
        <f t="shared" si="10"/>
        <v>0.26997386505930787</v>
      </c>
      <c r="Z37" s="27">
        <f t="shared" si="10"/>
        <v>0.27137714087166043</v>
      </c>
      <c r="AA37" s="27">
        <f t="shared" si="10"/>
        <v>0.27281902917464657</v>
      </c>
      <c r="AB37" s="27">
        <f t="shared" si="10"/>
        <v>0.27446404295901289</v>
      </c>
      <c r="AC37" s="27">
        <f t="shared" si="10"/>
        <v>0.27614982453910969</v>
      </c>
      <c r="AD37" s="27">
        <f t="shared" si="10"/>
        <v>0.27971729577311</v>
      </c>
      <c r="AE37" s="27">
        <f t="shared" si="10"/>
        <v>0.28325189383598742</v>
      </c>
      <c r="AF37" s="27">
        <f t="shared" si="10"/>
        <v>0.28702666898610468</v>
      </c>
      <c r="AG37" s="27">
        <f t="shared" si="10"/>
        <v>0.29137824710680116</v>
      </c>
      <c r="AH37" s="27">
        <f t="shared" si="10"/>
        <v>0.2955853513937568</v>
      </c>
      <c r="AI37" s="27">
        <f t="shared" si="10"/>
        <v>0.29994768671336342</v>
      </c>
      <c r="AJ37" s="27">
        <f t="shared" si="10"/>
        <v>0.30469746859811764</v>
      </c>
      <c r="AK37" s="27">
        <f t="shared" si="10"/>
        <v>0.30918386172332046</v>
      </c>
      <c r="AL37" s="27">
        <f t="shared" si="10"/>
        <v>0.31373407932397118</v>
      </c>
      <c r="AM37" s="27">
        <f t="shared" si="10"/>
        <v>0.31834918203663459</v>
      </c>
      <c r="AN37" s="27">
        <f t="shared" si="10"/>
        <v>0.32309652850179488</v>
      </c>
      <c r="AO37" s="27">
        <f t="shared" si="10"/>
        <v>0.32764093768962349</v>
      </c>
      <c r="AP37" s="27">
        <f t="shared" si="10"/>
        <v>0.33232284500180553</v>
      </c>
      <c r="AQ37" s="27">
        <f t="shared" si="10"/>
        <v>0.33714624205979671</v>
      </c>
      <c r="AR37" s="27">
        <f t="shared" si="10"/>
        <v>0.34213610320197207</v>
      </c>
      <c r="AS37" s="27">
        <f t="shared" si="10"/>
        <v>0.34701909746075132</v>
      </c>
      <c r="AT37" s="27">
        <f t="shared" si="10"/>
        <v>0.3478952768932983</v>
      </c>
      <c r="AU37" s="27">
        <f t="shared" si="10"/>
        <v>0.34815776406894489</v>
      </c>
      <c r="AV37" s="27">
        <f t="shared" si="10"/>
        <v>0.34860011402682689</v>
      </c>
      <c r="AW37" s="27">
        <f t="shared" si="10"/>
        <v>0.34885607155770249</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1.1848462244660362E-2</v>
      </c>
      <c r="V38" s="27">
        <f t="shared" si="12"/>
        <v>1.1874756132889346E-2</v>
      </c>
      <c r="W38" s="27">
        <f t="shared" si="12"/>
        <v>1.1910902096269216E-2</v>
      </c>
      <c r="X38" s="27">
        <f t="shared" si="12"/>
        <v>1.1961310004078922E-2</v>
      </c>
      <c r="Y38" s="27">
        <f t="shared" si="12"/>
        <v>1.2012242784844973E-2</v>
      </c>
      <c r="Z38" s="27">
        <f t="shared" si="12"/>
        <v>1.207468027207499E-2</v>
      </c>
      <c r="AA38" s="27">
        <f t="shared" si="12"/>
        <v>1.2138835787129359E-2</v>
      </c>
      <c r="AB38" s="27">
        <f t="shared" si="12"/>
        <v>1.2212029186638171E-2</v>
      </c>
      <c r="AC38" s="27">
        <f t="shared" si="12"/>
        <v>1.2287036512320952E-2</v>
      </c>
      <c r="AD38" s="27">
        <f t="shared" si="12"/>
        <v>1.2445767916123122E-2</v>
      </c>
      <c r="AE38" s="27">
        <f t="shared" si="12"/>
        <v>1.260303665792818E-2</v>
      </c>
      <c r="AF38" s="27">
        <f t="shared" si="12"/>
        <v>1.2770991861856712E-2</v>
      </c>
      <c r="AG38" s="27">
        <f t="shared" si="12"/>
        <v>1.2964611391923229E-2</v>
      </c>
      <c r="AH38" s="27">
        <f t="shared" si="12"/>
        <v>1.3151802689514099E-2</v>
      </c>
      <c r="AI38" s="27">
        <f t="shared" si="12"/>
        <v>1.3345900851410278E-2</v>
      </c>
      <c r="AJ38" s="27">
        <f t="shared" si="12"/>
        <v>1.3557238097562575E-2</v>
      </c>
      <c r="AK38" s="27">
        <f t="shared" si="12"/>
        <v>1.3756856099239729E-2</v>
      </c>
      <c r="AL38" s="27">
        <f t="shared" si="12"/>
        <v>1.3959313913187322E-2</v>
      </c>
      <c r="AM38" s="27">
        <f t="shared" si="12"/>
        <v>1.4164658731469383E-2</v>
      </c>
      <c r="AN38" s="27">
        <f t="shared" si="12"/>
        <v>1.4375887615831038E-2</v>
      </c>
      <c r="AO38" s="27">
        <f t="shared" si="12"/>
        <v>1.4578086989707043E-2</v>
      </c>
      <c r="AP38" s="27">
        <f t="shared" si="12"/>
        <v>1.4786404218182909E-2</v>
      </c>
      <c r="AQ38" s="27">
        <f t="shared" si="12"/>
        <v>1.5001016904842665E-2</v>
      </c>
      <c r="AR38" s="27">
        <f t="shared" si="12"/>
        <v>1.5223036260269183E-2</v>
      </c>
      <c r="AS38" s="27">
        <f t="shared" si="12"/>
        <v>1.5440300670439317E-2</v>
      </c>
      <c r="AT38" s="27">
        <f t="shared" si="12"/>
        <v>1.5479285481300656E-2</v>
      </c>
      <c r="AU38" s="27">
        <f t="shared" si="12"/>
        <v>1.5490964610615939E-2</v>
      </c>
      <c r="AV38" s="27">
        <f t="shared" si="12"/>
        <v>1.551064657164123E-2</v>
      </c>
      <c r="AW38" s="27">
        <f t="shared" si="12"/>
        <v>1.5522035170322112E-2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0.42698363915907306</v>
      </c>
      <c r="V39" s="27">
        <f t="shared" si="12"/>
        <v>0.42232713616950668</v>
      </c>
      <c r="W39" s="27">
        <f t="shared" si="12"/>
        <v>0.41862612287587098</v>
      </c>
      <c r="X39" s="27">
        <f t="shared" si="12"/>
        <v>0.41631320467823163</v>
      </c>
      <c r="Y39" s="27">
        <f t="shared" si="12"/>
        <v>0.41474143393653135</v>
      </c>
      <c r="Z39" s="27">
        <f t="shared" si="12"/>
        <v>0.41419226125522973</v>
      </c>
      <c r="AA39" s="27">
        <f t="shared" si="12"/>
        <v>0.41363266711777924</v>
      </c>
      <c r="AB39" s="27">
        <f t="shared" si="12"/>
        <v>0.41379745173860982</v>
      </c>
      <c r="AC39" s="27">
        <f t="shared" si="12"/>
        <v>0.41394599361077566</v>
      </c>
      <c r="AD39" s="27">
        <f t="shared" si="12"/>
        <v>0.41911071322216925</v>
      </c>
      <c r="AE39" s="27">
        <f t="shared" si="12"/>
        <v>0.42350915580112658</v>
      </c>
      <c r="AF39" s="27">
        <f t="shared" si="12"/>
        <v>0.42828655091999529</v>
      </c>
      <c r="AG39" s="27">
        <f t="shared" si="12"/>
        <v>0.43473606294373074</v>
      </c>
      <c r="AH39" s="27">
        <f t="shared" si="12"/>
        <v>0.43990185077390459</v>
      </c>
      <c r="AI39" s="27">
        <f t="shared" si="12"/>
        <v>0.44551022373094312</v>
      </c>
      <c r="AJ39" s="27">
        <f t="shared" si="12"/>
        <v>0.45185059080542433</v>
      </c>
      <c r="AK39" s="27">
        <f t="shared" si="12"/>
        <v>0.45647812581333175</v>
      </c>
      <c r="AL39" s="27">
        <f t="shared" si="12"/>
        <v>0.46063751935223107</v>
      </c>
      <c r="AM39" s="27">
        <f t="shared" si="12"/>
        <v>0.46433191897479725</v>
      </c>
      <c r="AN39" s="27">
        <f t="shared" si="12"/>
        <v>0.47060819979582602</v>
      </c>
      <c r="AO39" s="27">
        <f t="shared" si="12"/>
        <v>0.47563566458053241</v>
      </c>
      <c r="AP39" s="27">
        <f t="shared" si="12"/>
        <v>0.48057038822059167</v>
      </c>
      <c r="AQ39" s="27">
        <f t="shared" si="12"/>
        <v>0.48540877906730001</v>
      </c>
      <c r="AR39" s="27">
        <f t="shared" si="12"/>
        <v>0.4902114035295696</v>
      </c>
      <c r="AS39" s="27">
        <f t="shared" si="12"/>
        <v>0.49452277010807233</v>
      </c>
      <c r="AT39" s="27">
        <f t="shared" si="12"/>
        <v>0.48638248823264885</v>
      </c>
      <c r="AU39" s="27">
        <f t="shared" si="12"/>
        <v>0.47643626073280942</v>
      </c>
      <c r="AV39" s="27">
        <f t="shared" si="12"/>
        <v>0.46705840197361215</v>
      </c>
      <c r="AW39" s="27">
        <f t="shared" si="12"/>
        <v>0.45719799904570174</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0.65400839582675063</v>
      </c>
      <c r="V40" s="27">
        <f t="shared" si="12"/>
        <v>0.64687605685384164</v>
      </c>
      <c r="W40" s="27">
        <f t="shared" si="12"/>
        <v>0.64120723597847695</v>
      </c>
      <c r="X40" s="27">
        <f t="shared" si="12"/>
        <v>0.63766455241548192</v>
      </c>
      <c r="Y40" s="27">
        <f t="shared" si="12"/>
        <v>0.63525708016804106</v>
      </c>
      <c r="Z40" s="27">
        <f t="shared" si="12"/>
        <v>0.6344159155158372</v>
      </c>
      <c r="AA40" s="27">
        <f t="shared" si="12"/>
        <v>0.63355878837890778</v>
      </c>
      <c r="AB40" s="27">
        <f t="shared" si="12"/>
        <v>0.63381118803932246</v>
      </c>
      <c r="AC40" s="27">
        <f t="shared" si="12"/>
        <v>0.63403870877458901</v>
      </c>
      <c r="AD40" s="27">
        <f t="shared" si="12"/>
        <v>0.64194948023785836</v>
      </c>
      <c r="AE40" s="27">
        <f t="shared" si="12"/>
        <v>0.64868654955710747</v>
      </c>
      <c r="AF40" s="27">
        <f t="shared" si="12"/>
        <v>0.65600405831242059</v>
      </c>
      <c r="AG40" s="27">
        <f t="shared" si="12"/>
        <v>0.66588273895886363</v>
      </c>
      <c r="AH40" s="27">
        <f t="shared" si="12"/>
        <v>0.67379514660672368</v>
      </c>
      <c r="AI40" s="27">
        <f t="shared" si="12"/>
        <v>0.68238545935981809</v>
      </c>
      <c r="AJ40" s="27">
        <f t="shared" si="12"/>
        <v>0.69209696331229009</v>
      </c>
      <c r="AK40" s="27">
        <f t="shared" si="12"/>
        <v>0.69918493219351963</v>
      </c>
      <c r="AL40" s="27">
        <f t="shared" si="12"/>
        <v>0.7055558514665512</v>
      </c>
      <c r="AM40" s="27">
        <f t="shared" si="12"/>
        <v>0.71121454221979907</v>
      </c>
      <c r="AN40" s="27">
        <f t="shared" si="12"/>
        <v>0.72082788562472022</v>
      </c>
      <c r="AO40" s="27">
        <f t="shared" si="12"/>
        <v>0.72852842465566992</v>
      </c>
      <c r="AP40" s="27">
        <f t="shared" si="12"/>
        <v>0.73608691260626102</v>
      </c>
      <c r="AQ40" s="27">
        <f t="shared" si="12"/>
        <v>0.7434978481687351</v>
      </c>
      <c r="AR40" s="27">
        <f t="shared" si="12"/>
        <v>0.75085400056490925</v>
      </c>
      <c r="AS40" s="27">
        <f t="shared" si="12"/>
        <v>0.75745769607272995</v>
      </c>
      <c r="AT40" s="27">
        <f t="shared" si="12"/>
        <v>0.74498927292328954</v>
      </c>
      <c r="AU40" s="27">
        <f t="shared" si="12"/>
        <v>0.72975469319908981</v>
      </c>
      <c r="AV40" s="27">
        <f t="shared" si="12"/>
        <v>0.7153906806212974</v>
      </c>
      <c r="AW40" s="27">
        <f t="shared" si="12"/>
        <v>0.70028755790261721</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1.153985484741868</v>
      </c>
      <c r="V41" s="27">
        <f t="shared" si="12"/>
        <v>1.1681776928202523</v>
      </c>
      <c r="W41" s="27">
        <f t="shared" si="12"/>
        <v>1.1847858658110593</v>
      </c>
      <c r="X41" s="27">
        <f t="shared" si="12"/>
        <v>1.2052579959901222</v>
      </c>
      <c r="Y41" s="27">
        <f t="shared" si="12"/>
        <v>1.2279627132127788</v>
      </c>
      <c r="Z41" s="27">
        <f t="shared" si="12"/>
        <v>1.2539130427561374</v>
      </c>
      <c r="AA41" s="27">
        <f t="shared" si="12"/>
        <v>1.2801331982777941</v>
      </c>
      <c r="AB41" s="27">
        <f t="shared" si="12"/>
        <v>1.3089620827409241</v>
      </c>
      <c r="AC41" s="27">
        <f t="shared" si="12"/>
        <v>1.3381727583507665</v>
      </c>
      <c r="AD41" s="27">
        <f t="shared" si="12"/>
        <v>1.3997999888688804</v>
      </c>
      <c r="AE41" s="27">
        <f t="shared" si="12"/>
        <v>1.4614887366690807</v>
      </c>
      <c r="AF41" s="27">
        <f t="shared" si="12"/>
        <v>1.5272080994678909</v>
      </c>
      <c r="AG41" s="27">
        <f t="shared" si="12"/>
        <v>1.6020093868016521</v>
      </c>
      <c r="AH41" s="27">
        <f t="shared" si="12"/>
        <v>1.6754213266014404</v>
      </c>
      <c r="AI41" s="27">
        <f t="shared" si="12"/>
        <v>1.7539482946712348</v>
      </c>
      <c r="AJ41" s="27">
        <f t="shared" si="12"/>
        <v>1.8391434417217309</v>
      </c>
      <c r="AK41" s="27">
        <f t="shared" si="12"/>
        <v>1.921241606675032</v>
      </c>
      <c r="AL41" s="27">
        <f t="shared" si="12"/>
        <v>2.0051699352654189</v>
      </c>
      <c r="AM41" s="27">
        <f t="shared" si="12"/>
        <v>2.0909710367631238</v>
      </c>
      <c r="AN41" s="27">
        <f t="shared" si="12"/>
        <v>2.1790289637419105</v>
      </c>
      <c r="AO41" s="27">
        <f t="shared" si="12"/>
        <v>2.2646607608535678</v>
      </c>
      <c r="AP41" s="27">
        <f t="shared" si="12"/>
        <v>2.353193027486558</v>
      </c>
      <c r="AQ41" s="27">
        <f t="shared" si="12"/>
        <v>2.4447358434125941</v>
      </c>
      <c r="AR41" s="27">
        <f t="shared" si="12"/>
        <v>2.5397378087912235</v>
      </c>
      <c r="AS41" s="27">
        <f t="shared" si="12"/>
        <v>2.6359417490256347</v>
      </c>
      <c r="AT41" s="27">
        <f t="shared" si="12"/>
        <v>2.667718055306378</v>
      </c>
      <c r="AU41" s="27">
        <f t="shared" si="12"/>
        <v>2.6893875400956349</v>
      </c>
      <c r="AV41" s="27">
        <f t="shared" si="12"/>
        <v>2.7138524328901203</v>
      </c>
      <c r="AW41" s="27">
        <f t="shared" si="12"/>
        <v>2.7350899196728151</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0.11993554121760756</v>
      </c>
      <c r="V42" s="27">
        <f t="shared" si="12"/>
        <v>0.12015396732787187</v>
      </c>
      <c r="W42" s="27">
        <f t="shared" si="12"/>
        <v>0.12040009919620051</v>
      </c>
      <c r="X42" s="27">
        <f t="shared" si="12"/>
        <v>0.12067339732653325</v>
      </c>
      <c r="Y42" s="27">
        <f t="shared" si="12"/>
        <v>0.12083862250016517</v>
      </c>
      <c r="Z42" s="27">
        <f t="shared" si="12"/>
        <v>0.12102674750622945</v>
      </c>
      <c r="AA42" s="27">
        <f t="shared" si="12"/>
        <v>0.12123490277133757</v>
      </c>
      <c r="AB42" s="27">
        <f t="shared" si="12"/>
        <v>0.12146353888676951</v>
      </c>
      <c r="AC42" s="27">
        <f t="shared" si="12"/>
        <v>0.12171046574717839</v>
      </c>
      <c r="AD42" s="27">
        <f t="shared" si="12"/>
        <v>0.1218842890110466</v>
      </c>
      <c r="AE42" s="27">
        <f t="shared" si="12"/>
        <v>0.12207335386646867</v>
      </c>
      <c r="AF42" s="27">
        <f t="shared" si="12"/>
        <v>0.12227928315059336</v>
      </c>
      <c r="AG42" s="27">
        <f t="shared" si="12"/>
        <v>0.12250428668008742</v>
      </c>
      <c r="AH42" s="27">
        <f t="shared" si="12"/>
        <v>0.12274179275603146</v>
      </c>
      <c r="AI42" s="27">
        <f t="shared" si="12"/>
        <v>0.12289368408262624</v>
      </c>
      <c r="AJ42" s="27">
        <f t="shared" si="12"/>
        <v>0.1230607702638557</v>
      </c>
      <c r="AK42" s="27">
        <f t="shared" si="12"/>
        <v>0.12323716754799312</v>
      </c>
      <c r="AL42" s="27">
        <f t="shared" si="12"/>
        <v>0.12342518950883125</v>
      </c>
      <c r="AM42" s="27">
        <f t="shared" si="12"/>
        <v>0.12362445924387389</v>
      </c>
      <c r="AN42" s="27">
        <f t="shared" si="12"/>
        <v>0.12374194996194518</v>
      </c>
      <c r="AO42" s="27">
        <f t="shared" si="12"/>
        <v>0.12386718060158546</v>
      </c>
      <c r="AP42" s="27">
        <f t="shared" si="12"/>
        <v>0.12400266133733781</v>
      </c>
      <c r="AQ42" s="27">
        <f t="shared" si="12"/>
        <v>0.12414811892012274</v>
      </c>
      <c r="AR42" s="27">
        <f t="shared" si="12"/>
        <v>0.1243034755080016</v>
      </c>
      <c r="AS42" s="27">
        <f t="shared" si="12"/>
        <v>0.12437203151401055</v>
      </c>
      <c r="AT42" s="27">
        <f t="shared" si="12"/>
        <v>0.12441476463107816</v>
      </c>
      <c r="AU42" s="27">
        <f t="shared" si="12"/>
        <v>0.12445970043989918</v>
      </c>
      <c r="AV42" s="27">
        <f t="shared" si="12"/>
        <v>0.12451321422469058</v>
      </c>
      <c r="AW42" s="27">
        <f t="shared" si="12"/>
        <v>0.12457203472627142</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6.4134504431053646E-2</v>
      </c>
      <c r="V43" s="27">
        <f t="shared" si="12"/>
        <v>6.4251305924542451E-2</v>
      </c>
      <c r="W43" s="27">
        <f t="shared" si="12"/>
        <v>6.4382922835090298E-2</v>
      </c>
      <c r="X43" s="27">
        <f t="shared" si="12"/>
        <v>6.452906667179524E-2</v>
      </c>
      <c r="Y43" s="27">
        <f t="shared" si="12"/>
        <v>6.461741941963664E-2</v>
      </c>
      <c r="Z43" s="27">
        <f t="shared" si="12"/>
        <v>6.4718017656927529E-2</v>
      </c>
      <c r="AA43" s="27">
        <f t="shared" si="12"/>
        <v>6.4829326903852097E-2</v>
      </c>
      <c r="AB43" s="27">
        <f t="shared" si="12"/>
        <v>6.4951588110241806E-2</v>
      </c>
      <c r="AC43" s="27">
        <f t="shared" si="12"/>
        <v>6.5083630136002199E-2</v>
      </c>
      <c r="AD43" s="27">
        <f t="shared" si="12"/>
        <v>6.5176580639027398E-2</v>
      </c>
      <c r="AE43" s="27">
        <f t="shared" si="12"/>
        <v>6.5277681452720504E-2</v>
      </c>
      <c r="AF43" s="27">
        <f t="shared" si="12"/>
        <v>6.5387800375360933E-2</v>
      </c>
      <c r="AG43" s="27">
        <f t="shared" si="12"/>
        <v>6.5508119087502772E-2</v>
      </c>
      <c r="AH43" s="27">
        <f t="shared" si="12"/>
        <v>6.5635123429380049E-2</v>
      </c>
      <c r="AI43" s="27">
        <f t="shared" si="12"/>
        <v>6.5716346016610083E-2</v>
      </c>
      <c r="AJ43" s="27">
        <f t="shared" si="12"/>
        <v>6.5805693922340425E-2</v>
      </c>
      <c r="AK43" s="27">
        <f t="shared" si="12"/>
        <v>6.590002086067985E-2</v>
      </c>
      <c r="AL43" s="27">
        <f t="shared" si="12"/>
        <v>6.6000563995417774E-2</v>
      </c>
      <c r="AM43" s="27">
        <f t="shared" si="12"/>
        <v>6.6107121781169384E-2</v>
      </c>
      <c r="AN43" s="27">
        <f t="shared" si="12"/>
        <v>6.6169948937342224E-2</v>
      </c>
      <c r="AO43" s="27">
        <f t="shared" si="12"/>
        <v>6.6236914950346962E-2</v>
      </c>
      <c r="AP43" s="27">
        <f t="shared" si="12"/>
        <v>6.6309362114542192E-2</v>
      </c>
      <c r="AQ43" s="27">
        <f t="shared" si="12"/>
        <v>6.6387144312320595E-2</v>
      </c>
      <c r="AR43" s="27">
        <f t="shared" si="12"/>
        <v>6.6470219918371612E-2</v>
      </c>
      <c r="AS43" s="27">
        <f t="shared" si="12"/>
        <v>6.6506879655981649E-2</v>
      </c>
      <c r="AT43" s="27">
        <f t="shared" si="12"/>
        <v>6.6529730824685301E-2</v>
      </c>
      <c r="AU43" s="27">
        <f t="shared" si="12"/>
        <v>6.6553759863956619E-2</v>
      </c>
      <c r="AV43" s="27">
        <f t="shared" si="12"/>
        <v>6.6582375902480173E-2</v>
      </c>
      <c r="AW43" s="27">
        <f t="shared" si="12"/>
        <v>6.6613829662399648E-2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1.5169089233145598E-2</v>
      </c>
      <c r="V44" s="27">
        <f t="shared" si="12"/>
        <v>1.5217432465051218E-2</v>
      </c>
      <c r="W44" s="27">
        <f t="shared" si="12"/>
        <v>1.5269956801068697E-2</v>
      </c>
      <c r="X44" s="27">
        <f t="shared" si="12"/>
        <v>1.5326606915032537E-2</v>
      </c>
      <c r="Y44" s="27">
        <f t="shared" si="12"/>
        <v>1.5361884173332353E-2</v>
      </c>
      <c r="Z44" s="27">
        <f t="shared" si="12"/>
        <v>1.5400671462758263E-2</v>
      </c>
      <c r="AA44" s="27">
        <f t="shared" si="12"/>
        <v>1.5442458670944098E-2</v>
      </c>
      <c r="AB44" s="27">
        <f t="shared" si="12"/>
        <v>1.5487358547995303E-2</v>
      </c>
      <c r="AC44" s="27">
        <f t="shared" si="12"/>
        <v>1.5534984647023522E-2</v>
      </c>
      <c r="AD44" s="27">
        <f t="shared" si="12"/>
        <v>1.55682858445836E-2</v>
      </c>
      <c r="AE44" s="27">
        <f t="shared" si="12"/>
        <v>1.5603856144375206E-2</v>
      </c>
      <c r="AF44" s="27">
        <f t="shared" si="12"/>
        <v>1.5642015402559783E-2</v>
      </c>
      <c r="AG44" s="27">
        <f t="shared" si="12"/>
        <v>1.5683187659152956E-2</v>
      </c>
      <c r="AH44" s="27">
        <f t="shared" si="12"/>
        <v>1.5726164172815249E-2</v>
      </c>
      <c r="AI44" s="27">
        <f t="shared" si="12"/>
        <v>1.5752809314354653E-2</v>
      </c>
      <c r="AJ44" s="27">
        <f t="shared" si="12"/>
        <v>1.5781850848802792E-2</v>
      </c>
      <c r="AK44" s="27">
        <f t="shared" si="12"/>
        <v>1.5812211011200589E-2</v>
      </c>
      <c r="AL44" s="27">
        <f t="shared" si="12"/>
        <v>1.5844326691144793E-2</v>
      </c>
      <c r="AM44" s="27">
        <f t="shared" si="12"/>
        <v>1.5878136398182703E-2</v>
      </c>
      <c r="AN44" s="27">
        <f t="shared" si="12"/>
        <v>1.5896594572359181E-2</v>
      </c>
      <c r="AO44" s="27">
        <f t="shared" si="12"/>
        <v>1.5916177337524529E-2</v>
      </c>
      <c r="AP44" s="27">
        <f t="shared" si="12"/>
        <v>1.5937350394875968E-2</v>
      </c>
      <c r="AQ44" s="27">
        <f t="shared" si="12"/>
        <v>1.5960067925113876E-2</v>
      </c>
      <c r="AR44" s="27">
        <f t="shared" si="12"/>
        <v>1.5984319352677589E-2</v>
      </c>
      <c r="AS44" s="27">
        <f t="shared" si="12"/>
        <v>1.5992531796631609E-2</v>
      </c>
      <c r="AT44" s="27">
        <f t="shared" si="12"/>
        <v>1.5995859016638941E-2</v>
      </c>
      <c r="AU44" s="27">
        <f t="shared" si="12"/>
        <v>1.5999410618704444E-2</v>
      </c>
      <c r="AV44" s="27">
        <f t="shared" ref="L44:AW51" si="13">AV1419</f>
        <v>1.6004346485136448E-2</v>
      </c>
      <c r="AW44" s="27">
        <f t="shared" si="13"/>
        <v>1.6010076603504106E-2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0.12025881876429237</v>
      </c>
      <c r="V45" s="27">
        <f t="shared" si="13"/>
        <v>0.12064207842311976</v>
      </c>
      <c r="W45" s="27">
        <f t="shared" si="13"/>
        <v>0.12105848540107061</v>
      </c>
      <c r="X45" s="27">
        <f t="shared" si="13"/>
        <v>0.12150760107858062</v>
      </c>
      <c r="Y45" s="27">
        <f t="shared" si="13"/>
        <v>0.12178727518077449</v>
      </c>
      <c r="Z45" s="27">
        <f t="shared" si="13"/>
        <v>0.12209477641158249</v>
      </c>
      <c r="AA45" s="27">
        <f t="shared" si="13"/>
        <v>0.12242606065802923</v>
      </c>
      <c r="AB45" s="27">
        <f t="shared" si="13"/>
        <v>0.12278202179016112</v>
      </c>
      <c r="AC45" s="27">
        <f t="shared" si="13"/>
        <v>0.12315959610088306</v>
      </c>
      <c r="AD45" s="27">
        <f t="shared" si="13"/>
        <v>0.12342360421768289</v>
      </c>
      <c r="AE45" s="27">
        <f t="shared" si="13"/>
        <v>0.12370560151958311</v>
      </c>
      <c r="AF45" s="27">
        <f t="shared" si="13"/>
        <v>0.12400812378994931</v>
      </c>
      <c r="AG45" s="27">
        <f t="shared" si="13"/>
        <v>0.12433453276992529</v>
      </c>
      <c r="AH45" s="27">
        <f t="shared" si="13"/>
        <v>0.12467524569528282</v>
      </c>
      <c r="AI45" s="27">
        <f t="shared" si="13"/>
        <v>0.12488648535496748</v>
      </c>
      <c r="AJ45" s="27">
        <f t="shared" si="13"/>
        <v>0.12511672334580246</v>
      </c>
      <c r="AK45" s="27">
        <f t="shared" si="13"/>
        <v>0.1253574152694463</v>
      </c>
      <c r="AL45" s="27">
        <f t="shared" si="13"/>
        <v>0.1256120247370644</v>
      </c>
      <c r="AM45" s="27">
        <f t="shared" si="13"/>
        <v>0.12588006425932263</v>
      </c>
      <c r="AN45" s="27">
        <f t="shared" si="13"/>
        <v>0.12602639857042675</v>
      </c>
      <c r="AO45" s="27">
        <f t="shared" si="13"/>
        <v>0.12618164851132482</v>
      </c>
      <c r="AP45" s="27">
        <f t="shared" si="13"/>
        <v>0.12634950610828249</v>
      </c>
      <c r="AQ45" s="27">
        <f t="shared" si="13"/>
        <v>0.12652960811108985</v>
      </c>
      <c r="AR45" s="27">
        <f t="shared" si="13"/>
        <v>0.1267218706779015</v>
      </c>
      <c r="AS45" s="27">
        <f t="shared" si="13"/>
        <v>0.12678697800200639</v>
      </c>
      <c r="AT45" s="27">
        <f t="shared" si="13"/>
        <v>0.12681335582480782</v>
      </c>
      <c r="AU45" s="27">
        <f t="shared" si="13"/>
        <v>0.12684151252311404</v>
      </c>
      <c r="AV45" s="27">
        <f t="shared" si="13"/>
        <v>0.12688064351229661</v>
      </c>
      <c r="AW45" s="27">
        <f t="shared" si="13"/>
        <v>0.1269260712407306</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8.1553518665542224E-2</v>
      </c>
      <c r="V48" s="27">
        <f t="shared" si="13"/>
        <v>8.0347282459301256E-2</v>
      </c>
      <c r="W48" s="27">
        <f t="shared" si="13"/>
        <v>7.9344174206406756E-2</v>
      </c>
      <c r="X48" s="27">
        <f t="shared" si="13"/>
        <v>7.8626890163526628E-2</v>
      </c>
      <c r="Y48" s="27">
        <f t="shared" si="13"/>
        <v>7.809521942462215E-2</v>
      </c>
      <c r="Z48" s="27">
        <f t="shared" si="13"/>
        <v>7.777393995152368E-2</v>
      </c>
      <c r="AA48" s="27">
        <f t="shared" si="13"/>
        <v>7.7460472146057349E-2</v>
      </c>
      <c r="AB48" s="27">
        <f t="shared" si="13"/>
        <v>7.7297247009609521E-2</v>
      </c>
      <c r="AC48" s="27">
        <f t="shared" si="13"/>
        <v>7.7139396356070353E-2</v>
      </c>
      <c r="AD48" s="27">
        <f t="shared" si="13"/>
        <v>7.8673792713236393E-2</v>
      </c>
      <c r="AE48" s="27">
        <f t="shared" si="13"/>
        <v>8.0102006796479649E-2</v>
      </c>
      <c r="AF48" s="27">
        <f t="shared" si="13"/>
        <v>8.1650131336152315E-2</v>
      </c>
      <c r="AG48" s="27">
        <f t="shared" si="13"/>
        <v>8.3581272113502497E-2</v>
      </c>
      <c r="AH48" s="27">
        <f t="shared" si="13"/>
        <v>8.530867734193899E-2</v>
      </c>
      <c r="AI48" s="27">
        <f t="shared" si="13"/>
        <v>8.7198796667572701E-2</v>
      </c>
      <c r="AJ48" s="27">
        <f t="shared" si="13"/>
        <v>8.9297617611750771E-2</v>
      </c>
      <c r="AK48" s="27">
        <f t="shared" si="13"/>
        <v>9.1104493637885545E-2</v>
      </c>
      <c r="AL48" s="27">
        <f t="shared" si="13"/>
        <v>9.2873647692029826E-2</v>
      </c>
      <c r="AM48" s="27">
        <f t="shared" si="13"/>
        <v>9.4606094257847037E-2</v>
      </c>
      <c r="AN48" s="27">
        <f t="shared" si="13"/>
        <v>9.6459063726151303E-2</v>
      </c>
      <c r="AO48" s="27">
        <f t="shared" si="13"/>
        <v>9.8081828850291944E-2</v>
      </c>
      <c r="AP48" s="27">
        <f t="shared" si="13"/>
        <v>9.9720551186581713E-2</v>
      </c>
      <c r="AQ48" s="27">
        <f t="shared" si="13"/>
        <v>0.10137561463432668</v>
      </c>
      <c r="AR48" s="27">
        <f t="shared" si="13"/>
        <v>0.10306145873824542</v>
      </c>
      <c r="AS48" s="27">
        <f t="shared" si="13"/>
        <v>0.10469451017447387</v>
      </c>
      <c r="AT48" s="27">
        <f t="shared" si="13"/>
        <v>0.10361536005776417</v>
      </c>
      <c r="AU48" s="27">
        <f t="shared" si="13"/>
        <v>0.1021388275712732</v>
      </c>
      <c r="AV48" s="27">
        <f t="shared" si="13"/>
        <v>0.10078833039763954</v>
      </c>
      <c r="AW48" s="27">
        <f t="shared" si="13"/>
        <v>9.9328843871161435E-2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3.1905387698694387E-2</v>
      </c>
      <c r="V49" s="27">
        <f t="shared" si="13"/>
        <v>3.1433483672405185E-2</v>
      </c>
      <c r="W49" s="27">
        <f t="shared" si="13"/>
        <v>3.1041047414153568E-2</v>
      </c>
      <c r="X49" s="27">
        <f t="shared" si="13"/>
        <v>3.0760431373881528E-2</v>
      </c>
      <c r="Y49" s="27">
        <f t="shared" si="13"/>
        <v>3.0552431016197801E-2</v>
      </c>
      <c r="Z49" s="27">
        <f t="shared" si="13"/>
        <v>3.0426739981444573E-2</v>
      </c>
      <c r="AA49" s="27">
        <f t="shared" si="13"/>
        <v>3.030410502923021E-2</v>
      </c>
      <c r="AB49" s="27">
        <f t="shared" si="13"/>
        <v>3.0240248051067217E-2</v>
      </c>
      <c r="AC49" s="27">
        <f t="shared" si="13"/>
        <v>3.0178493679434107E-2</v>
      </c>
      <c r="AD49" s="27">
        <f t="shared" si="13"/>
        <v>3.0778780600953914E-2</v>
      </c>
      <c r="AE49" s="27">
        <f t="shared" si="13"/>
        <v>3.1337526867065243E-2</v>
      </c>
      <c r="AF49" s="27">
        <f t="shared" si="13"/>
        <v>3.1943184531533234E-2</v>
      </c>
      <c r="AG49" s="27">
        <f t="shared" si="13"/>
        <v>3.2698685903028914E-2</v>
      </c>
      <c r="AH49" s="27">
        <f t="shared" si="13"/>
        <v>3.3374481802799269E-2</v>
      </c>
      <c r="AI49" s="27">
        <f t="shared" si="13"/>
        <v>3.411393475183086E-2</v>
      </c>
      <c r="AJ49" s="27">
        <f t="shared" si="13"/>
        <v>3.493503599957426E-2</v>
      </c>
      <c r="AK49" s="27">
        <f t="shared" si="13"/>
        <v>3.5641922484432501E-2</v>
      </c>
      <c r="AL49" s="27">
        <f t="shared" si="13"/>
        <v>3.6334051370099325E-2</v>
      </c>
      <c r="AM49" s="27">
        <f t="shared" si="13"/>
        <v>3.7011819543123894E-2</v>
      </c>
      <c r="AN49" s="27">
        <f t="shared" si="13"/>
        <v>3.773673871580295E-2</v>
      </c>
      <c r="AO49" s="27">
        <f t="shared" si="13"/>
        <v>3.837159728814684E-2</v>
      </c>
      <c r="AP49" s="27">
        <f t="shared" si="13"/>
        <v>3.9012698644965753E-2</v>
      </c>
      <c r="AQ49" s="27">
        <f t="shared" si="13"/>
        <v>3.9660192975440933E-2</v>
      </c>
      <c r="AR49" s="27">
        <f t="shared" si="13"/>
        <v>4.0319729321820701E-2</v>
      </c>
      <c r="AS49" s="27">
        <f t="shared" si="13"/>
        <v>4.0958612107718124E-2</v>
      </c>
      <c r="AT49" s="27">
        <f t="shared" si="13"/>
        <v>4.0536426732738551E-2</v>
      </c>
      <c r="AU49" s="27">
        <f t="shared" si="13"/>
        <v>3.9958777328984299E-2</v>
      </c>
      <c r="AV49" s="27">
        <f t="shared" si="13"/>
        <v>3.943043549142998E-2</v>
      </c>
      <c r="AW49" s="27">
        <f t="shared" si="13"/>
        <v>3.8859454812358696E-2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0.36780418290966244</v>
      </c>
      <c r="V50" s="27">
        <f t="shared" si="13"/>
        <v>0.3714234316035242</v>
      </c>
      <c r="W50" s="27">
        <f t="shared" si="13"/>
        <v>0.37546920829626063</v>
      </c>
      <c r="X50" s="27">
        <f t="shared" si="13"/>
        <v>0.38018812574377231</v>
      </c>
      <c r="Y50" s="27">
        <f t="shared" si="13"/>
        <v>0.38504178818437407</v>
      </c>
      <c r="Z50" s="27">
        <f t="shared" si="13"/>
        <v>0.39044882164388489</v>
      </c>
      <c r="AA50" s="27">
        <f t="shared" si="13"/>
        <v>0.39589622321715578</v>
      </c>
      <c r="AB50" s="27">
        <f t="shared" si="13"/>
        <v>0.40178289794696498</v>
      </c>
      <c r="AC50" s="27">
        <f t="shared" si="13"/>
        <v>0.40772681555933066</v>
      </c>
      <c r="AD50" s="27">
        <f t="shared" si="13"/>
        <v>0.4183327086394717</v>
      </c>
      <c r="AE50" s="27">
        <f t="shared" si="13"/>
        <v>0.42886451256367109</v>
      </c>
      <c r="AF50" s="27">
        <f t="shared" si="13"/>
        <v>0.43998844562173473</v>
      </c>
      <c r="AG50" s="27">
        <f t="shared" si="13"/>
        <v>0.45253737301201774</v>
      </c>
      <c r="AH50" s="27">
        <f t="shared" si="13"/>
        <v>0.46475379787946464</v>
      </c>
      <c r="AI50" s="27">
        <f t="shared" si="13"/>
        <v>0.47751418311170685</v>
      </c>
      <c r="AJ50" s="27">
        <f t="shared" si="13"/>
        <v>0.49126087159164322</v>
      </c>
      <c r="AK50" s="27">
        <f t="shared" si="13"/>
        <v>0.50438474055677307</v>
      </c>
      <c r="AL50" s="27">
        <f t="shared" si="13"/>
        <v>0.51769580674814197</v>
      </c>
      <c r="AM50" s="27">
        <f t="shared" si="13"/>
        <v>0.53119835838978235</v>
      </c>
      <c r="AN50" s="27">
        <f t="shared" si="13"/>
        <v>0.54519652797518725</v>
      </c>
      <c r="AO50" s="27">
        <f t="shared" si="13"/>
        <v>0.55871614472799591</v>
      </c>
      <c r="AP50" s="27">
        <f t="shared" si="13"/>
        <v>0.57261412488817054</v>
      </c>
      <c r="AQ50" s="27">
        <f t="shared" si="13"/>
        <v>0.5869039367406349</v>
      </c>
      <c r="AR50" s="27">
        <f t="shared" si="13"/>
        <v>0.60165257008208883</v>
      </c>
      <c r="AS50" s="27">
        <f t="shared" si="13"/>
        <v>0.61630146676000175</v>
      </c>
      <c r="AT50" s="27">
        <f t="shared" si="13"/>
        <v>0.62070553747699242</v>
      </c>
      <c r="AU50" s="27">
        <f t="shared" si="13"/>
        <v>0.62350249802544178</v>
      </c>
      <c r="AV50" s="27">
        <f t="shared" si="13"/>
        <v>0.62672765733342273</v>
      </c>
      <c r="AW50" s="27">
        <f t="shared" si="13"/>
        <v>0.62943793912886614</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1.5747123914012153</v>
      </c>
      <c r="V51" s="27">
        <f t="shared" si="13"/>
        <v>1.5681887014284537</v>
      </c>
      <c r="W51" s="27">
        <f t="shared" si="13"/>
        <v>1.5667841618374447</v>
      </c>
      <c r="X51" s="27">
        <f t="shared" si="13"/>
        <v>1.573284324203015</v>
      </c>
      <c r="Y51" s="27">
        <f t="shared" si="13"/>
        <v>1.5864039702513664</v>
      </c>
      <c r="Z51" s="27">
        <f t="shared" si="13"/>
        <v>1.6057346145957432</v>
      </c>
      <c r="AA51" s="27">
        <f t="shared" si="13"/>
        <v>1.6251467618562128</v>
      </c>
      <c r="AB51" s="27">
        <f t="shared" si="13"/>
        <v>1.6492402013019869</v>
      </c>
      <c r="AC51" s="27">
        <f t="shared" si="13"/>
        <v>1.6735218799838179</v>
      </c>
      <c r="AD51" s="27">
        <f t="shared" si="13"/>
        <v>1.7546256181472317</v>
      </c>
      <c r="AE51" s="27">
        <f t="shared" si="13"/>
        <v>1.8336865864045497</v>
      </c>
      <c r="AF51" s="27">
        <f t="shared" si="13"/>
        <v>1.918240147256417</v>
      </c>
      <c r="AG51" s="27">
        <f t="shared" si="13"/>
        <v>2.0174720498760612</v>
      </c>
      <c r="AH51" s="27">
        <f t="shared" si="13"/>
        <v>2.1116370357227456</v>
      </c>
      <c r="AI51" s="27">
        <f t="shared" si="13"/>
        <v>2.2144237158788571</v>
      </c>
      <c r="AJ51" s="27">
        <f t="shared" si="13"/>
        <v>2.3266717998749207</v>
      </c>
      <c r="AK51" s="27">
        <f t="shared" ref="L51:AW53" si="14">AK1426</f>
        <v>2.4307382695623536</v>
      </c>
      <c r="AL51" s="27">
        <f t="shared" si="14"/>
        <v>2.5355359040186483</v>
      </c>
      <c r="AM51" s="27">
        <f t="shared" si="14"/>
        <v>2.6411109869624947</v>
      </c>
      <c r="AN51" s="27">
        <f t="shared" si="14"/>
        <v>2.7543227567882886</v>
      </c>
      <c r="AO51" s="27">
        <f t="shared" si="14"/>
        <v>2.8611734679045404</v>
      </c>
      <c r="AP51" s="27">
        <f t="shared" si="14"/>
        <v>2.970819997861887</v>
      </c>
      <c r="AQ51" s="27">
        <f t="shared" si="14"/>
        <v>3.0833673392377019</v>
      </c>
      <c r="AR51" s="27">
        <f t="shared" si="14"/>
        <v>3.1994763215129036</v>
      </c>
      <c r="AS51" s="27">
        <f t="shared" si="14"/>
        <v>3.3169218177603947</v>
      </c>
      <c r="AT51" s="27">
        <f t="shared" si="14"/>
        <v>3.3275624519833906</v>
      </c>
      <c r="AU51" s="27">
        <f t="shared" si="14"/>
        <v>3.3216912042453854</v>
      </c>
      <c r="AV51" s="27">
        <f t="shared" si="14"/>
        <v>3.3203232455460054</v>
      </c>
      <c r="AW51" s="27">
        <f t="shared" si="14"/>
        <v>3.3138133730724602</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1.5325174287902615E-2</v>
      </c>
      <c r="V52" s="27">
        <f t="shared" si="14"/>
        <v>1.5475976316813522E-2</v>
      </c>
      <c r="W52" s="27">
        <f t="shared" si="14"/>
        <v>1.5644550345677539E-2</v>
      </c>
      <c r="X52" s="27">
        <f t="shared" si="14"/>
        <v>1.584117190599053E-2</v>
      </c>
      <c r="Y52" s="27">
        <f t="shared" si="14"/>
        <v>1.60434078410156E-2</v>
      </c>
      <c r="Z52" s="27">
        <f t="shared" si="14"/>
        <v>1.6268700901828553E-2</v>
      </c>
      <c r="AA52" s="27">
        <f t="shared" si="14"/>
        <v>1.6495675967381506E-2</v>
      </c>
      <c r="AB52" s="27">
        <f t="shared" si="14"/>
        <v>1.6740954081123558E-2</v>
      </c>
      <c r="AC52" s="27">
        <f t="shared" si="14"/>
        <v>1.6988617314972129E-2</v>
      </c>
      <c r="AD52" s="27">
        <f t="shared" si="14"/>
        <v>1.7430529526644669E-2</v>
      </c>
      <c r="AE52" s="27">
        <f t="shared" si="14"/>
        <v>1.786935469015298E-2</v>
      </c>
      <c r="AF52" s="27">
        <f t="shared" si="14"/>
        <v>1.8332851900905632E-2</v>
      </c>
      <c r="AG52" s="27">
        <f t="shared" si="14"/>
        <v>1.8855723875500757E-2</v>
      </c>
      <c r="AH52" s="27">
        <f t="shared" si="14"/>
        <v>1.9364741578311039E-2</v>
      </c>
      <c r="AI52" s="27">
        <f t="shared" si="14"/>
        <v>1.9896424296321137E-2</v>
      </c>
      <c r="AJ52" s="27">
        <f t="shared" si="14"/>
        <v>2.046920298298515E-2</v>
      </c>
      <c r="AK52" s="27">
        <f t="shared" si="14"/>
        <v>2.1016030856532232E-2</v>
      </c>
      <c r="AL52" s="27">
        <f t="shared" si="14"/>
        <v>2.1570658614505935E-2</v>
      </c>
      <c r="AM52" s="27">
        <f t="shared" si="14"/>
        <v>2.2133264932907619E-2</v>
      </c>
      <c r="AN52" s="27">
        <f t="shared" si="14"/>
        <v>2.2716521998966156E-2</v>
      </c>
      <c r="AO52" s="27">
        <f t="shared" si="14"/>
        <v>2.3279839363666517E-2</v>
      </c>
      <c r="AP52" s="27">
        <f t="shared" si="14"/>
        <v>2.3858921870340458E-2</v>
      </c>
      <c r="AQ52" s="27">
        <f t="shared" si="14"/>
        <v>2.4454330697526477E-2</v>
      </c>
      <c r="AR52" s="27">
        <f t="shared" si="14"/>
        <v>2.5068857086753722E-2</v>
      </c>
      <c r="AS52" s="27">
        <f t="shared" si="14"/>
        <v>2.5679227781666765E-2</v>
      </c>
      <c r="AT52" s="27">
        <f t="shared" si="14"/>
        <v>2.5862730728208039E-2</v>
      </c>
      <c r="AU52" s="27">
        <f t="shared" si="14"/>
        <v>2.5979270751060095E-2</v>
      </c>
      <c r="AV52" s="27">
        <f t="shared" si="14"/>
        <v>2.6113652388892645E-2</v>
      </c>
      <c r="AW52" s="27">
        <f t="shared" si="14"/>
        <v>2.6226580797036117E-2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6.5613016308384037E-2</v>
      </c>
      <c r="V53" s="27">
        <f t="shared" si="14"/>
        <v>6.5341195892852283E-2</v>
      </c>
      <c r="W53" s="27">
        <f t="shared" si="14"/>
        <v>6.5282673409893577E-2</v>
      </c>
      <c r="X53" s="27">
        <f t="shared" si="14"/>
        <v>6.5553513508459005E-2</v>
      </c>
      <c r="Y53" s="27">
        <f t="shared" si="14"/>
        <v>6.6100165427140339E-2</v>
      </c>
      <c r="Z53" s="27">
        <f t="shared" si="14"/>
        <v>6.6905608941489364E-2</v>
      </c>
      <c r="AA53" s="27">
        <f t="shared" si="14"/>
        <v>6.7714448410675587E-2</v>
      </c>
      <c r="AB53" s="27">
        <f t="shared" si="14"/>
        <v>6.8718341720916176E-2</v>
      </c>
      <c r="AC53" s="27">
        <f t="shared" si="14"/>
        <v>6.9730078332659137E-2</v>
      </c>
      <c r="AD53" s="27">
        <f t="shared" si="14"/>
        <v>7.3109400756134729E-2</v>
      </c>
      <c r="AE53" s="27">
        <f t="shared" si="14"/>
        <v>7.6403607766856313E-2</v>
      </c>
      <c r="AF53" s="27">
        <f t="shared" si="14"/>
        <v>7.9926672802350787E-2</v>
      </c>
      <c r="AG53" s="27">
        <f t="shared" si="14"/>
        <v>8.4061335411502625E-2</v>
      </c>
      <c r="AH53" s="27">
        <f t="shared" si="14"/>
        <v>8.7984876488447827E-2</v>
      </c>
      <c r="AI53" s="27">
        <f t="shared" si="14"/>
        <v>9.2267654828285792E-2</v>
      </c>
      <c r="AJ53" s="27">
        <f t="shared" si="14"/>
        <v>9.6944658328121783E-2</v>
      </c>
      <c r="AK53" s="27">
        <f t="shared" si="14"/>
        <v>0.10128076123176481</v>
      </c>
      <c r="AL53" s="27">
        <f t="shared" si="14"/>
        <v>0.10564732933411043</v>
      </c>
      <c r="AM53" s="27">
        <f t="shared" si="14"/>
        <v>0.1100462911234374</v>
      </c>
      <c r="AN53" s="27">
        <f t="shared" si="14"/>
        <v>0.11476344819951216</v>
      </c>
      <c r="AO53" s="27">
        <f t="shared" si="14"/>
        <v>0.11921556116268929</v>
      </c>
      <c r="AP53" s="27">
        <f t="shared" si="14"/>
        <v>0.12378416657757875</v>
      </c>
      <c r="AQ53" s="27">
        <f t="shared" si="14"/>
        <v>0.12847363913490437</v>
      </c>
      <c r="AR53" s="27">
        <f t="shared" si="14"/>
        <v>0.1333115133963711</v>
      </c>
      <c r="AS53" s="27">
        <f t="shared" si="14"/>
        <v>0.13820507574001659</v>
      </c>
      <c r="AT53" s="27">
        <f t="shared" si="14"/>
        <v>0.13864843549930808</v>
      </c>
      <c r="AU53" s="27">
        <f t="shared" si="14"/>
        <v>0.13840380017689122</v>
      </c>
      <c r="AV53" s="27">
        <f t="shared" si="14"/>
        <v>0.13834680189775034</v>
      </c>
      <c r="AW53" s="27">
        <f t="shared" si="14"/>
        <v>0.13807555721135267</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6.6007517124244455</v>
      </c>
      <c r="W54" s="22">
        <f t="shared" si="15"/>
        <v>6.6002784832559032</v>
      </c>
      <c r="X54" s="22">
        <f t="shared" si="15"/>
        <v>6.5997148582591896</v>
      </c>
      <c r="Y54" s="22">
        <f t="shared" si="15"/>
        <v>6.599007137525664</v>
      </c>
      <c r="Z54" s="22">
        <f t="shared" si="15"/>
        <v>6.5982275724596908</v>
      </c>
      <c r="AA54" s="22">
        <f t="shared" si="15"/>
        <v>6.5973363206567672</v>
      </c>
      <c r="AB54" s="22">
        <f t="shared" si="15"/>
        <v>6.5964493805240059</v>
      </c>
      <c r="AC54" s="22">
        <f t="shared" si="15"/>
        <v>6.5954805991522667</v>
      </c>
      <c r="AD54" s="22">
        <f t="shared" si="15"/>
        <v>6.5945145730271486</v>
      </c>
      <c r="AE54" s="22">
        <f t="shared" si="15"/>
        <v>6.5925479257498747</v>
      </c>
      <c r="AF54" s="22">
        <f t="shared" si="15"/>
        <v>6.5906472764247885</v>
      </c>
      <c r="AG54" s="22">
        <f t="shared" si="15"/>
        <v>6.5886772588458173</v>
      </c>
      <c r="AH54" s="22">
        <f t="shared" si="15"/>
        <v>6.5864840426990678</v>
      </c>
      <c r="AI54" s="22">
        <f t="shared" si="15"/>
        <v>6.5844155786350456</v>
      </c>
      <c r="AJ54" s="22">
        <f t="shared" si="15"/>
        <v>6.5822701505167984</v>
      </c>
      <c r="AK54" s="22">
        <f t="shared" si="15"/>
        <v>6.5800096624760016</v>
      </c>
      <c r="AL54" s="22">
        <f t="shared" si="15"/>
        <v>6.5779218785415985</v>
      </c>
      <c r="AM54" s="22">
        <f t="shared" si="15"/>
        <v>6.5758590585708045</v>
      </c>
      <c r="AN54" s="22">
        <f t="shared" si="15"/>
        <v>6.5738200041774837</v>
      </c>
      <c r="AO54" s="22">
        <f t="shared" si="15"/>
        <v>6.5717279509176141</v>
      </c>
      <c r="AP54" s="22">
        <f t="shared" si="15"/>
        <v>6.5697660121399908</v>
      </c>
      <c r="AQ54" s="22">
        <f t="shared" si="15"/>
        <v>6.5677964767585859</v>
      </c>
      <c r="AR54" s="22">
        <f t="shared" si="15"/>
        <v>6.5658191596470648</v>
      </c>
      <c r="AS54" s="22">
        <f t="shared" si="15"/>
        <v>6.5638262853025298</v>
      </c>
      <c r="AT54" s="22">
        <f t="shared" si="15"/>
        <v>6.5618729804775473</v>
      </c>
      <c r="AU54" s="22">
        <f t="shared" si="15"/>
        <v>6.561377910368746</v>
      </c>
      <c r="AV54" s="22">
        <f t="shared" si="15"/>
        <v>6.5611086133274776</v>
      </c>
      <c r="AW54" s="22">
        <f t="shared" si="15"/>
        <v>6.5607818169023533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4.3564961302001354E-2</v>
      </c>
      <c r="W55" s="22">
        <f t="shared" si="16"/>
        <v>4.3561837989488969E-2</v>
      </c>
      <c r="X55" s="22">
        <f t="shared" si="16"/>
        <v>4.3558118064510654E-2</v>
      </c>
      <c r="Y55" s="22">
        <f t="shared" si="16"/>
        <v>4.3553447107669403E-2</v>
      </c>
      <c r="Z55" s="22">
        <f t="shared" si="16"/>
        <v>4.3548301978233964E-2</v>
      </c>
      <c r="AA55" s="22">
        <f t="shared" si="15"/>
        <v>4.3542419716334671E-2</v>
      </c>
      <c r="AB55" s="22">
        <f t="shared" si="15"/>
        <v>4.3536565911458443E-2</v>
      </c>
      <c r="AC55" s="22">
        <f t="shared" si="15"/>
        <v>4.3530171954404978E-2</v>
      </c>
      <c r="AD55" s="22">
        <f t="shared" si="15"/>
        <v>4.3523796181979192E-2</v>
      </c>
      <c r="AE55" s="22">
        <f t="shared" si="15"/>
        <v>4.3510816309949178E-2</v>
      </c>
      <c r="AF55" s="22">
        <f t="shared" si="15"/>
        <v>4.3498272024403609E-2</v>
      </c>
      <c r="AG55" s="22">
        <f t="shared" si="15"/>
        <v>4.3485269908382404E-2</v>
      </c>
      <c r="AH55" s="22">
        <f t="shared" si="15"/>
        <v>4.3470794681813855E-2</v>
      </c>
      <c r="AI55" s="22">
        <f t="shared" si="15"/>
        <v>4.3457142818991309E-2</v>
      </c>
      <c r="AJ55" s="22">
        <f t="shared" si="15"/>
        <v>4.3442982993410872E-2</v>
      </c>
      <c r="AK55" s="22">
        <f t="shared" si="15"/>
        <v>4.3428063772341617E-2</v>
      </c>
      <c r="AL55" s="22">
        <f t="shared" si="15"/>
        <v>4.341428439837456E-2</v>
      </c>
      <c r="AM55" s="22">
        <f t="shared" si="15"/>
        <v>4.3400669786567307E-2</v>
      </c>
      <c r="AN55" s="22">
        <f t="shared" si="15"/>
        <v>4.3387212027571391E-2</v>
      </c>
      <c r="AO55" s="22">
        <f t="shared" si="15"/>
        <v>4.3373404476056268E-2</v>
      </c>
      <c r="AP55" s="22">
        <f t="shared" si="15"/>
        <v>4.3360455680123942E-2</v>
      </c>
      <c r="AQ55" s="22">
        <f t="shared" si="15"/>
        <v>4.3347456746606679E-2</v>
      </c>
      <c r="AR55" s="22">
        <f t="shared" si="15"/>
        <v>4.3334406453670642E-2</v>
      </c>
      <c r="AS55" s="22">
        <f t="shared" si="15"/>
        <v>4.3321253482996702E-2</v>
      </c>
      <c r="AT55" s="22">
        <f t="shared" si="15"/>
        <v>4.3308361671151811E-2</v>
      </c>
      <c r="AU55" s="22">
        <f t="shared" si="15"/>
        <v>4.3305094208433745E-2</v>
      </c>
      <c r="AV55" s="22">
        <f t="shared" si="15"/>
        <v>4.3303316847961369E-2</v>
      </c>
      <c r="AW55" s="22">
        <f t="shared" si="15"/>
        <v>4.3301159991555531E-2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2.9920831317593892</v>
      </c>
      <c r="W56" s="22">
        <f t="shared" si="15"/>
        <v>2.9956160654028894</v>
      </c>
      <c r="X56" s="22">
        <f t="shared" si="15"/>
        <v>2.999823856987974</v>
      </c>
      <c r="Y56" s="22">
        <f t="shared" si="15"/>
        <v>3.0051074078675009</v>
      </c>
      <c r="Z56" s="22">
        <f t="shared" si="15"/>
        <v>3.0109273188788133</v>
      </c>
      <c r="AA56" s="22">
        <f t="shared" si="15"/>
        <v>3.0175810369686715</v>
      </c>
      <c r="AB56" s="22">
        <f t="shared" si="15"/>
        <v>3.024202565908769</v>
      </c>
      <c r="AC56" s="22">
        <f t="shared" si="15"/>
        <v>3.0314350877584868</v>
      </c>
      <c r="AD56" s="22">
        <f t="shared" si="15"/>
        <v>3.0386470400741876</v>
      </c>
      <c r="AE56" s="22">
        <f t="shared" si="15"/>
        <v>3.0533292168981085</v>
      </c>
      <c r="AF56" s="22">
        <f t="shared" si="15"/>
        <v>3.0675186802521446</v>
      </c>
      <c r="AG56" s="22">
        <f t="shared" si="15"/>
        <v>3.0822260183574164</v>
      </c>
      <c r="AH56" s="22">
        <f t="shared" si="15"/>
        <v>3.0985996648428551</v>
      </c>
      <c r="AI56" s="22">
        <f t="shared" si="15"/>
        <v>3.1140419637709953</v>
      </c>
      <c r="AJ56" s="22">
        <f t="shared" si="15"/>
        <v>3.1300588445605206</v>
      </c>
      <c r="AK56" s="22">
        <f t="shared" si="15"/>
        <v>3.1469347152399401</v>
      </c>
      <c r="AL56" s="22">
        <f t="shared" si="15"/>
        <v>3.162521248345938</v>
      </c>
      <c r="AM56" s="22">
        <f t="shared" si="15"/>
        <v>3.177921410803688</v>
      </c>
      <c r="AN56" s="22">
        <f t="shared" si="15"/>
        <v>3.1931441492694401</v>
      </c>
      <c r="AO56" s="22">
        <f t="shared" si="15"/>
        <v>3.2087625553971719</v>
      </c>
      <c r="AP56" s="22">
        <f t="shared" si="15"/>
        <v>3.2234095805061624</v>
      </c>
      <c r="AQ56" s="22">
        <f t="shared" si="15"/>
        <v>3.2381133187234368</v>
      </c>
      <c r="AR56" s="22">
        <f t="shared" si="15"/>
        <v>3.2528751521257839</v>
      </c>
      <c r="AS56" s="22">
        <f t="shared" si="15"/>
        <v>3.2677531294084665</v>
      </c>
      <c r="AT56" s="22">
        <f t="shared" si="15"/>
        <v>3.2823356969907755</v>
      </c>
      <c r="AU56" s="22">
        <f t="shared" si="15"/>
        <v>3.2860316860792262</v>
      </c>
      <c r="AV56" s="22">
        <f t="shared" si="15"/>
        <v>3.2880421466349921</v>
      </c>
      <c r="AW56" s="22">
        <f t="shared" si="15"/>
        <v>3.2904818738573378</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0.32597623656611813</v>
      </c>
      <c r="V57" s="22">
        <f t="shared" si="15"/>
        <v>0.32669963700008048</v>
      </c>
      <c r="W57" s="22">
        <f t="shared" si="15"/>
        <v>0.32769408884254947</v>
      </c>
      <c r="X57" s="22">
        <f t="shared" si="15"/>
        <v>0.32908091691708596</v>
      </c>
      <c r="Y57" s="22">
        <f t="shared" si="15"/>
        <v>0.33048218535590351</v>
      </c>
      <c r="Z57" s="22">
        <f t="shared" si="15"/>
        <v>0.33219997258327627</v>
      </c>
      <c r="AA57" s="22">
        <f t="shared" si="15"/>
        <v>0.33396502638692988</v>
      </c>
      <c r="AB57" s="22">
        <f t="shared" si="15"/>
        <v>0.3359787314923427</v>
      </c>
      <c r="AC57" s="22">
        <f t="shared" si="15"/>
        <v>0.3380423415403031</v>
      </c>
      <c r="AD57" s="22">
        <f t="shared" si="15"/>
        <v>0.34240937791750115</v>
      </c>
      <c r="AE57" s="22">
        <f t="shared" si="15"/>
        <v>0.34673617337200874</v>
      </c>
      <c r="AF57" s="22">
        <f t="shared" si="15"/>
        <v>0.35135697598400939</v>
      </c>
      <c r="AG57" s="22">
        <f t="shared" si="15"/>
        <v>0.35668385844634987</v>
      </c>
      <c r="AH57" s="22">
        <f t="shared" si="15"/>
        <v>0.36183388664803473</v>
      </c>
      <c r="AI57" s="22">
        <f t="shared" si="15"/>
        <v>0.36717393728353659</v>
      </c>
      <c r="AJ57" s="22">
        <f t="shared" si="15"/>
        <v>0.37298827155953246</v>
      </c>
      <c r="AK57" s="22">
        <f t="shared" si="15"/>
        <v>0.37848018465288702</v>
      </c>
      <c r="AL57" s="22">
        <f t="shared" si="15"/>
        <v>0.38405022698338281</v>
      </c>
      <c r="AM57" s="22">
        <f t="shared" si="15"/>
        <v>0.38969969690443573</v>
      </c>
      <c r="AN57" s="22">
        <f t="shared" si="15"/>
        <v>0.39551104991856234</v>
      </c>
      <c r="AO57" s="22">
        <f t="shared" si="15"/>
        <v>0.40107398201650862</v>
      </c>
      <c r="AP57" s="22">
        <f t="shared" si="15"/>
        <v>0.40680522922380336</v>
      </c>
      <c r="AQ57" s="22">
        <f t="shared" si="15"/>
        <v>0.41270967779038581</v>
      </c>
      <c r="AR57" s="22">
        <f t="shared" si="15"/>
        <v>0.41881789946779274</v>
      </c>
      <c r="AS57" s="22">
        <f t="shared" si="15"/>
        <v>0.42479530255222547</v>
      </c>
      <c r="AT57" s="22">
        <f t="shared" si="15"/>
        <v>0.4258678570884521</v>
      </c>
      <c r="AU57" s="22">
        <f t="shared" si="15"/>
        <v>0.42618917461826755</v>
      </c>
      <c r="AV57" s="22">
        <f t="shared" si="15"/>
        <v>0.42673066696139056</v>
      </c>
      <c r="AW57" s="22">
        <f t="shared" si="15"/>
        <v>0.42704399137945392</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0.95314498551395777</v>
      </c>
      <c r="V58" s="22">
        <f t="shared" si="15"/>
        <v>0.95526018723360828</v>
      </c>
      <c r="W58" s="22">
        <f t="shared" si="15"/>
        <v>0.95816793534730293</v>
      </c>
      <c r="X58" s="22">
        <f t="shared" si="15"/>
        <v>0.96222298009209484</v>
      </c>
      <c r="Y58" s="22">
        <f t="shared" si="15"/>
        <v>0.96632024803986749</v>
      </c>
      <c r="Z58" s="22">
        <f t="shared" si="15"/>
        <v>0.97134300767166737</v>
      </c>
      <c r="AA58" s="22">
        <f t="shared" si="15"/>
        <v>0.97650397339063155</v>
      </c>
      <c r="AB58" s="22">
        <f t="shared" si="15"/>
        <v>0.98239198824639784</v>
      </c>
      <c r="AC58" s="22">
        <f t="shared" si="15"/>
        <v>0.98842592369515803</v>
      </c>
      <c r="AD58" s="22">
        <f t="shared" si="15"/>
        <v>1.0011950103878902</v>
      </c>
      <c r="AE58" s="22">
        <f t="shared" si="15"/>
        <v>1.0138464337991548</v>
      </c>
      <c r="AF58" s="22">
        <f t="shared" si="15"/>
        <v>1.027357525543368</v>
      </c>
      <c r="AG58" s="22">
        <f t="shared" si="15"/>
        <v>1.0429331741271022</v>
      </c>
      <c r="AH58" s="22">
        <f t="shared" si="15"/>
        <v>1.0579917060231707</v>
      </c>
      <c r="AI58" s="22">
        <f t="shared" si="15"/>
        <v>1.0736058579602454</v>
      </c>
      <c r="AJ58" s="22">
        <f t="shared" si="15"/>
        <v>1.0906068013960208</v>
      </c>
      <c r="AK58" s="22">
        <f t="shared" si="15"/>
        <v>1.1066649947200229</v>
      </c>
      <c r="AL58" s="22">
        <f t="shared" si="15"/>
        <v>1.1229516356492486</v>
      </c>
      <c r="AM58" s="22">
        <f t="shared" si="15"/>
        <v>1.1394705205311262</v>
      </c>
      <c r="AN58" s="22">
        <f t="shared" si="15"/>
        <v>1.1564627468443551</v>
      </c>
      <c r="AO58" s="22">
        <f t="shared" si="15"/>
        <v>1.1727285976614799</v>
      </c>
      <c r="AP58" s="22">
        <f t="shared" si="15"/>
        <v>1.1894865969374968</v>
      </c>
      <c r="AQ58" s="22">
        <f t="shared" si="15"/>
        <v>1.2067510319243755</v>
      </c>
      <c r="AR58" s="22">
        <f t="shared" si="15"/>
        <v>1.2246112935298172</v>
      </c>
      <c r="AS58" s="22">
        <f t="shared" si="15"/>
        <v>1.2420890453939994</v>
      </c>
      <c r="AT58" s="22">
        <f t="shared" si="15"/>
        <v>1.24522516350084</v>
      </c>
      <c r="AU58" s="22">
        <f t="shared" si="15"/>
        <v>1.2461646865640166</v>
      </c>
      <c r="AV58" s="22">
        <f t="shared" si="15"/>
        <v>1.2477479943442977</v>
      </c>
      <c r="AW58" s="22">
        <f t="shared" si="15"/>
        <v>1.248664145782397</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5.0987882526188445E-2</v>
      </c>
      <c r="V59" s="22">
        <f t="shared" si="15"/>
        <v>5.1101033891867161E-2</v>
      </c>
      <c r="W59" s="22">
        <f t="shared" si="15"/>
        <v>5.1256582020945206E-2</v>
      </c>
      <c r="X59" s="22">
        <f t="shared" si="15"/>
        <v>5.1473504050886305E-2</v>
      </c>
      <c r="Y59" s="22">
        <f t="shared" si="15"/>
        <v>5.1692684784116205E-2</v>
      </c>
      <c r="Z59" s="22">
        <f t="shared" si="15"/>
        <v>5.1961374104162718E-2</v>
      </c>
      <c r="AA59" s="22">
        <f t="shared" si="15"/>
        <v>5.2237456670613344E-2</v>
      </c>
      <c r="AB59" s="22">
        <f t="shared" si="15"/>
        <v>5.255243226649961E-2</v>
      </c>
      <c r="AC59" s="22">
        <f t="shared" si="15"/>
        <v>5.28752137913545E-2</v>
      </c>
      <c r="AD59" s="22">
        <f t="shared" si="15"/>
        <v>5.3558287932383181E-2</v>
      </c>
      <c r="AE59" s="22">
        <f t="shared" si="15"/>
        <v>5.4235067751284276E-2</v>
      </c>
      <c r="AF59" s="22">
        <f t="shared" si="15"/>
        <v>5.4957834978856722E-2</v>
      </c>
      <c r="AG59" s="22">
        <f t="shared" si="15"/>
        <v>5.5791044356576308E-2</v>
      </c>
      <c r="AH59" s="22">
        <f t="shared" si="15"/>
        <v>5.6596590907209005E-2</v>
      </c>
      <c r="AI59" s="22">
        <f t="shared" si="15"/>
        <v>5.7431859997235581E-2</v>
      </c>
      <c r="AJ59" s="22">
        <f t="shared" si="15"/>
        <v>5.8341314613177618E-2</v>
      </c>
      <c r="AK59" s="22">
        <f t="shared" si="15"/>
        <v>5.9200337413728314E-2</v>
      </c>
      <c r="AL59" s="22">
        <f t="shared" si="15"/>
        <v>6.00715808730828E-2</v>
      </c>
      <c r="AM59" s="22">
        <f t="shared" si="15"/>
        <v>6.0955248074423256E-2</v>
      </c>
      <c r="AN59" s="22">
        <f t="shared" si="15"/>
        <v>6.1864236373459565E-2</v>
      </c>
      <c r="AO59" s="22">
        <f t="shared" si="15"/>
        <v>6.273436767903931E-2</v>
      </c>
      <c r="AP59" s="22">
        <f t="shared" si="15"/>
        <v>6.3630826152247133E-2</v>
      </c>
      <c r="AQ59" s="22">
        <f t="shared" si="15"/>
        <v>6.4554376080506265E-2</v>
      </c>
      <c r="AR59" s="22">
        <f t="shared" si="15"/>
        <v>6.5509799373358393E-2</v>
      </c>
      <c r="AS59" s="22">
        <f t="shared" si="15"/>
        <v>6.6444760551790549E-2</v>
      </c>
      <c r="AT59" s="22">
        <f t="shared" si="15"/>
        <v>6.66125251878638E-2</v>
      </c>
      <c r="AU59" s="22">
        <f t="shared" si="15"/>
        <v>6.6662784374350609E-2</v>
      </c>
      <c r="AV59" s="22">
        <f t="shared" si="15"/>
        <v>6.6747482413296103E-2</v>
      </c>
      <c r="AW59" s="22">
        <f t="shared" si="15"/>
        <v>6.6796491349619486E-2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0.32516446366729418</v>
      </c>
      <c r="V60" s="22">
        <f t="shared" si="15"/>
        <v>0.32161835754447049</v>
      </c>
      <c r="W60" s="22">
        <f t="shared" si="15"/>
        <v>0.31879989357470184</v>
      </c>
      <c r="X60" s="22">
        <f t="shared" si="15"/>
        <v>0.31703851740880723</v>
      </c>
      <c r="Y60" s="22">
        <f t="shared" si="15"/>
        <v>0.31584155353628157</v>
      </c>
      <c r="Z60" s="22">
        <f t="shared" si="15"/>
        <v>0.31542333741744427</v>
      </c>
      <c r="AA60" s="22">
        <f t="shared" si="15"/>
        <v>0.31499718495892426</v>
      </c>
      <c r="AB60" s="22">
        <f t="shared" si="15"/>
        <v>0.31512267478555672</v>
      </c>
      <c r="AC60" s="22">
        <f t="shared" si="15"/>
        <v>0.31523579513435995</v>
      </c>
      <c r="AD60" s="22">
        <f t="shared" si="15"/>
        <v>0.31916892776149813</v>
      </c>
      <c r="AE60" s="22">
        <f t="shared" si="15"/>
        <v>0.32251851095624262</v>
      </c>
      <c r="AF60" s="22">
        <f t="shared" si="15"/>
        <v>0.32615668108522727</v>
      </c>
      <c r="AG60" s="22">
        <f t="shared" si="15"/>
        <v>0.3310682325494565</v>
      </c>
      <c r="AH60" s="22">
        <f t="shared" si="15"/>
        <v>0.33500217866628129</v>
      </c>
      <c r="AI60" s="22">
        <f t="shared" si="15"/>
        <v>0.33927317037971827</v>
      </c>
      <c r="AJ60" s="22">
        <f t="shared" si="15"/>
        <v>0.34410160376720783</v>
      </c>
      <c r="AK60" s="22">
        <f t="shared" si="15"/>
        <v>0.34762564965784504</v>
      </c>
      <c r="AL60" s="22">
        <f t="shared" si="15"/>
        <v>0.35079318781439139</v>
      </c>
      <c r="AM60" s="22">
        <f t="shared" si="15"/>
        <v>0.35360661521926884</v>
      </c>
      <c r="AN60" s="22">
        <f t="shared" si="15"/>
        <v>0.35838624445989831</v>
      </c>
      <c r="AO60" s="22">
        <f t="shared" si="15"/>
        <v>0.36221485225748246</v>
      </c>
      <c r="AP60" s="22">
        <f t="shared" si="15"/>
        <v>0.36597283410645065</v>
      </c>
      <c r="AQ60" s="22">
        <f t="shared" si="15"/>
        <v>0.36965745482817469</v>
      </c>
      <c r="AR60" s="22">
        <f t="shared" si="15"/>
        <v>0.37331483807251847</v>
      </c>
      <c r="AS60" s="22">
        <f t="shared" si="15"/>
        <v>0.37659810954383977</v>
      </c>
      <c r="AT60" s="22">
        <f t="shared" si="15"/>
        <v>0.37039897180794035</v>
      </c>
      <c r="AU60" s="22">
        <f t="shared" si="15"/>
        <v>0.36282453701960099</v>
      </c>
      <c r="AV60" s="22">
        <f t="shared" si="15"/>
        <v>0.35568293688759689</v>
      </c>
      <c r="AW60" s="22">
        <f t="shared" si="15"/>
        <v>0.34817386081172674</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2.1625877622004555</v>
      </c>
      <c r="V61" s="22">
        <f t="shared" si="17"/>
        <v>2.1390034946633691</v>
      </c>
      <c r="W61" s="22">
        <f t="shared" si="17"/>
        <v>2.120258593635497</v>
      </c>
      <c r="X61" s="22">
        <f t="shared" si="17"/>
        <v>2.1085441199871933</v>
      </c>
      <c r="Y61" s="22">
        <f t="shared" si="17"/>
        <v>2.1005834117556552</v>
      </c>
      <c r="Z61" s="22">
        <f t="shared" si="17"/>
        <v>2.0978019606390341</v>
      </c>
      <c r="AA61" s="22">
        <f t="shared" si="17"/>
        <v>2.0949677269062552</v>
      </c>
      <c r="AB61" s="22">
        <f t="shared" si="17"/>
        <v>2.0958023284500262</v>
      </c>
      <c r="AC61" s="22">
        <f t="shared" si="17"/>
        <v>2.0965546636813071</v>
      </c>
      <c r="AD61" s="22">
        <f t="shared" si="17"/>
        <v>2.1227129479865181</v>
      </c>
      <c r="AE61" s="22">
        <f t="shared" si="17"/>
        <v>2.144990190535502</v>
      </c>
      <c r="AF61" s="22">
        <f t="shared" si="17"/>
        <v>2.1691867528197375</v>
      </c>
      <c r="AG61" s="22">
        <f t="shared" si="17"/>
        <v>2.2018522568239756</v>
      </c>
      <c r="AH61" s="22">
        <f t="shared" si="17"/>
        <v>2.2280159514462325</v>
      </c>
      <c r="AI61" s="22">
        <f t="shared" si="17"/>
        <v>2.2564212522831317</v>
      </c>
      <c r="AJ61" s="22">
        <f t="shared" si="17"/>
        <v>2.2885339586859725</v>
      </c>
      <c r="AK61" s="22">
        <f t="shared" si="17"/>
        <v>2.3119715091199051</v>
      </c>
      <c r="AL61" s="22">
        <f t="shared" si="17"/>
        <v>2.3330380155160624</v>
      </c>
      <c r="AM61" s="22">
        <f t="shared" si="17"/>
        <v>2.3517494196068016</v>
      </c>
      <c r="AN61" s="22">
        <f t="shared" si="17"/>
        <v>2.3835375417990745</v>
      </c>
      <c r="AO61" s="22">
        <f t="shared" si="17"/>
        <v>2.4090006575280825</v>
      </c>
      <c r="AP61" s="22">
        <f t="shared" si="17"/>
        <v>2.4339940576847026</v>
      </c>
      <c r="AQ61" s="22">
        <f t="shared" si="17"/>
        <v>2.4584995512779502</v>
      </c>
      <c r="AR61" s="22">
        <f t="shared" si="17"/>
        <v>2.4828238952012995</v>
      </c>
      <c r="AS61" s="22">
        <f t="shared" si="17"/>
        <v>2.5046601150138263</v>
      </c>
      <c r="AT61" s="22">
        <f t="shared" si="17"/>
        <v>2.4634311957996768</v>
      </c>
      <c r="AU61" s="22">
        <f t="shared" si="17"/>
        <v>2.41305551884499</v>
      </c>
      <c r="AV61" s="22">
        <f t="shared" si="17"/>
        <v>2.3655585172544238</v>
      </c>
      <c r="AW61" s="22">
        <f t="shared" si="17"/>
        <v>2.3156175247979878</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0.40488405007514677</v>
      </c>
      <c r="V62" s="22">
        <f t="shared" si="17"/>
        <v>0.40986348765236291</v>
      </c>
      <c r="W62" s="22">
        <f t="shared" si="17"/>
        <v>0.41569058377599444</v>
      </c>
      <c r="X62" s="22">
        <f t="shared" si="17"/>
        <v>0.42287337687881998</v>
      </c>
      <c r="Y62" s="22">
        <f t="shared" si="17"/>
        <v>0.43083948909294068</v>
      </c>
      <c r="Z62" s="22">
        <f t="shared" si="17"/>
        <v>0.43994434757272466</v>
      </c>
      <c r="AA62" s="22">
        <f t="shared" si="17"/>
        <v>0.44914387642432319</v>
      </c>
      <c r="AB62" s="22">
        <f t="shared" si="17"/>
        <v>0.45925869645881551</v>
      </c>
      <c r="AC62" s="22">
        <f t="shared" si="17"/>
        <v>0.46950747064421172</v>
      </c>
      <c r="AD62" s="22">
        <f t="shared" si="17"/>
        <v>0.4911298246659957</v>
      </c>
      <c r="AE62" s="22">
        <f t="shared" si="17"/>
        <v>0.51277376246560891</v>
      </c>
      <c r="AF62" s="22">
        <f t="shared" si="17"/>
        <v>0.53583187032759139</v>
      </c>
      <c r="AG62" s="22">
        <f t="shared" si="17"/>
        <v>0.56207643628355086</v>
      </c>
      <c r="AH62" s="22">
        <f t="shared" si="17"/>
        <v>0.58783353973330543</v>
      </c>
      <c r="AI62" s="22">
        <f t="shared" si="17"/>
        <v>0.61538528738750753</v>
      </c>
      <c r="AJ62" s="22">
        <f t="shared" si="17"/>
        <v>0.64527661326693864</v>
      </c>
      <c r="AK62" s="22">
        <f t="shared" si="17"/>
        <v>0.67408134085626836</v>
      </c>
      <c r="AL62" s="22">
        <f t="shared" si="17"/>
        <v>0.70352819443026682</v>
      </c>
      <c r="AM62" s="22">
        <f t="shared" si="17"/>
        <v>0.73363212375574727</v>
      </c>
      <c r="AN62" s="22">
        <f t="shared" si="17"/>
        <v>0.76452787642144748</v>
      </c>
      <c r="AO62" s="22">
        <f t="shared" si="17"/>
        <v>0.79457240409376606</v>
      </c>
      <c r="AP62" s="22">
        <f t="shared" si="17"/>
        <v>0.82563458221528374</v>
      </c>
      <c r="AQ62" s="22">
        <f t="shared" si="17"/>
        <v>0.85775303306019013</v>
      </c>
      <c r="AR62" s="22">
        <f t="shared" si="17"/>
        <v>0.89108515119874909</v>
      </c>
      <c r="AS62" s="22">
        <f t="shared" si="17"/>
        <v>0.92483899080099408</v>
      </c>
      <c r="AT62" s="22">
        <f t="shared" si="17"/>
        <v>0.93598793483320897</v>
      </c>
      <c r="AU62" s="22">
        <f t="shared" si="17"/>
        <v>0.94359082835355401</v>
      </c>
      <c r="AV62" s="22">
        <f t="shared" si="17"/>
        <v>0.95217451073973358</v>
      </c>
      <c r="AW62" s="22">
        <f t="shared" si="17"/>
        <v>0.95962583467377616</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5.9727899526368568E-2</v>
      </c>
      <c r="V63" s="22">
        <f t="shared" si="17"/>
        <v>5.9836675729280198E-2</v>
      </c>
      <c r="W63" s="22">
        <f t="shared" si="17"/>
        <v>5.9959249399707856E-2</v>
      </c>
      <c r="X63" s="22">
        <f t="shared" si="17"/>
        <v>6.0095351868613554E-2</v>
      </c>
      <c r="Y63" s="22">
        <f t="shared" si="17"/>
        <v>6.0177634005082255E-2</v>
      </c>
      <c r="Z63" s="22">
        <f t="shared" si="17"/>
        <v>6.0271320258102265E-2</v>
      </c>
      <c r="AA63" s="22">
        <f t="shared" si="17"/>
        <v>6.0374981580126101E-2</v>
      </c>
      <c r="AB63" s="22">
        <f t="shared" si="17"/>
        <v>6.0488842365611209E-2</v>
      </c>
      <c r="AC63" s="22">
        <f t="shared" si="17"/>
        <v>6.0611811942094841E-2</v>
      </c>
      <c r="AD63" s="22">
        <f t="shared" si="17"/>
        <v>6.06983759275012E-2</v>
      </c>
      <c r="AE63" s="22">
        <f t="shared" si="17"/>
        <v>6.0792530225501393E-2</v>
      </c>
      <c r="AF63" s="22">
        <f t="shared" si="17"/>
        <v>6.0895083008995501E-2</v>
      </c>
      <c r="AG63" s="22">
        <f t="shared" si="17"/>
        <v>6.1007134766683534E-2</v>
      </c>
      <c r="AH63" s="22">
        <f t="shared" si="17"/>
        <v>6.1125412792503671E-2</v>
      </c>
      <c r="AI63" s="22">
        <f t="shared" si="17"/>
        <v>6.1201054673147869E-2</v>
      </c>
      <c r="AJ63" s="22">
        <f t="shared" si="17"/>
        <v>6.1284263591400136E-2</v>
      </c>
      <c r="AK63" s="22">
        <f t="shared" si="17"/>
        <v>6.1372109438900577E-2</v>
      </c>
      <c r="AL63" s="22">
        <f t="shared" si="17"/>
        <v>6.1465744375397952E-2</v>
      </c>
      <c r="AM63" s="22">
        <f t="shared" si="17"/>
        <v>6.15649807034492E-2</v>
      </c>
      <c r="AN63" s="22">
        <f t="shared" si="17"/>
        <v>6.1623491081048712E-2</v>
      </c>
      <c r="AO63" s="22">
        <f t="shared" si="17"/>
        <v>6.1685855939589557E-2</v>
      </c>
      <c r="AP63" s="22">
        <f t="shared" si="17"/>
        <v>6.1753325345994238E-2</v>
      </c>
      <c r="AQ63" s="22">
        <f t="shared" si="17"/>
        <v>6.1825763222221122E-2</v>
      </c>
      <c r="AR63" s="22">
        <f t="shared" si="17"/>
        <v>6.190313080298479E-2</v>
      </c>
      <c r="AS63" s="22">
        <f t="shared" si="17"/>
        <v>6.1937271693977246E-2</v>
      </c>
      <c r="AT63" s="22">
        <f t="shared" si="17"/>
        <v>6.1958552786276926E-2</v>
      </c>
      <c r="AU63" s="22">
        <f t="shared" si="17"/>
        <v>6.1980930819069795E-2</v>
      </c>
      <c r="AV63" s="22">
        <f t="shared" si="17"/>
        <v>6.2007580683895905E-2</v>
      </c>
      <c r="AW63" s="22">
        <f t="shared" si="17"/>
        <v>6.203687329368316E-2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4.8610391330714729E-2</v>
      </c>
      <c r="V64" s="22">
        <f t="shared" si="17"/>
        <v>4.8698920373807381E-2</v>
      </c>
      <c r="W64" s="22">
        <f t="shared" si="17"/>
        <v>4.8798678679952065E-2</v>
      </c>
      <c r="X64" s="22">
        <f t="shared" si="17"/>
        <v>4.8909447589072369E-2</v>
      </c>
      <c r="Y64" s="22">
        <f t="shared" si="17"/>
        <v>4.8976414063450151E-2</v>
      </c>
      <c r="Z64" s="22">
        <f t="shared" si="17"/>
        <v>4.9052661938525685E-2</v>
      </c>
      <c r="AA64" s="22">
        <f t="shared" si="17"/>
        <v>4.9137028163847463E-2</v>
      </c>
      <c r="AB64" s="22">
        <f t="shared" si="17"/>
        <v>4.9229695366001629E-2</v>
      </c>
      <c r="AC64" s="22">
        <f t="shared" si="17"/>
        <v>4.9329775885859906E-2</v>
      </c>
      <c r="AD64" s="22">
        <f t="shared" si="17"/>
        <v>4.9400227203236169E-2</v>
      </c>
      <c r="AE64" s="22">
        <f t="shared" si="17"/>
        <v>4.9476856003303669E-2</v>
      </c>
      <c r="AF64" s="22">
        <f t="shared" si="17"/>
        <v>4.9560320028947183E-2</v>
      </c>
      <c r="AG64" s="22">
        <f t="shared" si="17"/>
        <v>4.9651514928377813E-2</v>
      </c>
      <c r="AH64" s="22">
        <f t="shared" si="17"/>
        <v>4.9747777163724013E-2</v>
      </c>
      <c r="AI64" s="22">
        <f t="shared" si="17"/>
        <v>4.9809339372478424E-2</v>
      </c>
      <c r="AJ64" s="22">
        <f t="shared" si="17"/>
        <v>4.9877060121249484E-2</v>
      </c>
      <c r="AK64" s="22">
        <f t="shared" si="17"/>
        <v>4.9948554700125304E-2</v>
      </c>
      <c r="AL64" s="22">
        <f t="shared" si="17"/>
        <v>5.0024760810526939E-2</v>
      </c>
      <c r="AM64" s="22">
        <f t="shared" si="17"/>
        <v>5.0105525692249665E-2</v>
      </c>
      <c r="AN64" s="22">
        <f t="shared" si="17"/>
        <v>5.015314518623111E-2</v>
      </c>
      <c r="AO64" s="22">
        <f t="shared" si="17"/>
        <v>5.0203901703754654E-2</v>
      </c>
      <c r="AP64" s="22">
        <f t="shared" si="17"/>
        <v>5.0258812629372172E-2</v>
      </c>
      <c r="AQ64" s="22">
        <f t="shared" si="17"/>
        <v>5.0317767214055016E-2</v>
      </c>
      <c r="AR64" s="22">
        <f t="shared" si="17"/>
        <v>5.0380733908130228E-2</v>
      </c>
      <c r="AS64" s="22">
        <f t="shared" si="17"/>
        <v>5.0408519952586543E-2</v>
      </c>
      <c r="AT64" s="22">
        <f t="shared" si="17"/>
        <v>5.042583986895454E-2</v>
      </c>
      <c r="AU64" s="22">
        <f t="shared" si="17"/>
        <v>5.0444052545775574E-2</v>
      </c>
      <c r="AV64" s="22">
        <f t="shared" si="17"/>
        <v>5.0465741913196513E-2</v>
      </c>
      <c r="AW64" s="22">
        <f t="shared" si="17"/>
        <v>5.0489582115784373E-2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7.5542064381065093E-3</v>
      </c>
      <c r="V65" s="22">
        <f t="shared" si="17"/>
        <v>7.5782813675955053E-3</v>
      </c>
      <c r="W65" s="22">
        <f t="shared" si="17"/>
        <v>7.6044384869322105E-3</v>
      </c>
      <c r="X65" s="22">
        <f t="shared" si="17"/>
        <v>7.6326502436862044E-3</v>
      </c>
      <c r="Y65" s="22">
        <f t="shared" si="17"/>
        <v>7.6502183183195108E-3</v>
      </c>
      <c r="Z65" s="22">
        <f t="shared" si="17"/>
        <v>7.6695343884536143E-3</v>
      </c>
      <c r="AA65" s="22">
        <f t="shared" si="17"/>
        <v>7.6903444181301598E-3</v>
      </c>
      <c r="AB65" s="22">
        <f t="shared" si="17"/>
        <v>7.7127045569016627E-3</v>
      </c>
      <c r="AC65" s="22">
        <f t="shared" si="17"/>
        <v>7.7364223542177131E-3</v>
      </c>
      <c r="AD65" s="22">
        <f t="shared" si="17"/>
        <v>7.7530063506026335E-3</v>
      </c>
      <c r="AE65" s="22">
        <f t="shared" si="17"/>
        <v>7.7707203598988521E-3</v>
      </c>
      <c r="AF65" s="22">
        <f t="shared" si="17"/>
        <v>7.7897236704747713E-3</v>
      </c>
      <c r="AG65" s="22">
        <f t="shared" si="17"/>
        <v>7.8102274542581739E-3</v>
      </c>
      <c r="AH65" s="22">
        <f t="shared" si="17"/>
        <v>7.8316297580619931E-3</v>
      </c>
      <c r="AI65" s="22">
        <f t="shared" si="17"/>
        <v>7.8448990385486181E-3</v>
      </c>
      <c r="AJ65" s="22">
        <f t="shared" si="17"/>
        <v>7.8593617227037914E-3</v>
      </c>
      <c r="AK65" s="22">
        <f t="shared" si="17"/>
        <v>7.8744810835778938E-3</v>
      </c>
      <c r="AL65" s="22">
        <f t="shared" si="17"/>
        <v>7.8904746921901088E-3</v>
      </c>
      <c r="AM65" s="22">
        <f t="shared" si="17"/>
        <v>7.9073119262949854E-3</v>
      </c>
      <c r="AN65" s="22">
        <f t="shared" si="17"/>
        <v>7.9165040970348727E-3</v>
      </c>
      <c r="AO65" s="22">
        <f t="shared" si="17"/>
        <v>7.9262563140872124E-3</v>
      </c>
      <c r="AP65" s="22">
        <f t="shared" si="17"/>
        <v>7.9368004966482338E-3</v>
      </c>
      <c r="AQ65" s="22">
        <f t="shared" si="17"/>
        <v>7.9481138267067097E-3</v>
      </c>
      <c r="AR65" s="22">
        <f t="shared" si="17"/>
        <v>7.9601910376334382E-3</v>
      </c>
      <c r="AS65" s="22">
        <f t="shared" si="17"/>
        <v>7.96428083472254E-3</v>
      </c>
      <c r="AT65" s="22">
        <f t="shared" si="17"/>
        <v>7.9659377902861934E-3</v>
      </c>
      <c r="AU65" s="22">
        <f t="shared" si="17"/>
        <v>7.9677064881148139E-3</v>
      </c>
      <c r="AV65" s="22">
        <f t="shared" si="17"/>
        <v>7.9701645495979506E-3</v>
      </c>
      <c r="AW65" s="22">
        <f t="shared" si="17"/>
        <v>7.9730181485450462E-3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9.1149503577846708E-2</v>
      </c>
      <c r="V66" s="22">
        <f t="shared" si="17"/>
        <v>9.1439993107034628E-2</v>
      </c>
      <c r="W66" s="22">
        <f t="shared" si="17"/>
        <v>9.1755606462600364E-2</v>
      </c>
      <c r="X66" s="22">
        <f t="shared" si="17"/>
        <v>9.2096011195281977E-2</v>
      </c>
      <c r="Y66" s="22">
        <f t="shared" si="17"/>
        <v>9.2307988627294835E-2</v>
      </c>
      <c r="Z66" s="22">
        <f t="shared" si="17"/>
        <v>9.2541057476845587E-2</v>
      </c>
      <c r="AA66" s="22">
        <f t="shared" si="17"/>
        <v>9.2792152530971853E-2</v>
      </c>
      <c r="AB66" s="22">
        <f t="shared" si="17"/>
        <v>9.306195129350936E-2</v>
      </c>
      <c r="AC66" s="22">
        <f t="shared" si="17"/>
        <v>9.3348131644686E-2</v>
      </c>
      <c r="AD66" s="22">
        <f t="shared" si="17"/>
        <v>9.3548235130102658E-2</v>
      </c>
      <c r="AE66" s="22">
        <f t="shared" si="17"/>
        <v>9.376197341842625E-2</v>
      </c>
      <c r="AF66" s="22">
        <f t="shared" si="17"/>
        <v>9.3991268492571042E-2</v>
      </c>
      <c r="AG66" s="22">
        <f t="shared" si="17"/>
        <v>9.4238668365560607E-2</v>
      </c>
      <c r="AH66" s="22">
        <f t="shared" si="17"/>
        <v>9.4496909834485776E-2</v>
      </c>
      <c r="AI66" s="22">
        <f t="shared" si="17"/>
        <v>9.46570177609901E-2</v>
      </c>
      <c r="AJ66" s="22">
        <f t="shared" si="17"/>
        <v>9.4831525367043507E-2</v>
      </c>
      <c r="AK66" s="22">
        <f t="shared" si="17"/>
        <v>9.5013956473391989E-2</v>
      </c>
      <c r="AL66" s="22">
        <f t="shared" si="17"/>
        <v>9.5206936304876089E-2</v>
      </c>
      <c r="AM66" s="22">
        <f t="shared" si="17"/>
        <v>9.5410095371663298E-2</v>
      </c>
      <c r="AN66" s="22">
        <f t="shared" si="17"/>
        <v>9.5521008649796235E-2</v>
      </c>
      <c r="AO66" s="22">
        <f t="shared" si="17"/>
        <v>9.5638679480000252E-2</v>
      </c>
      <c r="AP66" s="22">
        <f t="shared" si="17"/>
        <v>9.5765906213072141E-2</v>
      </c>
      <c r="AQ66" s="22">
        <f t="shared" si="17"/>
        <v>9.5902413525533289E-2</v>
      </c>
      <c r="AR66" s="22">
        <f t="shared" si="17"/>
        <v>9.6048137869922806E-2</v>
      </c>
      <c r="AS66" s="22">
        <f t="shared" si="17"/>
        <v>9.6097485604520763E-2</v>
      </c>
      <c r="AT66" s="22">
        <f t="shared" si="17"/>
        <v>9.6117478528769645E-2</v>
      </c>
      <c r="AU66" s="22">
        <f t="shared" si="17"/>
        <v>9.6138819741824741E-2</v>
      </c>
      <c r="AV66" s="22">
        <f t="shared" si="17"/>
        <v>9.6168478857681275E-2</v>
      </c>
      <c r="AW66" s="22">
        <f t="shared" si="17"/>
        <v>9.6202910552071516E-2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0.10428056541130729</v>
      </c>
      <c r="V69" s="22">
        <f t="shared" si="18"/>
        <v>0.10273817955641536</v>
      </c>
      <c r="W69" s="22">
        <f t="shared" si="18"/>
        <v>0.10145552863598629</v>
      </c>
      <c r="X69" s="22">
        <f t="shared" si="18"/>
        <v>0.10053835440762707</v>
      </c>
      <c r="Y69" s="22">
        <f t="shared" si="18"/>
        <v>9.9858519543689628E-2</v>
      </c>
      <c r="Z69" s="22">
        <f t="shared" si="18"/>
        <v>9.9447707040955638E-2</v>
      </c>
      <c r="AA69" s="22">
        <f t="shared" si="18"/>
        <v>9.9046883133818917E-2</v>
      </c>
      <c r="AB69" s="22">
        <f t="shared" si="18"/>
        <v>9.8838170992434499E-2</v>
      </c>
      <c r="AC69" s="22">
        <f t="shared" si="18"/>
        <v>9.8636331075886999E-2</v>
      </c>
      <c r="AD69" s="22">
        <f t="shared" si="18"/>
        <v>0.10059832759435153</v>
      </c>
      <c r="AE69" s="22">
        <f t="shared" si="18"/>
        <v>0.10242455133755742</v>
      </c>
      <c r="AF69" s="22">
        <f t="shared" si="18"/>
        <v>0.10440410175997709</v>
      </c>
      <c r="AG69" s="22">
        <f t="shared" si="18"/>
        <v>0.10687340603336827</v>
      </c>
      <c r="AH69" s="22">
        <f t="shared" si="18"/>
        <v>0.10908219845414112</v>
      </c>
      <c r="AI69" s="22">
        <f t="shared" si="18"/>
        <v>0.11149904956243303</v>
      </c>
      <c r="AJ69" s="22">
        <f t="shared" si="18"/>
        <v>0.11418276251973131</v>
      </c>
      <c r="AK69" s="22">
        <f t="shared" si="18"/>
        <v>0.11649317237961981</v>
      </c>
      <c r="AL69" s="22">
        <f t="shared" si="18"/>
        <v>0.11875534804149991</v>
      </c>
      <c r="AM69" s="22">
        <f t="shared" si="18"/>
        <v>0.12097058670176176</v>
      </c>
      <c r="AN69" s="22">
        <f t="shared" si="18"/>
        <v>0.12333993516160081</v>
      </c>
      <c r="AO69" s="22">
        <f t="shared" si="18"/>
        <v>0.12541492674313065</v>
      </c>
      <c r="AP69" s="22">
        <f t="shared" si="18"/>
        <v>0.12751032243637175</v>
      </c>
      <c r="AQ69" s="22">
        <f t="shared" si="18"/>
        <v>0.12962661312433388</v>
      </c>
      <c r="AR69" s="22">
        <f t="shared" si="18"/>
        <v>0.13178226231309467</v>
      </c>
      <c r="AS69" s="22">
        <f t="shared" si="18"/>
        <v>0.13387040675986037</v>
      </c>
      <c r="AT69" s="22">
        <f t="shared" si="18"/>
        <v>0.13249052289739111</v>
      </c>
      <c r="AU69" s="22">
        <f t="shared" si="18"/>
        <v>0.13060251554885594</v>
      </c>
      <c r="AV69" s="22">
        <f t="shared" si="18"/>
        <v>0.12887566658933464</v>
      </c>
      <c r="AW69" s="22">
        <f t="shared" si="18"/>
        <v>0.12700945550878659</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2.6456377664760063E-2</v>
      </c>
      <c r="V70" s="22">
        <f t="shared" si="18"/>
        <v>2.6065068483410149E-2</v>
      </c>
      <c r="W70" s="22">
        <f t="shared" si="18"/>
        <v>2.5739655046792514E-2</v>
      </c>
      <c r="X70" s="22">
        <f t="shared" si="18"/>
        <v>2.5506964442611874E-2</v>
      </c>
      <c r="Y70" s="22">
        <f t="shared" si="18"/>
        <v>2.5334487741521323E-2</v>
      </c>
      <c r="Z70" s="22">
        <f t="shared" si="18"/>
        <v>2.5230263040793365E-2</v>
      </c>
      <c r="AA70" s="22">
        <f t="shared" si="18"/>
        <v>2.5128572484912244E-2</v>
      </c>
      <c r="AB70" s="22">
        <f t="shared" si="18"/>
        <v>2.5075621417626519E-2</v>
      </c>
      <c r="AC70" s="22">
        <f t="shared" si="18"/>
        <v>2.5024413860025133E-2</v>
      </c>
      <c r="AD70" s="22">
        <f t="shared" si="18"/>
        <v>2.5522179869105606E-2</v>
      </c>
      <c r="AE70" s="22">
        <f t="shared" si="18"/>
        <v>2.5985499806622646E-2</v>
      </c>
      <c r="AF70" s="22">
        <f t="shared" si="18"/>
        <v>2.6487719308170253E-2</v>
      </c>
      <c r="AG70" s="22">
        <f t="shared" si="18"/>
        <v>2.7114191231949816E-2</v>
      </c>
      <c r="AH70" s="22">
        <f t="shared" si="18"/>
        <v>2.7674570303894221E-2</v>
      </c>
      <c r="AI70" s="22">
        <f t="shared" si="18"/>
        <v>2.8287734659383341E-2</v>
      </c>
      <c r="AJ70" s="22">
        <f t="shared" si="18"/>
        <v>2.8968602885040228E-2</v>
      </c>
      <c r="AK70" s="22">
        <f t="shared" si="18"/>
        <v>2.9554762689338411E-2</v>
      </c>
      <c r="AL70" s="22">
        <f t="shared" si="18"/>
        <v>3.0128685293408199E-2</v>
      </c>
      <c r="AM70" s="22">
        <f t="shared" si="18"/>
        <v>3.0690699800927448E-2</v>
      </c>
      <c r="AN70" s="22">
        <f t="shared" si="18"/>
        <v>3.1291812553104023E-2</v>
      </c>
      <c r="AO70" s="22">
        <f t="shared" si="18"/>
        <v>3.1818245841182431E-2</v>
      </c>
      <c r="AP70" s="22">
        <f t="shared" si="18"/>
        <v>3.2349855730319919E-2</v>
      </c>
      <c r="AQ70" s="22">
        <f t="shared" si="18"/>
        <v>3.2886766759410581E-2</v>
      </c>
      <c r="AR70" s="22">
        <f t="shared" si="18"/>
        <v>3.3433663190453565E-2</v>
      </c>
      <c r="AS70" s="22">
        <f t="shared" si="18"/>
        <v>3.3963433410669631E-2</v>
      </c>
      <c r="AT70" s="22">
        <f t="shared" si="18"/>
        <v>3.3613351605349492E-2</v>
      </c>
      <c r="AU70" s="22">
        <f t="shared" si="18"/>
        <v>3.3134356931225184E-2</v>
      </c>
      <c r="AV70" s="22">
        <f t="shared" si="18"/>
        <v>3.2696248755814977E-2</v>
      </c>
      <c r="AW70" s="22">
        <f t="shared" si="18"/>
        <v>3.2222783878113177E-2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0.17614567671319886</v>
      </c>
      <c r="V71" s="22">
        <f t="shared" si="18"/>
        <v>0.17787897676794623</v>
      </c>
      <c r="W71" s="22">
        <f t="shared" si="18"/>
        <v>0.17981654601399147</v>
      </c>
      <c r="X71" s="22">
        <f t="shared" si="18"/>
        <v>0.18207649015211952</v>
      </c>
      <c r="Y71" s="22">
        <f t="shared" si="18"/>
        <v>0.18440096522571381</v>
      </c>
      <c r="Z71" s="22">
        <f t="shared" si="18"/>
        <v>0.18699045607979251</v>
      </c>
      <c r="AA71" s="22">
        <f t="shared" si="18"/>
        <v>0.18959927969039292</v>
      </c>
      <c r="AB71" s="22">
        <f t="shared" si="18"/>
        <v>0.19241847629568934</v>
      </c>
      <c r="AC71" s="22">
        <f t="shared" si="18"/>
        <v>0.19526508717943455</v>
      </c>
      <c r="AD71" s="22">
        <f t="shared" si="18"/>
        <v>0.20034437202869937</v>
      </c>
      <c r="AE71" s="22">
        <f t="shared" si="18"/>
        <v>0.20538817472437035</v>
      </c>
      <c r="AF71" s="22">
        <f t="shared" si="18"/>
        <v>0.21071555491000082</v>
      </c>
      <c r="AG71" s="22">
        <f t="shared" si="18"/>
        <v>0.21672538136085742</v>
      </c>
      <c r="AH71" s="22">
        <f t="shared" si="18"/>
        <v>0.22257596850826059</v>
      </c>
      <c r="AI71" s="22">
        <f t="shared" si="18"/>
        <v>0.22868706456506227</v>
      </c>
      <c r="AJ71" s="22">
        <f t="shared" si="18"/>
        <v>0.23527051265341281</v>
      </c>
      <c r="AK71" s="22">
        <f t="shared" si="18"/>
        <v>0.24155568527344778</v>
      </c>
      <c r="AL71" s="22">
        <f t="shared" si="18"/>
        <v>0.24793050880999448</v>
      </c>
      <c r="AM71" s="22">
        <f t="shared" si="18"/>
        <v>0.25439703694313381</v>
      </c>
      <c r="AN71" s="22">
        <f t="shared" si="18"/>
        <v>0.26110092224117815</v>
      </c>
      <c r="AO71" s="22">
        <f t="shared" si="18"/>
        <v>0.2675756230534076</v>
      </c>
      <c r="AP71" s="22">
        <f t="shared" si="18"/>
        <v>0.27423152647705579</v>
      </c>
      <c r="AQ71" s="22">
        <f t="shared" si="18"/>
        <v>0.28107508262952857</v>
      </c>
      <c r="AR71" s="22">
        <f t="shared" si="18"/>
        <v>0.28813837369917716</v>
      </c>
      <c r="AS71" s="22">
        <f t="shared" si="18"/>
        <v>0.29515389972723893</v>
      </c>
      <c r="AT71" s="22">
        <f t="shared" si="18"/>
        <v>0.29726306012503578</v>
      </c>
      <c r="AU71" s="22">
        <f t="shared" si="18"/>
        <v>0.29860255687749043</v>
      </c>
      <c r="AV71" s="22">
        <f t="shared" si="18"/>
        <v>0.30014712296784329</v>
      </c>
      <c r="AW71" s="22">
        <f t="shared" si="18"/>
        <v>0.30144510826307597</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0.72752669754706611</v>
      </c>
      <c r="V72" s="22">
        <f t="shared" si="18"/>
        <v>0.72451271312196042</v>
      </c>
      <c r="W72" s="22">
        <f t="shared" si="18"/>
        <v>0.72386380729267963</v>
      </c>
      <c r="X72" s="22">
        <f t="shared" si="18"/>
        <v>0.72686692182023782</v>
      </c>
      <c r="Y72" s="22">
        <f t="shared" si="18"/>
        <v>0.73292827804926364</v>
      </c>
      <c r="Z72" s="22">
        <f t="shared" si="18"/>
        <v>0.74185915324788143</v>
      </c>
      <c r="AA72" s="22">
        <f t="shared" si="18"/>
        <v>0.75082768328919247</v>
      </c>
      <c r="AB72" s="22">
        <f t="shared" si="18"/>
        <v>0.76195899877781781</v>
      </c>
      <c r="AC72" s="22">
        <f t="shared" si="18"/>
        <v>0.77317728193781265</v>
      </c>
      <c r="AD72" s="22">
        <f t="shared" si="18"/>
        <v>0.81064770200115277</v>
      </c>
      <c r="AE72" s="22">
        <f t="shared" si="18"/>
        <v>0.84717434994982244</v>
      </c>
      <c r="AF72" s="22">
        <f t="shared" si="18"/>
        <v>0.88623860906679464</v>
      </c>
      <c r="AG72" s="22">
        <f t="shared" si="18"/>
        <v>0.9320843513105207</v>
      </c>
      <c r="AH72" s="22">
        <f t="shared" si="18"/>
        <v>0.97558914720321399</v>
      </c>
      <c r="AI72" s="22">
        <f t="shared" si="18"/>
        <v>1.0230772182783778</v>
      </c>
      <c r="AJ72" s="22">
        <f t="shared" si="18"/>
        <v>1.0749365154437325</v>
      </c>
      <c r="AK72" s="22">
        <f t="shared" si="18"/>
        <v>1.1230158570622424</v>
      </c>
      <c r="AL72" s="22">
        <f t="shared" si="18"/>
        <v>1.1714330012487373</v>
      </c>
      <c r="AM72" s="22">
        <f t="shared" si="18"/>
        <v>1.2202093313626119</v>
      </c>
      <c r="AN72" s="22">
        <f t="shared" si="18"/>
        <v>1.2725138572395742</v>
      </c>
      <c r="AO72" s="22">
        <f t="shared" si="18"/>
        <v>1.3218795353236785</v>
      </c>
      <c r="AP72" s="22">
        <f t="shared" si="18"/>
        <v>1.3725368987082276</v>
      </c>
      <c r="AQ72" s="22">
        <f t="shared" si="18"/>
        <v>1.4245344546022212</v>
      </c>
      <c r="AR72" s="22">
        <f t="shared" si="18"/>
        <v>1.4781775102430434</v>
      </c>
      <c r="AS72" s="22">
        <f t="shared" si="18"/>
        <v>1.5324380434637692</v>
      </c>
      <c r="AT72" s="22">
        <f t="shared" si="18"/>
        <v>1.5373540811595001</v>
      </c>
      <c r="AU72" s="22">
        <f t="shared" si="18"/>
        <v>1.5346415290130659</v>
      </c>
      <c r="AV72" s="22">
        <f t="shared" si="18"/>
        <v>1.534009523778094</v>
      </c>
      <c r="AW72" s="22">
        <f t="shared" si="18"/>
        <v>1.5310019231216234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1.1019017173571768</v>
      </c>
      <c r="V74" s="22">
        <f t="shared" si="18"/>
        <v>1.104347037264287</v>
      </c>
      <c r="W74" s="22">
        <f t="shared" si="18"/>
        <v>1.1077085957772288</v>
      </c>
      <c r="X74" s="22">
        <f t="shared" si="18"/>
        <v>1.112396508776988</v>
      </c>
      <c r="Y74" s="22">
        <f t="shared" si="18"/>
        <v>1.1171332347281706</v>
      </c>
      <c r="Z74" s="22">
        <f t="shared" si="18"/>
        <v>1.1229398932620429</v>
      </c>
      <c r="AA74" s="22">
        <f t="shared" si="18"/>
        <v>1.1289063276192273</v>
      </c>
      <c r="AB74" s="22">
        <f t="shared" si="18"/>
        <v>1.1357132812097084</v>
      </c>
      <c r="AC74" s="22">
        <f t="shared" si="18"/>
        <v>1.1426889291273503</v>
      </c>
      <c r="AD74" s="22">
        <f t="shared" si="18"/>
        <v>1.1574508790611446</v>
      </c>
      <c r="AE74" s="22">
        <f t="shared" si="18"/>
        <v>1.1720768020799477</v>
      </c>
      <c r="AF74" s="22">
        <f t="shared" ref="L74:AW81" si="19">AF1483</f>
        <v>1.1876965613218127</v>
      </c>
      <c r="AG74" s="22">
        <f t="shared" si="19"/>
        <v>1.2057030914764186</v>
      </c>
      <c r="AH74" s="22">
        <f t="shared" si="19"/>
        <v>1.2231117988707176</v>
      </c>
      <c r="AI74" s="22">
        <f t="shared" si="19"/>
        <v>1.2411628415725382</v>
      </c>
      <c r="AJ74" s="22">
        <f t="shared" si="19"/>
        <v>1.2608171114404865</v>
      </c>
      <c r="AK74" s="22">
        <f t="shared" si="19"/>
        <v>1.2793814967861539</v>
      </c>
      <c r="AL74" s="22">
        <f t="shared" si="19"/>
        <v>1.2982099834095358</v>
      </c>
      <c r="AM74" s="22">
        <f t="shared" si="19"/>
        <v>1.3173069601515912</v>
      </c>
      <c r="AN74" s="22">
        <f t="shared" si="19"/>
        <v>1.3369511524212199</v>
      </c>
      <c r="AO74" s="22">
        <f t="shared" si="19"/>
        <v>1.3557556042329248</v>
      </c>
      <c r="AP74" s="22">
        <f t="shared" si="19"/>
        <v>1.3751290138005747</v>
      </c>
      <c r="AQ74" s="22">
        <f t="shared" si="19"/>
        <v>1.3950878981784689</v>
      </c>
      <c r="AR74" s="22">
        <f t="shared" si="19"/>
        <v>1.415735599456436</v>
      </c>
      <c r="AS74" s="22">
        <f t="shared" si="19"/>
        <v>1.4359410929410399</v>
      </c>
      <c r="AT74" s="22">
        <f t="shared" si="19"/>
        <v>1.4395666630067512</v>
      </c>
      <c r="AU74" s="22">
        <f t="shared" si="19"/>
        <v>1.4406528168370132</v>
      </c>
      <c r="AV74" s="22">
        <f t="shared" si="19"/>
        <v>1.442483230455835</v>
      </c>
      <c r="AW74" s="22">
        <f t="shared" si="19"/>
        <v>1.443542365066355</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0.75040260882848964</v>
      </c>
      <c r="V75" s="22">
        <f t="shared" si="19"/>
        <v>0.75206788841632533</v>
      </c>
      <c r="W75" s="22">
        <f t="shared" si="19"/>
        <v>0.75435713276371708</v>
      </c>
      <c r="X75" s="22">
        <f t="shared" si="19"/>
        <v>0.75754963359166516</v>
      </c>
      <c r="Y75" s="22">
        <f t="shared" si="19"/>
        <v>0.760775376373515</v>
      </c>
      <c r="Z75" s="22">
        <f t="shared" si="19"/>
        <v>0.76472975056474957</v>
      </c>
      <c r="AA75" s="22">
        <f t="shared" si="19"/>
        <v>0.76879293318485942</v>
      </c>
      <c r="AB75" s="22">
        <f t="shared" si="19"/>
        <v>0.773428515153751</v>
      </c>
      <c r="AC75" s="22">
        <f t="shared" si="19"/>
        <v>0.7781789791136603</v>
      </c>
      <c r="AD75" s="22">
        <f t="shared" si="19"/>
        <v>0.78823196802113116</v>
      </c>
      <c r="AE75" s="22">
        <f t="shared" si="19"/>
        <v>0.79819232166878484</v>
      </c>
      <c r="AF75" s="22">
        <f t="shared" si="19"/>
        <v>0.80882948458425841</v>
      </c>
      <c r="AG75" s="22">
        <f t="shared" si="19"/>
        <v>0.82109205482180458</v>
      </c>
      <c r="AH75" s="22">
        <f t="shared" si="19"/>
        <v>0.83294750366922621</v>
      </c>
      <c r="AI75" s="22">
        <f t="shared" si="19"/>
        <v>0.84524038725598427</v>
      </c>
      <c r="AJ75" s="22">
        <f t="shared" si="19"/>
        <v>0.85862507951229627</v>
      </c>
      <c r="AK75" s="22">
        <f t="shared" si="19"/>
        <v>0.87126755295184966</v>
      </c>
      <c r="AL75" s="22">
        <f t="shared" si="19"/>
        <v>0.88408988116853038</v>
      </c>
      <c r="AM75" s="22">
        <f t="shared" si="19"/>
        <v>0.89709505299306103</v>
      </c>
      <c r="AN75" s="22">
        <f t="shared" si="19"/>
        <v>0.91047288233596557</v>
      </c>
      <c r="AO75" s="22">
        <f t="shared" si="19"/>
        <v>0.923278842681446</v>
      </c>
      <c r="AP75" s="22">
        <f t="shared" si="19"/>
        <v>0.93647226715158449</v>
      </c>
      <c r="AQ75" s="22">
        <f t="shared" si="19"/>
        <v>0.95006440397336878</v>
      </c>
      <c r="AR75" s="22">
        <f t="shared" si="19"/>
        <v>0.96412562981704841</v>
      </c>
      <c r="AS75" s="22">
        <f t="shared" si="19"/>
        <v>0.97788570912782347</v>
      </c>
      <c r="AT75" s="22">
        <f t="shared" si="19"/>
        <v>0.98035474714904147</v>
      </c>
      <c r="AU75" s="22">
        <f t="shared" si="19"/>
        <v>0.98109442533900959</v>
      </c>
      <c r="AV75" s="22">
        <f t="shared" si="19"/>
        <v>0.98234094953727802</v>
      </c>
      <c r="AW75" s="22">
        <f t="shared" si="19"/>
        <v>0.98306222745373362</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12.481060221572905</v>
      </c>
      <c r="V76" s="22">
        <f t="shared" si="19"/>
        <v>12.344947057262504</v>
      </c>
      <c r="W76" s="22">
        <f t="shared" si="19"/>
        <v>12.236763591756228</v>
      </c>
      <c r="X76" s="22">
        <f t="shared" si="19"/>
        <v>12.169155213671388</v>
      </c>
      <c r="Y76" s="22">
        <f t="shared" si="19"/>
        <v>12.123211145837072</v>
      </c>
      <c r="Z76" s="22">
        <f t="shared" si="19"/>
        <v>12.107158405922103</v>
      </c>
      <c r="AA76" s="22">
        <f t="shared" si="19"/>
        <v>12.090801038827392</v>
      </c>
      <c r="AB76" s="22">
        <f t="shared" si="19"/>
        <v>12.095617820051674</v>
      </c>
      <c r="AC76" s="22">
        <f t="shared" si="19"/>
        <v>12.099959813238058</v>
      </c>
      <c r="AD76" s="22">
        <f t="shared" si="19"/>
        <v>12.250928540340333</v>
      </c>
      <c r="AE76" s="22">
        <f t="shared" si="19"/>
        <v>12.379498400340626</v>
      </c>
      <c r="AF76" s="22">
        <f t="shared" si="19"/>
        <v>12.519145334584479</v>
      </c>
      <c r="AG76" s="22">
        <f t="shared" si="19"/>
        <v>12.70766953220136</v>
      </c>
      <c r="AH76" s="22">
        <f t="shared" si="19"/>
        <v>12.858669484160288</v>
      </c>
      <c r="AI76" s="22">
        <f t="shared" si="19"/>
        <v>13.022606539827569</v>
      </c>
      <c r="AJ76" s="22">
        <f t="shared" si="19"/>
        <v>13.207940346620095</v>
      </c>
      <c r="AK76" s="22">
        <f t="shared" si="19"/>
        <v>13.343206754543544</v>
      </c>
      <c r="AL76" s="22">
        <f t="shared" si="19"/>
        <v>13.464789027219062</v>
      </c>
      <c r="AM76" s="22">
        <f t="shared" si="19"/>
        <v>13.572779170032538</v>
      </c>
      <c r="AN76" s="22">
        <f t="shared" si="19"/>
        <v>13.756239686339526</v>
      </c>
      <c r="AO76" s="22">
        <f t="shared" si="19"/>
        <v>13.903196349277103</v>
      </c>
      <c r="AP76" s="22">
        <f t="shared" si="19"/>
        <v>14.047442117217296</v>
      </c>
      <c r="AQ76" s="22">
        <f t="shared" si="19"/>
        <v>14.188872003505695</v>
      </c>
      <c r="AR76" s="22">
        <f t="shared" si="19"/>
        <v>14.329256410864343</v>
      </c>
      <c r="AS76" s="22">
        <f t="shared" si="19"/>
        <v>14.45528097238981</v>
      </c>
      <c r="AT76" s="22">
        <f t="shared" si="19"/>
        <v>14.217334271415888</v>
      </c>
      <c r="AU76" s="22">
        <f t="shared" si="19"/>
        <v>13.926598390651352</v>
      </c>
      <c r="AV76" s="22">
        <f t="shared" si="19"/>
        <v>13.652476365382505</v>
      </c>
      <c r="AW76" s="22">
        <f t="shared" si="19"/>
        <v>13.36424920287436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7.8481007499210067</v>
      </c>
      <c r="V77" s="22">
        <f t="shared" si="19"/>
        <v>7.7625126822460988</v>
      </c>
      <c r="W77" s="22">
        <f t="shared" si="19"/>
        <v>7.6944868317417239</v>
      </c>
      <c r="X77" s="22">
        <f t="shared" si="19"/>
        <v>7.6519746289857826</v>
      </c>
      <c r="Y77" s="22">
        <f t="shared" si="19"/>
        <v>7.6230849620164909</v>
      </c>
      <c r="Z77" s="22">
        <f t="shared" si="19"/>
        <v>7.612990986190046</v>
      </c>
      <c r="AA77" s="22">
        <f t="shared" si="19"/>
        <v>7.6027054605468916</v>
      </c>
      <c r="AB77" s="22">
        <f t="shared" si="19"/>
        <v>7.6057342564718695</v>
      </c>
      <c r="AC77" s="22">
        <f t="shared" si="19"/>
        <v>7.6084645052950659</v>
      </c>
      <c r="AD77" s="22">
        <f t="shared" si="19"/>
        <v>7.7033937628542999</v>
      </c>
      <c r="AE77" s="22">
        <f t="shared" si="19"/>
        <v>7.7842385946852906</v>
      </c>
      <c r="AF77" s="22">
        <f t="shared" si="19"/>
        <v>7.8720486997490475</v>
      </c>
      <c r="AG77" s="22">
        <f t="shared" si="19"/>
        <v>7.9905928675063622</v>
      </c>
      <c r="AH77" s="22">
        <f t="shared" si="19"/>
        <v>8.085541759280682</v>
      </c>
      <c r="AI77" s="22">
        <f t="shared" si="19"/>
        <v>8.1886255123178167</v>
      </c>
      <c r="AJ77" s="22">
        <f t="shared" si="19"/>
        <v>8.3051635597474807</v>
      </c>
      <c r="AK77" s="22">
        <f t="shared" si="19"/>
        <v>8.3902191863222342</v>
      </c>
      <c r="AL77" s="22">
        <f t="shared" si="19"/>
        <v>8.4666702175986153</v>
      </c>
      <c r="AM77" s="22">
        <f t="shared" si="19"/>
        <v>8.534574506637588</v>
      </c>
      <c r="AN77" s="22">
        <f t="shared" si="19"/>
        <v>8.6499346274966431</v>
      </c>
      <c r="AO77" s="22">
        <f t="shared" si="19"/>
        <v>8.7423410958680403</v>
      </c>
      <c r="AP77" s="22">
        <f t="shared" si="19"/>
        <v>8.8330429512751323</v>
      </c>
      <c r="AQ77" s="22">
        <f t="shared" si="19"/>
        <v>8.9219741780248203</v>
      </c>
      <c r="AR77" s="22">
        <f t="shared" si="19"/>
        <v>9.0102480067789106</v>
      </c>
      <c r="AS77" s="22">
        <f t="shared" si="19"/>
        <v>9.0894923528727567</v>
      </c>
      <c r="AT77" s="22">
        <f t="shared" si="19"/>
        <v>8.9398712750794722</v>
      </c>
      <c r="AU77" s="22">
        <f t="shared" si="19"/>
        <v>8.7570563183890755</v>
      </c>
      <c r="AV77" s="22">
        <f t="shared" si="19"/>
        <v>8.5846881674555693</v>
      </c>
      <c r="AW77" s="22">
        <f t="shared" si="19"/>
        <v>8.4034506948314061</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5.9368092902715741</v>
      </c>
      <c r="V79" s="22">
        <f t="shared" si="19"/>
        <v>5.9476213827296576</v>
      </c>
      <c r="W79" s="22">
        <f t="shared" si="19"/>
        <v>5.9598049102119255</v>
      </c>
      <c r="X79" s="22">
        <f t="shared" si="19"/>
        <v>5.9733331676633945</v>
      </c>
      <c r="Y79" s="22">
        <f t="shared" si="19"/>
        <v>5.9815118137581766</v>
      </c>
      <c r="Z79" s="22">
        <f t="shared" si="19"/>
        <v>5.9908240015583578</v>
      </c>
      <c r="AA79" s="22">
        <f t="shared" si="19"/>
        <v>6.0011276871812091</v>
      </c>
      <c r="AB79" s="22">
        <f t="shared" si="19"/>
        <v>6.01244517489509</v>
      </c>
      <c r="AC79" s="22">
        <f t="shared" si="19"/>
        <v>6.024668054485331</v>
      </c>
      <c r="AD79" s="22">
        <f t="shared" si="19"/>
        <v>6.0332723060468076</v>
      </c>
      <c r="AE79" s="22">
        <f t="shared" si="19"/>
        <v>6.0426310163901986</v>
      </c>
      <c r="AF79" s="22">
        <f t="shared" si="19"/>
        <v>6.0528245159543719</v>
      </c>
      <c r="AG79" s="22">
        <f t="shared" si="19"/>
        <v>6.0639621906643262</v>
      </c>
      <c r="AH79" s="22">
        <f t="shared" si="19"/>
        <v>6.0757187414235574</v>
      </c>
      <c r="AI79" s="22">
        <f t="shared" si="19"/>
        <v>6.0832373620899975</v>
      </c>
      <c r="AJ79" s="22">
        <f t="shared" si="19"/>
        <v>6.0915081280608563</v>
      </c>
      <c r="AK79" s="22">
        <f t="shared" si="19"/>
        <v>6.1002397936256587</v>
      </c>
      <c r="AL79" s="22">
        <f t="shared" si="19"/>
        <v>6.1095468806871454</v>
      </c>
      <c r="AM79" s="22">
        <f t="shared" si="19"/>
        <v>6.1194107325717573</v>
      </c>
      <c r="AN79" s="22">
        <f t="shared" si="19"/>
        <v>6.1252265231162868</v>
      </c>
      <c r="AO79" s="22">
        <f t="shared" si="19"/>
        <v>6.1314254397784804</v>
      </c>
      <c r="AP79" s="22">
        <f t="shared" si="19"/>
        <v>6.1381317361982228</v>
      </c>
      <c r="AQ79" s="22">
        <f t="shared" si="19"/>
        <v>6.1453318865460762</v>
      </c>
      <c r="AR79" s="22">
        <f t="shared" si="19"/>
        <v>6.1530220376460782</v>
      </c>
      <c r="AS79" s="22">
        <f t="shared" si="19"/>
        <v>6.1564155599435209</v>
      </c>
      <c r="AT79" s="22">
        <f t="shared" si="19"/>
        <v>6.1585308492383684</v>
      </c>
      <c r="AU79" s="22">
        <f t="shared" si="19"/>
        <v>6.1607551717750102</v>
      </c>
      <c r="AV79" s="22">
        <f t="shared" si="19"/>
        <v>6.1634041041221836</v>
      </c>
      <c r="AW79" s="22">
        <f t="shared" si="19"/>
        <v>6.1663157189504343</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0.66272321245422106</v>
      </c>
      <c r="V80" s="22">
        <f t="shared" si="19"/>
        <v>0.66393016122027193</v>
      </c>
      <c r="W80" s="22">
        <f t="shared" si="19"/>
        <v>0.66529020262926652</v>
      </c>
      <c r="X80" s="22">
        <f t="shared" si="19"/>
        <v>0.66680035560855078</v>
      </c>
      <c r="Y80" s="22">
        <f t="shared" si="19"/>
        <v>0.66771333400291188</v>
      </c>
      <c r="Z80" s="22">
        <f t="shared" si="19"/>
        <v>0.66875284912158439</v>
      </c>
      <c r="AA80" s="22">
        <f t="shared" si="19"/>
        <v>0.66990304467313821</v>
      </c>
      <c r="AB80" s="22">
        <f t="shared" si="19"/>
        <v>0.6711664104724987</v>
      </c>
      <c r="AC80" s="22">
        <f t="shared" si="19"/>
        <v>0.6725308447386894</v>
      </c>
      <c r="AD80" s="22">
        <f t="shared" si="19"/>
        <v>0.6734913332699497</v>
      </c>
      <c r="AE80" s="22">
        <f t="shared" si="19"/>
        <v>0.67453604167811176</v>
      </c>
      <c r="AF80" s="22">
        <f t="shared" si="19"/>
        <v>0.67567393721206293</v>
      </c>
      <c r="AG80" s="22">
        <f t="shared" si="19"/>
        <v>0.67691723057086206</v>
      </c>
      <c r="AH80" s="22">
        <f t="shared" si="19"/>
        <v>0.67822960877026039</v>
      </c>
      <c r="AI80" s="22">
        <f t="shared" si="19"/>
        <v>0.67906890883830417</v>
      </c>
      <c r="AJ80" s="22">
        <f t="shared" si="19"/>
        <v>0.67999217053085115</v>
      </c>
      <c r="AK80" s="22">
        <f t="shared" si="19"/>
        <v>0.68096688222702506</v>
      </c>
      <c r="AL80" s="22">
        <f t="shared" si="19"/>
        <v>0.6820058279526503</v>
      </c>
      <c r="AM80" s="22">
        <f t="shared" si="19"/>
        <v>0.68310692507208359</v>
      </c>
      <c r="AN80" s="22">
        <f t="shared" si="19"/>
        <v>0.68375613901920285</v>
      </c>
      <c r="AO80" s="22">
        <f t="shared" si="19"/>
        <v>0.68444812115358522</v>
      </c>
      <c r="AP80" s="22">
        <f t="shared" si="19"/>
        <v>0.68519674185026924</v>
      </c>
      <c r="AQ80" s="22">
        <f t="shared" si="19"/>
        <v>0.68600049122731277</v>
      </c>
      <c r="AR80" s="22">
        <f t="shared" si="19"/>
        <v>0.68685893915650653</v>
      </c>
      <c r="AS80" s="22">
        <f t="shared" si="19"/>
        <v>0.68723775644514373</v>
      </c>
      <c r="AT80" s="22">
        <f t="shared" si="19"/>
        <v>0.68747388518841468</v>
      </c>
      <c r="AU80" s="22">
        <f t="shared" si="19"/>
        <v>0.68772218526088502</v>
      </c>
      <c r="AV80" s="22">
        <f t="shared" si="19"/>
        <v>0.68801788432562838</v>
      </c>
      <c r="AW80" s="22">
        <f t="shared" si="19"/>
        <v>0.68834290651146324</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0.75086991704070716</v>
      </c>
      <c r="V81" s="22">
        <f t="shared" si="20"/>
        <v>0.75326290702003529</v>
      </c>
      <c r="W81" s="22">
        <f t="shared" si="20"/>
        <v>0.7558628616529004</v>
      </c>
      <c r="X81" s="22">
        <f t="shared" si="20"/>
        <v>0.75866704229411064</v>
      </c>
      <c r="Y81" s="22">
        <f t="shared" si="20"/>
        <v>0.76041326657995134</v>
      </c>
      <c r="Z81" s="22">
        <f t="shared" si="20"/>
        <v>0.76233323740653391</v>
      </c>
      <c r="AA81" s="22">
        <f t="shared" si="20"/>
        <v>0.7644017042117327</v>
      </c>
      <c r="AB81" s="22">
        <f t="shared" si="20"/>
        <v>0.76662424812576768</v>
      </c>
      <c r="AC81" s="22">
        <f t="shared" si="20"/>
        <v>0.76898174002766417</v>
      </c>
      <c r="AD81" s="22">
        <f t="shared" si="20"/>
        <v>0.77063014930688833</v>
      </c>
      <c r="AE81" s="22">
        <f t="shared" si="20"/>
        <v>0.77239087914657267</v>
      </c>
      <c r="AF81" s="22">
        <f t="shared" si="20"/>
        <v>0.77427976242670926</v>
      </c>
      <c r="AG81" s="22">
        <f t="shared" si="20"/>
        <v>0.77631778912807148</v>
      </c>
      <c r="AH81" s="22">
        <f t="shared" si="20"/>
        <v>0.77844512655435472</v>
      </c>
      <c r="AI81" s="22">
        <f t="shared" si="20"/>
        <v>0.7797640610605554</v>
      </c>
      <c r="AJ81" s="22">
        <f t="shared" si="20"/>
        <v>0.78120161701573809</v>
      </c>
      <c r="AK81" s="22">
        <f t="shared" si="20"/>
        <v>0.78270444505442915</v>
      </c>
      <c r="AL81" s="22">
        <f t="shared" si="20"/>
        <v>0.78429417121166733</v>
      </c>
      <c r="AM81" s="22">
        <f t="shared" si="20"/>
        <v>0.78596775171004374</v>
      </c>
      <c r="AN81" s="22">
        <f t="shared" si="20"/>
        <v>0.78688143133177946</v>
      </c>
      <c r="AO81" s="22">
        <f t="shared" si="20"/>
        <v>0.78785077820746408</v>
      </c>
      <c r="AP81" s="22">
        <f t="shared" si="20"/>
        <v>0.7888988445463605</v>
      </c>
      <c r="AQ81" s="22">
        <f t="shared" si="20"/>
        <v>0.79002336229313685</v>
      </c>
      <c r="AR81" s="22">
        <f t="shared" si="20"/>
        <v>0.79122380795754044</v>
      </c>
      <c r="AS81" s="22">
        <f t="shared" si="20"/>
        <v>0.7916303239332646</v>
      </c>
      <c r="AT81" s="22">
        <f t="shared" si="20"/>
        <v>0.79179502132362767</v>
      </c>
      <c r="AU81" s="22">
        <f t="shared" si="20"/>
        <v>0.79197082562586996</v>
      </c>
      <c r="AV81" s="22">
        <f t="shared" si="20"/>
        <v>0.79221515101425422</v>
      </c>
      <c r="AW81" s="22">
        <f t="shared" si="20"/>
        <v>0.79249879187345329</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1.2426744605643545</v>
      </c>
      <c r="V82" s="22">
        <f t="shared" si="20"/>
        <v>1.2466348103722378</v>
      </c>
      <c r="W82" s="22">
        <f t="shared" si="20"/>
        <v>1.2509376824777296</v>
      </c>
      <c r="X82" s="22">
        <f t="shared" si="20"/>
        <v>1.2555785444786665</v>
      </c>
      <c r="Y82" s="22">
        <f t="shared" si="20"/>
        <v>1.2584685102013364</v>
      </c>
      <c r="Z82" s="22">
        <f t="shared" si="20"/>
        <v>1.261646022919686</v>
      </c>
      <c r="AA82" s="22">
        <f t="shared" si="20"/>
        <v>1.2650692934663017</v>
      </c>
      <c r="AB82" s="22">
        <f t="shared" si="20"/>
        <v>1.2687475584983314</v>
      </c>
      <c r="AC82" s="22">
        <f t="shared" si="20"/>
        <v>1.272649159709125</v>
      </c>
      <c r="AD82" s="22">
        <f t="shared" si="20"/>
        <v>1.2753772435827231</v>
      </c>
      <c r="AE82" s="22">
        <f t="shared" si="20"/>
        <v>1.2782912157023583</v>
      </c>
      <c r="AF82" s="22">
        <f t="shared" si="20"/>
        <v>1.2814172791628093</v>
      </c>
      <c r="AG82" s="22">
        <f t="shared" si="20"/>
        <v>1.2847901719558945</v>
      </c>
      <c r="AH82" s="22">
        <f t="shared" si="20"/>
        <v>1.2883108721845891</v>
      </c>
      <c r="AI82" s="22">
        <f t="shared" si="20"/>
        <v>1.2904936820013306</v>
      </c>
      <c r="AJ82" s="22">
        <f t="shared" si="20"/>
        <v>1.2928728079066252</v>
      </c>
      <c r="AK82" s="22">
        <f t="shared" si="20"/>
        <v>1.2953599577842783</v>
      </c>
      <c r="AL82" s="22">
        <f t="shared" si="20"/>
        <v>1.2979909222829984</v>
      </c>
      <c r="AM82" s="22">
        <f t="shared" si="20"/>
        <v>1.3007606640130009</v>
      </c>
      <c r="AN82" s="22">
        <f t="shared" si="20"/>
        <v>1.3022727852277429</v>
      </c>
      <c r="AO82" s="22">
        <f t="shared" si="20"/>
        <v>1.3038770346170228</v>
      </c>
      <c r="AP82" s="22">
        <f t="shared" si="20"/>
        <v>1.3056115631189191</v>
      </c>
      <c r="AQ82" s="22">
        <f t="shared" si="20"/>
        <v>1.3074726171479283</v>
      </c>
      <c r="AR82" s="22">
        <f t="shared" si="20"/>
        <v>1.3094593303383155</v>
      </c>
      <c r="AS82" s="22">
        <f t="shared" si="20"/>
        <v>1.3101321060207329</v>
      </c>
      <c r="AT82" s="22">
        <f t="shared" si="20"/>
        <v>1.3104046768563475</v>
      </c>
      <c r="AU82" s="22">
        <f t="shared" si="20"/>
        <v>1.3106956294055117</v>
      </c>
      <c r="AV82" s="22">
        <f t="shared" si="20"/>
        <v>1.3110999829603982</v>
      </c>
      <c r="AW82" s="22">
        <f t="shared" si="20"/>
        <v>1.3115694028208826</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0.18507774454731582</v>
      </c>
      <c r="V83" s="22">
        <f t="shared" si="20"/>
        <v>0.18475318870778257</v>
      </c>
      <c r="W83" s="22">
        <f t="shared" si="20"/>
        <v>0.18461269957531484</v>
      </c>
      <c r="X83" s="22">
        <f t="shared" si="20"/>
        <v>0.18476400663065076</v>
      </c>
      <c r="Y83" s="22">
        <f t="shared" si="20"/>
        <v>0.1852454346893917</v>
      </c>
      <c r="Z83" s="22">
        <f t="shared" si="20"/>
        <v>0.1859517633658378</v>
      </c>
      <c r="AA83" s="22">
        <f t="shared" si="20"/>
        <v>0.18664547987501798</v>
      </c>
      <c r="AB83" s="22">
        <f t="shared" si="20"/>
        <v>0.18750414951882943</v>
      </c>
      <c r="AC83" s="22">
        <f t="shared" si="20"/>
        <v>0.18835417333288468</v>
      </c>
      <c r="AD83" s="22">
        <f t="shared" si="20"/>
        <v>0.19144577743196164</v>
      </c>
      <c r="AE83" s="22">
        <f t="shared" si="20"/>
        <v>0.19443984366563877</v>
      </c>
      <c r="AF83" s="22">
        <f t="shared" si="20"/>
        <v>0.19762433002693799</v>
      </c>
      <c r="AG83" s="22">
        <f t="shared" si="20"/>
        <v>0.20134845549169711</v>
      </c>
      <c r="AH83" s="22">
        <f t="shared" si="20"/>
        <v>0.20485530492151927</v>
      </c>
      <c r="AI83" s="22">
        <f t="shared" si="20"/>
        <v>0.20876004121420597</v>
      </c>
      <c r="AJ83" s="22">
        <f t="shared" si="20"/>
        <v>0.21300801490798224</v>
      </c>
      <c r="AK83" s="22">
        <f t="shared" si="20"/>
        <v>0.21692606418584567</v>
      </c>
      <c r="AL83" s="22">
        <f t="shared" si="20"/>
        <v>0.22085294573643779</v>
      </c>
      <c r="AM83" s="22">
        <f t="shared" si="20"/>
        <v>0.22478951184627766</v>
      </c>
      <c r="AN83" s="22">
        <f t="shared" si="20"/>
        <v>0.22910330745518556</v>
      </c>
      <c r="AO83" s="22">
        <f t="shared" si="20"/>
        <v>0.23316294376236621</v>
      </c>
      <c r="AP83" s="22">
        <f t="shared" si="20"/>
        <v>0.23731513351694561</v>
      </c>
      <c r="AQ83" s="22">
        <f t="shared" si="20"/>
        <v>0.24156299233523279</v>
      </c>
      <c r="AR83" s="22">
        <f t="shared" si="20"/>
        <v>0.24593066402224678</v>
      </c>
      <c r="AS83" s="22">
        <f t="shared" si="20"/>
        <v>0.25046456926232608</v>
      </c>
      <c r="AT83" s="22">
        <f t="shared" si="20"/>
        <v>0.25094253773192082</v>
      </c>
      <c r="AU83" s="22">
        <f t="shared" si="20"/>
        <v>0.25078452314814187</v>
      </c>
      <c r="AV83" s="22">
        <f t="shared" si="20"/>
        <v>0.25078747601406304</v>
      </c>
      <c r="AW83" s="22">
        <f t="shared" si="20"/>
        <v>0.25058596915197773</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0.66007517124244464</v>
      </c>
      <c r="W101" s="22">
        <f t="shared" si="22"/>
        <v>0.66002784832559036</v>
      </c>
      <c r="X101" s="22">
        <f t="shared" si="22"/>
        <v>0.65997148582591891</v>
      </c>
      <c r="Y101" s="22">
        <f t="shared" si="22"/>
        <v>0.65990071375256643</v>
      </c>
      <c r="Z101" s="22">
        <f t="shared" ref="L101:AW108" si="23">Z1510</f>
        <v>0.65982275724596895</v>
      </c>
      <c r="AA101" s="22">
        <f t="shared" si="23"/>
        <v>0.6597336320656767</v>
      </c>
      <c r="AB101" s="22">
        <f t="shared" si="23"/>
        <v>0.65964493805240054</v>
      </c>
      <c r="AC101" s="22">
        <f t="shared" si="23"/>
        <v>0.65954805991522669</v>
      </c>
      <c r="AD101" s="22">
        <f t="shared" si="23"/>
        <v>0.65945145730271504</v>
      </c>
      <c r="AE101" s="22">
        <f t="shared" si="23"/>
        <v>0.65925479257498754</v>
      </c>
      <c r="AF101" s="22">
        <f t="shared" si="23"/>
        <v>0.65906472764247881</v>
      </c>
      <c r="AG101" s="22">
        <f t="shared" si="23"/>
        <v>0.65886772588458176</v>
      </c>
      <c r="AH101" s="22">
        <f t="shared" si="23"/>
        <v>0.65864840426990678</v>
      </c>
      <c r="AI101" s="22">
        <f t="shared" si="23"/>
        <v>0.65844155786350467</v>
      </c>
      <c r="AJ101" s="22">
        <f t="shared" si="23"/>
        <v>0.65822701505167991</v>
      </c>
      <c r="AK101" s="22">
        <f t="shared" si="23"/>
        <v>0.65800096624760029</v>
      </c>
      <c r="AL101" s="22">
        <f t="shared" si="23"/>
        <v>0.65779218785415994</v>
      </c>
      <c r="AM101" s="22">
        <f t="shared" si="23"/>
        <v>0.65758590585708043</v>
      </c>
      <c r="AN101" s="22">
        <f t="shared" si="23"/>
        <v>0.65738200041774841</v>
      </c>
      <c r="AO101" s="22">
        <f t="shared" si="23"/>
        <v>0.65717279509176152</v>
      </c>
      <c r="AP101" s="22">
        <f t="shared" si="23"/>
        <v>0.65697660121399915</v>
      </c>
      <c r="AQ101" s="22">
        <f t="shared" si="23"/>
        <v>0.6567796476758585</v>
      </c>
      <c r="AR101" s="22">
        <f t="shared" si="23"/>
        <v>0.65658191596470661</v>
      </c>
      <c r="AS101" s="22">
        <f t="shared" si="23"/>
        <v>0.65638262853025309</v>
      </c>
      <c r="AT101" s="22">
        <f t="shared" si="23"/>
        <v>0.65618729804775466</v>
      </c>
      <c r="AU101" s="22">
        <f t="shared" si="23"/>
        <v>0.65613779103687475</v>
      </c>
      <c r="AV101" s="22">
        <f t="shared" si="23"/>
        <v>0.65611086133274787</v>
      </c>
      <c r="AW101" s="22">
        <f t="shared" si="23"/>
        <v>0.65607818169023535</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8.7129922604002718E-3</v>
      </c>
      <c r="W102" s="22">
        <f t="shared" si="23"/>
        <v>8.7123675978977924E-3</v>
      </c>
      <c r="X102" s="22">
        <f t="shared" si="23"/>
        <v>8.7116236129021318E-3</v>
      </c>
      <c r="Y102" s="22">
        <f t="shared" si="23"/>
        <v>8.7106894215338813E-3</v>
      </c>
      <c r="Z102" s="22">
        <f t="shared" si="23"/>
        <v>8.7096603956467924E-3</v>
      </c>
      <c r="AA102" s="22">
        <f t="shared" si="23"/>
        <v>8.7084839432669363E-3</v>
      </c>
      <c r="AB102" s="22">
        <f t="shared" si="23"/>
        <v>8.7073131822916865E-3</v>
      </c>
      <c r="AC102" s="22">
        <f t="shared" si="23"/>
        <v>8.7060343908809956E-3</v>
      </c>
      <c r="AD102" s="22">
        <f t="shared" si="23"/>
        <v>8.7047592363958381E-3</v>
      </c>
      <c r="AE102" s="22">
        <f t="shared" si="23"/>
        <v>8.7021632619898349E-3</v>
      </c>
      <c r="AF102" s="22">
        <f t="shared" si="23"/>
        <v>8.6996544048807221E-3</v>
      </c>
      <c r="AG102" s="22">
        <f t="shared" si="23"/>
        <v>8.6970539816764812E-3</v>
      </c>
      <c r="AH102" s="22">
        <f t="shared" si="23"/>
        <v>8.6941589363627707E-3</v>
      </c>
      <c r="AI102" s="22">
        <f t="shared" si="23"/>
        <v>8.6914285637982626E-3</v>
      </c>
      <c r="AJ102" s="22">
        <f t="shared" si="23"/>
        <v>8.6885965986821731E-3</v>
      </c>
      <c r="AK102" s="22">
        <f t="shared" si="23"/>
        <v>8.6856127544683234E-3</v>
      </c>
      <c r="AL102" s="22">
        <f t="shared" si="23"/>
        <v>8.682856879674912E-3</v>
      </c>
      <c r="AM102" s="22">
        <f t="shared" si="23"/>
        <v>8.6801339573134625E-3</v>
      </c>
      <c r="AN102" s="22">
        <f t="shared" si="23"/>
        <v>8.6774424055142789E-3</v>
      </c>
      <c r="AO102" s="22">
        <f t="shared" si="23"/>
        <v>8.6746808952112529E-3</v>
      </c>
      <c r="AP102" s="22">
        <f t="shared" si="23"/>
        <v>8.6720911360247902E-3</v>
      </c>
      <c r="AQ102" s="22">
        <f t="shared" si="23"/>
        <v>8.6694913493213371E-3</v>
      </c>
      <c r="AR102" s="22">
        <f t="shared" si="23"/>
        <v>8.666881290734129E-3</v>
      </c>
      <c r="AS102" s="22">
        <f t="shared" si="23"/>
        <v>8.6642506965993391E-3</v>
      </c>
      <c r="AT102" s="22">
        <f t="shared" si="23"/>
        <v>8.6616723342303626E-3</v>
      </c>
      <c r="AU102" s="22">
        <f t="shared" si="23"/>
        <v>8.6610188416867476E-3</v>
      </c>
      <c r="AV102" s="22">
        <f t="shared" si="23"/>
        <v>8.6606633695922759E-3</v>
      </c>
      <c r="AW102" s="22">
        <f t="shared" si="23"/>
        <v>8.6602319983111065E-3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1.092839339751706</v>
      </c>
      <c r="V103" s="22">
        <f t="shared" si="23"/>
        <v>1.0884590012986415</v>
      </c>
      <c r="W103" s="22">
        <f t="shared" si="23"/>
        <v>1.0861722374431266</v>
      </c>
      <c r="X103" s="22">
        <f t="shared" si="23"/>
        <v>1.0869911214108279</v>
      </c>
      <c r="Y103" s="22">
        <f t="shared" si="23"/>
        <v>1.0894788156278201</v>
      </c>
      <c r="Z103" s="22">
        <f t="shared" si="23"/>
        <v>1.0943472306919324</v>
      </c>
      <c r="AA103" s="22">
        <f t="shared" si="23"/>
        <v>1.0992824340058134</v>
      </c>
      <c r="AB103" s="22">
        <f t="shared" si="23"/>
        <v>1.1059782625530461</v>
      </c>
      <c r="AC103" s="22">
        <f t="shared" si="23"/>
        <v>1.1127541328733426</v>
      </c>
      <c r="AD103" s="22">
        <f t="shared" si="23"/>
        <v>1.1357373605513075</v>
      </c>
      <c r="AE103" s="22">
        <f t="shared" si="23"/>
        <v>1.1575749589410607</v>
      </c>
      <c r="AF103" s="22">
        <f t="shared" si="23"/>
        <v>1.1809860041969444</v>
      </c>
      <c r="AG103" s="22">
        <f t="shared" si="23"/>
        <v>1.2091819756077173</v>
      </c>
      <c r="AH103" s="22">
        <f t="shared" si="23"/>
        <v>1.2350794934885041</v>
      </c>
      <c r="AI103" s="22">
        <f t="shared" si="23"/>
        <v>1.2628709486403595</v>
      </c>
      <c r="AJ103" s="22">
        <f t="shared" si="23"/>
        <v>1.2934118335186329</v>
      </c>
      <c r="AK103" s="22">
        <f t="shared" si="23"/>
        <v>1.3205705191042605</v>
      </c>
      <c r="AL103" s="22">
        <f t="shared" si="23"/>
        <v>1.3474536601686133</v>
      </c>
      <c r="AM103" s="22">
        <f t="shared" si="23"/>
        <v>1.3740738385187794</v>
      </c>
      <c r="AN103" s="22">
        <f t="shared" si="23"/>
        <v>1.4047500744052734</v>
      </c>
      <c r="AO103" s="22">
        <f t="shared" si="23"/>
        <v>1.4328935771270377</v>
      </c>
      <c r="AP103" s="22">
        <f t="shared" si="23"/>
        <v>1.4615735148714093</v>
      </c>
      <c r="AQ103" s="22">
        <f t="shared" si="23"/>
        <v>1.4908084199731186</v>
      </c>
      <c r="AR103" s="22">
        <f t="shared" si="23"/>
        <v>1.5207973759815956</v>
      </c>
      <c r="AS103" s="22">
        <f t="shared" si="23"/>
        <v>1.5502519330608044</v>
      </c>
      <c r="AT103" s="22">
        <f t="shared" si="23"/>
        <v>1.5449424945959094</v>
      </c>
      <c r="AU103" s="22">
        <f t="shared" si="23"/>
        <v>1.5343999995480406</v>
      </c>
      <c r="AV103" s="22">
        <f t="shared" si="23"/>
        <v>1.5253965273392394</v>
      </c>
      <c r="AW103" s="22">
        <f t="shared" si="23"/>
        <v>1.5148607007353287</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3.9807055690293072</v>
      </c>
      <c r="V104" s="22">
        <f t="shared" si="23"/>
        <v>3.9625560708146326</v>
      </c>
      <c r="W104" s="22">
        <f t="shared" si="23"/>
        <v>3.9495614007990318</v>
      </c>
      <c r="X104" s="22">
        <f t="shared" si="23"/>
        <v>3.943864336123371</v>
      </c>
      <c r="Y104" s="22">
        <f t="shared" si="23"/>
        <v>3.9400190580275929</v>
      </c>
      <c r="Z104" s="22">
        <f t="shared" si="23"/>
        <v>3.941611592754009</v>
      </c>
      <c r="AA104" s="22">
        <f t="shared" si="23"/>
        <v>3.9434781321850321</v>
      </c>
      <c r="AB104" s="22">
        <f t="shared" si="23"/>
        <v>3.9492750098765179</v>
      </c>
      <c r="AC104" s="22">
        <f t="shared" si="23"/>
        <v>3.9552941314218661</v>
      </c>
      <c r="AD104" s="22">
        <f t="shared" si="23"/>
        <v>3.9857719912410707</v>
      </c>
      <c r="AE104" s="22">
        <f t="shared" si="23"/>
        <v>4.012786525479755</v>
      </c>
      <c r="AF104" s="22">
        <f t="shared" si="23"/>
        <v>4.0420640872662528</v>
      </c>
      <c r="AG104" s="22">
        <f t="shared" si="23"/>
        <v>4.0801010364484798</v>
      </c>
      <c r="AH104" s="22">
        <f t="shared" si="23"/>
        <v>4.1120670996546611</v>
      </c>
      <c r="AI104" s="22">
        <f t="shared" si="23"/>
        <v>4.1449564534239842</v>
      </c>
      <c r="AJ104" s="22">
        <f t="shared" si="23"/>
        <v>4.1818992717021617</v>
      </c>
      <c r="AK104" s="22">
        <f t="shared" si="23"/>
        <v>4.2105750419215395</v>
      </c>
      <c r="AL104" s="22">
        <f t="shared" si="23"/>
        <v>4.2372421747994684</v>
      </c>
      <c r="AM104" s="22">
        <f t="shared" si="23"/>
        <v>4.2619108003098249</v>
      </c>
      <c r="AN104" s="22">
        <f t="shared" si="23"/>
        <v>4.2977359863750904</v>
      </c>
      <c r="AO104" s="22">
        <f t="shared" si="23"/>
        <v>4.3275381669954509</v>
      </c>
      <c r="AP104" s="22">
        <f t="shared" si="23"/>
        <v>4.3571675530763168</v>
      </c>
      <c r="AQ104" s="22">
        <f t="shared" si="23"/>
        <v>4.3866062325638868</v>
      </c>
      <c r="AR104" s="22">
        <f t="shared" si="23"/>
        <v>4.4161636348015252</v>
      </c>
      <c r="AS104" s="22">
        <f t="shared" si="23"/>
        <v>4.4419641901398546</v>
      </c>
      <c r="AT104" s="22">
        <f t="shared" si="23"/>
        <v>4.4044702040185655</v>
      </c>
      <c r="AU104" s="22">
        <f t="shared" si="23"/>
        <v>4.3578539764504418</v>
      </c>
      <c r="AV104" s="22">
        <f t="shared" si="23"/>
        <v>4.3142319052561389</v>
      </c>
      <c r="AW104" s="22">
        <f t="shared" si="23"/>
        <v>4.2682211211699421</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2.2772593407864336E-4</v>
      </c>
      <c r="W105" s="22">
        <f t="shared" si="23"/>
        <v>2.2770960767232865E-4</v>
      </c>
      <c r="X105" s="22">
        <f t="shared" si="23"/>
        <v>2.2769016260994199E-4</v>
      </c>
      <c r="Y105" s="22">
        <f t="shared" si="23"/>
        <v>2.2766574624463539E-4</v>
      </c>
      <c r="Z105" s="22">
        <f t="shared" si="23"/>
        <v>2.2763885124985932E-4</v>
      </c>
      <c r="AA105" s="22">
        <f t="shared" si="23"/>
        <v>2.2760810306265847E-4</v>
      </c>
      <c r="AB105" s="22">
        <f t="shared" si="23"/>
        <v>2.2757750362807817E-4</v>
      </c>
      <c r="AC105" s="22">
        <f t="shared" si="23"/>
        <v>2.2754408067075321E-4</v>
      </c>
      <c r="AD105" s="22">
        <f t="shared" si="23"/>
        <v>2.2751075276943662E-4</v>
      </c>
      <c r="AE105" s="22">
        <f t="shared" si="23"/>
        <v>2.274429034383707E-4</v>
      </c>
      <c r="AF105" s="22">
        <f t="shared" si="23"/>
        <v>2.2737733103665519E-4</v>
      </c>
      <c r="AG105" s="22">
        <f t="shared" si="23"/>
        <v>2.2730936543018069E-4</v>
      </c>
      <c r="AH105" s="22">
        <f t="shared" si="23"/>
        <v>2.2723369947311785E-4</v>
      </c>
      <c r="AI105" s="22">
        <f t="shared" si="23"/>
        <v>2.2716233746290909E-4</v>
      </c>
      <c r="AJ105" s="22">
        <f t="shared" si="23"/>
        <v>2.2708832019282946E-4</v>
      </c>
      <c r="AK105" s="22">
        <f t="shared" si="23"/>
        <v>2.2701033335542205E-4</v>
      </c>
      <c r="AL105" s="22">
        <f t="shared" si="23"/>
        <v>2.2693830480968513E-4</v>
      </c>
      <c r="AM105" s="22">
        <f t="shared" si="23"/>
        <v>2.2686713752069273E-4</v>
      </c>
      <c r="AN105" s="22">
        <f t="shared" si="23"/>
        <v>2.2679679014412317E-4</v>
      </c>
      <c r="AO105" s="22">
        <f t="shared" si="23"/>
        <v>2.2672461430665769E-4</v>
      </c>
      <c r="AP105" s="22">
        <f t="shared" si="23"/>
        <v>2.2665692741882969E-4</v>
      </c>
      <c r="AQ105" s="22">
        <f t="shared" si="23"/>
        <v>2.2658897844817118E-4</v>
      </c>
      <c r="AR105" s="22">
        <f t="shared" si="23"/>
        <v>2.2652076100782375E-4</v>
      </c>
      <c r="AS105" s="22">
        <f t="shared" si="23"/>
        <v>2.2645200684293725E-4</v>
      </c>
      <c r="AT105" s="22">
        <f t="shared" si="23"/>
        <v>2.263846178264753E-4</v>
      </c>
      <c r="AU105" s="22">
        <f t="shared" si="23"/>
        <v>2.2636753790772178E-4</v>
      </c>
      <c r="AV105" s="22">
        <f t="shared" si="23"/>
        <v>2.2635824715979799E-4</v>
      </c>
      <c r="AW105" s="22">
        <f t="shared" si="23"/>
        <v>2.2634697268313111E-4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1.5029911649190466E-6</v>
      </c>
      <c r="W106" s="22">
        <f t="shared" si="23"/>
        <v>1.5028834106373694E-6</v>
      </c>
      <c r="X106" s="22">
        <f t="shared" si="23"/>
        <v>1.5027550732256176E-6</v>
      </c>
      <c r="Y106" s="22">
        <f t="shared" si="23"/>
        <v>1.502593925214594E-6</v>
      </c>
      <c r="Z106" s="22">
        <f t="shared" si="23"/>
        <v>1.5024164182490718E-6</v>
      </c>
      <c r="AA106" s="22">
        <f t="shared" si="23"/>
        <v>1.5022134802135461E-6</v>
      </c>
      <c r="AB106" s="22">
        <f t="shared" si="23"/>
        <v>1.502011523945316E-6</v>
      </c>
      <c r="AC106" s="22">
        <f t="shared" si="23"/>
        <v>1.5017909324269712E-6</v>
      </c>
      <c r="AD106" s="22">
        <f t="shared" si="23"/>
        <v>1.501570968278282E-6</v>
      </c>
      <c r="AE106" s="22">
        <f t="shared" si="23"/>
        <v>1.5011231626932466E-6</v>
      </c>
      <c r="AF106" s="22">
        <f t="shared" si="23"/>
        <v>1.5006903848419244E-6</v>
      </c>
      <c r="AG106" s="22">
        <f t="shared" si="23"/>
        <v>1.5002418118391926E-6</v>
      </c>
      <c r="AH106" s="22">
        <f t="shared" si="23"/>
        <v>1.499742416522578E-6</v>
      </c>
      <c r="AI106" s="22">
        <f t="shared" si="23"/>
        <v>1.4992714272552002E-6</v>
      </c>
      <c r="AJ106" s="22">
        <f t="shared" si="23"/>
        <v>1.4987829132726751E-6</v>
      </c>
      <c r="AK106" s="22">
        <f t="shared" si="23"/>
        <v>1.4982682001457858E-6</v>
      </c>
      <c r="AL106" s="22">
        <f t="shared" si="23"/>
        <v>1.4977928117439221E-6</v>
      </c>
      <c r="AM106" s="22">
        <f t="shared" si="23"/>
        <v>1.4973231076365723E-6</v>
      </c>
      <c r="AN106" s="22">
        <f t="shared" si="23"/>
        <v>1.4968588149512128E-6</v>
      </c>
      <c r="AO106" s="22">
        <f t="shared" si="23"/>
        <v>1.4963824544239411E-6</v>
      </c>
      <c r="AP106" s="22">
        <f t="shared" si="23"/>
        <v>1.4959357209642762E-6</v>
      </c>
      <c r="AQ106" s="22">
        <f t="shared" si="23"/>
        <v>1.4954872577579301E-6</v>
      </c>
      <c r="AR106" s="22">
        <f t="shared" si="23"/>
        <v>1.495037022651637E-6</v>
      </c>
      <c r="AS106" s="22">
        <f t="shared" si="23"/>
        <v>1.4945832451633862E-6</v>
      </c>
      <c r="AT106" s="22">
        <f t="shared" si="23"/>
        <v>1.4941384776547373E-6</v>
      </c>
      <c r="AU106" s="22">
        <f t="shared" si="23"/>
        <v>1.4940257501909636E-6</v>
      </c>
      <c r="AV106" s="22">
        <f t="shared" si="23"/>
        <v>1.4939644312546671E-6</v>
      </c>
      <c r="AW106" s="22">
        <f t="shared" si="23"/>
        <v>1.4938900197086658E-6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0.18851478610716926</v>
      </c>
      <c r="V107" s="22">
        <f t="shared" si="23"/>
        <v>0.18775917772401565</v>
      </c>
      <c r="W107" s="22">
        <f t="shared" si="23"/>
        <v>0.18736471095893931</v>
      </c>
      <c r="X107" s="22">
        <f t="shared" si="23"/>
        <v>0.18750596844336775</v>
      </c>
      <c r="Y107" s="22">
        <f t="shared" si="23"/>
        <v>0.18793509569579894</v>
      </c>
      <c r="Z107" s="22">
        <f t="shared" si="23"/>
        <v>0.18877489729435831</v>
      </c>
      <c r="AA107" s="22">
        <f t="shared" si="23"/>
        <v>0.18962621986600278</v>
      </c>
      <c r="AB107" s="22">
        <f t="shared" si="23"/>
        <v>0.19078125029040044</v>
      </c>
      <c r="AC107" s="22">
        <f t="shared" si="23"/>
        <v>0.19195008792065155</v>
      </c>
      <c r="AD107" s="22">
        <f t="shared" si="23"/>
        <v>0.19591469469510053</v>
      </c>
      <c r="AE107" s="22">
        <f t="shared" si="23"/>
        <v>0.19968168041733295</v>
      </c>
      <c r="AF107" s="22">
        <f t="shared" si="23"/>
        <v>0.20372008572397285</v>
      </c>
      <c r="AG107" s="22">
        <f t="shared" si="23"/>
        <v>0.20858389079233128</v>
      </c>
      <c r="AH107" s="22">
        <f t="shared" si="23"/>
        <v>0.21305121262676693</v>
      </c>
      <c r="AI107" s="22">
        <f t="shared" si="23"/>
        <v>0.21784523864046199</v>
      </c>
      <c r="AJ107" s="22">
        <f t="shared" si="23"/>
        <v>0.22311354128196409</v>
      </c>
      <c r="AK107" s="22">
        <f t="shared" si="23"/>
        <v>0.22779841454548488</v>
      </c>
      <c r="AL107" s="22">
        <f t="shared" si="23"/>
        <v>0.23243575637908576</v>
      </c>
      <c r="AM107" s="22">
        <f t="shared" si="23"/>
        <v>0.23702773714448941</v>
      </c>
      <c r="AN107" s="22">
        <f t="shared" si="23"/>
        <v>0.24231938783490956</v>
      </c>
      <c r="AO107" s="22">
        <f t="shared" si="23"/>
        <v>0.24717414205441396</v>
      </c>
      <c r="AP107" s="22">
        <f t="shared" si="23"/>
        <v>0.25212143131531811</v>
      </c>
      <c r="AQ107" s="22">
        <f t="shared" si="23"/>
        <v>0.25716445244536296</v>
      </c>
      <c r="AR107" s="22">
        <f t="shared" si="23"/>
        <v>0.26233754735682513</v>
      </c>
      <c r="AS107" s="22">
        <f t="shared" si="23"/>
        <v>0.26741845845298873</v>
      </c>
      <c r="AT107" s="22">
        <f t="shared" si="23"/>
        <v>0.26650258031779434</v>
      </c>
      <c r="AU107" s="22">
        <f t="shared" si="23"/>
        <v>0.26468399992203701</v>
      </c>
      <c r="AV107" s="22">
        <f t="shared" si="23"/>
        <v>0.26313090096601877</v>
      </c>
      <c r="AW107" s="22">
        <f t="shared" si="23"/>
        <v>0.26131347087684414</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0.10322686804569892</v>
      </c>
      <c r="W109" s="22">
        <f t="shared" si="24"/>
        <v>0.10334875425639968</v>
      </c>
      <c r="X109" s="22">
        <f t="shared" si="24"/>
        <v>0.1034939230660851</v>
      </c>
      <c r="Y109" s="22">
        <f t="shared" si="24"/>
        <v>0.10367620557142879</v>
      </c>
      <c r="Z109" s="22">
        <f t="shared" si="24"/>
        <v>0.10387699250131904</v>
      </c>
      <c r="AA109" s="22">
        <f t="shared" si="24"/>
        <v>0.10410654577541917</v>
      </c>
      <c r="AB109" s="22">
        <f t="shared" si="24"/>
        <v>0.10433498852385252</v>
      </c>
      <c r="AC109" s="22">
        <f t="shared" si="24"/>
        <v>0.10458451052766779</v>
      </c>
      <c r="AD109" s="22">
        <f t="shared" si="24"/>
        <v>0.10483332288255948</v>
      </c>
      <c r="AE109" s="22">
        <f t="shared" si="24"/>
        <v>0.10533985798298476</v>
      </c>
      <c r="AF109" s="22">
        <f t="shared" si="24"/>
        <v>0.10582939446869896</v>
      </c>
      <c r="AG109" s="22">
        <f t="shared" si="24"/>
        <v>0.10633679763333087</v>
      </c>
      <c r="AH109" s="22">
        <f t="shared" si="24"/>
        <v>0.10690168843707849</v>
      </c>
      <c r="AI109" s="22">
        <f t="shared" si="24"/>
        <v>0.10743444775009932</v>
      </c>
      <c r="AJ109" s="22">
        <f t="shared" si="24"/>
        <v>0.10798703013733794</v>
      </c>
      <c r="AK109" s="22">
        <f t="shared" si="24"/>
        <v>0.10856924767577791</v>
      </c>
      <c r="AL109" s="22">
        <f t="shared" si="24"/>
        <v>0.10910698306793486</v>
      </c>
      <c r="AM109" s="22">
        <f t="shared" si="24"/>
        <v>0.10963828867272722</v>
      </c>
      <c r="AN109" s="22">
        <f t="shared" si="24"/>
        <v>0.11016347314979566</v>
      </c>
      <c r="AO109" s="22">
        <f t="shared" si="24"/>
        <v>0.11070230816120243</v>
      </c>
      <c r="AP109" s="22">
        <f t="shared" si="24"/>
        <v>0.11120763052746262</v>
      </c>
      <c r="AQ109" s="22">
        <f t="shared" si="24"/>
        <v>0.11171490949595857</v>
      </c>
      <c r="AR109" s="22">
        <f t="shared" si="24"/>
        <v>0.11222419274833953</v>
      </c>
      <c r="AS109" s="22">
        <f t="shared" si="24"/>
        <v>0.11273748296459209</v>
      </c>
      <c r="AT109" s="22">
        <f t="shared" si="24"/>
        <v>0.11324058154618175</v>
      </c>
      <c r="AU109" s="22">
        <f t="shared" si="24"/>
        <v>0.1133680931697333</v>
      </c>
      <c r="AV109" s="22">
        <f t="shared" si="24"/>
        <v>0.11343745405890722</v>
      </c>
      <c r="AW109" s="22">
        <f t="shared" si="24"/>
        <v>0.11352162464807815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0.40503763722581093</v>
      </c>
      <c r="V122" s="22">
        <f t="shared" si="27"/>
        <v>0.40593648925756265</v>
      </c>
      <c r="W122" s="22">
        <f t="shared" si="27"/>
        <v>0.40717213277824238</v>
      </c>
      <c r="X122" s="22">
        <f t="shared" si="27"/>
        <v>0.40889531840817023</v>
      </c>
      <c r="Y122" s="22">
        <f t="shared" si="27"/>
        <v>0.41063644672953681</v>
      </c>
      <c r="Z122" s="22">
        <f t="shared" si="27"/>
        <v>0.41277086145608582</v>
      </c>
      <c r="AA122" s="22">
        <f t="shared" si="27"/>
        <v>0.41496400666734201</v>
      </c>
      <c r="AB122" s="22">
        <f t="shared" si="27"/>
        <v>0.41746611039906761</v>
      </c>
      <c r="AC122" s="22">
        <f t="shared" si="27"/>
        <v>0.4200302228840333</v>
      </c>
      <c r="AD122" s="22">
        <f t="shared" si="27"/>
        <v>0.42545642853182047</v>
      </c>
      <c r="AE122" s="22">
        <f t="shared" si="27"/>
        <v>0.43083263333163768</v>
      </c>
      <c r="AF122" s="22">
        <f t="shared" si="27"/>
        <v>0.43657415299505642</v>
      </c>
      <c r="AG122" s="22">
        <f t="shared" si="27"/>
        <v>0.44319300321878541</v>
      </c>
      <c r="AH122" s="22">
        <f t="shared" si="27"/>
        <v>0.44959210542461031</v>
      </c>
      <c r="AI122" s="22">
        <f t="shared" si="27"/>
        <v>0.45622731759484209</v>
      </c>
      <c r="AJ122" s="22">
        <f t="shared" si="27"/>
        <v>0.46345184488553848</v>
      </c>
      <c r="AK122" s="22">
        <f t="shared" si="27"/>
        <v>0.47027575182616183</v>
      </c>
      <c r="AL122" s="22">
        <f t="shared" si="27"/>
        <v>0.47719673725920331</v>
      </c>
      <c r="AM122" s="22">
        <f t="shared" si="27"/>
        <v>0.48421641443722802</v>
      </c>
      <c r="AN122" s="22">
        <f t="shared" si="27"/>
        <v>0.49143723739881062</v>
      </c>
      <c r="AO122" s="22">
        <f t="shared" si="27"/>
        <v>0.49834938810260215</v>
      </c>
      <c r="AP122" s="22">
        <f t="shared" si="27"/>
        <v>0.50547067661017353</v>
      </c>
      <c r="AQ122" s="22">
        <f t="shared" si="27"/>
        <v>0.51280717426939726</v>
      </c>
      <c r="AR122" s="22">
        <f t="shared" si="27"/>
        <v>0.52039686762229476</v>
      </c>
      <c r="AS122" s="22">
        <f t="shared" si="27"/>
        <v>0.52782401399213086</v>
      </c>
      <c r="AT122" s="22">
        <f t="shared" si="27"/>
        <v>0.52915670302408402</v>
      </c>
      <c r="AU122" s="22">
        <f t="shared" si="27"/>
        <v>0.52955595204433981</v>
      </c>
      <c r="AV122" s="22">
        <f t="shared" si="27"/>
        <v>0.5302287764856084</v>
      </c>
      <c r="AW122" s="22">
        <f t="shared" si="27"/>
        <v>0.53061809376626179</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3.1955149803358125E-2</v>
      </c>
      <c r="V123" s="22">
        <f t="shared" si="27"/>
        <v>3.2026064080664329E-2</v>
      </c>
      <c r="W123" s="22">
        <f t="shared" si="27"/>
        <v>3.2123549277539631E-2</v>
      </c>
      <c r="X123" s="22">
        <f t="shared" si="27"/>
        <v>3.2259498754532663E-2</v>
      </c>
      <c r="Y123" s="22">
        <f t="shared" si="27"/>
        <v>3.2396863807116948E-2</v>
      </c>
      <c r="Z123" s="22">
        <f t="shared" si="27"/>
        <v>3.256525690459925E-2</v>
      </c>
      <c r="AA123" s="22">
        <f t="shared" si="27"/>
        <v>3.2738283500957595E-2</v>
      </c>
      <c r="AB123" s="22">
        <f t="shared" si="27"/>
        <v>3.2935685155081544E-2</v>
      </c>
      <c r="AC123" s="22">
        <f t="shared" si="27"/>
        <v>3.3137978944693169E-2</v>
      </c>
      <c r="AD123" s="22">
        <f t="shared" si="27"/>
        <v>3.3566075492773198E-2</v>
      </c>
      <c r="AE123" s="22">
        <f t="shared" si="27"/>
        <v>3.3990227260318487E-2</v>
      </c>
      <c r="AF123" s="22">
        <f t="shared" si="27"/>
        <v>3.4443200278332566E-2</v>
      </c>
      <c r="AG123" s="22">
        <f t="shared" si="27"/>
        <v>3.4965389652816141E-2</v>
      </c>
      <c r="AH123" s="22">
        <f t="shared" si="27"/>
        <v>3.5470242167250809E-2</v>
      </c>
      <c r="AI123" s="22">
        <f t="shared" si="27"/>
        <v>3.5993722405603619E-2</v>
      </c>
      <c r="AJ123" s="22">
        <f t="shared" si="27"/>
        <v>3.6563696231774113E-2</v>
      </c>
      <c r="AK123" s="22">
        <f t="shared" si="27"/>
        <v>3.7102063406798461E-2</v>
      </c>
      <c r="AL123" s="22">
        <f t="shared" si="27"/>
        <v>3.7648089518876542E-2</v>
      </c>
      <c r="AM123" s="22">
        <f t="shared" si="27"/>
        <v>3.8201901844396147E-2</v>
      </c>
      <c r="AN123" s="22">
        <f t="shared" si="27"/>
        <v>3.8771583420215382E-2</v>
      </c>
      <c r="AO123" s="22">
        <f t="shared" si="27"/>
        <v>3.9316912522754821E-2</v>
      </c>
      <c r="AP123" s="22">
        <f t="shared" si="27"/>
        <v>3.9878741400216668E-2</v>
      </c>
      <c r="AQ123" s="22">
        <f t="shared" si="27"/>
        <v>4.0457549047175599E-2</v>
      </c>
      <c r="AR123" s="22">
        <f t="shared" si="27"/>
        <v>4.105633238423665E-2</v>
      </c>
      <c r="AS123" s="22">
        <f t="shared" si="27"/>
        <v>4.1642291695290164E-2</v>
      </c>
      <c r="AT123" s="22">
        <f t="shared" si="27"/>
        <v>4.174743322719579E-2</v>
      </c>
      <c r="AU123" s="22">
        <f t="shared" si="27"/>
        <v>4.1778931688273381E-2</v>
      </c>
      <c r="AV123" s="22">
        <f t="shared" si="27"/>
        <v>4.1832013683219219E-2</v>
      </c>
      <c r="AW123" s="22">
        <f t="shared" si="27"/>
        <v>4.1862728586924296E-2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2.9621155611650907E-4</v>
      </c>
      <c r="V124" s="22">
        <f t="shared" si="27"/>
        <v>2.9686890332223374E-4</v>
      </c>
      <c r="W124" s="22">
        <f t="shared" si="27"/>
        <v>2.9777255240673041E-4</v>
      </c>
      <c r="X124" s="22">
        <f t="shared" si="27"/>
        <v>2.9903275010197318E-4</v>
      </c>
      <c r="Y124" s="22">
        <f t="shared" si="27"/>
        <v>3.0030606962112437E-4</v>
      </c>
      <c r="Z124" s="22">
        <f t="shared" si="27"/>
        <v>3.0186700680187481E-4</v>
      </c>
      <c r="AA124" s="22">
        <f t="shared" si="27"/>
        <v>3.0347089467823397E-4</v>
      </c>
      <c r="AB124" s="22">
        <f t="shared" si="27"/>
        <v>3.0530072966595433E-4</v>
      </c>
      <c r="AC124" s="22">
        <f t="shared" si="27"/>
        <v>3.071759128080238E-4</v>
      </c>
      <c r="AD124" s="22">
        <f t="shared" si="27"/>
        <v>3.1114419790307811E-4</v>
      </c>
      <c r="AE124" s="22">
        <f t="shared" si="27"/>
        <v>3.1507591644820454E-4</v>
      </c>
      <c r="AF124" s="22">
        <f t="shared" si="27"/>
        <v>3.1927479654641783E-4</v>
      </c>
      <c r="AG124" s="22">
        <f t="shared" si="27"/>
        <v>3.2411528479808077E-4</v>
      </c>
      <c r="AH124" s="22">
        <f t="shared" si="27"/>
        <v>3.2879506723785249E-4</v>
      </c>
      <c r="AI124" s="22">
        <f t="shared" si="27"/>
        <v>3.3364752128525705E-4</v>
      </c>
      <c r="AJ124" s="22">
        <f t="shared" si="27"/>
        <v>3.3893095243906439E-4</v>
      </c>
      <c r="AK124" s="22">
        <f t="shared" si="27"/>
        <v>3.4392140248099327E-4</v>
      </c>
      <c r="AL124" s="22">
        <f t="shared" si="27"/>
        <v>3.489828478296831E-4</v>
      </c>
      <c r="AM124" s="22">
        <f t="shared" si="27"/>
        <v>3.5411646828673466E-4</v>
      </c>
      <c r="AN124" s="22">
        <f t="shared" si="27"/>
        <v>3.5939719039577593E-4</v>
      </c>
      <c r="AO124" s="22">
        <f t="shared" si="27"/>
        <v>3.6445217474267608E-4</v>
      </c>
      <c r="AP124" s="22">
        <f t="shared" si="27"/>
        <v>3.6966010545457282E-4</v>
      </c>
      <c r="AQ124" s="22">
        <f t="shared" si="27"/>
        <v>3.7502542262106664E-4</v>
      </c>
      <c r="AR124" s="22">
        <f t="shared" si="27"/>
        <v>3.8057590650672967E-4</v>
      </c>
      <c r="AS124" s="22">
        <f t="shared" si="27"/>
        <v>3.8600751676098297E-4</v>
      </c>
      <c r="AT124" s="22">
        <f t="shared" si="27"/>
        <v>3.8698213703251637E-4</v>
      </c>
      <c r="AU124" s="22">
        <f t="shared" si="27"/>
        <v>3.8727411526539858E-4</v>
      </c>
      <c r="AV124" s="22">
        <f t="shared" si="27"/>
        <v>3.8776616429103087E-4</v>
      </c>
      <c r="AW124" s="22">
        <f t="shared" si="27"/>
        <v>3.8805087925805279E-4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2.6275916255942959E-3</v>
      </c>
      <c r="V125" s="22">
        <f t="shared" si="27"/>
        <v>2.5989362225815795E-3</v>
      </c>
      <c r="W125" s="22">
        <f t="shared" si="27"/>
        <v>2.5761607561592061E-3</v>
      </c>
      <c r="X125" s="22">
        <f t="shared" si="27"/>
        <v>2.5619274134045032E-3</v>
      </c>
      <c r="Y125" s="22">
        <f t="shared" si="27"/>
        <v>2.5522549780709622E-3</v>
      </c>
      <c r="Z125" s="22">
        <f t="shared" si="27"/>
        <v>2.5488754538783372E-3</v>
      </c>
      <c r="AA125" s="22">
        <f t="shared" si="27"/>
        <v>2.5454317976478726E-3</v>
      </c>
      <c r="AB125" s="22">
        <f t="shared" si="27"/>
        <v>2.546445856852984E-3</v>
      </c>
      <c r="AC125" s="22">
        <f t="shared" si="27"/>
        <v>2.5473599606816969E-3</v>
      </c>
      <c r="AD125" s="22">
        <f t="shared" si="27"/>
        <v>2.5791428505979644E-3</v>
      </c>
      <c r="AE125" s="22">
        <f t="shared" si="27"/>
        <v>2.6062101895453957E-3</v>
      </c>
      <c r="AF125" s="22">
        <f t="shared" si="27"/>
        <v>2.6356095441230488E-3</v>
      </c>
      <c r="AG125" s="22">
        <f t="shared" si="27"/>
        <v>2.675298848884497E-3</v>
      </c>
      <c r="AH125" s="22">
        <f t="shared" si="27"/>
        <v>2.707088312454798E-3</v>
      </c>
      <c r="AI125" s="22">
        <f t="shared" si="27"/>
        <v>2.7416013768058051E-3</v>
      </c>
      <c r="AJ125" s="22">
        <f t="shared" si="27"/>
        <v>2.7806190203410732E-3</v>
      </c>
      <c r="AK125" s="22">
        <f t="shared" si="27"/>
        <v>2.8090961588512725E-3</v>
      </c>
      <c r="AL125" s="22">
        <f t="shared" si="27"/>
        <v>2.8346924267829612E-3</v>
      </c>
      <c r="AM125" s="22">
        <f t="shared" si="27"/>
        <v>2.8574271936910615E-3</v>
      </c>
      <c r="AN125" s="22">
        <f t="shared" si="27"/>
        <v>2.8960504602820068E-3</v>
      </c>
      <c r="AO125" s="22">
        <f t="shared" si="27"/>
        <v>2.9269887051109689E-3</v>
      </c>
      <c r="AP125" s="22">
        <f t="shared" si="27"/>
        <v>2.9573562352036412E-3</v>
      </c>
      <c r="AQ125" s="22">
        <f t="shared" si="27"/>
        <v>2.9871309481064624E-3</v>
      </c>
      <c r="AR125" s="22">
        <f t="shared" si="27"/>
        <v>3.0166855601819671E-3</v>
      </c>
      <c r="AS125" s="22">
        <f t="shared" si="27"/>
        <v>3.0432170468189072E-3</v>
      </c>
      <c r="AT125" s="22">
        <f t="shared" si="27"/>
        <v>2.9931230045086091E-3</v>
      </c>
      <c r="AU125" s="22">
        <f t="shared" si="27"/>
        <v>2.931915450663443E-3</v>
      </c>
      <c r="AV125" s="22">
        <f t="shared" si="27"/>
        <v>2.8742055506068434E-3</v>
      </c>
      <c r="AW125" s="22">
        <f t="shared" si="27"/>
        <v>2.8135261479735494E-3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1.3080167916535011E-2</v>
      </c>
      <c r="V126" s="22">
        <f t="shared" si="27"/>
        <v>1.2937521137076831E-2</v>
      </c>
      <c r="W126" s="22">
        <f t="shared" si="27"/>
        <v>1.2824144719569538E-2</v>
      </c>
      <c r="X126" s="22">
        <f t="shared" si="27"/>
        <v>1.2753291048309637E-2</v>
      </c>
      <c r="Y126" s="22">
        <f t="shared" si="27"/>
        <v>1.2705141603360818E-2</v>
      </c>
      <c r="Z126" s="22">
        <f t="shared" si="27"/>
        <v>1.2688318310316743E-2</v>
      </c>
      <c r="AA126" s="22">
        <f t="shared" si="27"/>
        <v>1.2671175767578154E-2</v>
      </c>
      <c r="AB126" s="22">
        <f t="shared" si="27"/>
        <v>1.2676223760786448E-2</v>
      </c>
      <c r="AC126" s="22">
        <f t="shared" si="27"/>
        <v>1.2680774175491778E-2</v>
      </c>
      <c r="AD126" s="22">
        <f t="shared" si="27"/>
        <v>1.2838989604757165E-2</v>
      </c>
      <c r="AE126" s="22">
        <f t="shared" si="27"/>
        <v>1.297373099114215E-2</v>
      </c>
      <c r="AF126" s="22">
        <f t="shared" si="27"/>
        <v>1.3120081166248413E-2</v>
      </c>
      <c r="AG126" s="22">
        <f t="shared" si="27"/>
        <v>1.331765477917727E-2</v>
      </c>
      <c r="AH126" s="22">
        <f t="shared" si="27"/>
        <v>1.3475902932134473E-2</v>
      </c>
      <c r="AI126" s="22">
        <f t="shared" si="27"/>
        <v>1.3647709187196362E-2</v>
      </c>
      <c r="AJ126" s="22">
        <f t="shared" si="27"/>
        <v>1.3841939266245802E-2</v>
      </c>
      <c r="AK126" s="22">
        <f t="shared" si="27"/>
        <v>1.398369864387039E-2</v>
      </c>
      <c r="AL126" s="22">
        <f t="shared" si="27"/>
        <v>1.4111117029331023E-2</v>
      </c>
      <c r="AM126" s="22">
        <f t="shared" si="27"/>
        <v>1.4224290844395977E-2</v>
      </c>
      <c r="AN126" s="22">
        <f t="shared" si="27"/>
        <v>1.4416557712494404E-2</v>
      </c>
      <c r="AO126" s="22">
        <f t="shared" si="27"/>
        <v>1.4570568493113398E-2</v>
      </c>
      <c r="AP126" s="22">
        <f t="shared" si="27"/>
        <v>1.472173825212522E-2</v>
      </c>
      <c r="AQ126" s="22">
        <f t="shared" si="27"/>
        <v>1.4869956963374701E-2</v>
      </c>
      <c r="AR126" s="22">
        <f t="shared" si="27"/>
        <v>1.5017080011298183E-2</v>
      </c>
      <c r="AS126" s="22">
        <f t="shared" si="27"/>
        <v>1.5149153921454597E-2</v>
      </c>
      <c r="AT126" s="22">
        <f t="shared" si="27"/>
        <v>1.489978545846579E-2</v>
      </c>
      <c r="AU126" s="22">
        <f t="shared" si="27"/>
        <v>1.4595093863981794E-2</v>
      </c>
      <c r="AV126" s="22">
        <f t="shared" si="27"/>
        <v>1.4307813612425946E-2</v>
      </c>
      <c r="AW126" s="22">
        <f t="shared" si="27"/>
        <v>1.4005751158052342E-2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0.18661593838968488</v>
      </c>
      <c r="V127" s="22">
        <f t="shared" si="27"/>
        <v>0.18891102118178937</v>
      </c>
      <c r="W127" s="22">
        <f t="shared" si="27"/>
        <v>0.19159680001401697</v>
      </c>
      <c r="X127" s="22">
        <f t="shared" si="27"/>
        <v>0.19490743592297405</v>
      </c>
      <c r="Y127" s="22">
        <f t="shared" si="27"/>
        <v>0.19857911305098078</v>
      </c>
      <c r="Z127" s="22">
        <f t="shared" si="27"/>
        <v>0.2027756520571353</v>
      </c>
      <c r="AA127" s="22">
        <f t="shared" si="27"/>
        <v>0.20701582577863753</v>
      </c>
      <c r="AB127" s="22">
        <f t="shared" si="27"/>
        <v>0.21167786823753224</v>
      </c>
      <c r="AC127" s="22">
        <f t="shared" si="27"/>
        <v>0.21640165177900966</v>
      </c>
      <c r="AD127" s="22">
        <f t="shared" si="27"/>
        <v>0.22636765534279604</v>
      </c>
      <c r="AE127" s="22">
        <f t="shared" si="27"/>
        <v>0.23634360712991417</v>
      </c>
      <c r="AF127" s="22">
        <f t="shared" si="27"/>
        <v>0.24697136694252173</v>
      </c>
      <c r="AG127" s="22">
        <f t="shared" si="27"/>
        <v>0.25906780369421001</v>
      </c>
      <c r="AH127" s="22">
        <f t="shared" si="27"/>
        <v>0.27093956310183293</v>
      </c>
      <c r="AI127" s="22">
        <f t="shared" si="27"/>
        <v>0.28363849565254812</v>
      </c>
      <c r="AJ127" s="22">
        <f t="shared" si="27"/>
        <v>0.29741576800414271</v>
      </c>
      <c r="AK127" s="22">
        <f t="shared" si="27"/>
        <v>0.31069221410801939</v>
      </c>
      <c r="AL127" s="22">
        <f t="shared" si="27"/>
        <v>0.32426462381720761</v>
      </c>
      <c r="AM127" s="22">
        <f t="shared" si="27"/>
        <v>0.33813988765940795</v>
      </c>
      <c r="AN127" s="22">
        <f t="shared" si="27"/>
        <v>0.35238011242226325</v>
      </c>
      <c r="AO127" s="22">
        <f t="shared" si="27"/>
        <v>0.36622799732660555</v>
      </c>
      <c r="AP127" s="22">
        <f t="shared" si="27"/>
        <v>0.38054492958782615</v>
      </c>
      <c r="AQ127" s="22">
        <f t="shared" si="27"/>
        <v>0.39534871067757948</v>
      </c>
      <c r="AR127" s="22">
        <f t="shared" si="27"/>
        <v>0.41071188565023775</v>
      </c>
      <c r="AS127" s="22">
        <f t="shared" si="27"/>
        <v>0.42626943712814547</v>
      </c>
      <c r="AT127" s="22">
        <f t="shared" si="27"/>
        <v>0.43140811980097421</v>
      </c>
      <c r="AU127" s="22">
        <f t="shared" si="27"/>
        <v>0.43491238505546542</v>
      </c>
      <c r="AV127" s="22">
        <f t="shared" si="27"/>
        <v>0.43886870771880226</v>
      </c>
      <c r="AW127" s="22">
        <f t="shared" si="27"/>
        <v>0.44230311272423228</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1.1993554121760756E-4</v>
      </c>
      <c r="V128" s="22">
        <f t="shared" si="27"/>
        <v>1.201539673278719E-4</v>
      </c>
      <c r="W128" s="22">
        <f t="shared" si="27"/>
        <v>1.204000991962005E-4</v>
      </c>
      <c r="X128" s="22">
        <f t="shared" si="27"/>
        <v>1.2067339732653323E-4</v>
      </c>
      <c r="Y128" s="22">
        <f t="shared" si="27"/>
        <v>1.2083862250016517E-4</v>
      </c>
      <c r="Z128" s="22">
        <f t="shared" si="27"/>
        <v>1.2102674750622946E-4</v>
      </c>
      <c r="AA128" s="22">
        <f t="shared" si="27"/>
        <v>1.2123490277133756E-4</v>
      </c>
      <c r="AB128" s="22">
        <f t="shared" si="27"/>
        <v>1.214635388867695E-4</v>
      </c>
      <c r="AC128" s="22">
        <f t="shared" si="27"/>
        <v>1.2171046574717841E-4</v>
      </c>
      <c r="AD128" s="22">
        <f t="shared" si="27"/>
        <v>1.2188428901104661E-4</v>
      </c>
      <c r="AE128" s="22">
        <f t="shared" si="27"/>
        <v>1.2207335386646865E-4</v>
      </c>
      <c r="AF128" s="22">
        <f t="shared" si="27"/>
        <v>1.2227928315059337E-4</v>
      </c>
      <c r="AG128" s="22">
        <f t="shared" si="27"/>
        <v>1.2250428668008742E-4</v>
      </c>
      <c r="AH128" s="22">
        <f t="shared" si="27"/>
        <v>1.2274179275603147E-4</v>
      </c>
      <c r="AI128" s="22">
        <f t="shared" ref="L128:AW135" si="28">AI1537</f>
        <v>1.2289368408262624E-4</v>
      </c>
      <c r="AJ128" s="22">
        <f t="shared" si="28"/>
        <v>1.2306077026385569E-4</v>
      </c>
      <c r="AK128" s="22">
        <f t="shared" si="28"/>
        <v>1.2323716754799311E-4</v>
      </c>
      <c r="AL128" s="22">
        <f t="shared" si="28"/>
        <v>1.2342518950883124E-4</v>
      </c>
      <c r="AM128" s="22">
        <f t="shared" si="28"/>
        <v>1.2362445924387391E-4</v>
      </c>
      <c r="AN128" s="22">
        <f t="shared" si="28"/>
        <v>1.237419499619452E-4</v>
      </c>
      <c r="AO128" s="22">
        <f t="shared" si="28"/>
        <v>1.2386718060158544E-4</v>
      </c>
      <c r="AP128" s="22">
        <f t="shared" si="28"/>
        <v>1.2400266133733785E-4</v>
      </c>
      <c r="AQ128" s="22">
        <f t="shared" si="28"/>
        <v>1.2414811892012275E-4</v>
      </c>
      <c r="AR128" s="22">
        <f t="shared" si="28"/>
        <v>1.243034755080016E-4</v>
      </c>
      <c r="AS128" s="22">
        <f t="shared" si="28"/>
        <v>1.2437203151401057E-4</v>
      </c>
      <c r="AT128" s="22">
        <f t="shared" si="28"/>
        <v>1.2441476463107817E-4</v>
      </c>
      <c r="AU128" s="22">
        <f t="shared" si="28"/>
        <v>1.2445970043989919E-4</v>
      </c>
      <c r="AV128" s="22">
        <f t="shared" si="28"/>
        <v>1.2451321422469059E-4</v>
      </c>
      <c r="AW128" s="22">
        <f t="shared" si="28"/>
        <v>1.245720347262714E-4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8.2305947353185534E-4</v>
      </c>
      <c r="V129" s="22">
        <f t="shared" si="28"/>
        <v>8.2455842603162824E-4</v>
      </c>
      <c r="W129" s="22">
        <f t="shared" si="28"/>
        <v>8.2624750971699247E-4</v>
      </c>
      <c r="X129" s="22">
        <f t="shared" si="28"/>
        <v>8.2812302228803898E-4</v>
      </c>
      <c r="Y129" s="22">
        <f t="shared" si="28"/>
        <v>8.292568825520036E-4</v>
      </c>
      <c r="Z129" s="22">
        <f t="shared" si="28"/>
        <v>8.3054789326390355E-4</v>
      </c>
      <c r="AA129" s="22">
        <f t="shared" si="28"/>
        <v>8.3197636193276859E-4</v>
      </c>
      <c r="AB129" s="22">
        <f t="shared" si="28"/>
        <v>8.335453807481035E-4</v>
      </c>
      <c r="AC129" s="22">
        <f t="shared" si="28"/>
        <v>8.3523992007869508E-4</v>
      </c>
      <c r="AD129" s="22">
        <f t="shared" si="28"/>
        <v>8.3643278486751854E-4</v>
      </c>
      <c r="AE129" s="22">
        <f t="shared" si="28"/>
        <v>8.3773024530991319E-4</v>
      </c>
      <c r="AF129" s="22">
        <f t="shared" si="28"/>
        <v>8.3914343815046533E-4</v>
      </c>
      <c r="AG129" s="22">
        <f t="shared" si="28"/>
        <v>8.4068752828961931E-4</v>
      </c>
      <c r="AH129" s="22">
        <f t="shared" si="28"/>
        <v>8.4231741734371068E-4</v>
      </c>
      <c r="AI129" s="22">
        <f t="shared" si="28"/>
        <v>8.433597738798297E-4</v>
      </c>
      <c r="AJ129" s="22">
        <f t="shared" si="28"/>
        <v>8.4450640533670254E-4</v>
      </c>
      <c r="AK129" s="22">
        <f t="shared" si="28"/>
        <v>8.4571693437872494E-4</v>
      </c>
      <c r="AL129" s="22">
        <f t="shared" si="28"/>
        <v>8.4700723794119506E-4</v>
      </c>
      <c r="AM129" s="22">
        <f t="shared" si="28"/>
        <v>8.4837472952500718E-4</v>
      </c>
      <c r="AN129" s="22">
        <f t="shared" si="28"/>
        <v>8.4918101136255842E-4</v>
      </c>
      <c r="AO129" s="22">
        <f t="shared" si="28"/>
        <v>8.5004040852945282E-4</v>
      </c>
      <c r="AP129" s="22">
        <f t="shared" si="28"/>
        <v>8.5097014713662465E-4</v>
      </c>
      <c r="AQ129" s="22">
        <f t="shared" si="28"/>
        <v>8.5196835200811454E-4</v>
      </c>
      <c r="AR129" s="22">
        <f t="shared" si="28"/>
        <v>8.5303448895243574E-4</v>
      </c>
      <c r="AS129" s="22">
        <f t="shared" si="28"/>
        <v>8.5350495558509797E-4</v>
      </c>
      <c r="AT129" s="22">
        <f t="shared" si="28"/>
        <v>8.5379821225012808E-4</v>
      </c>
      <c r="AU129" s="22">
        <f t="shared" si="28"/>
        <v>8.5410658492077684E-4</v>
      </c>
      <c r="AV129" s="22">
        <f t="shared" si="28"/>
        <v>8.5447382408182905E-4</v>
      </c>
      <c r="AW129" s="22">
        <f t="shared" si="28"/>
        <v>8.5487748066746241E-4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1.51690892331456E-5</v>
      </c>
      <c r="V130" s="22">
        <f t="shared" si="28"/>
        <v>1.5217432465051217E-5</v>
      </c>
      <c r="W130" s="22">
        <f t="shared" si="28"/>
        <v>1.5269956801068695E-5</v>
      </c>
      <c r="X130" s="22">
        <f t="shared" si="28"/>
        <v>1.5326606915032538E-5</v>
      </c>
      <c r="Y130" s="22">
        <f t="shared" si="28"/>
        <v>1.5361884173332352E-5</v>
      </c>
      <c r="Z130" s="22">
        <f t="shared" si="28"/>
        <v>1.5400671462758264E-5</v>
      </c>
      <c r="AA130" s="22">
        <f t="shared" si="28"/>
        <v>1.5442458670944096E-5</v>
      </c>
      <c r="AB130" s="22">
        <f t="shared" si="28"/>
        <v>1.5487358547995306E-5</v>
      </c>
      <c r="AC130" s="22">
        <f t="shared" si="28"/>
        <v>1.5534984647023521E-5</v>
      </c>
      <c r="AD130" s="22">
        <f t="shared" si="28"/>
        <v>1.5568285844583603E-5</v>
      </c>
      <c r="AE130" s="22">
        <f t="shared" si="28"/>
        <v>1.5603856144375205E-5</v>
      </c>
      <c r="AF130" s="22">
        <f t="shared" si="28"/>
        <v>1.5642015402559782E-5</v>
      </c>
      <c r="AG130" s="22">
        <f t="shared" si="28"/>
        <v>1.5683187659152959E-5</v>
      </c>
      <c r="AH130" s="22">
        <f t="shared" si="28"/>
        <v>1.5726164172815247E-5</v>
      </c>
      <c r="AI130" s="22">
        <f t="shared" si="28"/>
        <v>1.5752809314354656E-5</v>
      </c>
      <c r="AJ130" s="22">
        <f t="shared" si="28"/>
        <v>1.5781850848802794E-5</v>
      </c>
      <c r="AK130" s="22">
        <f t="shared" si="28"/>
        <v>1.5812211011200589E-5</v>
      </c>
      <c r="AL130" s="22">
        <f t="shared" si="28"/>
        <v>1.5844326691144795E-5</v>
      </c>
      <c r="AM130" s="22">
        <f t="shared" si="28"/>
        <v>1.5878136398182702E-5</v>
      </c>
      <c r="AN130" s="22">
        <f t="shared" si="28"/>
        <v>1.5896594572359183E-5</v>
      </c>
      <c r="AO130" s="22">
        <f t="shared" si="28"/>
        <v>1.5916177337524526E-5</v>
      </c>
      <c r="AP130" s="22">
        <f t="shared" si="28"/>
        <v>1.5937350394875973E-5</v>
      </c>
      <c r="AQ130" s="22">
        <f t="shared" si="28"/>
        <v>1.5960067925113877E-5</v>
      </c>
      <c r="AR130" s="22">
        <f t="shared" si="28"/>
        <v>1.5984319352677588E-5</v>
      </c>
      <c r="AS130" s="22">
        <f t="shared" si="28"/>
        <v>1.5992531796631608E-5</v>
      </c>
      <c r="AT130" s="22">
        <f t="shared" si="28"/>
        <v>1.5995859016638944E-5</v>
      </c>
      <c r="AU130" s="22">
        <f t="shared" si="28"/>
        <v>1.5999410618704444E-5</v>
      </c>
      <c r="AV130" s="22">
        <f t="shared" si="28"/>
        <v>1.6004346485136448E-5</v>
      </c>
      <c r="AW130" s="22">
        <f t="shared" si="28"/>
        <v>1.6010076603504106E-5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1.5433215074750855E-3</v>
      </c>
      <c r="V131" s="22">
        <f t="shared" si="28"/>
        <v>1.5482400064300375E-3</v>
      </c>
      <c r="W131" s="22">
        <f t="shared" si="28"/>
        <v>1.5535838959804063E-3</v>
      </c>
      <c r="X131" s="22">
        <f t="shared" si="28"/>
        <v>1.5593475471751181E-3</v>
      </c>
      <c r="Y131" s="22">
        <f t="shared" si="28"/>
        <v>1.5629366981532733E-3</v>
      </c>
      <c r="Z131" s="22">
        <f t="shared" si="28"/>
        <v>1.5668829639486424E-3</v>
      </c>
      <c r="AA131" s="22">
        <f t="shared" si="28"/>
        <v>1.5711344451113753E-3</v>
      </c>
      <c r="AB131" s="22">
        <f t="shared" si="28"/>
        <v>1.5757026129737345E-3</v>
      </c>
      <c r="AC131" s="22">
        <f t="shared" si="28"/>
        <v>1.5805481499613328E-3</v>
      </c>
      <c r="AD131" s="22">
        <f t="shared" si="28"/>
        <v>1.5839362541269306E-3</v>
      </c>
      <c r="AE131" s="22">
        <f t="shared" si="28"/>
        <v>1.5875552195013167E-3</v>
      </c>
      <c r="AF131" s="22">
        <f t="shared" si="28"/>
        <v>1.5914375886376831E-3</v>
      </c>
      <c r="AG131" s="22">
        <f t="shared" si="28"/>
        <v>1.5956265038807079E-3</v>
      </c>
      <c r="AH131" s="22">
        <f t="shared" si="28"/>
        <v>1.5999989864227964E-3</v>
      </c>
      <c r="AI131" s="22">
        <f t="shared" si="28"/>
        <v>1.6027098953887498E-3</v>
      </c>
      <c r="AJ131" s="22">
        <f t="shared" si="28"/>
        <v>1.6056646162711317E-3</v>
      </c>
      <c r="AK131" s="22">
        <f t="shared" si="28"/>
        <v>1.6087534959578942E-3</v>
      </c>
      <c r="AL131" s="22">
        <f t="shared" si="28"/>
        <v>1.6120209841256597E-3</v>
      </c>
      <c r="AM131" s="22">
        <f t="shared" si="28"/>
        <v>1.6154608246613075E-3</v>
      </c>
      <c r="AN131" s="22">
        <f t="shared" si="28"/>
        <v>1.6173387816538099E-3</v>
      </c>
      <c r="AO131" s="22">
        <f t="shared" si="28"/>
        <v>1.6193311558953354E-3</v>
      </c>
      <c r="AP131" s="22">
        <f t="shared" si="28"/>
        <v>1.6214853283896258E-3</v>
      </c>
      <c r="AQ131" s="22">
        <f t="shared" si="28"/>
        <v>1.6237966374256533E-3</v>
      </c>
      <c r="AR131" s="22">
        <f t="shared" si="28"/>
        <v>1.6262640070330693E-3</v>
      </c>
      <c r="AS131" s="22">
        <f t="shared" si="28"/>
        <v>1.6270995510257492E-3</v>
      </c>
      <c r="AT131" s="22">
        <f t="shared" si="28"/>
        <v>1.6274380664183677E-3</v>
      </c>
      <c r="AU131" s="22">
        <f t="shared" si="28"/>
        <v>1.6277994107132974E-3</v>
      </c>
      <c r="AV131" s="22">
        <f t="shared" si="28"/>
        <v>1.62830159174114E-3</v>
      </c>
      <c r="AW131" s="22">
        <f t="shared" si="28"/>
        <v>1.6288845809227096E-3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0.10940764323917777</v>
      </c>
      <c r="V134" s="22">
        <f t="shared" si="28"/>
        <v>0.1077894241522023</v>
      </c>
      <c r="W134" s="22">
        <f t="shared" si="28"/>
        <v>0.10644371017616848</v>
      </c>
      <c r="X134" s="22">
        <f t="shared" si="28"/>
        <v>0.10548144198776055</v>
      </c>
      <c r="Y134" s="22">
        <f t="shared" si="28"/>
        <v>0.10476818223545815</v>
      </c>
      <c r="Z134" s="22">
        <f t="shared" si="28"/>
        <v>0.10433717164820216</v>
      </c>
      <c r="AA134" s="22">
        <f t="shared" si="28"/>
        <v>0.10391664075770705</v>
      </c>
      <c r="AB134" s="22">
        <f t="shared" si="28"/>
        <v>0.10369766703605332</v>
      </c>
      <c r="AC134" s="22">
        <f t="shared" si="28"/>
        <v>0.10348590342033112</v>
      </c>
      <c r="AD134" s="22">
        <f t="shared" si="28"/>
        <v>0.10554436382742631</v>
      </c>
      <c r="AE134" s="22">
        <f t="shared" si="28"/>
        <v>0.10746037602954198</v>
      </c>
      <c r="AF134" s="22">
        <f t="shared" si="28"/>
        <v>0.10953725339912493</v>
      </c>
      <c r="AG134" s="22">
        <f t="shared" si="28"/>
        <v>0.11212796394932742</v>
      </c>
      <c r="AH134" s="22">
        <f t="shared" si="28"/>
        <v>0.1144453542723292</v>
      </c>
      <c r="AI134" s="22">
        <f t="shared" si="28"/>
        <v>0.1169810327352841</v>
      </c>
      <c r="AJ134" s="22">
        <f t="shared" si="28"/>
        <v>0.11979669362694062</v>
      </c>
      <c r="AK134" s="22">
        <f t="shared" si="28"/>
        <v>0.12222069753111926</v>
      </c>
      <c r="AL134" s="22">
        <f t="shared" si="28"/>
        <v>0.12459409574566795</v>
      </c>
      <c r="AM134" s="22">
        <f t="shared" si="28"/>
        <v>0.12691824924517789</v>
      </c>
      <c r="AN134" s="22">
        <f t="shared" si="28"/>
        <v>0.12940408953556104</v>
      </c>
      <c r="AO134" s="22">
        <f t="shared" si="28"/>
        <v>0.13158110054217473</v>
      </c>
      <c r="AP134" s="22">
        <f t="shared" si="28"/>
        <v>0.13377951885288111</v>
      </c>
      <c r="AQ134" s="22">
        <f t="shared" si="28"/>
        <v>0.13599985948553603</v>
      </c>
      <c r="AR134" s="22">
        <f t="shared" si="28"/>
        <v>0.13826149372641824</v>
      </c>
      <c r="AS134" s="22">
        <f t="shared" si="28"/>
        <v>0.14045230427450556</v>
      </c>
      <c r="AT134" s="22">
        <f t="shared" si="28"/>
        <v>0.13900457678337555</v>
      </c>
      <c r="AU134" s="22">
        <f t="shared" si="28"/>
        <v>0.13702374331160877</v>
      </c>
      <c r="AV134" s="22">
        <f t="shared" si="28"/>
        <v>0.13521199177242155</v>
      </c>
      <c r="AW134" s="22">
        <f t="shared" si="28"/>
        <v>0.13325402620803975</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1.064707881630588E-2</v>
      </c>
      <c r="V135" s="22">
        <f t="shared" si="28"/>
        <v>1.0489600731128474E-2</v>
      </c>
      <c r="W135" s="22">
        <f t="shared" si="28"/>
        <v>1.0358641665172598E-2</v>
      </c>
      <c r="X135" s="22">
        <f t="shared" ref="L135:AW142" si="29">X1544</f>
        <v>1.0264997885441364E-2</v>
      </c>
      <c r="Y135" s="22">
        <f t="shared" si="29"/>
        <v>1.0195586530124435E-2</v>
      </c>
      <c r="Z135" s="22">
        <f t="shared" si="29"/>
        <v>1.0153642443246109E-2</v>
      </c>
      <c r="AA135" s="22">
        <f t="shared" si="29"/>
        <v>1.011271819514761E-2</v>
      </c>
      <c r="AB135" s="22">
        <f t="shared" si="29"/>
        <v>1.0091408619288722E-2</v>
      </c>
      <c r="AC135" s="22">
        <f t="shared" si="29"/>
        <v>1.0070800699766213E-2</v>
      </c>
      <c r="AD135" s="22">
        <f t="shared" si="29"/>
        <v>1.0271121166835184E-2</v>
      </c>
      <c r="AE135" s="22">
        <f t="shared" si="29"/>
        <v>1.0457579190470089E-2</v>
      </c>
      <c r="AF135" s="22">
        <f t="shared" si="29"/>
        <v>1.0659691916702662E-2</v>
      </c>
      <c r="AG135" s="22">
        <f t="shared" si="29"/>
        <v>1.0911808666516389E-2</v>
      </c>
      <c r="AH135" s="22">
        <f t="shared" si="29"/>
        <v>1.1137327073518409E-2</v>
      </c>
      <c r="AI135" s="22">
        <f t="shared" si="29"/>
        <v>1.1384088338532321E-2</v>
      </c>
      <c r="AJ135" s="22">
        <f t="shared" si="29"/>
        <v>1.1658096283003993E-2</v>
      </c>
      <c r="AK135" s="22">
        <f t="shared" si="29"/>
        <v>1.189398986278253E-2</v>
      </c>
      <c r="AL135" s="22">
        <f t="shared" si="29"/>
        <v>1.2124958715639886E-2</v>
      </c>
      <c r="AM135" s="22">
        <f t="shared" si="29"/>
        <v>1.2351135285739095E-2</v>
      </c>
      <c r="AN135" s="22">
        <f t="shared" si="29"/>
        <v>1.259304651527357E-2</v>
      </c>
      <c r="AO135" s="22">
        <f t="shared" si="29"/>
        <v>1.2804903814134395E-2</v>
      </c>
      <c r="AP135" s="22">
        <f t="shared" si="29"/>
        <v>1.3018844379275087E-2</v>
      </c>
      <c r="AQ135" s="22">
        <f t="shared" si="29"/>
        <v>1.3234918330006694E-2</v>
      </c>
      <c r="AR135" s="22">
        <f t="shared" si="29"/>
        <v>1.3455010796158145E-2</v>
      </c>
      <c r="AS135" s="22">
        <f t="shared" si="29"/>
        <v>1.36682110067329E-2</v>
      </c>
      <c r="AT135" s="22">
        <f t="shared" si="29"/>
        <v>1.3527324426543091E-2</v>
      </c>
      <c r="AU135" s="22">
        <f t="shared" si="29"/>
        <v>1.3334558277200379E-2</v>
      </c>
      <c r="AV135" s="22">
        <f t="shared" si="29"/>
        <v>1.3158246450510903E-2</v>
      </c>
      <c r="AW135" s="22">
        <f t="shared" si="29"/>
        <v>1.2967705707045545E-2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7.2309801946185318E-2</v>
      </c>
      <c r="V136" s="22">
        <f t="shared" si="29"/>
        <v>7.3021341315250649E-2</v>
      </c>
      <c r="W136" s="22">
        <f t="shared" si="29"/>
        <v>7.3816735508584558E-2</v>
      </c>
      <c r="X136" s="22">
        <f t="shared" si="29"/>
        <v>7.4744468258469504E-2</v>
      </c>
      <c r="Y136" s="22">
        <f t="shared" si="29"/>
        <v>7.5698691690669451E-2</v>
      </c>
      <c r="Z136" s="22">
        <f t="shared" si="29"/>
        <v>7.6761707112301181E-2</v>
      </c>
      <c r="AA136" s="22">
        <f t="shared" si="29"/>
        <v>7.7832658850175512E-2</v>
      </c>
      <c r="AB136" s="22">
        <f t="shared" si="29"/>
        <v>7.8989971092974745E-2</v>
      </c>
      <c r="AC136" s="22">
        <f t="shared" si="29"/>
        <v>8.0158537208603095E-2</v>
      </c>
      <c r="AD136" s="22">
        <f t="shared" si="29"/>
        <v>8.224364135837231E-2</v>
      </c>
      <c r="AE136" s="22">
        <f t="shared" si="29"/>
        <v>8.431417968088499E-2</v>
      </c>
      <c r="AF136" s="22">
        <f t="shared" si="29"/>
        <v>8.650112978549751E-2</v>
      </c>
      <c r="AG136" s="22">
        <f t="shared" si="29"/>
        <v>8.896823183705653E-2</v>
      </c>
      <c r="AH136" s="22">
        <f t="shared" si="29"/>
        <v>9.1369964345010365E-2</v>
      </c>
      <c r="AI136" s="22">
        <f t="shared" si="29"/>
        <v>9.3878638720600857E-2</v>
      </c>
      <c r="AJ136" s="22">
        <f t="shared" si="29"/>
        <v>9.6581218972778812E-2</v>
      </c>
      <c r="AK136" s="22">
        <f t="shared" si="29"/>
        <v>9.9161353755719314E-2</v>
      </c>
      <c r="AL136" s="22">
        <f t="shared" si="29"/>
        <v>0.1017782912586483</v>
      </c>
      <c r="AM136" s="22">
        <f t="shared" si="29"/>
        <v>0.10443287454057625</v>
      </c>
      <c r="AN136" s="22">
        <f t="shared" si="29"/>
        <v>0.10718489563593818</v>
      </c>
      <c r="AO136" s="22">
        <f t="shared" si="29"/>
        <v>0.10984283389550395</v>
      </c>
      <c r="AP136" s="22">
        <f t="shared" si="29"/>
        <v>0.11257515788617774</v>
      </c>
      <c r="AQ136" s="22">
        <f t="shared" si="29"/>
        <v>0.11538451545445137</v>
      </c>
      <c r="AR136" s="22">
        <f t="shared" si="29"/>
        <v>0.11828407670321336</v>
      </c>
      <c r="AS136" s="22">
        <f t="shared" si="29"/>
        <v>0.12116402985961937</v>
      </c>
      <c r="AT136" s="22">
        <f t="shared" si="29"/>
        <v>0.12202986417064678</v>
      </c>
      <c r="AU136" s="22">
        <f t="shared" si="29"/>
        <v>0.12257974280908344</v>
      </c>
      <c r="AV136" s="22">
        <f t="shared" si="29"/>
        <v>0.12321380474106068</v>
      </c>
      <c r="AW136" s="22">
        <f t="shared" si="29"/>
        <v>0.12374664245458661</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0.28718159113699976</v>
      </c>
      <c r="V137" s="22">
        <f t="shared" si="29"/>
        <v>0.28599186044287905</v>
      </c>
      <c r="W137" s="22">
        <f t="shared" si="29"/>
        <v>0.28573571340500509</v>
      </c>
      <c r="X137" s="22">
        <f t="shared" si="29"/>
        <v>0.28692115335009394</v>
      </c>
      <c r="Y137" s="22">
        <f t="shared" si="29"/>
        <v>0.28931379396681456</v>
      </c>
      <c r="Z137" s="22">
        <f t="shared" si="29"/>
        <v>0.29283913943995321</v>
      </c>
      <c r="AA137" s="22">
        <f t="shared" si="29"/>
        <v>0.2963793486667865</v>
      </c>
      <c r="AB137" s="22">
        <f t="shared" si="29"/>
        <v>0.30077328899124378</v>
      </c>
      <c r="AC137" s="22">
        <f t="shared" si="29"/>
        <v>0.30520155865966281</v>
      </c>
      <c r="AD137" s="22">
        <f t="shared" si="29"/>
        <v>0.31999251394782341</v>
      </c>
      <c r="AE137" s="22">
        <f t="shared" si="29"/>
        <v>0.33441092761177199</v>
      </c>
      <c r="AF137" s="22">
        <f t="shared" si="29"/>
        <v>0.34983102989478732</v>
      </c>
      <c r="AG137" s="22">
        <f t="shared" si="29"/>
        <v>0.36792803341204761</v>
      </c>
      <c r="AH137" s="22">
        <f t="shared" si="29"/>
        <v>0.3851009791591633</v>
      </c>
      <c r="AI137" s="22">
        <f t="shared" si="29"/>
        <v>0.40384627037304388</v>
      </c>
      <c r="AJ137" s="22">
        <f t="shared" si="29"/>
        <v>0.42431704556989436</v>
      </c>
      <c r="AK137" s="22">
        <f t="shared" si="29"/>
        <v>0.44329573305088521</v>
      </c>
      <c r="AL137" s="22">
        <f t="shared" si="29"/>
        <v>0.46240776365081737</v>
      </c>
      <c r="AM137" s="22">
        <f t="shared" si="29"/>
        <v>0.48166157816945193</v>
      </c>
      <c r="AN137" s="22">
        <f t="shared" si="29"/>
        <v>0.50230810154193706</v>
      </c>
      <c r="AO137" s="22">
        <f t="shared" si="29"/>
        <v>0.52179455341724146</v>
      </c>
      <c r="AP137" s="22">
        <f t="shared" si="29"/>
        <v>0.54179088106903728</v>
      </c>
      <c r="AQ137" s="22">
        <f t="shared" si="29"/>
        <v>0.56231623207982406</v>
      </c>
      <c r="AR137" s="22">
        <f t="shared" si="29"/>
        <v>0.58349112246435919</v>
      </c>
      <c r="AS137" s="22">
        <f t="shared" si="29"/>
        <v>0.60490975399885627</v>
      </c>
      <c r="AT137" s="22">
        <f t="shared" si="29"/>
        <v>0.60685029519453948</v>
      </c>
      <c r="AU137" s="22">
        <f t="shared" si="29"/>
        <v>0.60577955092621005</v>
      </c>
      <c r="AV137" s="22">
        <f t="shared" si="29"/>
        <v>0.60553007517556334</v>
      </c>
      <c r="AW137" s="22">
        <f t="shared" si="29"/>
        <v>0.60434286439011442</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9.1224693068876331E-2</v>
      </c>
      <c r="V138" s="22">
        <f t="shared" si="29"/>
        <v>9.1427137220171761E-2</v>
      </c>
      <c r="W138" s="22">
        <f t="shared" si="29"/>
        <v>9.1705435310414946E-2</v>
      </c>
      <c r="X138" s="22">
        <f t="shared" si="29"/>
        <v>9.2093540182020317E-2</v>
      </c>
      <c r="Y138" s="22">
        <f t="shared" si="29"/>
        <v>9.2485686200346126E-2</v>
      </c>
      <c r="Z138" s="22">
        <f t="shared" si="29"/>
        <v>9.2966410237857164E-2</v>
      </c>
      <c r="AA138" s="22">
        <f t="shared" si="29"/>
        <v>9.3460361862013952E-2</v>
      </c>
      <c r="AB138" s="22">
        <f t="shared" si="29"/>
        <v>9.4023898738528733E-2</v>
      </c>
      <c r="AC138" s="22">
        <f t="shared" si="29"/>
        <v>9.4601401550457973E-2</v>
      </c>
      <c r="AD138" s="22">
        <f t="shared" si="29"/>
        <v>9.5823519939599186E-2</v>
      </c>
      <c r="AE138" s="22">
        <f t="shared" si="29"/>
        <v>9.7034376876494993E-2</v>
      </c>
      <c r="AF138" s="22">
        <f t="shared" si="29"/>
        <v>9.8327511935823508E-2</v>
      </c>
      <c r="AG138" s="22">
        <f t="shared" si="29"/>
        <v>9.98182439681949E-2</v>
      </c>
      <c r="AH138" s="22">
        <f t="shared" si="29"/>
        <v>0.10125948320374105</v>
      </c>
      <c r="AI138" s="22">
        <f t="shared" si="29"/>
        <v>0.10275390035919864</v>
      </c>
      <c r="AJ138" s="22">
        <f t="shared" si="29"/>
        <v>0.10438104614539157</v>
      </c>
      <c r="AK138" s="22">
        <f t="shared" si="29"/>
        <v>0.10591796212300943</v>
      </c>
      <c r="AL138" s="22">
        <f t="shared" si="29"/>
        <v>0.1074767426259467</v>
      </c>
      <c r="AM138" s="22">
        <f t="shared" si="29"/>
        <v>0.10905775099937567</v>
      </c>
      <c r="AN138" s="22">
        <f t="shared" si="29"/>
        <v>0.11068406247720958</v>
      </c>
      <c r="AO138" s="22">
        <f t="shared" si="29"/>
        <v>0.11224085317626173</v>
      </c>
      <c r="AP138" s="22">
        <f t="shared" si="29"/>
        <v>0.11384474698427331</v>
      </c>
      <c r="AQ138" s="22">
        <f t="shared" si="29"/>
        <v>0.11549711132193632</v>
      </c>
      <c r="AR138" s="22">
        <f t="shared" si="29"/>
        <v>0.11720650171673304</v>
      </c>
      <c r="AS138" s="22">
        <f t="shared" si="29"/>
        <v>0.11887928243066011</v>
      </c>
      <c r="AT138" s="22">
        <f t="shared" si="29"/>
        <v>0.11917943761803694</v>
      </c>
      <c r="AU138" s="22">
        <f t="shared" si="29"/>
        <v>0.11926935856854502</v>
      </c>
      <c r="AV138" s="22">
        <f t="shared" si="29"/>
        <v>0.11942089560486674</v>
      </c>
      <c r="AW138" s="22">
        <f t="shared" si="29"/>
        <v>0.11950857967708599</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2.7547542933929418E-2</v>
      </c>
      <c r="V139" s="22">
        <f t="shared" si="29"/>
        <v>2.7608675931607179E-2</v>
      </c>
      <c r="W139" s="22">
        <f t="shared" si="29"/>
        <v>2.7692714894430721E-2</v>
      </c>
      <c r="X139" s="22">
        <f t="shared" si="29"/>
        <v>2.7809912719424706E-2</v>
      </c>
      <c r="Y139" s="22">
        <f t="shared" si="29"/>
        <v>2.792833086820427E-2</v>
      </c>
      <c r="Z139" s="22">
        <f t="shared" si="29"/>
        <v>2.8073497331551078E-2</v>
      </c>
      <c r="AA139" s="22">
        <f t="shared" si="29"/>
        <v>2.8222658190480681E-2</v>
      </c>
      <c r="AB139" s="22">
        <f t="shared" si="29"/>
        <v>2.8392832030242714E-2</v>
      </c>
      <c r="AC139" s="22">
        <f t="shared" si="29"/>
        <v>2.8567223228183759E-2</v>
      </c>
      <c r="AD139" s="22">
        <f t="shared" si="29"/>
        <v>2.8936271976528621E-2</v>
      </c>
      <c r="AE139" s="22">
        <f t="shared" si="29"/>
        <v>2.9301920051998699E-2</v>
      </c>
      <c r="AF139" s="22">
        <f t="shared" si="29"/>
        <v>2.9692414033045313E-2</v>
      </c>
      <c r="AG139" s="22">
        <f t="shared" si="29"/>
        <v>3.0142577286910468E-2</v>
      </c>
      <c r="AH139" s="22">
        <f t="shared" si="29"/>
        <v>3.0577794971767942E-2</v>
      </c>
      <c r="AI139" s="22">
        <f t="shared" si="29"/>
        <v>3.1029071039313461E-2</v>
      </c>
      <c r="AJ139" s="22">
        <f t="shared" si="29"/>
        <v>3.1520427786012169E-2</v>
      </c>
      <c r="AK139" s="22">
        <f t="shared" si="29"/>
        <v>3.198453741965384E-2</v>
      </c>
      <c r="AL139" s="22">
        <f t="shared" si="29"/>
        <v>3.2455249585238398E-2</v>
      </c>
      <c r="AM139" s="22">
        <f t="shared" si="29"/>
        <v>3.2932674003789783E-2</v>
      </c>
      <c r="AN139" s="22">
        <f t="shared" si="29"/>
        <v>3.3423778810530498E-2</v>
      </c>
      <c r="AO139" s="22">
        <f t="shared" si="29"/>
        <v>3.3893890105823124E-2</v>
      </c>
      <c r="AP139" s="22">
        <f t="shared" si="29"/>
        <v>3.437822534501437E-2</v>
      </c>
      <c r="AQ139" s="22">
        <f t="shared" si="29"/>
        <v>3.4877197454461724E-2</v>
      </c>
      <c r="AR139" s="22">
        <f t="shared" si="29"/>
        <v>3.5393389986410902E-2</v>
      </c>
      <c r="AS139" s="22">
        <f t="shared" si="29"/>
        <v>3.5898527323526004E-2</v>
      </c>
      <c r="AT139" s="22">
        <f t="shared" si="29"/>
        <v>3.5989166575168784E-2</v>
      </c>
      <c r="AU139" s="22">
        <f t="shared" si="29"/>
        <v>3.6016320420925334E-2</v>
      </c>
      <c r="AV139" s="22">
        <f t="shared" si="29"/>
        <v>3.606208076139588E-2</v>
      </c>
      <c r="AW139" s="22">
        <f t="shared" si="29"/>
        <v>3.608855912665887E-2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1.4810577805825455E-3</v>
      </c>
      <c r="V140" s="22">
        <f t="shared" si="29"/>
        <v>1.4843445166111686E-3</v>
      </c>
      <c r="W140" s="22">
        <f t="shared" si="29"/>
        <v>1.4888627620336522E-3</v>
      </c>
      <c r="X140" s="22">
        <f t="shared" si="29"/>
        <v>1.4951637505098659E-3</v>
      </c>
      <c r="Y140" s="22">
        <f t="shared" si="29"/>
        <v>1.5015303481056219E-3</v>
      </c>
      <c r="Z140" s="22">
        <f t="shared" si="29"/>
        <v>1.5093350340093742E-3</v>
      </c>
      <c r="AA140" s="22">
        <f t="shared" si="29"/>
        <v>1.5173544733911701E-3</v>
      </c>
      <c r="AB140" s="22">
        <f t="shared" si="29"/>
        <v>1.5265036483297718E-3</v>
      </c>
      <c r="AC140" s="22">
        <f t="shared" si="29"/>
        <v>1.5358795640401191E-3</v>
      </c>
      <c r="AD140" s="22">
        <f t="shared" si="29"/>
        <v>1.5557209895153907E-3</v>
      </c>
      <c r="AE140" s="22">
        <f t="shared" si="29"/>
        <v>1.5753795822410226E-3</v>
      </c>
      <c r="AF140" s="22">
        <f t="shared" si="29"/>
        <v>1.5963739827320892E-3</v>
      </c>
      <c r="AG140" s="22">
        <f t="shared" si="29"/>
        <v>1.6205764239904036E-3</v>
      </c>
      <c r="AH140" s="22">
        <f t="shared" si="29"/>
        <v>1.6439753361892626E-3</v>
      </c>
      <c r="AI140" s="22">
        <f t="shared" si="29"/>
        <v>1.6682376064262856E-3</v>
      </c>
      <c r="AJ140" s="22">
        <f t="shared" si="29"/>
        <v>1.6946547621953219E-3</v>
      </c>
      <c r="AK140" s="22">
        <f t="shared" si="29"/>
        <v>1.7196070124049668E-3</v>
      </c>
      <c r="AL140" s="22">
        <f t="shared" si="29"/>
        <v>1.7449142391484155E-3</v>
      </c>
      <c r="AM140" s="22">
        <f t="shared" si="29"/>
        <v>1.7705823414336729E-3</v>
      </c>
      <c r="AN140" s="22">
        <f t="shared" si="29"/>
        <v>1.7969859519788799E-3</v>
      </c>
      <c r="AO140" s="22">
        <f t="shared" si="29"/>
        <v>1.8222608737133803E-3</v>
      </c>
      <c r="AP140" s="22">
        <f t="shared" si="29"/>
        <v>1.8483005272728642E-3</v>
      </c>
      <c r="AQ140" s="22">
        <f t="shared" si="29"/>
        <v>1.8751271131053333E-3</v>
      </c>
      <c r="AR140" s="22">
        <f t="shared" si="29"/>
        <v>1.9028795325336482E-3</v>
      </c>
      <c r="AS140" s="22">
        <f t="shared" si="29"/>
        <v>1.9300375838049151E-3</v>
      </c>
      <c r="AT140" s="22">
        <f t="shared" si="29"/>
        <v>1.9349106851625822E-3</v>
      </c>
      <c r="AU140" s="22">
        <f t="shared" si="29"/>
        <v>1.936370576326993E-3</v>
      </c>
      <c r="AV140" s="22">
        <f t="shared" si="29"/>
        <v>1.938830821455154E-3</v>
      </c>
      <c r="AW140" s="22">
        <f t="shared" si="29"/>
        <v>1.9402543962902643E-3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2.4633671489946524E-2</v>
      </c>
      <c r="V141" s="22">
        <f t="shared" si="29"/>
        <v>2.4365027086702309E-2</v>
      </c>
      <c r="W141" s="22">
        <f t="shared" si="29"/>
        <v>2.4151507088992562E-2</v>
      </c>
      <c r="X141" s="22">
        <f t="shared" si="29"/>
        <v>2.4018069500667212E-2</v>
      </c>
      <c r="Y141" s="22">
        <f t="shared" si="29"/>
        <v>2.3927390419415273E-2</v>
      </c>
      <c r="Z141" s="22">
        <f t="shared" si="29"/>
        <v>2.3895707380109411E-2</v>
      </c>
      <c r="AA141" s="22">
        <f t="shared" si="29"/>
        <v>2.3863423102948804E-2</v>
      </c>
      <c r="AB141" s="22">
        <f t="shared" si="29"/>
        <v>2.3872929907996721E-2</v>
      </c>
      <c r="AC141" s="22">
        <f t="shared" si="29"/>
        <v>2.3881499631390905E-2</v>
      </c>
      <c r="AD141" s="22">
        <f t="shared" si="29"/>
        <v>2.4179464224355917E-2</v>
      </c>
      <c r="AE141" s="22">
        <f t="shared" si="29"/>
        <v>2.4433220526988073E-2</v>
      </c>
      <c r="AF141" s="22">
        <f t="shared" si="29"/>
        <v>2.4708839476153585E-2</v>
      </c>
      <c r="AG141" s="22">
        <f t="shared" si="29"/>
        <v>2.5080926708292164E-2</v>
      </c>
      <c r="AH141" s="22">
        <f t="shared" si="29"/>
        <v>2.5378952929263728E-2</v>
      </c>
      <c r="AI141" s="22">
        <f t="shared" si="29"/>
        <v>2.5702512907554421E-2</v>
      </c>
      <c r="AJ141" s="22">
        <f t="shared" si="29"/>
        <v>2.6068303315697563E-2</v>
      </c>
      <c r="AK141" s="22">
        <f t="shared" si="29"/>
        <v>2.6335276489230681E-2</v>
      </c>
      <c r="AL141" s="22">
        <f t="shared" si="29"/>
        <v>2.6575241501090256E-2</v>
      </c>
      <c r="AM141" s="22">
        <f t="shared" si="29"/>
        <v>2.6788379940853695E-2</v>
      </c>
      <c r="AN141" s="22">
        <f t="shared" si="29"/>
        <v>2.7150473065143805E-2</v>
      </c>
      <c r="AO141" s="22">
        <f t="shared" si="29"/>
        <v>2.7440519110415333E-2</v>
      </c>
      <c r="AP141" s="22">
        <f t="shared" si="29"/>
        <v>2.7725214705034137E-2</v>
      </c>
      <c r="AQ141" s="22">
        <f t="shared" si="29"/>
        <v>2.8004352638498081E-2</v>
      </c>
      <c r="AR141" s="22">
        <f t="shared" si="29"/>
        <v>2.8281427126705942E-2</v>
      </c>
      <c r="AS141" s="22">
        <f t="shared" si="29"/>
        <v>2.8530159813927258E-2</v>
      </c>
      <c r="AT141" s="22">
        <f t="shared" si="29"/>
        <v>2.8060528167268207E-2</v>
      </c>
      <c r="AU141" s="22">
        <f t="shared" si="29"/>
        <v>2.7486707349969774E-2</v>
      </c>
      <c r="AV141" s="22">
        <f t="shared" si="29"/>
        <v>2.6945677036939158E-2</v>
      </c>
      <c r="AW141" s="22">
        <f t="shared" si="29"/>
        <v>2.6376807637252024E-2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3.2700419791337525E-2</v>
      </c>
      <c r="V142" s="22">
        <f t="shared" si="30"/>
        <v>3.2343802842692081E-2</v>
      </c>
      <c r="W142" s="22">
        <f t="shared" si="30"/>
        <v>3.2060361798923846E-2</v>
      </c>
      <c r="X142" s="22">
        <f t="shared" si="30"/>
        <v>3.1883227620774092E-2</v>
      </c>
      <c r="Y142" s="22">
        <f t="shared" si="30"/>
        <v>3.176285400840205E-2</v>
      </c>
      <c r="Z142" s="22">
        <f t="shared" si="30"/>
        <v>3.1720795775791857E-2</v>
      </c>
      <c r="AA142" s="22">
        <f t="shared" si="30"/>
        <v>3.1677939418945388E-2</v>
      </c>
      <c r="AB142" s="22">
        <f t="shared" si="30"/>
        <v>3.169055940196612E-2</v>
      </c>
      <c r="AC142" s="22">
        <f t="shared" si="30"/>
        <v>3.1701935438729449E-2</v>
      </c>
      <c r="AD142" s="22">
        <f t="shared" si="30"/>
        <v>3.2097474011892911E-2</v>
      </c>
      <c r="AE142" s="22">
        <f t="shared" si="30"/>
        <v>3.2434327477855372E-2</v>
      </c>
      <c r="AF142" s="22">
        <f t="shared" si="30"/>
        <v>3.2800202915621031E-2</v>
      </c>
      <c r="AG142" s="22">
        <f t="shared" si="30"/>
        <v>3.3294136947943177E-2</v>
      </c>
      <c r="AH142" s="22">
        <f t="shared" si="30"/>
        <v>3.3689757330336183E-2</v>
      </c>
      <c r="AI142" s="22">
        <f t="shared" si="30"/>
        <v>3.4119272967990902E-2</v>
      </c>
      <c r="AJ142" s="22">
        <f t="shared" si="30"/>
        <v>3.4604848165614509E-2</v>
      </c>
      <c r="AK142" s="22">
        <f t="shared" si="30"/>
        <v>3.4959246609675983E-2</v>
      </c>
      <c r="AL142" s="22">
        <f t="shared" si="30"/>
        <v>3.5277792573327561E-2</v>
      </c>
      <c r="AM142" s="22">
        <f t="shared" si="30"/>
        <v>3.5560727110989954E-2</v>
      </c>
      <c r="AN142" s="22">
        <f t="shared" si="30"/>
        <v>3.6041394281236011E-2</v>
      </c>
      <c r="AO142" s="22">
        <f t="shared" si="30"/>
        <v>3.6426421232783494E-2</v>
      </c>
      <c r="AP142" s="22">
        <f t="shared" si="30"/>
        <v>3.6804345630313047E-2</v>
      </c>
      <c r="AQ142" s="22">
        <f t="shared" si="30"/>
        <v>3.7174892408436751E-2</v>
      </c>
      <c r="AR142" s="22">
        <f t="shared" si="30"/>
        <v>3.754270002824546E-2</v>
      </c>
      <c r="AS142" s="22">
        <f t="shared" si="30"/>
        <v>3.7872884803636493E-2</v>
      </c>
      <c r="AT142" s="22">
        <f t="shared" si="30"/>
        <v>3.7249463646164473E-2</v>
      </c>
      <c r="AU142" s="22">
        <f t="shared" si="30"/>
        <v>3.6487734659954481E-2</v>
      </c>
      <c r="AV142" s="22">
        <f t="shared" si="30"/>
        <v>3.5769534031064865E-2</v>
      </c>
      <c r="AW142" s="22">
        <f t="shared" si="30"/>
        <v>3.5014377895130865E-2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4.9456520774651472E-2</v>
      </c>
      <c r="V143" s="22">
        <f t="shared" si="30"/>
        <v>5.0064758263725105E-2</v>
      </c>
      <c r="W143" s="22">
        <f t="shared" si="30"/>
        <v>5.0776537106188235E-2</v>
      </c>
      <c r="X143" s="22">
        <f t="shared" si="30"/>
        <v>5.165391411386238E-2</v>
      </c>
      <c r="Y143" s="22">
        <f t="shared" si="30"/>
        <v>5.2626973423404805E-2</v>
      </c>
      <c r="Z143" s="22">
        <f t="shared" si="30"/>
        <v>5.3739130403834448E-2</v>
      </c>
      <c r="AA143" s="22">
        <f t="shared" si="30"/>
        <v>5.4862851354762619E-2</v>
      </c>
      <c r="AB143" s="22">
        <f t="shared" si="30"/>
        <v>5.6098374974611016E-2</v>
      </c>
      <c r="AC143" s="22">
        <f t="shared" si="30"/>
        <v>5.7350261072175696E-2</v>
      </c>
      <c r="AD143" s="22">
        <f t="shared" si="30"/>
        <v>5.9991428094380586E-2</v>
      </c>
      <c r="AE143" s="22">
        <f t="shared" si="30"/>
        <v>6.263523157153203E-2</v>
      </c>
      <c r="AF143" s="22">
        <f t="shared" si="30"/>
        <v>6.5451775691481029E-2</v>
      </c>
      <c r="AG143" s="22">
        <f t="shared" si="30"/>
        <v>6.8657545148642238E-2</v>
      </c>
      <c r="AH143" s="22">
        <f t="shared" si="30"/>
        <v>7.1803771140061742E-2</v>
      </c>
      <c r="AI143" s="22">
        <f t="shared" si="30"/>
        <v>7.516921262876719E-2</v>
      </c>
      <c r="AJ143" s="22">
        <f t="shared" si="30"/>
        <v>7.88204332166456E-2</v>
      </c>
      <c r="AK143" s="22">
        <f t="shared" si="30"/>
        <v>8.2338926000358525E-2</v>
      </c>
      <c r="AL143" s="22">
        <f t="shared" si="30"/>
        <v>8.593585436851793E-2</v>
      </c>
      <c r="AM143" s="22">
        <f t="shared" si="30"/>
        <v>8.9613044432705291E-2</v>
      </c>
      <c r="AN143" s="22">
        <f t="shared" si="30"/>
        <v>9.338695558893903E-2</v>
      </c>
      <c r="AO143" s="22">
        <f t="shared" si="30"/>
        <v>9.7056889750867195E-2</v>
      </c>
      <c r="AP143" s="22">
        <f t="shared" si="30"/>
        <v>0.10085112974942392</v>
      </c>
      <c r="AQ143" s="22">
        <f t="shared" si="30"/>
        <v>0.10477439328911117</v>
      </c>
      <c r="AR143" s="22">
        <f t="shared" si="30"/>
        <v>0.10884590609105239</v>
      </c>
      <c r="AS143" s="22">
        <f t="shared" si="30"/>
        <v>0.11296893210109864</v>
      </c>
      <c r="AT143" s="22">
        <f t="shared" si="30"/>
        <v>0.11433077379884474</v>
      </c>
      <c r="AU143" s="22">
        <f t="shared" si="30"/>
        <v>0.1152594660040986</v>
      </c>
      <c r="AV143" s="22">
        <f t="shared" si="30"/>
        <v>0.11630796140957657</v>
      </c>
      <c r="AW143" s="22">
        <f t="shared" si="30"/>
        <v>0.11721813941454919</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4.4975827956602842E-3</v>
      </c>
      <c r="V144" s="22">
        <f t="shared" si="30"/>
        <v>4.5057737747951961E-3</v>
      </c>
      <c r="W144" s="22">
        <f t="shared" si="30"/>
        <v>4.5150037198575192E-3</v>
      </c>
      <c r="X144" s="22">
        <f t="shared" si="30"/>
        <v>4.5252523997449971E-3</v>
      </c>
      <c r="Y144" s="22">
        <f t="shared" si="30"/>
        <v>4.5314483437561949E-3</v>
      </c>
      <c r="Z144" s="22">
        <f t="shared" si="30"/>
        <v>4.5385030314836049E-3</v>
      </c>
      <c r="AA144" s="22">
        <f t="shared" si="30"/>
        <v>4.5463088539251587E-3</v>
      </c>
      <c r="AB144" s="22">
        <f t="shared" si="30"/>
        <v>4.5548827082538563E-3</v>
      </c>
      <c r="AC144" s="22">
        <f t="shared" si="30"/>
        <v>4.5641424655191894E-3</v>
      </c>
      <c r="AD144" s="22">
        <f t="shared" si="30"/>
        <v>4.5706608379142474E-3</v>
      </c>
      <c r="AE144" s="22">
        <f t="shared" si="30"/>
        <v>4.5777507699925751E-3</v>
      </c>
      <c r="AF144" s="22">
        <f t="shared" si="30"/>
        <v>4.5854731181472512E-3</v>
      </c>
      <c r="AG144" s="22">
        <f t="shared" si="30"/>
        <v>4.5939107505032781E-3</v>
      </c>
      <c r="AH144" s="22">
        <f t="shared" si="30"/>
        <v>4.6028172283511803E-3</v>
      </c>
      <c r="AI144" s="22">
        <f t="shared" si="30"/>
        <v>4.6085131530984834E-3</v>
      </c>
      <c r="AJ144" s="22">
        <f t="shared" si="30"/>
        <v>4.614778884894589E-3</v>
      </c>
      <c r="AK144" s="22">
        <f t="shared" si="30"/>
        <v>4.6213937830497419E-3</v>
      </c>
      <c r="AL144" s="22">
        <f t="shared" si="30"/>
        <v>4.6284446065811705E-3</v>
      </c>
      <c r="AM144" s="22">
        <f t="shared" si="30"/>
        <v>4.6359172216452705E-3</v>
      </c>
      <c r="AN144" s="22">
        <f t="shared" si="30"/>
        <v>4.6403231235729444E-3</v>
      </c>
      <c r="AO144" s="22">
        <f t="shared" si="30"/>
        <v>4.6450192725594553E-3</v>
      </c>
      <c r="AP144" s="22">
        <f t="shared" si="30"/>
        <v>4.6500998001501679E-3</v>
      </c>
      <c r="AQ144" s="22">
        <f t="shared" si="30"/>
        <v>4.6555544595046029E-3</v>
      </c>
      <c r="AR144" s="22">
        <f t="shared" si="30"/>
        <v>4.6613803315500588E-3</v>
      </c>
      <c r="AS144" s="22">
        <f t="shared" si="30"/>
        <v>4.6639511817753955E-3</v>
      </c>
      <c r="AT144" s="22">
        <f t="shared" si="30"/>
        <v>4.665553673665431E-3</v>
      </c>
      <c r="AU144" s="22">
        <f t="shared" si="30"/>
        <v>4.6672387664962196E-3</v>
      </c>
      <c r="AV144" s="22">
        <f t="shared" si="30"/>
        <v>4.669245533425897E-3</v>
      </c>
      <c r="AW144" s="22">
        <f t="shared" si="30"/>
        <v>4.6714513022351779E-3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3.7411794251447964E-3</v>
      </c>
      <c r="V145" s="22">
        <f t="shared" si="30"/>
        <v>3.74799284559831E-3</v>
      </c>
      <c r="W145" s="22">
        <f t="shared" si="30"/>
        <v>3.7556704987136021E-3</v>
      </c>
      <c r="X145" s="22">
        <f t="shared" si="30"/>
        <v>3.7641955558547231E-3</v>
      </c>
      <c r="Y145" s="22">
        <f t="shared" si="30"/>
        <v>3.7693494661454711E-3</v>
      </c>
      <c r="Z145" s="22">
        <f t="shared" si="30"/>
        <v>3.7752176966541059E-3</v>
      </c>
      <c r="AA145" s="22">
        <f t="shared" si="30"/>
        <v>3.7817107360580394E-3</v>
      </c>
      <c r="AB145" s="22">
        <f t="shared" si="30"/>
        <v>3.7888426397641064E-3</v>
      </c>
      <c r="AC145" s="22">
        <f t="shared" si="30"/>
        <v>3.796545091266795E-3</v>
      </c>
      <c r="AD145" s="22">
        <f t="shared" si="30"/>
        <v>3.8019672039432662E-3</v>
      </c>
      <c r="AE145" s="22">
        <f t="shared" si="30"/>
        <v>3.8078647514086963E-3</v>
      </c>
      <c r="AF145" s="22">
        <f t="shared" si="30"/>
        <v>3.8142883552293883E-3</v>
      </c>
      <c r="AG145" s="22">
        <f t="shared" si="30"/>
        <v>3.8213069467709958E-3</v>
      </c>
      <c r="AH145" s="22">
        <f t="shared" si="30"/>
        <v>3.8287155333805033E-3</v>
      </c>
      <c r="AI145" s="22">
        <f t="shared" si="30"/>
        <v>3.833453517635589E-3</v>
      </c>
      <c r="AJ145" s="22">
        <f t="shared" si="30"/>
        <v>3.8386654788031931E-3</v>
      </c>
      <c r="AK145" s="22">
        <f t="shared" si="30"/>
        <v>3.8441678835396589E-3</v>
      </c>
      <c r="AL145" s="22">
        <f t="shared" si="30"/>
        <v>3.8500328997327039E-3</v>
      </c>
      <c r="AM145" s="22">
        <f t="shared" si="30"/>
        <v>3.8562487705682139E-3</v>
      </c>
      <c r="AN145" s="22">
        <f t="shared" si="30"/>
        <v>3.8599136880116294E-3</v>
      </c>
      <c r="AO145" s="22">
        <f t="shared" si="30"/>
        <v>3.8638200387702401E-3</v>
      </c>
      <c r="AP145" s="22">
        <f t="shared" si="30"/>
        <v>3.8680461233482942E-3</v>
      </c>
      <c r="AQ145" s="22">
        <f t="shared" si="30"/>
        <v>3.8725834182187025E-3</v>
      </c>
      <c r="AR145" s="22">
        <f t="shared" si="30"/>
        <v>3.8774294952383446E-3</v>
      </c>
      <c r="AS145" s="22">
        <f t="shared" si="30"/>
        <v>3.8795679799322642E-3</v>
      </c>
      <c r="AT145" s="22">
        <f t="shared" si="30"/>
        <v>3.8809009647733095E-3</v>
      </c>
      <c r="AU145" s="22">
        <f t="shared" si="30"/>
        <v>3.8823026587308041E-3</v>
      </c>
      <c r="AV145" s="22">
        <f t="shared" si="30"/>
        <v>3.8839719276446776E-3</v>
      </c>
      <c r="AW145" s="22">
        <f t="shared" si="30"/>
        <v>3.8858067303066471E-3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5.6884084624296007E-4</v>
      </c>
      <c r="V146" s="22">
        <f t="shared" si="30"/>
        <v>5.7065371743942066E-4</v>
      </c>
      <c r="W146" s="22">
        <f t="shared" si="30"/>
        <v>5.726233800400762E-4</v>
      </c>
      <c r="X146" s="22">
        <f t="shared" si="30"/>
        <v>5.7474775931372021E-4</v>
      </c>
      <c r="Y146" s="22">
        <f t="shared" si="30"/>
        <v>5.7607065649996315E-4</v>
      </c>
      <c r="Z146" s="22">
        <f t="shared" si="30"/>
        <v>5.7752517985343473E-4</v>
      </c>
      <c r="AA146" s="22">
        <f t="shared" si="30"/>
        <v>5.7909220016040346E-4</v>
      </c>
      <c r="AB146" s="22">
        <f t="shared" si="30"/>
        <v>5.8077594554982394E-4</v>
      </c>
      <c r="AC146" s="22">
        <f t="shared" si="30"/>
        <v>5.8256192426338197E-4</v>
      </c>
      <c r="AD146" s="22">
        <f t="shared" si="30"/>
        <v>5.8381071917188495E-4</v>
      </c>
      <c r="AE146" s="22">
        <f t="shared" si="30"/>
        <v>5.8514460541407023E-4</v>
      </c>
      <c r="AF146" s="22">
        <f t="shared" si="30"/>
        <v>5.8657557759599186E-4</v>
      </c>
      <c r="AG146" s="22">
        <f t="shared" si="30"/>
        <v>5.8811953721823584E-4</v>
      </c>
      <c r="AH146" s="22">
        <f t="shared" si="30"/>
        <v>5.897311564805718E-4</v>
      </c>
      <c r="AI146" s="22">
        <f t="shared" si="30"/>
        <v>5.9073034928829949E-4</v>
      </c>
      <c r="AJ146" s="22">
        <f t="shared" si="30"/>
        <v>5.918194068301047E-4</v>
      </c>
      <c r="AK146" s="22">
        <f t="shared" si="30"/>
        <v>5.9295791292002199E-4</v>
      </c>
      <c r="AL146" s="22">
        <f t="shared" si="30"/>
        <v>5.9416225091792985E-4</v>
      </c>
      <c r="AM146" s="22">
        <f t="shared" si="30"/>
        <v>5.9543011493185135E-4</v>
      </c>
      <c r="AN146" s="22">
        <f t="shared" si="30"/>
        <v>5.9612229646346937E-4</v>
      </c>
      <c r="AO146" s="22">
        <f t="shared" si="30"/>
        <v>5.9685665015716974E-4</v>
      </c>
      <c r="AP146" s="22">
        <f t="shared" si="30"/>
        <v>5.9765063980784887E-4</v>
      </c>
      <c r="AQ146" s="22">
        <f t="shared" si="30"/>
        <v>5.9850254719177041E-4</v>
      </c>
      <c r="AR146" s="22">
        <f t="shared" si="30"/>
        <v>5.9941197572540954E-4</v>
      </c>
      <c r="AS146" s="22">
        <f t="shared" si="30"/>
        <v>5.9971994237368524E-4</v>
      </c>
      <c r="AT146" s="22">
        <f t="shared" si="30"/>
        <v>5.9984471312396026E-4</v>
      </c>
      <c r="AU146" s="22">
        <f t="shared" si="30"/>
        <v>5.9997789820141669E-4</v>
      </c>
      <c r="AV146" s="22">
        <f t="shared" si="30"/>
        <v>6.001629931926168E-4</v>
      </c>
      <c r="AW146" s="22">
        <f t="shared" si="30"/>
        <v>6.0037787263140412E-4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7.015097761250387E-3</v>
      </c>
      <c r="V147" s="22">
        <f t="shared" si="30"/>
        <v>7.0374545746819872E-3</v>
      </c>
      <c r="W147" s="22">
        <f t="shared" si="30"/>
        <v>7.0617449817291199E-3</v>
      </c>
      <c r="X147" s="22">
        <f t="shared" si="30"/>
        <v>7.0879433962505378E-3</v>
      </c>
      <c r="Y147" s="22">
        <f t="shared" si="30"/>
        <v>7.1042577188785141E-3</v>
      </c>
      <c r="Z147" s="22">
        <f t="shared" si="30"/>
        <v>7.1221952906756463E-3</v>
      </c>
      <c r="AA147" s="22">
        <f t="shared" si="30"/>
        <v>7.1415202050517058E-3</v>
      </c>
      <c r="AB147" s="22">
        <f t="shared" si="30"/>
        <v>7.1622846044260653E-3</v>
      </c>
      <c r="AC147" s="22">
        <f t="shared" si="30"/>
        <v>7.1843097725515122E-3</v>
      </c>
      <c r="AD147" s="22">
        <f t="shared" si="30"/>
        <v>7.1997102460315031E-3</v>
      </c>
      <c r="AE147" s="22">
        <f t="shared" si="30"/>
        <v>7.216160088642347E-3</v>
      </c>
      <c r="AF147" s="22">
        <f t="shared" si="30"/>
        <v>7.233807221080378E-3</v>
      </c>
      <c r="AG147" s="22">
        <f t="shared" si="30"/>
        <v>7.2528477449123087E-3</v>
      </c>
      <c r="AH147" s="22">
        <f t="shared" si="30"/>
        <v>7.2727226655581638E-3</v>
      </c>
      <c r="AI147" s="22">
        <f t="shared" si="30"/>
        <v>7.2850449790397703E-3</v>
      </c>
      <c r="AJ147" s="22">
        <f t="shared" si="30"/>
        <v>7.2984755285051437E-3</v>
      </c>
      <c r="AK147" s="22">
        <f t="shared" si="30"/>
        <v>7.3125158907177013E-3</v>
      </c>
      <c r="AL147" s="22">
        <f t="shared" si="30"/>
        <v>7.3273681096620892E-3</v>
      </c>
      <c r="AM147" s="22">
        <f t="shared" si="30"/>
        <v>7.3430037484604888E-3</v>
      </c>
      <c r="AN147" s="22">
        <f t="shared" si="30"/>
        <v>7.3515399166082258E-3</v>
      </c>
      <c r="AO147" s="22">
        <f t="shared" si="30"/>
        <v>7.360596163160614E-3</v>
      </c>
      <c r="AP147" s="22">
        <f t="shared" si="30"/>
        <v>7.3703878563164803E-3</v>
      </c>
      <c r="AQ147" s="22">
        <f t="shared" si="30"/>
        <v>7.3808938064802432E-3</v>
      </c>
      <c r="AR147" s="22">
        <f t="shared" si="30"/>
        <v>7.3921091228775875E-3</v>
      </c>
      <c r="AS147" s="22">
        <f t="shared" si="30"/>
        <v>7.3959070501170426E-3</v>
      </c>
      <c r="AT147" s="22">
        <f t="shared" si="30"/>
        <v>7.3974457564471244E-3</v>
      </c>
      <c r="AU147" s="22">
        <f t="shared" si="30"/>
        <v>7.3990882305149872E-3</v>
      </c>
      <c r="AV147" s="22">
        <f t="shared" si="30"/>
        <v>7.4013708715506363E-3</v>
      </c>
      <c r="AW147" s="22">
        <f t="shared" si="30"/>
        <v>7.4040208223759528E-3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2.2487183455572303E-2</v>
      </c>
      <c r="V150" s="22">
        <f t="shared" si="31"/>
        <v>2.2154581560469094E-2</v>
      </c>
      <c r="W150" s="22">
        <f t="shared" si="31"/>
        <v>2.1877989211325395E-2</v>
      </c>
      <c r="X150" s="22">
        <f t="shared" si="31"/>
        <v>2.1680208684795945E-2</v>
      </c>
      <c r="Y150" s="22">
        <f t="shared" si="31"/>
        <v>2.1533608297230368E-2</v>
      </c>
      <c r="Z150" s="22">
        <f t="shared" si="31"/>
        <v>2.1445020207221603E-2</v>
      </c>
      <c r="AA150" s="22">
        <f t="shared" si="31"/>
        <v>2.135858606968493E-2</v>
      </c>
      <c r="AB150" s="22">
        <f t="shared" si="31"/>
        <v>2.1313579138679092E-2</v>
      </c>
      <c r="AC150" s="22">
        <f t="shared" si="31"/>
        <v>2.1270054142298808E-2</v>
      </c>
      <c r="AD150" s="22">
        <f t="shared" si="31"/>
        <v>2.1693141373135032E-2</v>
      </c>
      <c r="AE150" s="22">
        <f t="shared" si="31"/>
        <v>2.2086950403441073E-2</v>
      </c>
      <c r="AF150" s="22">
        <f t="shared" si="31"/>
        <v>2.2513822978718467E-2</v>
      </c>
      <c r="AG150" s="22">
        <f t="shared" si="31"/>
        <v>2.30463066489437E-2</v>
      </c>
      <c r="AH150" s="22">
        <f t="shared" si="31"/>
        <v>2.3522613237666998E-2</v>
      </c>
      <c r="AI150" s="22">
        <f t="shared" si="31"/>
        <v>2.4043785845838061E-2</v>
      </c>
      <c r="AJ150" s="22">
        <f t="shared" si="31"/>
        <v>2.4622504856181275E-2</v>
      </c>
      <c r="AK150" s="22">
        <f t="shared" si="31"/>
        <v>2.5120724348681678E-2</v>
      </c>
      <c r="AL150" s="22">
        <f t="shared" si="31"/>
        <v>2.5608542562140579E-2</v>
      </c>
      <c r="AM150" s="22">
        <f t="shared" si="31"/>
        <v>2.6086239225509292E-2</v>
      </c>
      <c r="AN150" s="22">
        <f t="shared" si="31"/>
        <v>2.6597168306843191E-2</v>
      </c>
      <c r="AO150" s="22">
        <f t="shared" si="31"/>
        <v>2.7044621925631961E-2</v>
      </c>
      <c r="AP150" s="22">
        <f t="shared" si="31"/>
        <v>2.749647551100599E-2</v>
      </c>
      <c r="AQ150" s="22">
        <f t="shared" si="31"/>
        <v>2.795283491755331E-2</v>
      </c>
      <c r="AR150" s="22">
        <f t="shared" si="31"/>
        <v>2.8417681637383851E-2</v>
      </c>
      <c r="AS150" s="22">
        <f t="shared" si="31"/>
        <v>2.8867971555461541E-2</v>
      </c>
      <c r="AT150" s="22">
        <f t="shared" si="31"/>
        <v>2.8570411780633499E-2</v>
      </c>
      <c r="AU150" s="22">
        <f t="shared" si="31"/>
        <v>2.8163279661196652E-2</v>
      </c>
      <c r="AV150" s="22">
        <f t="shared" si="31"/>
        <v>2.7790899925819724E-2</v>
      </c>
      <c r="AW150" s="22">
        <f t="shared" si="31"/>
        <v>2.7388467979180542E-2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3.3608203334298862E-3</v>
      </c>
      <c r="V151" s="22">
        <f t="shared" si="31"/>
        <v>3.3111113418966133E-3</v>
      </c>
      <c r="W151" s="22">
        <f t="shared" si="31"/>
        <v>3.2697732528953896E-3</v>
      </c>
      <c r="X151" s="22">
        <f t="shared" si="31"/>
        <v>3.2402139789903285E-3</v>
      </c>
      <c r="Y151" s="22">
        <f t="shared" si="31"/>
        <v>3.2183038289534198E-3</v>
      </c>
      <c r="Z151" s="22">
        <f t="shared" si="31"/>
        <v>3.2050639025398074E-3</v>
      </c>
      <c r="AA151" s="22">
        <f t="shared" si="31"/>
        <v>3.1921458949329576E-3</v>
      </c>
      <c r="AB151" s="22">
        <f t="shared" si="31"/>
        <v>3.1854193874017432E-3</v>
      </c>
      <c r="AC151" s="22">
        <f t="shared" si="31"/>
        <v>3.1789143622999406E-3</v>
      </c>
      <c r="AD151" s="22">
        <f t="shared" si="31"/>
        <v>3.2421468329656509E-3</v>
      </c>
      <c r="AE151" s="22">
        <f t="shared" si="31"/>
        <v>3.3010035323453551E-3</v>
      </c>
      <c r="AF151" s="22">
        <f t="shared" si="31"/>
        <v>3.3648017413834153E-3</v>
      </c>
      <c r="AG151" s="22">
        <f t="shared" si="31"/>
        <v>3.4443840487741123E-3</v>
      </c>
      <c r="AH151" s="22">
        <f t="shared" si="31"/>
        <v>3.5155704146207097E-3</v>
      </c>
      <c r="AI151" s="22">
        <f t="shared" si="31"/>
        <v>3.5934622280720707E-3</v>
      </c>
      <c r="AJ151" s="22">
        <f t="shared" si="31"/>
        <v>3.6799546347866144E-3</v>
      </c>
      <c r="AK151" s="22">
        <f t="shared" si="31"/>
        <v>3.7544159920399399E-3</v>
      </c>
      <c r="AL151" s="22">
        <f t="shared" si="31"/>
        <v>3.8273228269065296E-3</v>
      </c>
      <c r="AM151" s="22">
        <f t="shared" si="31"/>
        <v>3.8987169462560275E-3</v>
      </c>
      <c r="AN151" s="22">
        <f t="shared" si="31"/>
        <v>3.9750778141646364E-3</v>
      </c>
      <c r="AO151" s="22">
        <f t="shared" si="31"/>
        <v>4.041951961532321E-3</v>
      </c>
      <c r="AP151" s="22">
        <f t="shared" si="31"/>
        <v>4.1094837055792588E-3</v>
      </c>
      <c r="AQ151" s="22">
        <f t="shared" si="31"/>
        <v>4.1776888667950426E-3</v>
      </c>
      <c r="AR151" s="22">
        <f t="shared" si="31"/>
        <v>4.2471624987872932E-3</v>
      </c>
      <c r="AS151" s="22">
        <f t="shared" si="31"/>
        <v>4.314460545054577E-3</v>
      </c>
      <c r="AT151" s="22">
        <f t="shared" si="31"/>
        <v>4.2699887710047632E-3</v>
      </c>
      <c r="AU151" s="22">
        <f t="shared" si="31"/>
        <v>4.2091408703284032E-3</v>
      </c>
      <c r="AV151" s="22">
        <f t="shared" si="31"/>
        <v>4.1534868846309671E-3</v>
      </c>
      <c r="AW151" s="22">
        <f t="shared" si="31"/>
        <v>4.0933414479310424E-3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1.8765519536207264E-2</v>
      </c>
      <c r="V152" s="22">
        <f t="shared" si="31"/>
        <v>1.8950175081812459E-2</v>
      </c>
      <c r="W152" s="22">
        <f t="shared" si="31"/>
        <v>1.9156592260013292E-2</v>
      </c>
      <c r="X152" s="22">
        <f t="shared" si="31"/>
        <v>1.9397353354274095E-2</v>
      </c>
      <c r="Y152" s="22">
        <f t="shared" si="31"/>
        <v>1.964498919308031E-2</v>
      </c>
      <c r="Z152" s="22">
        <f t="shared" si="31"/>
        <v>1.9920858247136988E-2</v>
      </c>
      <c r="AA152" s="22">
        <f t="shared" si="31"/>
        <v>2.0198786898834472E-2</v>
      </c>
      <c r="AB152" s="22">
        <f t="shared" si="31"/>
        <v>2.0499127446273722E-2</v>
      </c>
      <c r="AC152" s="22">
        <f t="shared" si="31"/>
        <v>2.0802388548945443E-2</v>
      </c>
      <c r="AD152" s="22">
        <f t="shared" si="31"/>
        <v>2.1343505542830189E-2</v>
      </c>
      <c r="AE152" s="22">
        <f t="shared" si="31"/>
        <v>2.1880842477738319E-2</v>
      </c>
      <c r="AF152" s="22">
        <f t="shared" si="31"/>
        <v>2.2448390082741566E-2</v>
      </c>
      <c r="AG152" s="22">
        <f t="shared" si="31"/>
        <v>2.3088641480204987E-2</v>
      </c>
      <c r="AH152" s="22">
        <f t="shared" si="31"/>
        <v>2.3711928463237986E-2</v>
      </c>
      <c r="AI152" s="22">
        <f t="shared" si="31"/>
        <v>2.4362968526107486E-2</v>
      </c>
      <c r="AJ152" s="22">
        <f t="shared" si="31"/>
        <v>2.5064330183247101E-2</v>
      </c>
      <c r="AK152" s="22">
        <f t="shared" si="31"/>
        <v>2.5733915334529237E-2</v>
      </c>
      <c r="AL152" s="22">
        <f t="shared" si="31"/>
        <v>2.6413051364701116E-2</v>
      </c>
      <c r="AM152" s="22">
        <f t="shared" si="31"/>
        <v>2.7101957060703182E-2</v>
      </c>
      <c r="AN152" s="22">
        <f t="shared" si="31"/>
        <v>2.7816149386489145E-2</v>
      </c>
      <c r="AO152" s="22">
        <f t="shared" si="31"/>
        <v>2.8505925751428362E-2</v>
      </c>
      <c r="AP152" s="22">
        <f t="shared" si="31"/>
        <v>2.9215006371845431E-2</v>
      </c>
      <c r="AQ152" s="22">
        <f t="shared" si="31"/>
        <v>2.9944078405134435E-2</v>
      </c>
      <c r="AR152" s="22">
        <f t="shared" si="31"/>
        <v>3.0696559698065753E-2</v>
      </c>
      <c r="AS152" s="22">
        <f t="shared" si="31"/>
        <v>3.1443952385714374E-2</v>
      </c>
      <c r="AT152" s="22">
        <f t="shared" si="31"/>
        <v>3.1668649871275122E-2</v>
      </c>
      <c r="AU152" s="22">
        <f t="shared" si="31"/>
        <v>3.1811351940073555E-2</v>
      </c>
      <c r="AV152" s="22">
        <f t="shared" si="31"/>
        <v>3.197590088435831E-2</v>
      </c>
      <c r="AW152" s="22">
        <f t="shared" si="31"/>
        <v>3.2114180567799293E-2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7.1795397784249954E-2</v>
      </c>
      <c r="V153" s="22">
        <f t="shared" si="31"/>
        <v>7.1497965110719763E-2</v>
      </c>
      <c r="W153" s="22">
        <f t="shared" si="31"/>
        <v>7.1433928351251272E-2</v>
      </c>
      <c r="X153" s="22">
        <f t="shared" si="31"/>
        <v>7.1730288337523485E-2</v>
      </c>
      <c r="Y153" s="22">
        <f t="shared" si="31"/>
        <v>7.2328448491703654E-2</v>
      </c>
      <c r="Z153" s="22">
        <f t="shared" si="31"/>
        <v>7.3209784859988289E-2</v>
      </c>
      <c r="AA153" s="22">
        <f t="shared" si="31"/>
        <v>7.4094837166696625E-2</v>
      </c>
      <c r="AB153" s="22">
        <f t="shared" si="31"/>
        <v>7.5193322247810945E-2</v>
      </c>
      <c r="AC153" s="22">
        <f t="shared" si="31"/>
        <v>7.6300389664915702E-2</v>
      </c>
      <c r="AD153" s="22">
        <f t="shared" si="31"/>
        <v>7.9998128486955866E-2</v>
      </c>
      <c r="AE153" s="22">
        <f t="shared" si="31"/>
        <v>8.3602731902942998E-2</v>
      </c>
      <c r="AF153" s="22">
        <f t="shared" si="31"/>
        <v>8.7457757473696829E-2</v>
      </c>
      <c r="AG153" s="22">
        <f t="shared" si="31"/>
        <v>9.1982008353011915E-2</v>
      </c>
      <c r="AH153" s="22">
        <f t="shared" si="31"/>
        <v>9.627524478979084E-2</v>
      </c>
      <c r="AI153" s="22">
        <f t="shared" si="31"/>
        <v>0.10096156759326097</v>
      </c>
      <c r="AJ153" s="22">
        <f t="shared" si="31"/>
        <v>0.1060792613924736</v>
      </c>
      <c r="AK153" s="22">
        <f t="shared" si="31"/>
        <v>0.1108239332627213</v>
      </c>
      <c r="AL153" s="22">
        <f t="shared" si="31"/>
        <v>0.11560194091270434</v>
      </c>
      <c r="AM153" s="22">
        <f t="shared" si="31"/>
        <v>0.12041539454236301</v>
      </c>
      <c r="AN153" s="22">
        <f t="shared" si="31"/>
        <v>0.12557702538548429</v>
      </c>
      <c r="AO153" s="22">
        <f t="shared" si="31"/>
        <v>0.13044863835431036</v>
      </c>
      <c r="AP153" s="22">
        <f t="shared" si="31"/>
        <v>0.13544772026725932</v>
      </c>
      <c r="AQ153" s="22">
        <f t="shared" si="31"/>
        <v>0.14057905801995602</v>
      </c>
      <c r="AR153" s="22">
        <f t="shared" si="31"/>
        <v>0.14587278061608985</v>
      </c>
      <c r="AS153" s="22">
        <f t="shared" si="31"/>
        <v>0.15122743849971407</v>
      </c>
      <c r="AT153" s="22">
        <f t="shared" si="31"/>
        <v>0.15171257379863487</v>
      </c>
      <c r="AU153" s="22">
        <f t="shared" si="31"/>
        <v>0.15144488773155254</v>
      </c>
      <c r="AV153" s="22">
        <f t="shared" si="31"/>
        <v>0.15138251879389084</v>
      </c>
      <c r="AW153" s="22">
        <f t="shared" si="31"/>
        <v>0.15108571609752861</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73.876723208251562</v>
      </c>
      <c r="V157" s="93">
        <f>IF('Net zero activities &amp; levers'!$C$6="Off",('Activity data'!AO5*EF!$H4)*kgtoGg,IF('Net zero activities &amp; levers'!$C$6="On",(('Net zero supporting data'!M40*EF!$H4)+('Net zero supporting data'!M38*'Net zero supporting data'!M42))*kgtoGg,"ERROR"))</f>
        <v>74.040669065751914</v>
      </c>
      <c r="W157" s="93">
        <f>IF('Net zero activities &amp; levers'!$C$6="Off",('Activity data'!AP5*EF!$H4)*kgtoGg,IF('Net zero activities &amp; levers'!$C$6="On",(('Net zero supporting data'!N40*EF!$H4)+('Net zero supporting data'!N38*'Net zero supporting data'!N42))*kgtoGg,"ERROR"))</f>
        <v>74.266043909893696</v>
      </c>
      <c r="X157" s="93">
        <f>IF('Net zero activities &amp; levers'!$C$6="Off",('Activity data'!AQ5*EF!$H4)*kgtoGg,IF('Net zero activities &amp; levers'!$C$6="On",(('Net zero supporting data'!O40*EF!$H4)+('Net zero supporting data'!O38*'Net zero supporting data'!O42))*kgtoGg,"ERROR"))</f>
        <v>74.580343856660463</v>
      </c>
      <c r="Y157" s="93">
        <f>IF('Net zero activities &amp; levers'!$C$6="Off",('Activity data'!AR5*EF!$H4)*kgtoGg,IF('Net zero activities &amp; levers'!$C$6="On",(('Net zero supporting data'!P40*EF!$H4)+('Net zero supporting data'!P38*'Net zero supporting data'!P42))*kgtoGg,"ERROR"))</f>
        <v>74.897916455465491</v>
      </c>
      <c r="Z157" s="93">
        <f>IF('Net zero activities &amp; levers'!$C$6="Off",('Activity data'!AS5*EF!$H4)*kgtoGg,IF('Net zero activities &amp; levers'!$C$6="On",(('Net zero supporting data'!Q40*EF!$H4)+('Net zero supporting data'!Q38*'Net zero supporting data'!Q42))*kgtoGg,"ERROR"))</f>
        <v>75.287222414894075</v>
      </c>
      <c r="AA157" s="93">
        <f>IF('Net zero activities &amp; levers'!$C$6="Off",('Activity data'!AT5*EF!$H4)*kgtoGg,IF('Net zero activities &amp; levers'!$C$6="On",(('Net zero supporting data'!R40*EF!$H4)+('Net zero supporting data'!R38*'Net zero supporting data'!R42))*kgtoGg,"ERROR"))</f>
        <v>75.68724050416894</v>
      </c>
      <c r="AB157" s="93">
        <f>IF('Net zero activities &amp; levers'!$C$6="Off",('Activity data'!AU5*EF!$H4)*kgtoGg,IF('Net zero activities &amp; levers'!$C$6="On",(('Net zero supporting data'!S40*EF!$H4)+('Net zero supporting data'!S38*'Net zero supporting data'!S42))*kgtoGg,"ERROR"))</f>
        <v>76.143610993817958</v>
      </c>
      <c r="AC157" s="93">
        <f>IF('Net zero activities &amp; levers'!$C$6="Off",('Activity data'!AV5*EF!$H4)*kgtoGg,IF('Net zero activities &amp; levers'!$C$6="On",(('Net zero supporting data'!T40*EF!$H4)+('Net zero supporting data'!T38*'Net zero supporting data'!T42))*kgtoGg,"ERROR"))</f>
        <v>76.611291552158349</v>
      </c>
      <c r="AD157" s="93">
        <f>IF('Net zero activities &amp; levers'!$C$6="Off",('Activity data'!AW5*EF!$H4)*kgtoGg,IF('Net zero activities &amp; levers'!$C$6="On",(('Net zero supporting data'!U40*EF!$H4)+('Net zero supporting data'!U38*'Net zero supporting data'!U42))*kgtoGg,"ERROR"))</f>
        <v>77.601002768770869</v>
      </c>
      <c r="AE157" s="93">
        <f>IF('Net zero activities &amp; levers'!$C$6="Off",('Activity data'!AX5*EF!$H4)*kgtoGg,IF('Net zero activities &amp; levers'!$C$6="On",(('Net zero supporting data'!V40*EF!$H4)+('Net zero supporting data'!V38*'Net zero supporting data'!V42))*kgtoGg,"ERROR"))</f>
        <v>78.581594095116046</v>
      </c>
      <c r="AF157" s="93">
        <f>IF('Net zero activities &amp; levers'!$C$6="Off",('Activity data'!AY5*EF!$H4)*kgtoGg,IF('Net zero activities &amp; levers'!$C$6="On",(('Net zero supporting data'!W40*EF!$H4)+('Net zero supporting data'!W38*'Net zero supporting data'!W42))*kgtoGg,"ERROR"))</f>
        <v>79.62881692081271</v>
      </c>
      <c r="AG157" s="93">
        <f>IF('Net zero activities &amp; levers'!$C$6="Off",('Activity data'!AZ5*EF!$H4)*kgtoGg,IF('Net zero activities &amp; levers'!$C$6="On",(('Net zero supporting data'!X40*EF!$H4)+('Net zero supporting data'!X38*'Net zero supporting data'!X42))*kgtoGg,"ERROR"))</f>
        <v>80.836060201423422</v>
      </c>
      <c r="AH157" s="93">
        <f>IF('Net zero activities &amp; levers'!$C$6="Off",('Activity data'!BA5*EF!$H4)*kgtoGg,IF('Net zero activities &amp; levers'!$C$6="On",(('Net zero supporting data'!Y40*EF!$H4)+('Net zero supporting data'!Y38*'Net zero supporting data'!Y42))*kgtoGg,"ERROR"))</f>
        <v>82.003222605586558</v>
      </c>
      <c r="AI157" s="93">
        <f>IF('Net zero activities &amp; levers'!$C$6="Off",('Activity data'!BB5*EF!$H4)*kgtoGg,IF('Net zero activities &amp; levers'!$C$6="On",(('Net zero supporting data'!Z40*EF!$H4)+('Net zero supporting data'!Z38*'Net zero supporting data'!Z42))*kgtoGg,"ERROR"))</f>
        <v>83.213450218718108</v>
      </c>
      <c r="AJ157" s="93">
        <f>IF('Net zero activities &amp; levers'!$C$6="Off",('Activity data'!BC5*EF!$H4)*kgtoGg,IF('Net zero activities &amp; levers'!$C$6="On",(('Net zero supporting data'!AA40*EF!$H4)+('Net zero supporting data'!AA38*'Net zero supporting data'!AA42))*kgtoGg,"ERROR"))</f>
        <v>84.531165793549221</v>
      </c>
      <c r="AK157" s="93">
        <f>IF('Net zero activities &amp; levers'!$C$6="Off",('Activity data'!BD5*EF!$H4)*kgtoGg,IF('Net zero activities &amp; levers'!$C$6="On",(('Net zero supporting data'!AB40*EF!$H4)+('Net zero supporting data'!AB38*'Net zero supporting data'!AB42))*kgtoGg,"ERROR"))</f>
        <v>85.775810334990297</v>
      </c>
      <c r="AL157" s="93">
        <f>IF('Net zero activities &amp; levers'!$C$6="Off",('Activity data'!BE5*EF!$H4)*kgtoGg,IF('Net zero activities &amp; levers'!$C$6="On",(('Net zero supporting data'!AC40*EF!$H4)+('Net zero supporting data'!AC38*'Net zero supporting data'!AC42))*kgtoGg,"ERROR"))</f>
        <v>87.038161480101522</v>
      </c>
      <c r="AM157" s="93">
        <f>IF('Net zero activities &amp; levers'!$C$6="Off",('Activity data'!BF5*EF!$H4)*kgtoGg,IF('Net zero activities &amp; levers'!$C$6="On",(('Net zero supporting data'!AD40*EF!$H4)+('Net zero supporting data'!AD38*'Net zero supporting data'!AD42))*kgtoGg,"ERROR"))</f>
        <v>88.318513477619945</v>
      </c>
      <c r="AN157" s="93">
        <f>IF('Net zero activities &amp; levers'!$C$6="Off",('Activity data'!BG5*EF!$H4)*kgtoGg,IF('Net zero activities &amp; levers'!$C$6="On",(('Net zero supporting data'!AE40*EF!$H4)+('Net zero supporting data'!AE38*'Net zero supporting data'!AE42))*kgtoGg,"ERROR"))</f>
        <v>89.635553402409016</v>
      </c>
      <c r="AO157" s="93">
        <f>IF('Net zero activities &amp; levers'!$C$6="Off",('Activity data'!BH5*EF!$H4)*kgtoGg,IF('Net zero activities &amp; levers'!$C$6="On",(('Net zero supporting data'!AF40*EF!$H4)+('Net zero supporting data'!AF38*'Net zero supporting data'!AF42))*kgtoGg,"ERROR"))</f>
        <v>90.896293139622713</v>
      </c>
      <c r="AP157" s="93">
        <f>IF('Net zero activities &amp; levers'!$C$6="Off",('Activity data'!BI5*EF!$H4)*kgtoGg,IF('Net zero activities &amp; levers'!$C$6="On",(('Net zero supporting data'!AG40*EF!$H4)+('Net zero supporting data'!AG38*'Net zero supporting data'!AG42))*kgtoGg,"ERROR"))</f>
        <v>92.195178506334088</v>
      </c>
      <c r="AQ157" s="93">
        <f>IF('Net zero activities &amp; levers'!$C$6="Off",('Activity data'!BJ5*EF!$H4)*kgtoGg,IF('Net zero activities &amp; levers'!$C$6="On",(('Net zero supporting data'!AH40*EF!$H4)+('Net zero supporting data'!AH38*'Net zero supporting data'!AH42))*kgtoGg,"ERROR"))</f>
        <v>93.533316884290031</v>
      </c>
      <c r="AR157" s="93">
        <f>IF('Net zero activities &amp; levers'!$C$6="Off",('Activity data'!BK5*EF!$H4)*kgtoGg,IF('Net zero activities &amp; levers'!$C$6="On",(('Net zero supporting data'!AI40*EF!$H4)+('Net zero supporting data'!AI38*'Net zero supporting data'!AI42))*kgtoGg,"ERROR"))</f>
        <v>94.917636817884059</v>
      </c>
      <c r="AS157" s="93">
        <f>IF('Net zero activities &amp; levers'!$C$6="Off",('Activity data'!BL5*EF!$H4)*kgtoGg,IF('Net zero activities &amp; levers'!$C$6="On",(('Net zero supporting data'!AJ40*EF!$H4)+('Net zero supporting data'!AJ38*'Net zero supporting data'!AJ42))*kgtoGg,"ERROR"))</f>
        <v>96.2723090413092</v>
      </c>
      <c r="AT157" s="93">
        <f>IF('Net zero activities &amp; levers'!$C$6="Off",('Activity data'!BM5*EF!$H4)*kgtoGg,IF('Net zero activities &amp; levers'!$C$6="On",(('Net zero supporting data'!AK40*EF!$H4)+('Net zero supporting data'!AK38*'Net zero supporting data'!AK42))*kgtoGg,"ERROR"))</f>
        <v>96.515384473534752</v>
      </c>
      <c r="AU157" s="93">
        <f>IF('Net zero activities &amp; levers'!$C$6="Off",('Activity data'!BN5*EF!$H4)*kgtoGg,IF('Net zero activities &amp; levers'!$C$6="On",(('Net zero supporting data'!AL40*EF!$H4)+('Net zero supporting data'!AL38*'Net zero supporting data'!AL42))*kgtoGg,"ERROR"))</f>
        <v>96.588205383617634</v>
      </c>
      <c r="AV157" s="93">
        <f>IF('Net zero activities &amp; levers'!$C$6="Off",('Activity data'!BO5*EF!$H4)*kgtoGg,IF('Net zero activities &amp; levers'!$C$6="On",(('Net zero supporting data'!AM40*EF!$H4)+('Net zero supporting data'!AM38*'Net zero supporting data'!AM42))*kgtoGg,"ERROR"))</f>
        <v>96.710925003838085</v>
      </c>
      <c r="AW157" s="93">
        <f>IF('Net zero activities &amp; levers'!$C$6="Off",('Activity data'!BP5*EF!$H4)*kgtoGg,IF('Net zero activities &amp; levers'!$C$6="On",(('Net zero supporting data'!AN40*EF!$H4)+('Net zero supporting data'!AN38*'Net zero supporting data'!AN42))*kgtoGg,"ERROR"))</f>
        <v>96.7819344171361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59.087826225972741</v>
      </c>
      <c r="V158" s="27">
        <f t="shared" si="33"/>
        <v>59.218952836869384</v>
      </c>
      <c r="W158" s="27">
        <f t="shared" si="33"/>
        <v>59.399211368217848</v>
      </c>
      <c r="X158" s="27">
        <f t="shared" si="33"/>
        <v>59.650593668770576</v>
      </c>
      <c r="Y158" s="27">
        <f t="shared" si="33"/>
        <v>59.904593490601144</v>
      </c>
      <c r="Z158" s="27">
        <f t="shared" si="33"/>
        <v>60.215966841779803</v>
      </c>
      <c r="AA158" s="27">
        <f t="shared" ref="L158:AW161" si="34">AA1380</f>
        <v>60.535907931745179</v>
      </c>
      <c r="AB158" s="27">
        <f t="shared" si="34"/>
        <v>60.90092060442462</v>
      </c>
      <c r="AC158" s="27">
        <f t="shared" si="34"/>
        <v>61.274979257277771</v>
      </c>
      <c r="AD158" s="27">
        <f t="shared" si="34"/>
        <v>62.066566672656862</v>
      </c>
      <c r="AE158" s="27">
        <f t="shared" si="34"/>
        <v>62.850859848823454</v>
      </c>
      <c r="AF158" s="27">
        <f t="shared" si="34"/>
        <v>63.688446001233153</v>
      </c>
      <c r="AG158" s="27">
        <f t="shared" si="34"/>
        <v>64.654019162567309</v>
      </c>
      <c r="AH158" s="27">
        <f t="shared" si="34"/>
        <v>65.58753497539341</v>
      </c>
      <c r="AI158" s="27">
        <f t="shared" si="34"/>
        <v>66.555495055282321</v>
      </c>
      <c r="AJ158" s="27">
        <f t="shared" si="34"/>
        <v>67.609425786365179</v>
      </c>
      <c r="AK158" s="27">
        <f t="shared" si="34"/>
        <v>68.604913095276601</v>
      </c>
      <c r="AL158" s="27">
        <f t="shared" si="34"/>
        <v>69.614562438930207</v>
      </c>
      <c r="AM158" s="27">
        <f t="shared" si="34"/>
        <v>70.638609162337076</v>
      </c>
      <c r="AN158" s="27">
        <f t="shared" si="34"/>
        <v>71.691999497331139</v>
      </c>
      <c r="AO158" s="27">
        <f t="shared" si="34"/>
        <v>72.700360010271993</v>
      </c>
      <c r="AP158" s="27">
        <f t="shared" si="34"/>
        <v>73.739230029173001</v>
      </c>
      <c r="AQ158" s="27">
        <f t="shared" si="34"/>
        <v>74.809495256287647</v>
      </c>
      <c r="AR158" s="27">
        <f t="shared" si="34"/>
        <v>75.916697256121566</v>
      </c>
      <c r="AS158" s="27">
        <f t="shared" si="34"/>
        <v>77.000186526554671</v>
      </c>
      <c r="AT158" s="27">
        <f t="shared" si="34"/>
        <v>77.194602281279742</v>
      </c>
      <c r="AU158" s="27">
        <f t="shared" si="34"/>
        <v>77.252845650689409</v>
      </c>
      <c r="AV158" s="27">
        <f t="shared" si="34"/>
        <v>77.350998834523267</v>
      </c>
      <c r="AW158" s="27">
        <f t="shared" si="34"/>
        <v>77.407793338815736</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26.715883242519524</v>
      </c>
      <c r="V159" s="27">
        <f t="shared" si="34"/>
        <v>26.77517063639495</v>
      </c>
      <c r="W159" s="27">
        <f t="shared" si="34"/>
        <v>26.856672464852075</v>
      </c>
      <c r="X159" s="27">
        <f t="shared" si="34"/>
        <v>26.970332090188752</v>
      </c>
      <c r="Y159" s="27">
        <f t="shared" si="34"/>
        <v>27.085175197763814</v>
      </c>
      <c r="Z159" s="27">
        <f t="shared" si="34"/>
        <v>27.225959088900844</v>
      </c>
      <c r="AA159" s="27">
        <f t="shared" si="34"/>
        <v>27.370616784909338</v>
      </c>
      <c r="AB159" s="27">
        <f t="shared" si="34"/>
        <v>27.535653080339301</v>
      </c>
      <c r="AC159" s="27">
        <f t="shared" si="34"/>
        <v>27.704779412001269</v>
      </c>
      <c r="AD159" s="27">
        <f t="shared" si="34"/>
        <v>28.062686587070438</v>
      </c>
      <c r="AE159" s="27">
        <f t="shared" si="34"/>
        <v>28.417295755501161</v>
      </c>
      <c r="AF159" s="27">
        <f t="shared" si="34"/>
        <v>28.796000732187089</v>
      </c>
      <c r="AG159" s="27">
        <f t="shared" si="34"/>
        <v>29.232573567709242</v>
      </c>
      <c r="AH159" s="27">
        <f t="shared" si="34"/>
        <v>29.654652040610408</v>
      </c>
      <c r="AI159" s="27">
        <f t="shared" si="34"/>
        <v>30.092304093993366</v>
      </c>
      <c r="AJ159" s="27">
        <f t="shared" si="34"/>
        <v>30.568826791742165</v>
      </c>
      <c r="AK159" s="27">
        <f t="shared" si="34"/>
        <v>31.018924966154231</v>
      </c>
      <c r="AL159" s="27">
        <f t="shared" si="34"/>
        <v>31.475426342220747</v>
      </c>
      <c r="AM159" s="27">
        <f t="shared" si="34"/>
        <v>31.938437328490483</v>
      </c>
      <c r="AN159" s="27">
        <f t="shared" si="34"/>
        <v>32.414715692342867</v>
      </c>
      <c r="AO159" s="27">
        <f t="shared" si="34"/>
        <v>32.870634338377833</v>
      </c>
      <c r="AP159" s="27">
        <f t="shared" si="34"/>
        <v>33.340347507770311</v>
      </c>
      <c r="AQ159" s="27">
        <f t="shared" si="34"/>
        <v>33.824255660640468</v>
      </c>
      <c r="AR159" s="27">
        <f t="shared" si="34"/>
        <v>34.324864351850792</v>
      </c>
      <c r="AS159" s="27">
        <f t="shared" si="34"/>
        <v>34.814751604306352</v>
      </c>
      <c r="AT159" s="27">
        <f t="shared" si="34"/>
        <v>34.902654459014151</v>
      </c>
      <c r="AU159" s="27">
        <f t="shared" si="34"/>
        <v>34.928988530788068</v>
      </c>
      <c r="AV159" s="27">
        <f t="shared" si="34"/>
        <v>34.97336736762594</v>
      </c>
      <c r="AW159" s="27">
        <f t="shared" si="34"/>
        <v>34.999046351646967</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376.56908709508394</v>
      </c>
      <c r="V160" s="27">
        <f t="shared" si="34"/>
        <v>372.46238388910166</v>
      </c>
      <c r="W160" s="27">
        <f t="shared" si="34"/>
        <v>369.19835438189159</v>
      </c>
      <c r="X160" s="27">
        <f t="shared" si="34"/>
        <v>367.15852565232717</v>
      </c>
      <c r="Y160" s="27">
        <f t="shared" si="34"/>
        <v>365.77233606789594</v>
      </c>
      <c r="Z160" s="27">
        <f t="shared" si="34"/>
        <v>365.28800496878733</v>
      </c>
      <c r="AA160" s="27">
        <f t="shared" si="34"/>
        <v>364.79448288934998</v>
      </c>
      <c r="AB160" s="27">
        <f t="shared" si="34"/>
        <v>364.93981116083995</v>
      </c>
      <c r="AC160" s="27">
        <f t="shared" si="34"/>
        <v>365.07081448758817</v>
      </c>
      <c r="AD160" s="27">
        <f t="shared" si="34"/>
        <v>369.62572847210271</v>
      </c>
      <c r="AE160" s="27">
        <f t="shared" si="34"/>
        <v>373.50484081903051</v>
      </c>
      <c r="AF160" s="27">
        <f t="shared" si="34"/>
        <v>377.71816225248864</v>
      </c>
      <c r="AG160" s="27">
        <f t="shared" si="34"/>
        <v>383.40617142251222</v>
      </c>
      <c r="AH160" s="27">
        <f t="shared" si="34"/>
        <v>387.96202749973008</v>
      </c>
      <c r="AI160" s="27">
        <f t="shared" si="34"/>
        <v>392.90821206239889</v>
      </c>
      <c r="AJ160" s="27">
        <f t="shared" si="34"/>
        <v>398.49996317910995</v>
      </c>
      <c r="AK160" s="27">
        <f t="shared" si="34"/>
        <v>402.58111869331231</v>
      </c>
      <c r="AL160" s="27">
        <f t="shared" si="34"/>
        <v>406.24940685277727</v>
      </c>
      <c r="AM160" s="27">
        <f t="shared" si="34"/>
        <v>409.5076035742585</v>
      </c>
      <c r="AN160" s="27">
        <f t="shared" si="34"/>
        <v>415.0428351905843</v>
      </c>
      <c r="AO160" s="27">
        <f t="shared" si="34"/>
        <v>419.47670021667324</v>
      </c>
      <c r="AP160" s="27">
        <f t="shared" si="34"/>
        <v>423.82877417403472</v>
      </c>
      <c r="AQ160" s="27">
        <f t="shared" si="34"/>
        <v>428.09588948492228</v>
      </c>
      <c r="AR160" s="27">
        <f t="shared" si="34"/>
        <v>432.33146139812055</v>
      </c>
      <c r="AS160" s="27">
        <f t="shared" si="34"/>
        <v>436.13377892906044</v>
      </c>
      <c r="AT160" s="27">
        <f t="shared" si="34"/>
        <v>428.95463145502129</v>
      </c>
      <c r="AU160" s="27">
        <f t="shared" si="34"/>
        <v>420.18276886789494</v>
      </c>
      <c r="AV160" s="27">
        <f t="shared" si="34"/>
        <v>411.91216693379607</v>
      </c>
      <c r="AW160" s="27">
        <f t="shared" si="34"/>
        <v>403.21599549203847</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265.17209211682933</v>
      </c>
      <c r="V161" s="27">
        <f t="shared" si="34"/>
        <v>262.28023742627624</v>
      </c>
      <c r="W161" s="27">
        <f t="shared" si="34"/>
        <v>259.98177596775662</v>
      </c>
      <c r="X161" s="27">
        <f t="shared" si="34"/>
        <v>258.54537114772415</v>
      </c>
      <c r="Y161" s="27">
        <f t="shared" si="34"/>
        <v>257.56924537221306</v>
      </c>
      <c r="Z161" s="27">
        <f t="shared" si="34"/>
        <v>257.22818952023488</v>
      </c>
      <c r="AA161" s="27">
        <f t="shared" si="34"/>
        <v>256.88066157172534</v>
      </c>
      <c r="AB161" s="27">
        <f t="shared" si="34"/>
        <v>256.98299870750037</v>
      </c>
      <c r="AC161" s="27">
        <f t="shared" si="34"/>
        <v>257.07524851615051</v>
      </c>
      <c r="AD161" s="27">
        <f t="shared" si="34"/>
        <v>260.28272388276486</v>
      </c>
      <c r="AE161" s="27">
        <f t="shared" si="34"/>
        <v>263.01431384020424</v>
      </c>
      <c r="AF161" s="27">
        <f t="shared" si="34"/>
        <v>265.98124686141824</v>
      </c>
      <c r="AG161" s="27">
        <f t="shared" si="34"/>
        <v>269.98662420991513</v>
      </c>
      <c r="AH161" s="27">
        <f t="shared" si="34"/>
        <v>273.1947629785497</v>
      </c>
      <c r="AI161" s="27">
        <f t="shared" si="34"/>
        <v>276.67776292046386</v>
      </c>
      <c r="AJ161" s="27">
        <f t="shared" si="34"/>
        <v>280.61535735672862</v>
      </c>
      <c r="AK161" s="27">
        <f t="shared" si="34"/>
        <v>283.48922189591178</v>
      </c>
      <c r="AL161" s="27">
        <f t="shared" si="34"/>
        <v>286.07235386045124</v>
      </c>
      <c r="AM161" s="27">
        <f t="shared" si="34"/>
        <v>288.36670799299111</v>
      </c>
      <c r="AN161" s="27">
        <f t="shared" si="34"/>
        <v>292.26450257664931</v>
      </c>
      <c r="AO161" s="27">
        <f t="shared" si="34"/>
        <v>295.38673779303809</v>
      </c>
      <c r="AP161" s="27">
        <f t="shared" si="34"/>
        <v>298.45137744581257</v>
      </c>
      <c r="AQ161" s="27">
        <f t="shared" si="34"/>
        <v>301.45619099283141</v>
      </c>
      <c r="AR161" s="27">
        <f t="shared" si="34"/>
        <v>304.43879233750965</v>
      </c>
      <c r="AS161" s="27">
        <f t="shared" si="34"/>
        <v>307.11630498824201</v>
      </c>
      <c r="AT161" s="27">
        <f t="shared" si="34"/>
        <v>302.06089916618765</v>
      </c>
      <c r="AU161" s="27">
        <f t="shared" si="34"/>
        <v>295.8839366015406</v>
      </c>
      <c r="AV161" s="27">
        <f t="shared" si="34"/>
        <v>290.05995132742089</v>
      </c>
      <c r="AW161" s="27">
        <f t="shared" si="34"/>
        <v>283.93628888766449</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37.582312554635628</v>
      </c>
      <c r="V162" s="93">
        <f>IF('Net zero activities &amp; levers'!$C$6="Off",('Activity data'!AO10*EF!$H9)*kgtoGg,IF('Net zero activities &amp; levers'!$C$6="On",(('Net zero supporting data'!M41*EF!$H9)+('Net zero supporting data'!M39*'Net zero supporting data'!M43))*kgtoGg,"ERROR"))</f>
        <v>38.044515941848587</v>
      </c>
      <c r="W162" s="93">
        <f>IF('Net zero activities &amp; levers'!$C$6="Off",('Activity data'!AP10*EF!$H9)*kgtoGg,IF('Net zero activities &amp; levers'!$C$6="On",(('Net zero supporting data'!N41*EF!$H9)+('Net zero supporting data'!N39*'Net zero supporting data'!N43))*kgtoGg,"ERROR"))</f>
        <v>38.58540103663951</v>
      </c>
      <c r="X162" s="93">
        <f>IF('Net zero activities &amp; levers'!$C$6="Off",('Activity data'!AQ10*EF!$H9)*kgtoGg,IF('Net zero activities &amp; levers'!$C$6="On",(('Net zero supporting data'!O41*EF!$H9)+('Net zero supporting data'!O39*'Net zero supporting data'!O43))*kgtoGg,"ERROR"))</f>
        <v>39.252125189778084</v>
      </c>
      <c r="Y162" s="93">
        <f>IF('Net zero activities &amp; levers'!$C$6="Off",('Activity data'!AR10*EF!$H9)*kgtoGg,IF('Net zero activities &amp; levers'!$C$6="On",(('Net zero supporting data'!P41*EF!$H9)+('Net zero supporting data'!P39*'Net zero supporting data'!P43))*kgtoGg,"ERROR"))</f>
        <v>39.991558909186935</v>
      </c>
      <c r="Z162" s="93">
        <f>IF('Net zero activities &amp; levers'!$C$6="Off",('Activity data'!AS10*EF!$H9)*kgtoGg,IF('Net zero activities &amp; levers'!$C$6="On",(('Net zero supporting data'!Q41*EF!$H9)+('Net zero supporting data'!Q39*'Net zero supporting data'!Q43))*kgtoGg,"ERROR"))</f>
        <v>40.836693799260921</v>
      </c>
      <c r="AA162" s="93">
        <f>IF('Net zero activities &amp; levers'!$C$6="Off",('Activity data'!AT10*EF!$H9)*kgtoGg,IF('Net zero activities &amp; levers'!$C$6="On",(('Net zero supporting data'!R41*EF!$H9)+('Net zero supporting data'!R39*'Net zero supporting data'!R43))*kgtoGg,"ERROR"))</f>
        <v>41.690616221228382</v>
      </c>
      <c r="AB162" s="93">
        <f>IF('Net zero activities &amp; levers'!$C$6="Off",('Activity data'!AU10*EF!$H9)*kgtoGg,IF('Net zero activities &amp; levers'!$C$6="On",(('Net zero supporting data'!S41*EF!$H9)+('Net zero supporting data'!S39*'Net zero supporting data'!S43))*kgtoGg,"ERROR"))</f>
        <v>42.629498174962116</v>
      </c>
      <c r="AC162" s="93">
        <f>IF('Net zero activities &amp; levers'!$C$6="Off",('Activity data'!AV10*EF!$H9)*kgtoGg,IF('Net zero activities &amp; levers'!$C$6="On",(('Net zero supporting data'!T41*EF!$H9)+('Net zero supporting data'!T39*'Net zero supporting data'!T43))*kgtoGg,"ERROR"))</f>
        <v>43.580814075566131</v>
      </c>
      <c r="AD162" s="93">
        <f>IF('Net zero activities &amp; levers'!$C$6="Off",('Activity data'!AW10*EF!$H9)*kgtoGg,IF('Net zero activities &amp; levers'!$C$6="On",(('Net zero supporting data'!U41*EF!$H9)+('Net zero supporting data'!U39*'Net zero supporting data'!U43))*kgtoGg,"ERROR"))</f>
        <v>45.587853046014203</v>
      </c>
      <c r="AE162" s="93">
        <f>IF('Net zero activities &amp; levers'!$C$6="Off",('Activity data'!AX10*EF!$H9)*kgtoGg,IF('Net zero activities &amp; levers'!$C$6="On",(('Net zero supporting data'!V41*EF!$H9)+('Net zero supporting data'!V39*'Net zero supporting data'!V43))*kgtoGg,"ERROR"))</f>
        <v>47.596895474697625</v>
      </c>
      <c r="AF162" s="93">
        <f>IF('Net zero activities &amp; levers'!$C$6="Off",('Activity data'!AY10*EF!$H9)*kgtoGg,IF('Net zero activities &amp; levers'!$C$6="On",(('Net zero supporting data'!W41*EF!$H9)+('Net zero supporting data'!W39*'Net zero supporting data'!W43))*kgtoGg,"ERROR"))</f>
        <v>49.737204574121748</v>
      </c>
      <c r="AG162" s="93">
        <f>IF('Net zero activities &amp; levers'!$C$6="Off",('Activity data'!AZ10*EF!$H9)*kgtoGg,IF('Net zero activities &amp; levers'!$C$6="On",(('Net zero supporting data'!X41*EF!$H9)+('Net zero supporting data'!X39*'Net zero supporting data'!X43))*kgtoGg,"ERROR"))</f>
        <v>52.173288387338303</v>
      </c>
      <c r="AH162" s="93">
        <f>IF('Net zero activities &amp; levers'!$C$6="Off",('Activity data'!BA10*EF!$H9)*kgtoGg,IF('Net zero activities &amp; levers'!$C$6="On",(('Net zero supporting data'!Y41*EF!$H9)+('Net zero supporting data'!Y39*'Net zero supporting data'!Y43))*kgtoGg,"ERROR"))</f>
        <v>54.564124756839867</v>
      </c>
      <c r="AI162" s="93">
        <f>IF('Net zero activities &amp; levers'!$C$6="Off",('Activity data'!BB10*EF!$H9)*kgtoGg,IF('Net zero activities &amp; levers'!$C$6="On",(('Net zero supporting data'!Z41*EF!$H9)+('Net zero supporting data'!Z39*'Net zero supporting data'!Z43))*kgtoGg,"ERROR"))</f>
        <v>57.121544323193469</v>
      </c>
      <c r="AJ162" s="93">
        <f>IF('Net zero activities &amp; levers'!$C$6="Off",('Activity data'!BC10*EF!$H9)*kgtoGg,IF('Net zero activities &amp; levers'!$C$6="On",(('Net zero supporting data'!AA41*EF!$H9)+('Net zero supporting data'!AA39*'Net zero supporting data'!AA43))*kgtoGg,"ERROR"))</f>
        <v>59.896129174497808</v>
      </c>
      <c r="AK162" s="93">
        <f>IF('Net zero activities &amp; levers'!$C$6="Off",('Activity data'!BD10*EF!$H9)*kgtoGg,IF('Net zero activities &amp; levers'!$C$6="On",(('Net zero supporting data'!AB41*EF!$H9)+('Net zero supporting data'!AB39*'Net zero supporting data'!AB43))*kgtoGg,"ERROR"))</f>
        <v>62.569853355809485</v>
      </c>
      <c r="AL162" s="93">
        <f>IF('Net zero activities &amp; levers'!$C$6="Off",('Activity data'!BE10*EF!$H9)*kgtoGg,IF('Net zero activities &amp; levers'!$C$6="On",(('Net zero supporting data'!AC41*EF!$H9)+('Net zero supporting data'!AC39*'Net zero supporting data'!AC43))*kgtoGg,"ERROR"))</f>
        <v>65.303181217361953</v>
      </c>
      <c r="AM162" s="93">
        <f>IF('Net zero activities &amp; levers'!$C$6="Off",('Activity data'!BF10*EF!$H9)*kgtoGg,IF('Net zero activities &amp; levers'!$C$6="On",(('Net zero supporting data'!AD41*EF!$H9)+('Net zero supporting data'!AD39*'Net zero supporting data'!AD43))*kgtoGg,"ERROR"))</f>
        <v>68.097500432512263</v>
      </c>
      <c r="AN162" s="93">
        <f>IF('Net zero activities &amp; levers'!$C$6="Off",('Activity data'!BG10*EF!$H9)*kgtoGg,IF('Net zero activities &amp; levers'!$C$6="On",(('Net zero supporting data'!AE41*EF!$H9)+('Net zero supporting data'!AE39*'Net zero supporting data'!AE43))*kgtoGg,"ERROR"))</f>
        <v>70.965318596941216</v>
      </c>
      <c r="AO162" s="93">
        <f>IF('Net zero activities &amp; levers'!$C$6="Off",('Activity data'!BH10*EF!$H9)*kgtoGg,IF('Net zero activities &amp; levers'!$C$6="On",(('Net zero supporting data'!AF41*EF!$H9)+('Net zero supporting data'!AF39*'Net zero supporting data'!AF43))*kgtoGg,"ERROR"))</f>
        <v>73.754124007596189</v>
      </c>
      <c r="AP162" s="93">
        <f>IF('Net zero activities &amp; levers'!$C$6="Off",('Activity data'!BI10*EF!$H9)*kgtoGg,IF('Net zero activities &amp; levers'!$C$6="On",(('Net zero supporting data'!AG41*EF!$H9)+('Net zero supporting data'!AG39*'Net zero supporting data'!AG43))*kgtoGg,"ERROR"))</f>
        <v>76.637390183613689</v>
      </c>
      <c r="AQ162" s="93">
        <f>IF('Net zero activities &amp; levers'!$C$6="Off",('Activity data'!BJ10*EF!$H9)*kgtoGg,IF('Net zero activities &amp; levers'!$C$6="On",(('Net zero supporting data'!AH41*EF!$H9)+('Net zero supporting data'!AH39*'Net zero supporting data'!AH43))*kgtoGg,"ERROR"))</f>
        <v>79.61870213749269</v>
      </c>
      <c r="AR162" s="93">
        <f>IF('Net zero activities &amp; levers'!$C$6="Off",('Activity data'!BK10*EF!$H9)*kgtoGg,IF('Net zero activities &amp; levers'!$C$6="On",(('Net zero supporting data'!AI41*EF!$H9)+('Net zero supporting data'!AI39*'Net zero supporting data'!AI43))*kgtoGg,"ERROR"))</f>
        <v>82.712669612276756</v>
      </c>
      <c r="AS162" s="93">
        <f>IF('Net zero activities &amp; levers'!$C$6="Off",('Activity data'!BL10*EF!$H9)*kgtoGg,IF('Net zero activities &amp; levers'!$C$6="On",(('Net zero supporting data'!AJ41*EF!$H9)+('Net zero supporting data'!AJ39*'Net zero supporting data'!AJ43))*kgtoGg,"ERROR"))</f>
        <v>85.845782288894128</v>
      </c>
      <c r="AT162" s="93">
        <f>IF('Net zero activities &amp; levers'!$C$6="Off",('Activity data'!BM10*EF!$H9)*kgtoGg,IF('Net zero activities &amp; levers'!$C$6="On",(('Net zero supporting data'!AK41*EF!$H9)+('Net zero supporting data'!AK39*'Net zero supporting data'!AK43))*kgtoGg,"ERROR"))</f>
        <v>86.880654122435288</v>
      </c>
      <c r="AU162" s="93">
        <f>IF('Net zero activities &amp; levers'!$C$6="Off",('Activity data'!BN10*EF!$H9)*kgtoGg,IF('Net zero activities &amp; levers'!$C$6="On",(('Net zero supporting data'!AL41*EF!$H9)+('Net zero supporting data'!AL39*'Net zero supporting data'!AL43))*kgtoGg,"ERROR"))</f>
        <v>87.586373007998162</v>
      </c>
      <c r="AV162" s="93">
        <f>IF('Net zero activities &amp; levers'!$C$6="Off",('Activity data'!BO10*EF!$H9)*kgtoGg,IF('Net zero activities &amp; levers'!$C$6="On",(('Net zero supporting data'!AM41*EF!$H9)+('Net zero supporting data'!AM39*'Net zero supporting data'!AM43))*kgtoGg,"ERROR"))</f>
        <v>88.383131077986945</v>
      </c>
      <c r="AW162" s="93">
        <f>IF('Net zero activities &amp; levers'!$C$6="Off",('Activity data'!BP10*EF!$H9)*kgtoGg,IF('Net zero activities &amp; levers'!$C$6="On",(('Net zero supporting data'!AN41*EF!$H9)+('Net zero supporting data'!AN39*'Net zero supporting data'!AN43))*kgtoGg,"ERROR"))</f>
        <v>89.074780909545012</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135.69863198492428</v>
      </c>
      <c r="V163" s="27">
        <f t="shared" si="42"/>
        <v>135.94576577072075</v>
      </c>
      <c r="W163" s="27">
        <f t="shared" si="42"/>
        <v>136.2242466737209</v>
      </c>
      <c r="X163" s="27">
        <f t="shared" si="42"/>
        <v>136.53346429206556</v>
      </c>
      <c r="Y163" s="27">
        <f t="shared" si="42"/>
        <v>136.72040495872454</v>
      </c>
      <c r="Z163" s="27">
        <f t="shared" si="42"/>
        <v>136.9332551756487</v>
      </c>
      <c r="AA163" s="27">
        <f t="shared" ref="L163:AW164" si="43">AA1385</f>
        <v>137.16876822231416</v>
      </c>
      <c r="AB163" s="27">
        <f t="shared" si="43"/>
        <v>137.42745391107232</v>
      </c>
      <c r="AC163" s="27">
        <f t="shared" si="43"/>
        <v>137.70683429171382</v>
      </c>
      <c r="AD163" s="27">
        <f t="shared" si="43"/>
        <v>137.9035030929266</v>
      </c>
      <c r="AE163" s="27">
        <f t="shared" si="43"/>
        <v>138.11741668331635</v>
      </c>
      <c r="AF163" s="27">
        <f t="shared" si="43"/>
        <v>138.35041118901219</v>
      </c>
      <c r="AG163" s="27">
        <f t="shared" si="43"/>
        <v>138.60498686219583</v>
      </c>
      <c r="AH163" s="27">
        <f t="shared" si="43"/>
        <v>138.87370828760922</v>
      </c>
      <c r="AI163" s="27">
        <f t="shared" si="43"/>
        <v>139.04556264387452</v>
      </c>
      <c r="AJ163" s="27">
        <f t="shared" si="43"/>
        <v>139.23460890977901</v>
      </c>
      <c r="AK163" s="27">
        <f t="shared" si="43"/>
        <v>139.43419003394197</v>
      </c>
      <c r="AL163" s="27">
        <f t="shared" si="43"/>
        <v>139.64692366243801</v>
      </c>
      <c r="AM163" s="27">
        <f t="shared" si="43"/>
        <v>139.87238335659342</v>
      </c>
      <c r="AN163" s="27">
        <f t="shared" si="43"/>
        <v>140.0053158430886</v>
      </c>
      <c r="AO163" s="27">
        <f t="shared" si="43"/>
        <v>140.14700550663002</v>
      </c>
      <c r="AP163" s="27">
        <f t="shared" si="43"/>
        <v>140.30029243321798</v>
      </c>
      <c r="AQ163" s="27">
        <f t="shared" si="43"/>
        <v>140.46486746073157</v>
      </c>
      <c r="AR163" s="27">
        <f t="shared" si="43"/>
        <v>140.64064251649052</v>
      </c>
      <c r="AS163" s="27">
        <f t="shared" si="43"/>
        <v>140.71820881698258</v>
      </c>
      <c r="AT163" s="27">
        <f t="shared" si="43"/>
        <v>140.76655833429544</v>
      </c>
      <c r="AU163" s="27">
        <f t="shared" si="43"/>
        <v>140.81740004245174</v>
      </c>
      <c r="AV163" s="27">
        <f t="shared" si="43"/>
        <v>140.87794712728416</v>
      </c>
      <c r="AW163" s="27">
        <f t="shared" si="43"/>
        <v>140.94449838903819</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14.706178596941838</v>
      </c>
      <c r="V164" s="27">
        <f t="shared" si="43"/>
        <v>14.732961428412569</v>
      </c>
      <c r="W164" s="27">
        <f t="shared" si="43"/>
        <v>14.763141466600519</v>
      </c>
      <c r="X164" s="27">
        <f t="shared" si="43"/>
        <v>14.796652559926818</v>
      </c>
      <c r="Y164" s="27">
        <f t="shared" si="43"/>
        <v>14.816912033369588</v>
      </c>
      <c r="Z164" s="27">
        <f t="shared" si="43"/>
        <v>14.839979423649774</v>
      </c>
      <c r="AA164" s="27">
        <f t="shared" si="43"/>
        <v>14.86550287127419</v>
      </c>
      <c r="AB164" s="27">
        <f t="shared" si="43"/>
        <v>14.893537626552881</v>
      </c>
      <c r="AC164" s="27">
        <f t="shared" si="43"/>
        <v>14.923815144565388</v>
      </c>
      <c r="AD164" s="27">
        <f t="shared" si="43"/>
        <v>14.945128893073939</v>
      </c>
      <c r="AE164" s="27">
        <f t="shared" si="43"/>
        <v>14.968311525194611</v>
      </c>
      <c r="AF164" s="27">
        <f t="shared" si="43"/>
        <v>14.993562028922975</v>
      </c>
      <c r="AG164" s="27">
        <f t="shared" si="43"/>
        <v>15.021151366129347</v>
      </c>
      <c r="AH164" s="27">
        <f t="shared" si="43"/>
        <v>15.050273732487415</v>
      </c>
      <c r="AI164" s="27">
        <f t="shared" si="43"/>
        <v>15.068898244900929</v>
      </c>
      <c r="AJ164" s="27">
        <f t="shared" si="43"/>
        <v>15.089385910169254</v>
      </c>
      <c r="AK164" s="27">
        <f t="shared" si="43"/>
        <v>15.111015278229832</v>
      </c>
      <c r="AL164" s="27">
        <f t="shared" si="43"/>
        <v>15.134070033377146</v>
      </c>
      <c r="AM164" s="27">
        <f t="shared" si="43"/>
        <v>15.158503960824772</v>
      </c>
      <c r="AN164" s="27">
        <f t="shared" si="43"/>
        <v>15.172910361678914</v>
      </c>
      <c r="AO164" s="27">
        <f t="shared" si="43"/>
        <v>15.188265811228414</v>
      </c>
      <c r="AP164" s="27">
        <f t="shared" si="43"/>
        <v>15.204878100431365</v>
      </c>
      <c r="AQ164" s="27">
        <f t="shared" si="43"/>
        <v>15.222713724208921</v>
      </c>
      <c r="AR164" s="27">
        <f t="shared" si="43"/>
        <v>15.241763137788604</v>
      </c>
      <c r="AS164" s="27">
        <f t="shared" si="43"/>
        <v>15.250169293778942</v>
      </c>
      <c r="AT164" s="27">
        <f t="shared" si="43"/>
        <v>15.255409115480001</v>
      </c>
      <c r="AU164" s="27">
        <f t="shared" si="43"/>
        <v>15.260919025413383</v>
      </c>
      <c r="AV164" s="27">
        <f t="shared" si="43"/>
        <v>15.267480744054501</v>
      </c>
      <c r="AW164" s="27">
        <f t="shared" si="43"/>
        <v>15.274693158261561</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15.836418666562725</v>
      </c>
      <c r="V165" s="27">
        <f t="shared" si="46"/>
        <v>15.88688864853628</v>
      </c>
      <c r="W165" s="27">
        <f t="shared" si="46"/>
        <v>15.941723672747123</v>
      </c>
      <c r="X165" s="27">
        <f t="shared" si="46"/>
        <v>16.000865979081482</v>
      </c>
      <c r="Y165" s="27">
        <f t="shared" si="46"/>
        <v>16.037695179784158</v>
      </c>
      <c r="Z165" s="27">
        <f t="shared" si="46"/>
        <v>16.078188827415136</v>
      </c>
      <c r="AA165" s="27">
        <f t="shared" si="46"/>
        <v>16.12181436837983</v>
      </c>
      <c r="AB165" s="27">
        <f t="shared" si="46"/>
        <v>16.168689512967049</v>
      </c>
      <c r="AC165" s="27">
        <f t="shared" si="46"/>
        <v>16.218410813440247</v>
      </c>
      <c r="AD165" s="27">
        <f t="shared" si="46"/>
        <v>16.253177021124422</v>
      </c>
      <c r="AE165" s="27">
        <f t="shared" si="46"/>
        <v>16.290312155009993</v>
      </c>
      <c r="AF165" s="27">
        <f t="shared" si="46"/>
        <v>16.330150142599646</v>
      </c>
      <c r="AG165" s="27">
        <f t="shared" si="46"/>
        <v>16.37313367858096</v>
      </c>
      <c r="AH165" s="27">
        <f t="shared" si="46"/>
        <v>16.41800084580008</v>
      </c>
      <c r="AI165" s="27">
        <f t="shared" si="46"/>
        <v>16.445818179481908</v>
      </c>
      <c r="AJ165" s="27">
        <f t="shared" si="46"/>
        <v>16.47613732990494</v>
      </c>
      <c r="AK165" s="27">
        <f t="shared" si="46"/>
        <v>16.507833118302425</v>
      </c>
      <c r="AL165" s="27">
        <f t="shared" si="46"/>
        <v>16.541361654231032</v>
      </c>
      <c r="AM165" s="27">
        <f t="shared" si="46"/>
        <v>16.576658742106037</v>
      </c>
      <c r="AN165" s="27">
        <f t="shared" si="46"/>
        <v>16.595928941495487</v>
      </c>
      <c r="AO165" s="27">
        <f t="shared" si="46"/>
        <v>16.616373205685701</v>
      </c>
      <c r="AP165" s="27">
        <f t="shared" si="46"/>
        <v>16.63847772333439</v>
      </c>
      <c r="AQ165" s="27">
        <f t="shared" si="46"/>
        <v>16.662194659426483</v>
      </c>
      <c r="AR165" s="27">
        <f t="shared" si="46"/>
        <v>16.687512973153691</v>
      </c>
      <c r="AS165" s="27">
        <f t="shared" si="46"/>
        <v>16.6960867048216</v>
      </c>
      <c r="AT165" s="27">
        <f t="shared" si="46"/>
        <v>16.699560298273521</v>
      </c>
      <c r="AU165" s="27">
        <f t="shared" si="46"/>
        <v>16.703268144959758</v>
      </c>
      <c r="AV165" s="27">
        <f t="shared" si="46"/>
        <v>16.708421153561527</v>
      </c>
      <c r="AW165" s="27">
        <f t="shared" si="46"/>
        <v>16.71440335539873</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23.43627516326238</v>
      </c>
      <c r="V166" s="27">
        <f t="shared" si="47"/>
        <v>23.510965559489058</v>
      </c>
      <c r="W166" s="27">
        <f t="shared" si="47"/>
        <v>23.592115770470972</v>
      </c>
      <c r="X166" s="27">
        <f t="shared" si="47"/>
        <v>23.679640317164633</v>
      </c>
      <c r="Y166" s="27">
        <f t="shared" si="47"/>
        <v>23.734143756350253</v>
      </c>
      <c r="Z166" s="27">
        <f t="shared" si="47"/>
        <v>23.794070201099252</v>
      </c>
      <c r="AA166" s="27">
        <f t="shared" si="46"/>
        <v>23.858631526719762</v>
      </c>
      <c r="AB166" s="27">
        <f t="shared" si="46"/>
        <v>23.928001932364783</v>
      </c>
      <c r="AC166" s="27">
        <f t="shared" si="46"/>
        <v>24.001584356768948</v>
      </c>
      <c r="AD166" s="27">
        <f t="shared" si="46"/>
        <v>24.053034777904244</v>
      </c>
      <c r="AE166" s="27">
        <f t="shared" si="46"/>
        <v>24.107990966818623</v>
      </c>
      <c r="AF166" s="27">
        <f t="shared" si="46"/>
        <v>24.166947101962553</v>
      </c>
      <c r="AG166" s="27">
        <f t="shared" si="46"/>
        <v>24.230558326063051</v>
      </c>
      <c r="AH166" s="27">
        <f t="shared" si="46"/>
        <v>24.296957131176967</v>
      </c>
      <c r="AI166" s="27">
        <f t="shared" si="46"/>
        <v>24.338123931588228</v>
      </c>
      <c r="AJ166" s="27">
        <f t="shared" si="46"/>
        <v>24.382993164145894</v>
      </c>
      <c r="AK166" s="27">
        <f t="shared" si="46"/>
        <v>24.429899679693399</v>
      </c>
      <c r="AL166" s="27">
        <f t="shared" si="46"/>
        <v>24.479518473587959</v>
      </c>
      <c r="AM166" s="27">
        <f t="shared" si="46"/>
        <v>24.531754542949216</v>
      </c>
      <c r="AN166" s="27">
        <f t="shared" si="46"/>
        <v>24.560272461353055</v>
      </c>
      <c r="AO166" s="27">
        <f t="shared" si="46"/>
        <v>24.590527875229174</v>
      </c>
      <c r="AP166" s="27">
        <f t="shared" si="46"/>
        <v>24.623240293918865</v>
      </c>
      <c r="AQ166" s="27">
        <f t="shared" si="46"/>
        <v>24.658338926506637</v>
      </c>
      <c r="AR166" s="27">
        <f t="shared" si="46"/>
        <v>24.695807433728753</v>
      </c>
      <c r="AS166" s="27">
        <f t="shared" si="46"/>
        <v>24.708495677123668</v>
      </c>
      <c r="AT166" s="27">
        <f t="shared" si="46"/>
        <v>24.713636239119321</v>
      </c>
      <c r="AU166" s="27">
        <f t="shared" si="46"/>
        <v>24.719123471872599</v>
      </c>
      <c r="AV166" s="27">
        <f t="shared" si="46"/>
        <v>24.726749396019503</v>
      </c>
      <c r="AW166" s="27">
        <f t="shared" si="46"/>
        <v>24.735602441098116</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5.3670416140303319</v>
      </c>
      <c r="V167" s="27">
        <f t="shared" si="46"/>
        <v>5.3576298681658461</v>
      </c>
      <c r="W167" s="27">
        <f t="shared" si="46"/>
        <v>5.3535558449918694</v>
      </c>
      <c r="X167" s="27">
        <f t="shared" si="46"/>
        <v>5.3579435754803217</v>
      </c>
      <c r="Y167" s="27">
        <f t="shared" si="46"/>
        <v>5.3719044351814391</v>
      </c>
      <c r="Z167" s="27">
        <f t="shared" si="46"/>
        <v>5.3923871539920745</v>
      </c>
      <c r="AA167" s="27">
        <f t="shared" si="46"/>
        <v>5.412504134465423</v>
      </c>
      <c r="AB167" s="27">
        <f t="shared" si="46"/>
        <v>5.4374045660235923</v>
      </c>
      <c r="AC167" s="27">
        <f t="shared" si="46"/>
        <v>5.4620542784680026</v>
      </c>
      <c r="AD167" s="27">
        <f t="shared" si="46"/>
        <v>5.5517072396840428</v>
      </c>
      <c r="AE167" s="27">
        <f t="shared" si="46"/>
        <v>5.6385317150449907</v>
      </c>
      <c r="AF167" s="27">
        <f t="shared" si="46"/>
        <v>5.7308781549814016</v>
      </c>
      <c r="AG167" s="27">
        <f t="shared" si="46"/>
        <v>5.8388735079295362</v>
      </c>
      <c r="AH167" s="27">
        <f t="shared" si="46"/>
        <v>5.9405681058944593</v>
      </c>
      <c r="AI167" s="27">
        <f t="shared" si="46"/>
        <v>6.0538009650149478</v>
      </c>
      <c r="AJ167" s="27">
        <f t="shared" si="46"/>
        <v>6.1769873137872864</v>
      </c>
      <c r="AK167" s="27">
        <f t="shared" si="46"/>
        <v>6.2906062341580098</v>
      </c>
      <c r="AL167" s="27">
        <f t="shared" si="46"/>
        <v>6.4044812802741458</v>
      </c>
      <c r="AM167" s="27">
        <f t="shared" si="46"/>
        <v>6.5186371674639778</v>
      </c>
      <c r="AN167" s="27">
        <f t="shared" si="46"/>
        <v>6.6437322760306987</v>
      </c>
      <c r="AO167" s="27">
        <f t="shared" si="46"/>
        <v>6.7614570573206318</v>
      </c>
      <c r="AP167" s="27">
        <f t="shared" si="46"/>
        <v>6.8818657820794353</v>
      </c>
      <c r="AQ167" s="27">
        <f t="shared" si="46"/>
        <v>7.0050487995947819</v>
      </c>
      <c r="AR167" s="27">
        <f t="shared" si="46"/>
        <v>7.1317062524287902</v>
      </c>
      <c r="AS167" s="27">
        <f t="shared" si="46"/>
        <v>7.2631842870087659</v>
      </c>
      <c r="AT167" s="27">
        <f t="shared" si="46"/>
        <v>7.2770448226057587</v>
      </c>
      <c r="AU167" s="27">
        <f t="shared" si="46"/>
        <v>7.2724625815111343</v>
      </c>
      <c r="AV167" s="27">
        <f t="shared" si="46"/>
        <v>7.2725482112248425</v>
      </c>
      <c r="AW167" s="27">
        <f t="shared" si="46"/>
        <v>7.2667047441079857</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1.5396663284052376</v>
      </c>
      <c r="V169" s="27">
        <f t="shared" si="46"/>
        <v>1.51689353697647</v>
      </c>
      <c r="W169" s="27">
        <f t="shared" si="46"/>
        <v>1.4979556416410036</v>
      </c>
      <c r="X169" s="27">
        <f t="shared" si="46"/>
        <v>1.4844138827224946</v>
      </c>
      <c r="Y169" s="27">
        <f t="shared" si="46"/>
        <v>1.4743763570843096</v>
      </c>
      <c r="Z169" s="27">
        <f t="shared" si="46"/>
        <v>1.4683108531694369</v>
      </c>
      <c r="AA169" s="27">
        <f t="shared" si="46"/>
        <v>1.4623928273992073</v>
      </c>
      <c r="AB169" s="27">
        <f t="shared" si="46"/>
        <v>1.4593112651239024</v>
      </c>
      <c r="AC169" s="27">
        <f t="shared" si="46"/>
        <v>1.4563311688613767</v>
      </c>
      <c r="AD169" s="27">
        <f t="shared" si="46"/>
        <v>1.4852993659939229</v>
      </c>
      <c r="AE169" s="27">
        <f t="shared" si="46"/>
        <v>1.512262925257895</v>
      </c>
      <c r="AF169" s="27">
        <f t="shared" si="46"/>
        <v>1.5414902996853208</v>
      </c>
      <c r="AG169" s="27">
        <f t="shared" si="46"/>
        <v>1.5779487196155533</v>
      </c>
      <c r="AH169" s="27">
        <f t="shared" si="46"/>
        <v>1.610560772525768</v>
      </c>
      <c r="AI169" s="27">
        <f t="shared" si="46"/>
        <v>1.6462447396919304</v>
      </c>
      <c r="AJ169" s="27">
        <f t="shared" si="46"/>
        <v>1.6858688293692288</v>
      </c>
      <c r="AK169" s="27">
        <f t="shared" si="46"/>
        <v>1.7199812284730804</v>
      </c>
      <c r="AL169" s="27">
        <f t="shared" si="46"/>
        <v>1.7533814663965785</v>
      </c>
      <c r="AM169" s="27">
        <f t="shared" si="46"/>
        <v>1.7860886957938682</v>
      </c>
      <c r="AN169" s="27">
        <f t="shared" si="46"/>
        <v>1.8210713028547756</v>
      </c>
      <c r="AO169" s="27">
        <f t="shared" si="46"/>
        <v>1.8517078328467715</v>
      </c>
      <c r="AP169" s="27">
        <f t="shared" si="46"/>
        <v>1.8826456224612003</v>
      </c>
      <c r="AQ169" s="27">
        <f t="shared" si="46"/>
        <v>1.9138919194152015</v>
      </c>
      <c r="AR169" s="27">
        <f t="shared" si="46"/>
        <v>1.9457193309630603</v>
      </c>
      <c r="AS169" s="27">
        <f t="shared" si="46"/>
        <v>1.9765500584418627</v>
      </c>
      <c r="AT169" s="27">
        <f t="shared" si="46"/>
        <v>1.9561765524892059</v>
      </c>
      <c r="AU169" s="27">
        <f t="shared" si="46"/>
        <v>1.9283007797519205</v>
      </c>
      <c r="AV169" s="27">
        <f t="shared" si="46"/>
        <v>1.90280445465309</v>
      </c>
      <c r="AW169" s="27">
        <f t="shared" si="46"/>
        <v>1.8752504962421104</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0.21333866791427153</v>
      </c>
      <c r="V170" s="27">
        <f t="shared" si="46"/>
        <v>0.21018323293561936</v>
      </c>
      <c r="W170" s="27">
        <f t="shared" si="46"/>
        <v>0.20755916739009747</v>
      </c>
      <c r="X170" s="27">
        <f t="shared" si="46"/>
        <v>0.20568279927345287</v>
      </c>
      <c r="Y170" s="27">
        <f t="shared" si="46"/>
        <v>0.20429198341335428</v>
      </c>
      <c r="Z170" s="27">
        <f t="shared" si="46"/>
        <v>0.20345153733646434</v>
      </c>
      <c r="AA170" s="27">
        <f t="shared" si="46"/>
        <v>0.20263152607089951</v>
      </c>
      <c r="AB170" s="27">
        <f t="shared" si="46"/>
        <v>0.20220453979551004</v>
      </c>
      <c r="AC170" s="27">
        <f t="shared" si="46"/>
        <v>0.20179161281569999</v>
      </c>
      <c r="AD170" s="27">
        <f t="shared" si="46"/>
        <v>0.20580549327416048</v>
      </c>
      <c r="AE170" s="27">
        <f t="shared" si="46"/>
        <v>0.20954160785267542</v>
      </c>
      <c r="AF170" s="27">
        <f t="shared" si="46"/>
        <v>0.2135914003381921</v>
      </c>
      <c r="AG170" s="27">
        <f t="shared" si="46"/>
        <v>0.21864313823664394</v>
      </c>
      <c r="AH170" s="27">
        <f t="shared" si="46"/>
        <v>0.22316191727172319</v>
      </c>
      <c r="AI170" s="27">
        <f t="shared" si="46"/>
        <v>0.2281063457369549</v>
      </c>
      <c r="AJ170" s="27">
        <f t="shared" si="46"/>
        <v>0.23359672397873038</v>
      </c>
      <c r="AK170" s="27">
        <f t="shared" si="46"/>
        <v>0.23832339341996808</v>
      </c>
      <c r="AL170" s="27">
        <f t="shared" si="46"/>
        <v>0.24295138465102878</v>
      </c>
      <c r="AM170" s="27">
        <f t="shared" si="46"/>
        <v>0.24748335149478745</v>
      </c>
      <c r="AN170" s="27">
        <f t="shared" si="46"/>
        <v>0.25233059836435606</v>
      </c>
      <c r="AO170" s="27">
        <f t="shared" si="46"/>
        <v>0.25657564573431302</v>
      </c>
      <c r="AP170" s="27">
        <f t="shared" si="46"/>
        <v>0.260862436127002</v>
      </c>
      <c r="AQ170" s="27">
        <f t="shared" si="46"/>
        <v>0.26519197379788484</v>
      </c>
      <c r="AR170" s="27">
        <f t="shared" si="46"/>
        <v>0.26960203165101232</v>
      </c>
      <c r="AS170" s="27">
        <f t="shared" si="46"/>
        <v>0.2738739873402482</v>
      </c>
      <c r="AT170" s="27">
        <f t="shared" si="46"/>
        <v>0.2710510012552142</v>
      </c>
      <c r="AU170" s="27">
        <f t="shared" si="46"/>
        <v>0.26718848889579078</v>
      </c>
      <c r="AV170" s="27">
        <f t="shared" si="46"/>
        <v>0.26365567666696987</v>
      </c>
      <c r="AW170" s="27">
        <f t="shared" si="46"/>
        <v>0.25983775542344156</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7.5172567361532208</v>
      </c>
      <c r="V171" s="27">
        <f t="shared" si="46"/>
        <v>7.5339388932405713</v>
      </c>
      <c r="W171" s="27">
        <f t="shared" si="46"/>
        <v>7.556871699295173</v>
      </c>
      <c r="X171" s="27">
        <f t="shared" si="46"/>
        <v>7.5888529958308224</v>
      </c>
      <c r="Y171" s="27">
        <f t="shared" si="46"/>
        <v>7.6211672980076424</v>
      </c>
      <c r="Z171" s="27">
        <f t="shared" si="46"/>
        <v>7.6607807610694723</v>
      </c>
      <c r="AA171" s="27">
        <f t="shared" si="46"/>
        <v>7.7014842268648902</v>
      </c>
      <c r="AB171" s="27">
        <f t="shared" si="46"/>
        <v>7.7479217783494736</v>
      </c>
      <c r="AC171" s="27">
        <f t="shared" si="46"/>
        <v>7.7955101752744698</v>
      </c>
      <c r="AD171" s="27">
        <f t="shared" si="46"/>
        <v>7.8962173126085711</v>
      </c>
      <c r="AE171" s="27">
        <f t="shared" si="46"/>
        <v>7.995996464055267</v>
      </c>
      <c r="AF171" s="27">
        <f t="shared" si="46"/>
        <v>8.1025556412744635</v>
      </c>
      <c r="AG171" s="27">
        <f t="shared" si="46"/>
        <v>8.2253975499195544</v>
      </c>
      <c r="AH171" s="27">
        <f t="shared" si="46"/>
        <v>8.3441610665436929</v>
      </c>
      <c r="AI171" s="27">
        <f t="shared" si="46"/>
        <v>8.4673066431476602</v>
      </c>
      <c r="AJ171" s="27">
        <f t="shared" si="46"/>
        <v>8.6013895565615393</v>
      </c>
      <c r="AK171" s="27">
        <f t="shared" si="46"/>
        <v>8.7280371954516642</v>
      </c>
      <c r="AL171" s="27">
        <f t="shared" si="46"/>
        <v>8.8564865532044212</v>
      </c>
      <c r="AM171" s="27">
        <f t="shared" si="46"/>
        <v>8.9867675708242913</v>
      </c>
      <c r="AN171" s="27">
        <f t="shared" si="46"/>
        <v>9.1207817341013318</v>
      </c>
      <c r="AO171" s="27">
        <f t="shared" si="46"/>
        <v>9.2490671245536156</v>
      </c>
      <c r="AP171" s="27">
        <f t="shared" si="46"/>
        <v>9.3812339877870841</v>
      </c>
      <c r="AQ171" s="27">
        <f t="shared" si="46"/>
        <v>9.5173950043936113</v>
      </c>
      <c r="AR171" s="27">
        <f t="shared" si="46"/>
        <v>9.6582551819148357</v>
      </c>
      <c r="AS171" s="27">
        <f t="shared" si="46"/>
        <v>9.796098584472313</v>
      </c>
      <c r="AT171" s="27">
        <f t="shared" si="46"/>
        <v>9.8208324972791949</v>
      </c>
      <c r="AU171" s="27">
        <f t="shared" si="46"/>
        <v>9.8282423207402356</v>
      </c>
      <c r="AV171" s="27">
        <f t="shared" si="46"/>
        <v>9.8407295406885229</v>
      </c>
      <c r="AW171" s="27">
        <f t="shared" si="46"/>
        <v>9.8479550369918751</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2.1417226712116899</v>
      </c>
      <c r="V172" s="27">
        <f t="shared" si="48"/>
        <v>2.1464755425439761</v>
      </c>
      <c r="W172" s="27">
        <f t="shared" si="48"/>
        <v>2.1530092705202235</v>
      </c>
      <c r="X172" s="27">
        <f t="shared" si="48"/>
        <v>2.1621209811148248</v>
      </c>
      <c r="Y172" s="27">
        <f t="shared" si="48"/>
        <v>2.1713275675073889</v>
      </c>
      <c r="Z172" s="27">
        <f t="shared" si="48"/>
        <v>2.1826137394318752</v>
      </c>
      <c r="AA172" s="27">
        <f t="shared" si="48"/>
        <v>2.1942104612880913</v>
      </c>
      <c r="AB172" s="27">
        <f t="shared" si="48"/>
        <v>2.2074408670465875</v>
      </c>
      <c r="AC172" s="27">
        <f t="shared" si="48"/>
        <v>2.2209991572790746</v>
      </c>
      <c r="AD172" s="27">
        <f t="shared" si="48"/>
        <v>2.249691373968171</v>
      </c>
      <c r="AE172" s="27">
        <f t="shared" si="48"/>
        <v>2.2781192005368567</v>
      </c>
      <c r="AF172" s="27">
        <f t="shared" si="48"/>
        <v>2.3084787071609183</v>
      </c>
      <c r="AG172" s="27">
        <f t="shared" si="48"/>
        <v>2.3434772857587194</v>
      </c>
      <c r="AH172" s="27">
        <f t="shared" si="48"/>
        <v>2.377313899964463</v>
      </c>
      <c r="AI172" s="27">
        <f t="shared" si="48"/>
        <v>2.4123989958351029</v>
      </c>
      <c r="AJ172" s="27">
        <f t="shared" si="48"/>
        <v>2.4506002207712587</v>
      </c>
      <c r="AK172" s="27">
        <f t="shared" si="48"/>
        <v>2.4866830803817197</v>
      </c>
      <c r="AL172" s="27">
        <f t="shared" si="48"/>
        <v>2.5232792631725229</v>
      </c>
      <c r="AM172" s="27">
        <f t="shared" si="48"/>
        <v>2.5603972995597966</v>
      </c>
      <c r="AN172" s="27">
        <f t="shared" si="48"/>
        <v>2.5985789370677335</v>
      </c>
      <c r="AO172" s="27">
        <f t="shared" si="48"/>
        <v>2.6351284043482002</v>
      </c>
      <c r="AP172" s="27">
        <f t="shared" si="48"/>
        <v>2.672783732256411</v>
      </c>
      <c r="AQ172" s="27">
        <f t="shared" si="48"/>
        <v>2.7115770243358108</v>
      </c>
      <c r="AR172" s="27">
        <f t="shared" si="48"/>
        <v>2.7517091425082829</v>
      </c>
      <c r="AS172" s="27">
        <f t="shared" si="48"/>
        <v>2.7909817589289081</v>
      </c>
      <c r="AT172" s="27">
        <f t="shared" si="48"/>
        <v>2.7980286356906796</v>
      </c>
      <c r="AU172" s="27">
        <f t="shared" si="48"/>
        <v>2.8001397498182397</v>
      </c>
      <c r="AV172" s="27">
        <f t="shared" si="48"/>
        <v>2.8036974521825924</v>
      </c>
      <c r="AW172" s="27">
        <f t="shared" si="48"/>
        <v>2.8057560501242085</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0.44234757316502876</v>
      </c>
      <c r="V173" s="27">
        <f t="shared" si="48"/>
        <v>0.44332922271642128</v>
      </c>
      <c r="W173" s="27">
        <f t="shared" si="48"/>
        <v>0.44467868721659326</v>
      </c>
      <c r="X173" s="27">
        <f t="shared" si="48"/>
        <v>0.44656060363979833</v>
      </c>
      <c r="Y173" s="27">
        <f t="shared" si="48"/>
        <v>0.44846211554076776</v>
      </c>
      <c r="Z173" s="27">
        <f t="shared" si="48"/>
        <v>0.45079314132119486</v>
      </c>
      <c r="AA173" s="27">
        <f t="shared" si="48"/>
        <v>0.45318830752955591</v>
      </c>
      <c r="AB173" s="27">
        <f t="shared" si="48"/>
        <v>0.45592089189163321</v>
      </c>
      <c r="AC173" s="27">
        <f t="shared" si="48"/>
        <v>0.45872119692702534</v>
      </c>
      <c r="AD173" s="27">
        <f t="shared" si="48"/>
        <v>0.46464723608781278</v>
      </c>
      <c r="AE173" s="27">
        <f t="shared" si="48"/>
        <v>0.47051866858560681</v>
      </c>
      <c r="AF173" s="27">
        <f t="shared" si="48"/>
        <v>0.47678906683004613</v>
      </c>
      <c r="AG173" s="27">
        <f t="shared" si="48"/>
        <v>0.48401761070972765</v>
      </c>
      <c r="AH173" s="27">
        <f t="shared" si="48"/>
        <v>0.49100616454035234</v>
      </c>
      <c r="AI173" s="27">
        <f t="shared" si="48"/>
        <v>0.49825257754295632</v>
      </c>
      <c r="AJ173" s="27">
        <f t="shared" si="48"/>
        <v>0.50614259027410013</v>
      </c>
      <c r="AK173" s="27">
        <f t="shared" si="48"/>
        <v>0.51359507961648176</v>
      </c>
      <c r="AL173" s="27">
        <f t="shared" si="48"/>
        <v>0.52115358981120119</v>
      </c>
      <c r="AM173" s="27">
        <f t="shared" si="48"/>
        <v>0.52881988271516178</v>
      </c>
      <c r="AN173" s="27">
        <f t="shared" si="48"/>
        <v>0.53670584989388503</v>
      </c>
      <c r="AO173" s="27">
        <f t="shared" si="48"/>
        <v>0.54425471155058214</v>
      </c>
      <c r="AP173" s="27">
        <f t="shared" si="48"/>
        <v>0.55203197568511508</v>
      </c>
      <c r="AQ173" s="27">
        <f t="shared" si="48"/>
        <v>0.56004427290597614</v>
      </c>
      <c r="AR173" s="27">
        <f t="shared" si="48"/>
        <v>0.56833308887556278</v>
      </c>
      <c r="AS173" s="27">
        <f t="shared" si="48"/>
        <v>0.57644438488928817</v>
      </c>
      <c r="AT173" s="27">
        <f t="shared" si="48"/>
        <v>0.57789983422260416</v>
      </c>
      <c r="AU173" s="27">
        <f t="shared" si="48"/>
        <v>0.57833585996186199</v>
      </c>
      <c r="AV173" s="27">
        <f t="shared" si="48"/>
        <v>0.57907066145043395</v>
      </c>
      <c r="AW173" s="27">
        <f t="shared" si="48"/>
        <v>0.57949584059049575</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7.7122253057553644E-2</v>
      </c>
      <c r="V174" s="27">
        <f t="shared" si="48"/>
        <v>7.6281190382103445E-2</v>
      </c>
      <c r="W174" s="27">
        <f t="shared" si="48"/>
        <v>7.5612709303148562E-2</v>
      </c>
      <c r="X174" s="27">
        <f t="shared" si="48"/>
        <v>7.5194947482365299E-2</v>
      </c>
      <c r="Y174" s="27">
        <f t="shared" si="48"/>
        <v>7.4911052527681307E-2</v>
      </c>
      <c r="Z174" s="27">
        <f t="shared" si="48"/>
        <v>7.4811860355861681E-2</v>
      </c>
      <c r="AA174" s="27">
        <f t="shared" si="48"/>
        <v>7.4710785849206165E-2</v>
      </c>
      <c r="AB174" s="27">
        <f t="shared" si="48"/>
        <v>7.4740549428093439E-2</v>
      </c>
      <c r="AC174" s="27">
        <f t="shared" si="48"/>
        <v>7.4767379223908054E-2</v>
      </c>
      <c r="AD174" s="27">
        <f t="shared" si="48"/>
        <v>7.5700236542810634E-2</v>
      </c>
      <c r="AE174" s="27">
        <f t="shared" si="48"/>
        <v>7.6494688063954513E-2</v>
      </c>
      <c r="AF174" s="27">
        <f t="shared" si="48"/>
        <v>7.7357586408347626E-2</v>
      </c>
      <c r="AG174" s="27">
        <f t="shared" si="48"/>
        <v>7.8522504341437233E-2</v>
      </c>
      <c r="AH174" s="27">
        <f t="shared" si="48"/>
        <v>7.9455554603187137E-2</v>
      </c>
      <c r="AI174" s="27">
        <f t="shared" si="48"/>
        <v>8.0468545075809736E-2</v>
      </c>
      <c r="AJ174" s="27">
        <f t="shared" si="48"/>
        <v>8.1613749128496504E-2</v>
      </c>
      <c r="AK174" s="27">
        <f t="shared" si="48"/>
        <v>8.2449579575338439E-2</v>
      </c>
      <c r="AL174" s="27">
        <f t="shared" si="48"/>
        <v>8.3200853796769295E-2</v>
      </c>
      <c r="AM174" s="27">
        <f t="shared" si="48"/>
        <v>8.386814030720427E-2</v>
      </c>
      <c r="AN174" s="27">
        <f t="shared" si="48"/>
        <v>8.5001769030527127E-2</v>
      </c>
      <c r="AO174" s="27">
        <f t="shared" si="48"/>
        <v>8.5909835232144793E-2</v>
      </c>
      <c r="AP174" s="27">
        <f t="shared" si="48"/>
        <v>8.6801150426533205E-2</v>
      </c>
      <c r="AQ174" s="27">
        <f t="shared" si="48"/>
        <v>8.7675065886165554E-2</v>
      </c>
      <c r="AR174" s="27">
        <f t="shared" si="48"/>
        <v>8.854252118222565E-2</v>
      </c>
      <c r="AS174" s="27">
        <f t="shared" si="48"/>
        <v>8.9321244940695696E-2</v>
      </c>
      <c r="AT174" s="27">
        <f t="shared" si="48"/>
        <v>8.7850938303203313E-2</v>
      </c>
      <c r="AU174" s="27">
        <f t="shared" si="48"/>
        <v>8.6054439786957274E-2</v>
      </c>
      <c r="AV174" s="27">
        <f t="shared" si="48"/>
        <v>8.4360600655815826E-2</v>
      </c>
      <c r="AW174" s="27">
        <f t="shared" si="48"/>
        <v>8.2579603867851237E-2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5.6651361109447025E-2</v>
      </c>
      <c r="V175" s="27">
        <f t="shared" si="48"/>
        <v>5.6033545324072467E-2</v>
      </c>
      <c r="W175" s="27">
        <f t="shared" si="48"/>
        <v>5.554250205838307E-2</v>
      </c>
      <c r="X175" s="27">
        <f t="shared" si="48"/>
        <v>5.5235628557821929E-2</v>
      </c>
      <c r="Y175" s="27">
        <f t="shared" si="48"/>
        <v>5.5027089064260314E-2</v>
      </c>
      <c r="Z175" s="27">
        <f t="shared" si="48"/>
        <v>5.4954225898024879E-2</v>
      </c>
      <c r="AA175" s="27">
        <f t="shared" si="48"/>
        <v>5.4879980033199993E-2</v>
      </c>
      <c r="AB175" s="27">
        <f t="shared" si="48"/>
        <v>5.4901843337092256E-2</v>
      </c>
      <c r="AC175" s="27">
        <f t="shared" si="48"/>
        <v>5.4921551584594455E-2</v>
      </c>
      <c r="AD175" s="27">
        <f t="shared" si="48"/>
        <v>5.560679656566761E-2</v>
      </c>
      <c r="AE175" s="27">
        <f t="shared" si="48"/>
        <v>5.6190373396270352E-2</v>
      </c>
      <c r="AF175" s="27">
        <f t="shared" si="48"/>
        <v>5.6824228914890633E-2</v>
      </c>
      <c r="AG175" s="27">
        <f t="shared" si="48"/>
        <v>5.7679937661380166E-2</v>
      </c>
      <c r="AH175" s="27">
        <f t="shared" si="48"/>
        <v>5.8365324371649284E-2</v>
      </c>
      <c r="AI175" s="27">
        <f t="shared" si="48"/>
        <v>5.9109432418157533E-2</v>
      </c>
      <c r="AJ175" s="27">
        <f t="shared" si="48"/>
        <v>5.9950660024466515E-2</v>
      </c>
      <c r="AK175" s="27">
        <f t="shared" si="48"/>
        <v>6.0564632394217895E-2</v>
      </c>
      <c r="AL175" s="27">
        <f t="shared" si="48"/>
        <v>6.1116492661821044E-2</v>
      </c>
      <c r="AM175" s="27">
        <f t="shared" si="48"/>
        <v>6.1606658438460173E-2</v>
      </c>
      <c r="AN175" s="27">
        <f t="shared" si="48"/>
        <v>6.2439383204956261E-2</v>
      </c>
      <c r="AO175" s="27">
        <f t="shared" si="48"/>
        <v>6.3106417481830102E-2</v>
      </c>
      <c r="AP175" s="27">
        <f t="shared" si="48"/>
        <v>6.3761147043503455E-2</v>
      </c>
      <c r="AQ175" s="27">
        <f t="shared" si="48"/>
        <v>6.440309535699236E-2</v>
      </c>
      <c r="AR175" s="27">
        <f t="shared" si="48"/>
        <v>6.5040298255962761E-2</v>
      </c>
      <c r="AS175" s="27">
        <f t="shared" si="48"/>
        <v>6.5612322011708996E-2</v>
      </c>
      <c r="AT175" s="27">
        <f t="shared" si="48"/>
        <v>6.4532285200543257E-2</v>
      </c>
      <c r="AU175" s="27">
        <f t="shared" si="48"/>
        <v>6.3212639026559075E-2</v>
      </c>
      <c r="AV175" s="27">
        <f t="shared" si="48"/>
        <v>6.1968402914732885E-2</v>
      </c>
      <c r="AW175" s="27">
        <f t="shared" si="48"/>
        <v>6.0660143778495615E-2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0.55512074571363323</v>
      </c>
      <c r="V176" s="27">
        <f t="shared" si="48"/>
        <v>0.56194785856380769</v>
      </c>
      <c r="W176" s="27">
        <f t="shared" si="48"/>
        <v>0.56993716301997244</v>
      </c>
      <c r="X176" s="27">
        <f t="shared" si="48"/>
        <v>0.57978521078280032</v>
      </c>
      <c r="Y176" s="27">
        <f t="shared" si="48"/>
        <v>0.5907072368589581</v>
      </c>
      <c r="Z176" s="27">
        <f t="shared" si="48"/>
        <v>0.60319055357142615</v>
      </c>
      <c r="AA176" s="27">
        <f t="shared" si="48"/>
        <v>0.61580366914208307</v>
      </c>
      <c r="AB176" s="27">
        <f t="shared" si="48"/>
        <v>0.62967170479146084</v>
      </c>
      <c r="AC176" s="27">
        <f t="shared" si="48"/>
        <v>0.6437233997579378</v>
      </c>
      <c r="AD176" s="27">
        <f t="shared" si="48"/>
        <v>0.67336896689358838</v>
      </c>
      <c r="AE176" s="27">
        <f t="shared" si="48"/>
        <v>0.70304412670605998</v>
      </c>
      <c r="AF176" s="27">
        <f t="shared" si="48"/>
        <v>0.73465819999127202</v>
      </c>
      <c r="AG176" s="27">
        <f t="shared" si="48"/>
        <v>0.77064110181637224</v>
      </c>
      <c r="AH176" s="27">
        <f t="shared" si="48"/>
        <v>0.80595566279203201</v>
      </c>
      <c r="AI176" s="27">
        <f t="shared" si="48"/>
        <v>0.84373079051236521</v>
      </c>
      <c r="AJ176" s="27">
        <f t="shared" si="48"/>
        <v>0.88471362278120702</v>
      </c>
      <c r="AK176" s="27">
        <f t="shared" si="48"/>
        <v>0.92420666247120975</v>
      </c>
      <c r="AL176" s="27">
        <f t="shared" si="48"/>
        <v>0.96458009607987927</v>
      </c>
      <c r="AM176" s="27">
        <f t="shared" si="48"/>
        <v>1.0058544206500113</v>
      </c>
      <c r="AN176" s="27">
        <f t="shared" si="48"/>
        <v>1.048214383350405</v>
      </c>
      <c r="AO176" s="27">
        <f t="shared" si="48"/>
        <v>1.0894072646283308</v>
      </c>
      <c r="AP176" s="27">
        <f t="shared" si="48"/>
        <v>1.1319954067868236</v>
      </c>
      <c r="AQ176" s="27">
        <f t="shared" si="48"/>
        <v>1.1760317633211992</v>
      </c>
      <c r="AR176" s="27">
        <f t="shared" si="48"/>
        <v>1.2217321317942409</v>
      </c>
      <c r="AS176" s="27">
        <f t="shared" si="48"/>
        <v>1.2680107061347687</v>
      </c>
      <c r="AT176" s="27">
        <f t="shared" si="48"/>
        <v>1.283296588905241</v>
      </c>
      <c r="AU176" s="27">
        <f t="shared" si="48"/>
        <v>1.2937206199823159</v>
      </c>
      <c r="AV176" s="27">
        <f t="shared" si="48"/>
        <v>1.30548937245923</v>
      </c>
      <c r="AW176" s="27">
        <f t="shared" si="48"/>
        <v>1.315705592382074</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3.6899897938569418E-2</v>
      </c>
      <c r="V177" s="27">
        <f t="shared" si="48"/>
        <v>3.6967099879662492E-2</v>
      </c>
      <c r="W177" s="27">
        <f t="shared" si="48"/>
        <v>3.7042825896559162E-2</v>
      </c>
      <c r="X177" s="27">
        <f t="shared" si="48"/>
        <v>3.7126910005520514E-2</v>
      </c>
      <c r="Y177" s="27">
        <f t="shared" si="48"/>
        <v>3.717774391165047E-2</v>
      </c>
      <c r="Z177" s="27">
        <f t="shared" si="48"/>
        <v>3.7235623281293442E-2</v>
      </c>
      <c r="AA177" s="27">
        <f t="shared" si="48"/>
        <v>3.7299665248836066E-2</v>
      </c>
      <c r="AB177" s="27">
        <f t="shared" si="48"/>
        <v>3.7370008445180194E-2</v>
      </c>
      <c r="AC177" s="27">
        <f t="shared" si="48"/>
        <v>3.7445979052848931E-2</v>
      </c>
      <c r="AD177" s="27">
        <f t="shared" si="48"/>
        <v>3.7499458285368076E-2</v>
      </c>
      <c r="AE177" s="27">
        <f t="shared" si="48"/>
        <v>3.7557626813212425E-2</v>
      </c>
      <c r="AF177" s="27">
        <f t="shared" si="48"/>
        <v>3.7620983925621479E-2</v>
      </c>
      <c r="AG177" s="27">
        <f t="shared" si="48"/>
        <v>3.7690209504543777E-2</v>
      </c>
      <c r="AH177" s="27">
        <f t="shared" si="48"/>
        <v>3.7763281672086049E-2</v>
      </c>
      <c r="AI177" s="27">
        <f t="shared" si="48"/>
        <v>3.7810013227988493E-2</v>
      </c>
      <c r="AJ177" s="27">
        <f t="shared" si="48"/>
        <v>3.786141969992933E-2</v>
      </c>
      <c r="AK177" s="27">
        <f t="shared" si="48"/>
        <v>3.7915690866884774E-2</v>
      </c>
      <c r="AL177" s="27">
        <f t="shared" si="48"/>
        <v>3.797353853317869E-2</v>
      </c>
      <c r="AM177" s="27">
        <f t="shared" si="48"/>
        <v>3.8034846739325681E-2</v>
      </c>
      <c r="AN177" s="27">
        <f t="shared" si="48"/>
        <v>3.8070994452184988E-2</v>
      </c>
      <c r="AO177" s="27">
        <f t="shared" si="48"/>
        <v>3.8109523463473835E-2</v>
      </c>
      <c r="AP177" s="27">
        <f t="shared" si="48"/>
        <v>3.8151206064570654E-2</v>
      </c>
      <c r="AQ177" s="27">
        <f t="shared" si="48"/>
        <v>3.8195958186457664E-2</v>
      </c>
      <c r="AR177" s="27">
        <f t="shared" si="48"/>
        <v>3.8243755879940472E-2</v>
      </c>
      <c r="AS177" s="27">
        <f t="shared" si="48"/>
        <v>3.8264848123316569E-2</v>
      </c>
      <c r="AT177" s="27">
        <f t="shared" si="48"/>
        <v>3.827799558271338E-2</v>
      </c>
      <c r="AU177" s="27">
        <f t="shared" si="48"/>
        <v>3.829182073197647E-2</v>
      </c>
      <c r="AV177" s="27">
        <f t="shared" si="48"/>
        <v>3.8308285019184929E-2</v>
      </c>
      <c r="AW177" s="27">
        <f t="shared" si="48"/>
        <v>3.8326381994301668E-2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4.2141442289652404E-3</v>
      </c>
      <c r="V178" s="27">
        <f t="shared" si="48"/>
        <v>4.221819010957974E-3</v>
      </c>
      <c r="W178" s="27">
        <f t="shared" si="48"/>
        <v>4.2304672830377208E-3</v>
      </c>
      <c r="X178" s="27">
        <f t="shared" si="48"/>
        <v>4.2400700890703295E-3</v>
      </c>
      <c r="Y178" s="27">
        <f t="shared" si="48"/>
        <v>4.2458755634515863E-3</v>
      </c>
      <c r="Z178" s="27">
        <f t="shared" si="48"/>
        <v>4.2524856633484251E-3</v>
      </c>
      <c r="AA178" s="27">
        <f t="shared" si="48"/>
        <v>4.2597995612995952E-3</v>
      </c>
      <c r="AB178" s="27">
        <f t="shared" si="48"/>
        <v>4.2678330896148793E-3</v>
      </c>
      <c r="AC178" s="27">
        <f t="shared" si="48"/>
        <v>4.2765092951266449E-3</v>
      </c>
      <c r="AD178" s="27">
        <f t="shared" si="48"/>
        <v>4.2826168783905664E-3</v>
      </c>
      <c r="AE178" s="27">
        <f t="shared" si="48"/>
        <v>4.2892600015322834E-3</v>
      </c>
      <c r="AF178" s="27">
        <f t="shared" si="48"/>
        <v>4.2964956857628189E-3</v>
      </c>
      <c r="AG178" s="27">
        <f t="shared" si="48"/>
        <v>4.3044015768413752E-3</v>
      </c>
      <c r="AH178" s="27">
        <f t="shared" si="48"/>
        <v>4.3127467666752043E-3</v>
      </c>
      <c r="AI178" s="27">
        <f t="shared" si="48"/>
        <v>4.3180837331065116E-3</v>
      </c>
      <c r="AJ178" s="27">
        <f t="shared" si="48"/>
        <v>4.3239545972325218E-3</v>
      </c>
      <c r="AK178" s="27">
        <f t="shared" si="48"/>
        <v>4.330152623183846E-3</v>
      </c>
      <c r="AL178" s="27">
        <f t="shared" si="48"/>
        <v>4.336759102407107E-3</v>
      </c>
      <c r="AM178" s="27">
        <f t="shared" si="48"/>
        <v>4.3437607917763479E-3</v>
      </c>
      <c r="AN178" s="27">
        <f t="shared" si="48"/>
        <v>4.3478890328839505E-3</v>
      </c>
      <c r="AO178" s="27">
        <f t="shared" si="48"/>
        <v>4.3522892296227319E-3</v>
      </c>
      <c r="AP178" s="27">
        <f t="shared" si="48"/>
        <v>4.3570495813492561E-3</v>
      </c>
      <c r="AQ178" s="27">
        <f t="shared" ref="L178:AW185" si="49">AQ1400</f>
        <v>4.3621604869809741E-3</v>
      </c>
      <c r="AR178" s="27">
        <f t="shared" si="49"/>
        <v>4.3676192114057337E-3</v>
      </c>
      <c r="AS178" s="27">
        <f t="shared" si="49"/>
        <v>4.3700280461360444E-3</v>
      </c>
      <c r="AT178" s="27">
        <f t="shared" si="49"/>
        <v>4.3715295486668861E-3</v>
      </c>
      <c r="AU178" s="27">
        <f t="shared" si="49"/>
        <v>4.3731084466106874E-3</v>
      </c>
      <c r="AV178" s="27">
        <f t="shared" si="49"/>
        <v>4.3749887466873723E-3</v>
      </c>
      <c r="AW178" s="27">
        <f t="shared" si="49"/>
        <v>4.3770555075054339E-3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1.6534088481282124E-2</v>
      </c>
      <c r="V179" s="27">
        <f t="shared" si="49"/>
        <v>1.658678190680777E-2</v>
      </c>
      <c r="W179" s="27">
        <f t="shared" si="49"/>
        <v>1.6644032675511532E-2</v>
      </c>
      <c r="X179" s="27">
        <f t="shared" si="49"/>
        <v>1.670578048267099E-2</v>
      </c>
      <c r="Y179" s="27">
        <f t="shared" si="49"/>
        <v>1.6744232185416045E-2</v>
      </c>
      <c r="Z179" s="27">
        <f t="shared" si="49"/>
        <v>1.6786509771463589E-2</v>
      </c>
      <c r="AA179" s="27">
        <f t="shared" si="49"/>
        <v>1.6832057225691796E-2</v>
      </c>
      <c r="AB179" s="27">
        <f t="shared" si="49"/>
        <v>1.6880997444089434E-2</v>
      </c>
      <c r="AC179" s="27">
        <f t="shared" si="49"/>
        <v>1.693290920512187E-2</v>
      </c>
      <c r="AD179" s="27">
        <f t="shared" si="49"/>
        <v>1.6969207030161221E-2</v>
      </c>
      <c r="AE179" s="27">
        <f t="shared" si="49"/>
        <v>1.7007978143905811E-2</v>
      </c>
      <c r="AF179" s="27">
        <f t="shared" si="49"/>
        <v>1.7049571184958357E-2</v>
      </c>
      <c r="AG179" s="27">
        <f t="shared" si="49"/>
        <v>1.7094448350819972E-2</v>
      </c>
      <c r="AH179" s="27">
        <f t="shared" si="49"/>
        <v>1.7141292130864242E-2</v>
      </c>
      <c r="AI179" s="27">
        <f t="shared" si="49"/>
        <v>1.7170334950840947E-2</v>
      </c>
      <c r="AJ179" s="27">
        <f t="shared" si="49"/>
        <v>1.7201989804525142E-2</v>
      </c>
      <c r="AK179" s="27">
        <f t="shared" si="49"/>
        <v>1.7235081943655976E-2</v>
      </c>
      <c r="AL179" s="27">
        <f t="shared" si="49"/>
        <v>1.7270087571592672E-2</v>
      </c>
      <c r="AM179" s="27">
        <f t="shared" si="49"/>
        <v>1.7306939664628651E-2</v>
      </c>
      <c r="AN179" s="27">
        <f t="shared" si="49"/>
        <v>1.7327058808259899E-2</v>
      </c>
      <c r="AO179" s="27">
        <f t="shared" si="49"/>
        <v>1.7348403739849097E-2</v>
      </c>
      <c r="AP179" s="27">
        <f t="shared" si="49"/>
        <v>1.737148206698446E-2</v>
      </c>
      <c r="AQ179" s="27">
        <f t="shared" si="49"/>
        <v>1.7396243847290226E-2</v>
      </c>
      <c r="AR179" s="27">
        <f t="shared" si="49"/>
        <v>1.7422677553557815E-2</v>
      </c>
      <c r="AS179" s="27">
        <f t="shared" si="49"/>
        <v>1.7431628999020125E-2</v>
      </c>
      <c r="AT179" s="27">
        <f t="shared" si="49"/>
        <v>1.7435255620839828E-2</v>
      </c>
      <c r="AU179" s="27">
        <f t="shared" si="49"/>
        <v>1.7439126815866682E-2</v>
      </c>
      <c r="AV179" s="27">
        <f t="shared" si="49"/>
        <v>1.7444506839087867E-2</v>
      </c>
      <c r="AW179" s="27">
        <f t="shared" si="49"/>
        <v>1.7450752585463469E-2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2.784592848494985E-2</v>
      </c>
      <c r="V180" s="27">
        <f t="shared" si="49"/>
        <v>2.7934672255764625E-2</v>
      </c>
      <c r="W180" s="27">
        <f t="shared" si="49"/>
        <v>2.803109128804682E-2</v>
      </c>
      <c r="X180" s="27">
        <f t="shared" si="49"/>
        <v>2.8135084019439982E-2</v>
      </c>
      <c r="Y180" s="27">
        <f t="shared" si="49"/>
        <v>2.8199842555477552E-2</v>
      </c>
      <c r="Z180" s="27">
        <f t="shared" si="49"/>
        <v>2.8271044462914351E-2</v>
      </c>
      <c r="AA180" s="27">
        <f t="shared" si="49"/>
        <v>2.8347753327424542E-2</v>
      </c>
      <c r="AB180" s="27">
        <f t="shared" si="49"/>
        <v>2.8430176124609959E-2</v>
      </c>
      <c r="AC180" s="27">
        <f t="shared" si="49"/>
        <v>2.8517603453118184E-2</v>
      </c>
      <c r="AD180" s="27">
        <f t="shared" si="49"/>
        <v>2.8578734530368025E-2</v>
      </c>
      <c r="AE180" s="27">
        <f t="shared" si="49"/>
        <v>2.8644031003278277E-2</v>
      </c>
      <c r="AF180" s="27">
        <f t="shared" si="49"/>
        <v>2.8714080032466179E-2</v>
      </c>
      <c r="AG180" s="27">
        <f t="shared" si="49"/>
        <v>2.8789660029065602E-2</v>
      </c>
      <c r="AH180" s="27">
        <f t="shared" si="49"/>
        <v>2.88685521040992E-2</v>
      </c>
      <c r="AI180" s="27">
        <f t="shared" si="49"/>
        <v>2.8917464645542783E-2</v>
      </c>
      <c r="AJ180" s="27">
        <f t="shared" si="49"/>
        <v>2.8970776250406248E-2</v>
      </c>
      <c r="AK180" s="27">
        <f t="shared" si="49"/>
        <v>2.9026508463324687E-2</v>
      </c>
      <c r="AL180" s="27">
        <f t="shared" si="49"/>
        <v>2.9085463283434636E-2</v>
      </c>
      <c r="AM180" s="27">
        <f t="shared" si="49"/>
        <v>2.9147527832584858E-2</v>
      </c>
      <c r="AN180" s="27">
        <f t="shared" si="49"/>
        <v>2.918141154110428E-2</v>
      </c>
      <c r="AO180" s="27">
        <f t="shared" si="49"/>
        <v>2.9217359663628359E-2</v>
      </c>
      <c r="AP180" s="27">
        <f t="shared" si="49"/>
        <v>2.9256227088808224E-2</v>
      </c>
      <c r="AQ180" s="27">
        <f t="shared" si="49"/>
        <v>2.9297929706060759E-2</v>
      </c>
      <c r="AR180" s="27">
        <f t="shared" si="49"/>
        <v>2.9342448101807382E-2</v>
      </c>
      <c r="AS180" s="27">
        <f t="shared" si="49"/>
        <v>2.9357523702162523E-2</v>
      </c>
      <c r="AT180" s="27">
        <f t="shared" si="49"/>
        <v>2.9363631486812862E-2</v>
      </c>
      <c r="AU180" s="27">
        <f t="shared" si="49"/>
        <v>2.9370151170071558E-2</v>
      </c>
      <c r="AV180" s="27">
        <f t="shared" si="49"/>
        <v>2.9379211950291414E-2</v>
      </c>
      <c r="AW180" s="27">
        <f t="shared" si="49"/>
        <v>2.9389730740432583E-2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3.9954643126670249E-3</v>
      </c>
      <c r="V181" s="27">
        <f t="shared" si="49"/>
        <v>3.988457790745685E-3</v>
      </c>
      <c r="W181" s="27">
        <f t="shared" si="49"/>
        <v>3.9854249068272804E-3</v>
      </c>
      <c r="X181" s="27">
        <f t="shared" si="49"/>
        <v>3.9886913284131282E-3</v>
      </c>
      <c r="Y181" s="27">
        <f t="shared" si="49"/>
        <v>3.9990844128572935E-3</v>
      </c>
      <c r="Z181" s="27">
        <f t="shared" si="49"/>
        <v>4.0143326590829894E-3</v>
      </c>
      <c r="AA181" s="27">
        <f t="shared" si="49"/>
        <v>4.0293086334353707E-3</v>
      </c>
      <c r="AB181" s="27">
        <f t="shared" si="49"/>
        <v>4.0478456213731192E-3</v>
      </c>
      <c r="AC181" s="27">
        <f t="shared" si="49"/>
        <v>4.0661959628595125E-3</v>
      </c>
      <c r="AD181" s="27">
        <f t="shared" si="49"/>
        <v>4.1329376117647879E-3</v>
      </c>
      <c r="AE181" s="27">
        <f t="shared" si="49"/>
        <v>4.1975736100890492E-3</v>
      </c>
      <c r="AF181" s="27">
        <f t="shared" si="49"/>
        <v>4.2663204042639328E-3</v>
      </c>
      <c r="AG181" s="27">
        <f t="shared" si="49"/>
        <v>4.3467169447919882E-3</v>
      </c>
      <c r="AH181" s="27">
        <f t="shared" si="49"/>
        <v>4.4224229232769866E-3</v>
      </c>
      <c r="AI181" s="27">
        <f t="shared" si="49"/>
        <v>4.5067184961777957E-3</v>
      </c>
      <c r="AJ181" s="27">
        <f t="shared" si="49"/>
        <v>4.5984238891527583E-3</v>
      </c>
      <c r="AK181" s="27">
        <f t="shared" si="49"/>
        <v>4.6830068632065184E-3</v>
      </c>
      <c r="AL181" s="27">
        <f t="shared" si="49"/>
        <v>4.7677805086485314E-3</v>
      </c>
      <c r="AM181" s="27">
        <f t="shared" si="49"/>
        <v>4.8527632246676278E-3</v>
      </c>
      <c r="AN181" s="27">
        <f t="shared" si="49"/>
        <v>4.9458895832672975E-3</v>
      </c>
      <c r="AO181" s="27">
        <f t="shared" si="49"/>
        <v>5.0335291426720254E-3</v>
      </c>
      <c r="AP181" s="27">
        <f t="shared" si="49"/>
        <v>5.1231667488813581E-3</v>
      </c>
      <c r="AQ181" s="27">
        <f t="shared" si="49"/>
        <v>5.2148696619205596E-3</v>
      </c>
      <c r="AR181" s="27">
        <f t="shared" si="49"/>
        <v>5.3091590990303221E-3</v>
      </c>
      <c r="AS181" s="27">
        <f t="shared" si="49"/>
        <v>5.4070371914398587E-3</v>
      </c>
      <c r="AT181" s="27">
        <f t="shared" si="49"/>
        <v>5.4173555901620655E-3</v>
      </c>
      <c r="AU181" s="27">
        <f t="shared" si="49"/>
        <v>5.413944366236067E-3</v>
      </c>
      <c r="AV181" s="27">
        <f t="shared" si="49"/>
        <v>5.4140081128007164E-3</v>
      </c>
      <c r="AW181" s="27">
        <f t="shared" si="49"/>
        <v>5.4096579761692782E-3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19.478288042061042</v>
      </c>
      <c r="V183" s="27">
        <f t="shared" si="49"/>
        <v>19.190189911454546</v>
      </c>
      <c r="W183" s="27">
        <f t="shared" si="49"/>
        <v>18.950606974912247</v>
      </c>
      <c r="X183" s="27">
        <f t="shared" si="49"/>
        <v>18.779290452660266</v>
      </c>
      <c r="Y183" s="27">
        <f t="shared" si="49"/>
        <v>18.652305915814122</v>
      </c>
      <c r="Z183" s="27">
        <f t="shared" si="49"/>
        <v>18.575571346645155</v>
      </c>
      <c r="AA183" s="27">
        <f t="shared" si="49"/>
        <v>18.500702520545495</v>
      </c>
      <c r="AB183" s="27">
        <f t="shared" si="49"/>
        <v>18.461717737602228</v>
      </c>
      <c r="AC183" s="27">
        <f t="shared" si="49"/>
        <v>18.424016599164872</v>
      </c>
      <c r="AD183" s="27">
        <f t="shared" si="49"/>
        <v>18.790492683883425</v>
      </c>
      <c r="AE183" s="27">
        <f t="shared" si="49"/>
        <v>19.131608134870021</v>
      </c>
      <c r="AF183" s="27">
        <f t="shared" si="49"/>
        <v>19.501363066381863</v>
      </c>
      <c r="AG183" s="27">
        <f t="shared" si="49"/>
        <v>19.962597810467649</v>
      </c>
      <c r="AH183" s="27">
        <f t="shared" si="49"/>
        <v>20.375172242023904</v>
      </c>
      <c r="AI183" s="27">
        <f t="shared" si="49"/>
        <v>20.826609399622782</v>
      </c>
      <c r="AJ183" s="27">
        <f t="shared" si="49"/>
        <v>21.327892968601198</v>
      </c>
      <c r="AK183" s="27">
        <f t="shared" si="49"/>
        <v>21.759448249958034</v>
      </c>
      <c r="AL183" s="27">
        <f t="shared" si="49"/>
        <v>22.18199399441237</v>
      </c>
      <c r="AM183" s="27">
        <f t="shared" si="49"/>
        <v>22.59577250181017</v>
      </c>
      <c r="AN183" s="27">
        <f t="shared" si="49"/>
        <v>23.038336766692407</v>
      </c>
      <c r="AO183" s="27">
        <f t="shared" si="49"/>
        <v>23.425918897173524</v>
      </c>
      <c r="AP183" s="27">
        <f t="shared" si="49"/>
        <v>23.817312257135292</v>
      </c>
      <c r="AQ183" s="27">
        <f t="shared" si="49"/>
        <v>24.212608537302831</v>
      </c>
      <c r="AR183" s="27">
        <f t="shared" si="49"/>
        <v>24.615256486618279</v>
      </c>
      <c r="AS183" s="27">
        <f t="shared" si="49"/>
        <v>25.005295405635504</v>
      </c>
      <c r="AT183" s="27">
        <f t="shared" si="49"/>
        <v>24.747550587780371</v>
      </c>
      <c r="AU183" s="27">
        <f t="shared" si="49"/>
        <v>24.394894742319181</v>
      </c>
      <c r="AV183" s="27">
        <f t="shared" si="49"/>
        <v>24.072341241520441</v>
      </c>
      <c r="AW183" s="27">
        <f t="shared" si="49"/>
        <v>23.723756662689041</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6.5208072536393505E-2</v>
      </c>
      <c r="V184" s="27">
        <f t="shared" si="49"/>
        <v>6.4243597436855954E-2</v>
      </c>
      <c r="W184" s="27">
        <f t="shared" si="49"/>
        <v>6.3441538166000289E-2</v>
      </c>
      <c r="X184" s="27">
        <f t="shared" si="49"/>
        <v>6.2868016499950011E-2</v>
      </c>
      <c r="Y184" s="27">
        <f t="shared" si="49"/>
        <v>6.2442906404453782E-2</v>
      </c>
      <c r="Z184" s="27">
        <f t="shared" si="49"/>
        <v>6.2186019693382777E-2</v>
      </c>
      <c r="AA184" s="27">
        <f t="shared" si="49"/>
        <v>6.193537898858989E-2</v>
      </c>
      <c r="AB184" s="27">
        <f t="shared" si="49"/>
        <v>6.1804868414534773E-2</v>
      </c>
      <c r="AC184" s="27">
        <f t="shared" si="49"/>
        <v>6.1678655137237554E-2</v>
      </c>
      <c r="AD184" s="27">
        <f t="shared" si="49"/>
        <v>6.2905518558888249E-2</v>
      </c>
      <c r="AE184" s="27">
        <f t="shared" si="49"/>
        <v>6.4047481395826819E-2</v>
      </c>
      <c r="AF184" s="27">
        <f t="shared" si="49"/>
        <v>6.5285321515176548E-2</v>
      </c>
      <c r="AG184" s="27">
        <f t="shared" si="49"/>
        <v>6.6829411456946819E-2</v>
      </c>
      <c r="AH184" s="27">
        <f t="shared" si="49"/>
        <v>6.8210599752421636E-2</v>
      </c>
      <c r="AI184" s="27">
        <f t="shared" si="49"/>
        <v>6.97218900082575E-2</v>
      </c>
      <c r="AJ184" s="27">
        <f t="shared" si="49"/>
        <v>7.1400052650511345E-2</v>
      </c>
      <c r="AK184" s="27">
        <f t="shared" si="49"/>
        <v>7.2844783729003118E-2</v>
      </c>
      <c r="AL184" s="27">
        <f t="shared" si="49"/>
        <v>7.425935329973872E-2</v>
      </c>
      <c r="AM184" s="27">
        <f t="shared" si="49"/>
        <v>7.5644572517471448E-2</v>
      </c>
      <c r="AN184" s="27">
        <f t="shared" si="49"/>
        <v>7.7126158713554993E-2</v>
      </c>
      <c r="AO184" s="27">
        <f t="shared" si="49"/>
        <v>7.8423679503043631E-2</v>
      </c>
      <c r="AP184" s="27">
        <f t="shared" si="49"/>
        <v>7.97339592643624E-2</v>
      </c>
      <c r="AQ184" s="27">
        <f t="shared" si="49"/>
        <v>8.1057304953412193E-2</v>
      </c>
      <c r="AR184" s="27">
        <f t="shared" si="49"/>
        <v>8.240526205461611E-2</v>
      </c>
      <c r="AS184" s="27">
        <f t="shared" si="49"/>
        <v>8.3711007511730773E-2</v>
      </c>
      <c r="AT184" s="27">
        <f t="shared" si="49"/>
        <v>8.2848147144213638E-2</v>
      </c>
      <c r="AU184" s="27">
        <f t="shared" si="49"/>
        <v>8.1667550168670444E-2</v>
      </c>
      <c r="AV184" s="27">
        <f t="shared" si="49"/>
        <v>8.0587727751447041E-2</v>
      </c>
      <c r="AW184" s="27">
        <f t="shared" si="49"/>
        <v>7.9420760282210401E-2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0.62362181084971624</v>
      </c>
      <c r="V185" s="27">
        <f t="shared" si="49"/>
        <v>0.62975834362790895</v>
      </c>
      <c r="W185" s="27">
        <f t="shared" si="49"/>
        <v>0.63661806601458326</v>
      </c>
      <c r="X185" s="27">
        <f t="shared" si="49"/>
        <v>0.64461911652082593</v>
      </c>
      <c r="Y185" s="27">
        <f t="shared" si="49"/>
        <v>0.65284863075994159</v>
      </c>
      <c r="Z185" s="27">
        <f t="shared" si="49"/>
        <v>0.66201640033414832</v>
      </c>
      <c r="AA185" s="27">
        <f t="shared" si="49"/>
        <v>0.67125261512288303</v>
      </c>
      <c r="AB185" s="27">
        <f t="shared" si="49"/>
        <v>0.68123362927515707</v>
      </c>
      <c r="AC185" s="27">
        <f t="shared" si="49"/>
        <v>0.69131170026293443</v>
      </c>
      <c r="AD185" s="27">
        <f t="shared" si="49"/>
        <v>0.70929427511021537</v>
      </c>
      <c r="AE185" s="27">
        <f t="shared" si="49"/>
        <v>0.72715122981574809</v>
      </c>
      <c r="AF185" s="27">
        <f t="shared" ref="L185:AW192" si="50">AF1407</f>
        <v>0.74601215527494713</v>
      </c>
      <c r="AG185" s="27">
        <f t="shared" si="50"/>
        <v>0.76728919666539808</v>
      </c>
      <c r="AH185" s="27">
        <f t="shared" si="50"/>
        <v>0.78800247115205035</v>
      </c>
      <c r="AI185" s="27">
        <f t="shared" si="50"/>
        <v>0.80963804495852154</v>
      </c>
      <c r="AJ185" s="27">
        <f t="shared" si="50"/>
        <v>0.83294592225134301</v>
      </c>
      <c r="AK185" s="27">
        <f t="shared" si="50"/>
        <v>0.85519779243031502</v>
      </c>
      <c r="AL185" s="27">
        <f t="shared" si="50"/>
        <v>0.87776706050370401</v>
      </c>
      <c r="AM185" s="27">
        <f t="shared" si="50"/>
        <v>0.90066099726983295</v>
      </c>
      <c r="AN185" s="27">
        <f t="shared" si="50"/>
        <v>0.9243952674903968</v>
      </c>
      <c r="AO185" s="27">
        <f t="shared" si="50"/>
        <v>0.9473181386080739</v>
      </c>
      <c r="AP185" s="27">
        <f t="shared" si="50"/>
        <v>0.97088253498355026</v>
      </c>
      <c r="AQ185" s="27">
        <f t="shared" si="50"/>
        <v>0.99511129245345753</v>
      </c>
      <c r="AR185" s="27">
        <f t="shared" si="50"/>
        <v>1.0201179940064276</v>
      </c>
      <c r="AS185" s="27">
        <f t="shared" si="50"/>
        <v>1.0449555893838414</v>
      </c>
      <c r="AT185" s="27">
        <f t="shared" si="50"/>
        <v>1.0524228088534864</v>
      </c>
      <c r="AU185" s="27">
        <f t="shared" si="50"/>
        <v>1.0571651301297169</v>
      </c>
      <c r="AV185" s="27">
        <f t="shared" si="50"/>
        <v>1.0626334738337255</v>
      </c>
      <c r="AW185" s="27">
        <f t="shared" si="50"/>
        <v>1.0672288289702998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2.0450810277937865</v>
      </c>
      <c r="V186" s="27">
        <f t="shared" si="50"/>
        <v>2.0366087031538358</v>
      </c>
      <c r="W186" s="27">
        <f t="shared" si="50"/>
        <v>2.0347846257629154</v>
      </c>
      <c r="X186" s="27">
        <f t="shared" si="50"/>
        <v>2.0432263950688512</v>
      </c>
      <c r="Y186" s="27">
        <f t="shared" si="50"/>
        <v>2.0602648964303465</v>
      </c>
      <c r="Z186" s="27">
        <f t="shared" si="50"/>
        <v>2.0853696293451214</v>
      </c>
      <c r="AA186" s="27">
        <f t="shared" si="50"/>
        <v>2.1105802102028739</v>
      </c>
      <c r="AB186" s="27">
        <f t="shared" si="50"/>
        <v>2.141870391301282</v>
      </c>
      <c r="AC186" s="27">
        <f t="shared" si="50"/>
        <v>2.1734050389400235</v>
      </c>
      <c r="AD186" s="27">
        <f t="shared" si="50"/>
        <v>2.278734569022379</v>
      </c>
      <c r="AE186" s="27">
        <f t="shared" si="50"/>
        <v>2.3814111511747402</v>
      </c>
      <c r="AF186" s="27">
        <f t="shared" si="50"/>
        <v>2.4912209704628796</v>
      </c>
      <c r="AG186" s="27">
        <f t="shared" si="50"/>
        <v>2.6200935712676121</v>
      </c>
      <c r="AH186" s="27">
        <f t="shared" si="50"/>
        <v>2.7423857606788906</v>
      </c>
      <c r="AI186" s="27">
        <f t="shared" si="50"/>
        <v>2.8758749556868275</v>
      </c>
      <c r="AJ186" s="27">
        <f t="shared" si="50"/>
        <v>3.0216516881492481</v>
      </c>
      <c r="AK186" s="27">
        <f t="shared" si="50"/>
        <v>3.1568029474835764</v>
      </c>
      <c r="AL186" s="27">
        <f t="shared" si="50"/>
        <v>3.2929037714527905</v>
      </c>
      <c r="AM186" s="27">
        <f t="shared" si="50"/>
        <v>3.4300142687824615</v>
      </c>
      <c r="AN186" s="27">
        <f t="shared" si="50"/>
        <v>3.5770425412834923</v>
      </c>
      <c r="AO186" s="27">
        <f t="shared" si="50"/>
        <v>3.7158096985773255</v>
      </c>
      <c r="AP186" s="27">
        <f t="shared" si="50"/>
        <v>3.8582077894310229</v>
      </c>
      <c r="AQ186" s="27">
        <f t="shared" si="50"/>
        <v>4.0043731678411723</v>
      </c>
      <c r="AR186" s="27">
        <f t="shared" si="50"/>
        <v>4.1551640539128618</v>
      </c>
      <c r="AS186" s="27">
        <f t="shared" si="50"/>
        <v>4.3076906724160979</v>
      </c>
      <c r="AT186" s="27">
        <f t="shared" si="50"/>
        <v>4.3215096779005089</v>
      </c>
      <c r="AU186" s="27">
        <f t="shared" si="50"/>
        <v>4.3138846808381643</v>
      </c>
      <c r="AV186" s="27">
        <f t="shared" si="50"/>
        <v>4.3121081110987083</v>
      </c>
      <c r="AW186" s="27">
        <f t="shared" si="50"/>
        <v>4.303653731262937</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2.5984242118738201E-2</v>
      </c>
      <c r="V187" s="27">
        <f t="shared" si="50"/>
        <v>2.6239930984496233E-2</v>
      </c>
      <c r="W187" s="27">
        <f t="shared" si="50"/>
        <v>2.6525752750607659E-2</v>
      </c>
      <c r="X187" s="27">
        <f t="shared" si="50"/>
        <v>2.6859129855034445E-2</v>
      </c>
      <c r="Y187" s="27">
        <f t="shared" si="50"/>
        <v>2.7202026281664259E-2</v>
      </c>
      <c r="Z187" s="27">
        <f t="shared" si="50"/>
        <v>2.7584016680589539E-2</v>
      </c>
      <c r="AA187" s="27">
        <f t="shared" si="50"/>
        <v>2.796885896345349E-2</v>
      </c>
      <c r="AB187" s="27">
        <f t="shared" si="50"/>
        <v>2.8384734553131574E-2</v>
      </c>
      <c r="AC187" s="27">
        <f t="shared" si="50"/>
        <v>2.8804654177622294E-2</v>
      </c>
      <c r="AD187" s="27">
        <f t="shared" si="50"/>
        <v>2.9553928129592334E-2</v>
      </c>
      <c r="AE187" s="27">
        <f t="shared" si="50"/>
        <v>3.0297967908989535E-2</v>
      </c>
      <c r="AF187" s="27">
        <f t="shared" si="50"/>
        <v>3.1083839803122827E-2</v>
      </c>
      <c r="AG187" s="27">
        <f t="shared" si="50"/>
        <v>3.1970383194391612E-2</v>
      </c>
      <c r="AH187" s="27">
        <f t="shared" si="50"/>
        <v>3.2833436298002124E-2</v>
      </c>
      <c r="AI187" s="27">
        <f t="shared" si="50"/>
        <v>3.373491853993843E-2</v>
      </c>
      <c r="AJ187" s="27">
        <f t="shared" si="50"/>
        <v>3.4706080093805991E-2</v>
      </c>
      <c r="AK187" s="27">
        <f t="shared" si="50"/>
        <v>3.563324135126316E-2</v>
      </c>
      <c r="AL187" s="27">
        <f t="shared" si="50"/>
        <v>3.6573627520987695E-2</v>
      </c>
      <c r="AM187" s="27">
        <f t="shared" si="50"/>
        <v>3.7527541552909743E-2</v>
      </c>
      <c r="AN187" s="27">
        <f t="shared" si="50"/>
        <v>3.8516469478766573E-2</v>
      </c>
      <c r="AO187" s="27">
        <f t="shared" si="50"/>
        <v>3.9471589108669776E-2</v>
      </c>
      <c r="AP187" s="27">
        <f t="shared" si="50"/>
        <v>4.0453438957647962E-2</v>
      </c>
      <c r="AQ187" s="27">
        <f t="shared" si="50"/>
        <v>4.1462970518894096E-2</v>
      </c>
      <c r="AR187" s="27">
        <f t="shared" si="50"/>
        <v>4.2504916416934525E-2</v>
      </c>
      <c r="AS187" s="27">
        <f t="shared" si="50"/>
        <v>4.3539816224326754E-2</v>
      </c>
      <c r="AT187" s="27">
        <f t="shared" si="50"/>
        <v>4.3850950368895303E-2</v>
      </c>
      <c r="AU187" s="27">
        <f t="shared" si="50"/>
        <v>4.4048547088738253E-2</v>
      </c>
      <c r="AV187" s="27">
        <f t="shared" si="50"/>
        <v>4.4276394743071941E-2</v>
      </c>
      <c r="AW187" s="27">
        <f t="shared" si="50"/>
        <v>4.4467867873762529E-2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8.5211709491407842E-2</v>
      </c>
      <c r="V188" s="27">
        <f t="shared" si="50"/>
        <v>8.4858695964743228E-2</v>
      </c>
      <c r="W188" s="27">
        <f t="shared" si="50"/>
        <v>8.478269274012154E-2</v>
      </c>
      <c r="X188" s="27">
        <f t="shared" si="50"/>
        <v>8.5134433127868864E-2</v>
      </c>
      <c r="Y188" s="27">
        <f t="shared" si="50"/>
        <v>8.5844370684597854E-2</v>
      </c>
      <c r="Z188" s="27">
        <f t="shared" si="50"/>
        <v>8.6890401222713479E-2</v>
      </c>
      <c r="AA188" s="27">
        <f t="shared" si="50"/>
        <v>8.7940842091786486E-2</v>
      </c>
      <c r="AB188" s="27">
        <f t="shared" si="50"/>
        <v>8.9244599637553504E-2</v>
      </c>
      <c r="AC188" s="27">
        <f t="shared" si="50"/>
        <v>9.0558543289167709E-2</v>
      </c>
      <c r="AD188" s="27">
        <f t="shared" si="50"/>
        <v>9.4947273709265909E-2</v>
      </c>
      <c r="AE188" s="27">
        <f t="shared" si="50"/>
        <v>9.9225464632280935E-2</v>
      </c>
      <c r="AF188" s="27">
        <f t="shared" si="50"/>
        <v>0.10380087376928673</v>
      </c>
      <c r="AG188" s="27">
        <f t="shared" si="50"/>
        <v>0.10917056546948394</v>
      </c>
      <c r="AH188" s="27">
        <f t="shared" si="50"/>
        <v>0.11426607336162055</v>
      </c>
      <c r="AI188" s="27">
        <f t="shared" si="50"/>
        <v>0.11982812315361793</v>
      </c>
      <c r="AJ188" s="27">
        <f t="shared" si="50"/>
        <v>0.12590215367288546</v>
      </c>
      <c r="AK188" s="27">
        <f t="shared" si="50"/>
        <v>0.13153345614514914</v>
      </c>
      <c r="AL188" s="27">
        <f t="shared" si="50"/>
        <v>0.13720432381053307</v>
      </c>
      <c r="AM188" s="27">
        <f t="shared" si="50"/>
        <v>0.14291726119926934</v>
      </c>
      <c r="AN188" s="27">
        <f t="shared" si="50"/>
        <v>0.14904343922014565</v>
      </c>
      <c r="AO188" s="27">
        <f t="shared" si="50"/>
        <v>0.15482540410738871</v>
      </c>
      <c r="AP188" s="27">
        <f t="shared" si="50"/>
        <v>0.16075865789295943</v>
      </c>
      <c r="AQ188" s="27">
        <f t="shared" si="50"/>
        <v>0.16684888199338235</v>
      </c>
      <c r="AR188" s="27">
        <f t="shared" si="50"/>
        <v>0.17313183557970274</v>
      </c>
      <c r="AS188" s="27">
        <f t="shared" si="50"/>
        <v>0.17948711135067091</v>
      </c>
      <c r="AT188" s="27">
        <f t="shared" si="50"/>
        <v>0.18006290324585467</v>
      </c>
      <c r="AU188" s="27">
        <f t="shared" si="50"/>
        <v>0.1797451950349237</v>
      </c>
      <c r="AV188" s="27">
        <f t="shared" si="50"/>
        <v>0.1796711712957797</v>
      </c>
      <c r="AW188" s="27">
        <f t="shared" si="50"/>
        <v>0.17931890546928922</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6.0816462045917556E-2</v>
      </c>
      <c r="V189" s="27">
        <f t="shared" si="50"/>
        <v>6.0951424813447848E-2</v>
      </c>
      <c r="W189" s="27">
        <f t="shared" si="50"/>
        <v>6.1136956873609968E-2</v>
      </c>
      <c r="X189" s="27">
        <f t="shared" si="50"/>
        <v>6.1395693454680218E-2</v>
      </c>
      <c r="Y189" s="27">
        <f t="shared" si="50"/>
        <v>6.1657124133564084E-2</v>
      </c>
      <c r="Z189" s="27">
        <f t="shared" si="50"/>
        <v>6.1977606825238112E-2</v>
      </c>
      <c r="AA189" s="27">
        <f t="shared" si="50"/>
        <v>6.2306907908009301E-2</v>
      </c>
      <c r="AB189" s="27">
        <f t="shared" si="50"/>
        <v>6.2682599159019151E-2</v>
      </c>
      <c r="AC189" s="27">
        <f t="shared" si="50"/>
        <v>6.3067601033638634E-2</v>
      </c>
      <c r="AD189" s="27">
        <f t="shared" si="50"/>
        <v>6.3882346626399467E-2</v>
      </c>
      <c r="AE189" s="27">
        <f t="shared" si="50"/>
        <v>6.4689584584329982E-2</v>
      </c>
      <c r="AF189" s="27">
        <f t="shared" si="50"/>
        <v>6.5551674623882339E-2</v>
      </c>
      <c r="AG189" s="27">
        <f t="shared" si="50"/>
        <v>6.6545495978796609E-2</v>
      </c>
      <c r="AH189" s="27">
        <f t="shared" si="50"/>
        <v>6.7506322135827357E-2</v>
      </c>
      <c r="AI189" s="27">
        <f t="shared" si="50"/>
        <v>6.8502600239465777E-2</v>
      </c>
      <c r="AJ189" s="27">
        <f t="shared" si="50"/>
        <v>6.9587364096927701E-2</v>
      </c>
      <c r="AK189" s="27">
        <f t="shared" si="50"/>
        <v>7.0611974748672937E-2</v>
      </c>
      <c r="AL189" s="27">
        <f t="shared" si="50"/>
        <v>7.1651161750631132E-2</v>
      </c>
      <c r="AM189" s="27">
        <f t="shared" si="50"/>
        <v>7.2705167332917112E-2</v>
      </c>
      <c r="AN189" s="27">
        <f t="shared" si="50"/>
        <v>7.378937498480638E-2</v>
      </c>
      <c r="AO189" s="27">
        <f t="shared" si="50"/>
        <v>7.4827235450841162E-2</v>
      </c>
      <c r="AP189" s="27">
        <f t="shared" si="50"/>
        <v>7.5896497989515546E-2</v>
      </c>
      <c r="AQ189" s="27">
        <f t="shared" si="50"/>
        <v>7.6998074214624207E-2</v>
      </c>
      <c r="AR189" s="27">
        <f t="shared" si="50"/>
        <v>7.8137667811155359E-2</v>
      </c>
      <c r="AS189" s="27">
        <f t="shared" si="50"/>
        <v>7.9252854953773391E-2</v>
      </c>
      <c r="AT189" s="27">
        <f t="shared" si="50"/>
        <v>7.9452958412024641E-2</v>
      </c>
      <c r="AU189" s="27">
        <f t="shared" si="50"/>
        <v>7.9512905712363344E-2</v>
      </c>
      <c r="AV189" s="27">
        <f t="shared" si="50"/>
        <v>7.9613930403244507E-2</v>
      </c>
      <c r="AW189" s="27">
        <f t="shared" si="50"/>
        <v>7.9672386451390659E-2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0.26629291502798441</v>
      </c>
      <c r="V190" s="27">
        <f t="shared" si="50"/>
        <v>0.26688386733886943</v>
      </c>
      <c r="W190" s="27">
        <f t="shared" si="50"/>
        <v>0.26769624397949698</v>
      </c>
      <c r="X190" s="27">
        <f t="shared" si="50"/>
        <v>0.26882915628777215</v>
      </c>
      <c r="Y190" s="27">
        <f t="shared" si="50"/>
        <v>0.26997386505930787</v>
      </c>
      <c r="Z190" s="27">
        <f t="shared" si="50"/>
        <v>0.27137714087166043</v>
      </c>
      <c r="AA190" s="27">
        <f t="shared" si="50"/>
        <v>0.27281902917464657</v>
      </c>
      <c r="AB190" s="27">
        <f t="shared" si="50"/>
        <v>0.27446404295901289</v>
      </c>
      <c r="AC190" s="27">
        <f t="shared" si="50"/>
        <v>0.27614982453910969</v>
      </c>
      <c r="AD190" s="27">
        <f t="shared" si="50"/>
        <v>0.27971729577311</v>
      </c>
      <c r="AE190" s="27">
        <f t="shared" si="50"/>
        <v>0.28325189383598742</v>
      </c>
      <c r="AF190" s="27">
        <f t="shared" si="50"/>
        <v>0.28702666898610468</v>
      </c>
      <c r="AG190" s="27">
        <f t="shared" si="50"/>
        <v>0.29137824710680116</v>
      </c>
      <c r="AH190" s="27">
        <f t="shared" si="50"/>
        <v>0.2955853513937568</v>
      </c>
      <c r="AI190" s="27">
        <f t="shared" si="50"/>
        <v>0.29994768671336342</v>
      </c>
      <c r="AJ190" s="27">
        <f t="shared" si="50"/>
        <v>0.30469746859811764</v>
      </c>
      <c r="AK190" s="27">
        <f t="shared" si="50"/>
        <v>0.30918386172332046</v>
      </c>
      <c r="AL190" s="27">
        <f t="shared" si="50"/>
        <v>0.31373407932397118</v>
      </c>
      <c r="AM190" s="27">
        <f t="shared" si="50"/>
        <v>0.31834918203663459</v>
      </c>
      <c r="AN190" s="27">
        <f t="shared" si="50"/>
        <v>0.32309652850179488</v>
      </c>
      <c r="AO190" s="27">
        <f t="shared" si="50"/>
        <v>0.32764093768962349</v>
      </c>
      <c r="AP190" s="27">
        <f t="shared" si="50"/>
        <v>0.33232284500180553</v>
      </c>
      <c r="AQ190" s="27">
        <f t="shared" si="50"/>
        <v>0.33714624205979671</v>
      </c>
      <c r="AR190" s="27">
        <f t="shared" si="50"/>
        <v>0.34213610320197207</v>
      </c>
      <c r="AS190" s="27">
        <f t="shared" si="50"/>
        <v>0.34701909746075132</v>
      </c>
      <c r="AT190" s="27">
        <f t="shared" si="50"/>
        <v>0.3478952768932983</v>
      </c>
      <c r="AU190" s="27">
        <f t="shared" si="50"/>
        <v>0.34815776406894489</v>
      </c>
      <c r="AV190" s="27">
        <f t="shared" si="50"/>
        <v>0.34860011402682689</v>
      </c>
      <c r="AW190" s="27">
        <f t="shared" si="50"/>
        <v>0.34885607155770249</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1.1848462244660362E-2</v>
      </c>
      <c r="V191" s="27">
        <f t="shared" si="50"/>
        <v>1.1874756132889346E-2</v>
      </c>
      <c r="W191" s="27">
        <f t="shared" si="50"/>
        <v>1.1910902096269216E-2</v>
      </c>
      <c r="X191" s="27">
        <f t="shared" si="50"/>
        <v>1.1961310004078922E-2</v>
      </c>
      <c r="Y191" s="27">
        <f t="shared" si="50"/>
        <v>1.2012242784844973E-2</v>
      </c>
      <c r="Z191" s="27">
        <f t="shared" si="50"/>
        <v>1.207468027207499E-2</v>
      </c>
      <c r="AA191" s="27">
        <f t="shared" si="50"/>
        <v>1.2138835787129359E-2</v>
      </c>
      <c r="AB191" s="27">
        <f t="shared" si="50"/>
        <v>1.2212029186638171E-2</v>
      </c>
      <c r="AC191" s="27">
        <f t="shared" si="50"/>
        <v>1.2287036512320952E-2</v>
      </c>
      <c r="AD191" s="27">
        <f t="shared" si="50"/>
        <v>1.2445767916123122E-2</v>
      </c>
      <c r="AE191" s="27">
        <f t="shared" si="50"/>
        <v>1.260303665792818E-2</v>
      </c>
      <c r="AF191" s="27">
        <f t="shared" si="50"/>
        <v>1.2770991861856712E-2</v>
      </c>
      <c r="AG191" s="27">
        <f t="shared" si="50"/>
        <v>1.2964611391923229E-2</v>
      </c>
      <c r="AH191" s="27">
        <f t="shared" si="50"/>
        <v>1.3151802689514099E-2</v>
      </c>
      <c r="AI191" s="27">
        <f t="shared" si="50"/>
        <v>1.3345900851410278E-2</v>
      </c>
      <c r="AJ191" s="27">
        <f t="shared" si="50"/>
        <v>1.3557238097562575E-2</v>
      </c>
      <c r="AK191" s="27">
        <f t="shared" si="50"/>
        <v>1.3756856099239729E-2</v>
      </c>
      <c r="AL191" s="27">
        <f t="shared" si="50"/>
        <v>1.3959313913187322E-2</v>
      </c>
      <c r="AM191" s="27">
        <f t="shared" si="50"/>
        <v>1.4164658731469383E-2</v>
      </c>
      <c r="AN191" s="27">
        <f t="shared" si="50"/>
        <v>1.4375887615831038E-2</v>
      </c>
      <c r="AO191" s="27">
        <f t="shared" si="50"/>
        <v>1.4578086989707043E-2</v>
      </c>
      <c r="AP191" s="27">
        <f t="shared" si="50"/>
        <v>1.4786404218182909E-2</v>
      </c>
      <c r="AQ191" s="27">
        <f t="shared" si="50"/>
        <v>1.5001016904842665E-2</v>
      </c>
      <c r="AR191" s="27">
        <f t="shared" si="50"/>
        <v>1.5223036260269183E-2</v>
      </c>
      <c r="AS191" s="27">
        <f t="shared" si="50"/>
        <v>1.5440300670439317E-2</v>
      </c>
      <c r="AT191" s="27">
        <f t="shared" si="50"/>
        <v>1.5479285481300656E-2</v>
      </c>
      <c r="AU191" s="27">
        <f t="shared" si="50"/>
        <v>1.5490964610615939E-2</v>
      </c>
      <c r="AV191" s="27">
        <f t="shared" si="50"/>
        <v>1.551064657164123E-2</v>
      </c>
      <c r="AW191" s="27">
        <f t="shared" si="50"/>
        <v>1.5522035170322112E-2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0.42698363915907306</v>
      </c>
      <c r="V192" s="27">
        <f t="shared" si="51"/>
        <v>0.42232713616950668</v>
      </c>
      <c r="W192" s="27">
        <f t="shared" si="51"/>
        <v>0.41862612287587098</v>
      </c>
      <c r="X192" s="27">
        <f t="shared" si="51"/>
        <v>0.41631320467823163</v>
      </c>
      <c r="Y192" s="27">
        <f t="shared" si="51"/>
        <v>0.41474143393653135</v>
      </c>
      <c r="Z192" s="27">
        <f t="shared" si="51"/>
        <v>0.41419226125522973</v>
      </c>
      <c r="AA192" s="27">
        <f t="shared" si="51"/>
        <v>0.41363266711777924</v>
      </c>
      <c r="AB192" s="27">
        <f t="shared" si="51"/>
        <v>0.41379745173860982</v>
      </c>
      <c r="AC192" s="27">
        <f t="shared" si="51"/>
        <v>0.41394599361077566</v>
      </c>
      <c r="AD192" s="27">
        <f t="shared" si="51"/>
        <v>0.41911071322216925</v>
      </c>
      <c r="AE192" s="27">
        <f t="shared" si="51"/>
        <v>0.42350915580112658</v>
      </c>
      <c r="AF192" s="27">
        <f t="shared" si="51"/>
        <v>0.42828655091999529</v>
      </c>
      <c r="AG192" s="27">
        <f t="shared" si="51"/>
        <v>0.43473606294373074</v>
      </c>
      <c r="AH192" s="27">
        <f t="shared" si="51"/>
        <v>0.43990185077390459</v>
      </c>
      <c r="AI192" s="27">
        <f t="shared" si="51"/>
        <v>0.44551022373094312</v>
      </c>
      <c r="AJ192" s="27">
        <f t="shared" si="51"/>
        <v>0.45185059080542433</v>
      </c>
      <c r="AK192" s="27">
        <f t="shared" si="51"/>
        <v>0.45647812581333175</v>
      </c>
      <c r="AL192" s="27">
        <f t="shared" si="51"/>
        <v>0.46063751935223107</v>
      </c>
      <c r="AM192" s="27">
        <f t="shared" si="51"/>
        <v>0.46433191897479725</v>
      </c>
      <c r="AN192" s="27">
        <f t="shared" si="51"/>
        <v>0.47060819979582602</v>
      </c>
      <c r="AO192" s="27">
        <f t="shared" si="51"/>
        <v>0.47563566458053241</v>
      </c>
      <c r="AP192" s="27">
        <f t="shared" si="51"/>
        <v>0.48057038822059167</v>
      </c>
      <c r="AQ192" s="27">
        <f t="shared" si="51"/>
        <v>0.48540877906730001</v>
      </c>
      <c r="AR192" s="27">
        <f t="shared" si="51"/>
        <v>0.4902114035295696</v>
      </c>
      <c r="AS192" s="27">
        <f t="shared" si="51"/>
        <v>0.49452277010807233</v>
      </c>
      <c r="AT192" s="27">
        <f t="shared" si="51"/>
        <v>0.48638248823264885</v>
      </c>
      <c r="AU192" s="27">
        <f t="shared" si="51"/>
        <v>0.47643626073280942</v>
      </c>
      <c r="AV192" s="27">
        <f t="shared" si="51"/>
        <v>0.46705840197361215</v>
      </c>
      <c r="AW192" s="27">
        <f t="shared" si="51"/>
        <v>0.45719799904570174</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0.65400839582675063</v>
      </c>
      <c r="V193" s="27">
        <f t="shared" si="51"/>
        <v>0.64687605685384164</v>
      </c>
      <c r="W193" s="27">
        <f t="shared" si="51"/>
        <v>0.64120723597847695</v>
      </c>
      <c r="X193" s="27">
        <f t="shared" si="51"/>
        <v>0.63766455241548192</v>
      </c>
      <c r="Y193" s="27">
        <f t="shared" si="51"/>
        <v>0.63525708016804106</v>
      </c>
      <c r="Z193" s="27">
        <f t="shared" si="51"/>
        <v>0.6344159155158372</v>
      </c>
      <c r="AA193" s="27">
        <f t="shared" si="51"/>
        <v>0.63355878837890778</v>
      </c>
      <c r="AB193" s="27">
        <f t="shared" si="51"/>
        <v>0.63381118803932246</v>
      </c>
      <c r="AC193" s="27">
        <f t="shared" si="51"/>
        <v>0.63403870877458901</v>
      </c>
      <c r="AD193" s="27">
        <f t="shared" si="51"/>
        <v>0.64194948023785836</v>
      </c>
      <c r="AE193" s="27">
        <f t="shared" si="51"/>
        <v>0.64868654955710747</v>
      </c>
      <c r="AF193" s="27">
        <f t="shared" si="51"/>
        <v>0.65600405831242059</v>
      </c>
      <c r="AG193" s="27">
        <f t="shared" si="51"/>
        <v>0.66588273895886363</v>
      </c>
      <c r="AH193" s="27">
        <f t="shared" si="51"/>
        <v>0.67379514660672368</v>
      </c>
      <c r="AI193" s="27">
        <f t="shared" si="51"/>
        <v>0.68238545935981809</v>
      </c>
      <c r="AJ193" s="27">
        <f t="shared" si="51"/>
        <v>0.69209696331229009</v>
      </c>
      <c r="AK193" s="27">
        <f t="shared" si="51"/>
        <v>0.69918493219351963</v>
      </c>
      <c r="AL193" s="27">
        <f t="shared" si="51"/>
        <v>0.7055558514665512</v>
      </c>
      <c r="AM193" s="27">
        <f t="shared" si="51"/>
        <v>0.71121454221979907</v>
      </c>
      <c r="AN193" s="27">
        <f t="shared" si="51"/>
        <v>0.72082788562472022</v>
      </c>
      <c r="AO193" s="27">
        <f t="shared" si="51"/>
        <v>0.72852842465566992</v>
      </c>
      <c r="AP193" s="27">
        <f t="shared" si="51"/>
        <v>0.73608691260626102</v>
      </c>
      <c r="AQ193" s="27">
        <f t="shared" si="51"/>
        <v>0.7434978481687351</v>
      </c>
      <c r="AR193" s="27">
        <f t="shared" si="51"/>
        <v>0.75085400056490925</v>
      </c>
      <c r="AS193" s="27">
        <f t="shared" si="51"/>
        <v>0.75745769607272995</v>
      </c>
      <c r="AT193" s="27">
        <f t="shared" si="51"/>
        <v>0.74498927292328954</v>
      </c>
      <c r="AU193" s="27">
        <f t="shared" si="51"/>
        <v>0.72975469319908981</v>
      </c>
      <c r="AV193" s="27">
        <f t="shared" si="51"/>
        <v>0.7153906806212974</v>
      </c>
      <c r="AW193" s="27">
        <f t="shared" si="51"/>
        <v>0.70028755790261721</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1.153985484741868</v>
      </c>
      <c r="V194" s="27">
        <f t="shared" si="51"/>
        <v>1.1681776928202523</v>
      </c>
      <c r="W194" s="27">
        <f t="shared" si="51"/>
        <v>1.1847858658110593</v>
      </c>
      <c r="X194" s="27">
        <f t="shared" si="51"/>
        <v>1.2052579959901222</v>
      </c>
      <c r="Y194" s="27">
        <f t="shared" si="51"/>
        <v>1.2279627132127788</v>
      </c>
      <c r="Z194" s="27">
        <f t="shared" si="51"/>
        <v>1.2539130427561374</v>
      </c>
      <c r="AA194" s="27">
        <f t="shared" si="51"/>
        <v>1.2801331982777941</v>
      </c>
      <c r="AB194" s="27">
        <f t="shared" si="51"/>
        <v>1.3089620827409241</v>
      </c>
      <c r="AC194" s="27">
        <f t="shared" si="51"/>
        <v>1.3381727583507665</v>
      </c>
      <c r="AD194" s="27">
        <f t="shared" si="51"/>
        <v>1.3997999888688804</v>
      </c>
      <c r="AE194" s="27">
        <f t="shared" si="51"/>
        <v>1.4614887366690807</v>
      </c>
      <c r="AF194" s="27">
        <f t="shared" si="51"/>
        <v>1.5272080994678909</v>
      </c>
      <c r="AG194" s="27">
        <f t="shared" si="51"/>
        <v>1.6020093868016521</v>
      </c>
      <c r="AH194" s="27">
        <f t="shared" si="51"/>
        <v>1.6754213266014404</v>
      </c>
      <c r="AI194" s="27">
        <f t="shared" si="51"/>
        <v>1.7539482946712348</v>
      </c>
      <c r="AJ194" s="27">
        <f t="shared" si="51"/>
        <v>1.8391434417217309</v>
      </c>
      <c r="AK194" s="27">
        <f t="shared" si="51"/>
        <v>1.921241606675032</v>
      </c>
      <c r="AL194" s="27">
        <f t="shared" si="51"/>
        <v>2.0051699352654189</v>
      </c>
      <c r="AM194" s="27">
        <f t="shared" si="51"/>
        <v>2.0909710367631238</v>
      </c>
      <c r="AN194" s="27">
        <f t="shared" si="51"/>
        <v>2.1790289637419105</v>
      </c>
      <c r="AO194" s="27">
        <f t="shared" si="51"/>
        <v>2.2646607608535678</v>
      </c>
      <c r="AP194" s="27">
        <f t="shared" si="51"/>
        <v>2.353193027486558</v>
      </c>
      <c r="AQ194" s="27">
        <f t="shared" si="51"/>
        <v>2.4447358434125941</v>
      </c>
      <c r="AR194" s="27">
        <f t="shared" si="51"/>
        <v>2.5397378087912235</v>
      </c>
      <c r="AS194" s="27">
        <f t="shared" si="51"/>
        <v>2.6359417490256347</v>
      </c>
      <c r="AT194" s="27">
        <f t="shared" si="51"/>
        <v>2.667718055306378</v>
      </c>
      <c r="AU194" s="27">
        <f t="shared" si="51"/>
        <v>2.6893875400956349</v>
      </c>
      <c r="AV194" s="27">
        <f t="shared" si="51"/>
        <v>2.7138524328901203</v>
      </c>
      <c r="AW194" s="27">
        <f t="shared" si="51"/>
        <v>2.7350899196728151</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0.11993554121760756</v>
      </c>
      <c r="V195" s="27">
        <f t="shared" si="51"/>
        <v>0.12015396732787187</v>
      </c>
      <c r="W195" s="27">
        <f t="shared" si="51"/>
        <v>0.12040009919620051</v>
      </c>
      <c r="X195" s="27">
        <f t="shared" si="51"/>
        <v>0.12067339732653325</v>
      </c>
      <c r="Y195" s="27">
        <f t="shared" si="51"/>
        <v>0.12083862250016517</v>
      </c>
      <c r="Z195" s="27">
        <f t="shared" si="51"/>
        <v>0.12102674750622945</v>
      </c>
      <c r="AA195" s="27">
        <f t="shared" si="51"/>
        <v>0.12123490277133757</v>
      </c>
      <c r="AB195" s="27">
        <f t="shared" si="51"/>
        <v>0.12146353888676951</v>
      </c>
      <c r="AC195" s="27">
        <f t="shared" si="51"/>
        <v>0.12171046574717839</v>
      </c>
      <c r="AD195" s="27">
        <f t="shared" si="51"/>
        <v>0.1218842890110466</v>
      </c>
      <c r="AE195" s="27">
        <f t="shared" si="51"/>
        <v>0.12207335386646867</v>
      </c>
      <c r="AF195" s="27">
        <f t="shared" si="51"/>
        <v>0.12227928315059336</v>
      </c>
      <c r="AG195" s="27">
        <f t="shared" si="51"/>
        <v>0.12250428668008742</v>
      </c>
      <c r="AH195" s="27">
        <f t="shared" si="51"/>
        <v>0.12274179275603146</v>
      </c>
      <c r="AI195" s="27">
        <f t="shared" si="51"/>
        <v>0.12289368408262624</v>
      </c>
      <c r="AJ195" s="27">
        <f t="shared" si="51"/>
        <v>0.1230607702638557</v>
      </c>
      <c r="AK195" s="27">
        <f t="shared" si="51"/>
        <v>0.12323716754799312</v>
      </c>
      <c r="AL195" s="27">
        <f t="shared" si="51"/>
        <v>0.12342518950883125</v>
      </c>
      <c r="AM195" s="27">
        <f t="shared" si="51"/>
        <v>0.12362445924387389</v>
      </c>
      <c r="AN195" s="27">
        <f t="shared" si="51"/>
        <v>0.12374194996194518</v>
      </c>
      <c r="AO195" s="27">
        <f t="shared" si="51"/>
        <v>0.12386718060158546</v>
      </c>
      <c r="AP195" s="27">
        <f t="shared" si="51"/>
        <v>0.12400266133733781</v>
      </c>
      <c r="AQ195" s="27">
        <f t="shared" si="51"/>
        <v>0.12414811892012274</v>
      </c>
      <c r="AR195" s="27">
        <f t="shared" si="51"/>
        <v>0.1243034755080016</v>
      </c>
      <c r="AS195" s="27">
        <f t="shared" si="51"/>
        <v>0.12437203151401055</v>
      </c>
      <c r="AT195" s="27">
        <f t="shared" si="51"/>
        <v>0.12441476463107816</v>
      </c>
      <c r="AU195" s="27">
        <f t="shared" si="51"/>
        <v>0.12445970043989918</v>
      </c>
      <c r="AV195" s="27">
        <f t="shared" si="51"/>
        <v>0.12451321422469058</v>
      </c>
      <c r="AW195" s="27">
        <f t="shared" si="51"/>
        <v>0.12457203472627142</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6.4134504431053646E-2</v>
      </c>
      <c r="V196" s="27">
        <f t="shared" si="51"/>
        <v>6.4251305924542451E-2</v>
      </c>
      <c r="W196" s="27">
        <f t="shared" si="51"/>
        <v>6.4382922835090298E-2</v>
      </c>
      <c r="X196" s="27">
        <f t="shared" si="51"/>
        <v>6.452906667179524E-2</v>
      </c>
      <c r="Y196" s="27">
        <f t="shared" si="51"/>
        <v>6.461741941963664E-2</v>
      </c>
      <c r="Z196" s="27">
        <f t="shared" si="51"/>
        <v>6.4718017656927529E-2</v>
      </c>
      <c r="AA196" s="27">
        <f t="shared" si="51"/>
        <v>6.4829326903852097E-2</v>
      </c>
      <c r="AB196" s="27">
        <f t="shared" si="51"/>
        <v>6.4951588110241806E-2</v>
      </c>
      <c r="AC196" s="27">
        <f t="shared" si="51"/>
        <v>6.5083630136002199E-2</v>
      </c>
      <c r="AD196" s="27">
        <f t="shared" si="51"/>
        <v>6.5176580639027398E-2</v>
      </c>
      <c r="AE196" s="27">
        <f t="shared" si="51"/>
        <v>6.5277681452720504E-2</v>
      </c>
      <c r="AF196" s="27">
        <f t="shared" si="51"/>
        <v>6.5387800375360933E-2</v>
      </c>
      <c r="AG196" s="27">
        <f t="shared" si="51"/>
        <v>6.5508119087502772E-2</v>
      </c>
      <c r="AH196" s="27">
        <f t="shared" si="51"/>
        <v>6.5635123429380049E-2</v>
      </c>
      <c r="AI196" s="27">
        <f t="shared" si="51"/>
        <v>6.5716346016610083E-2</v>
      </c>
      <c r="AJ196" s="27">
        <f t="shared" si="51"/>
        <v>6.5805693922340425E-2</v>
      </c>
      <c r="AK196" s="27">
        <f t="shared" si="51"/>
        <v>6.590002086067985E-2</v>
      </c>
      <c r="AL196" s="27">
        <f t="shared" si="51"/>
        <v>6.6000563995417774E-2</v>
      </c>
      <c r="AM196" s="27">
        <f t="shared" si="51"/>
        <v>6.6107121781169384E-2</v>
      </c>
      <c r="AN196" s="27">
        <f t="shared" si="51"/>
        <v>6.6169948937342224E-2</v>
      </c>
      <c r="AO196" s="27">
        <f t="shared" si="51"/>
        <v>6.6236914950346962E-2</v>
      </c>
      <c r="AP196" s="27">
        <f t="shared" si="51"/>
        <v>6.6309362114542192E-2</v>
      </c>
      <c r="AQ196" s="27">
        <f t="shared" si="51"/>
        <v>6.6387144312320595E-2</v>
      </c>
      <c r="AR196" s="27">
        <f t="shared" si="51"/>
        <v>6.6470219918371612E-2</v>
      </c>
      <c r="AS196" s="27">
        <f t="shared" si="51"/>
        <v>6.6506879655981649E-2</v>
      </c>
      <c r="AT196" s="27">
        <f t="shared" si="51"/>
        <v>6.6529730824685301E-2</v>
      </c>
      <c r="AU196" s="27">
        <f t="shared" si="51"/>
        <v>6.6553759863956619E-2</v>
      </c>
      <c r="AV196" s="27">
        <f t="shared" si="51"/>
        <v>6.6582375902480173E-2</v>
      </c>
      <c r="AW196" s="27">
        <f t="shared" si="51"/>
        <v>6.6613829662399648E-2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1.5169089233145598E-2</v>
      </c>
      <c r="V197" s="27">
        <f t="shared" si="51"/>
        <v>1.5217432465051218E-2</v>
      </c>
      <c r="W197" s="27">
        <f t="shared" si="51"/>
        <v>1.5269956801068697E-2</v>
      </c>
      <c r="X197" s="27">
        <f t="shared" si="51"/>
        <v>1.5326606915032537E-2</v>
      </c>
      <c r="Y197" s="27">
        <f t="shared" si="51"/>
        <v>1.5361884173332353E-2</v>
      </c>
      <c r="Z197" s="27">
        <f t="shared" si="51"/>
        <v>1.5400671462758263E-2</v>
      </c>
      <c r="AA197" s="27">
        <f t="shared" si="51"/>
        <v>1.5442458670944098E-2</v>
      </c>
      <c r="AB197" s="27">
        <f t="shared" si="51"/>
        <v>1.5487358547995303E-2</v>
      </c>
      <c r="AC197" s="27">
        <f t="shared" si="51"/>
        <v>1.5534984647023522E-2</v>
      </c>
      <c r="AD197" s="27">
        <f t="shared" si="51"/>
        <v>1.55682858445836E-2</v>
      </c>
      <c r="AE197" s="27">
        <f t="shared" si="51"/>
        <v>1.5603856144375206E-2</v>
      </c>
      <c r="AF197" s="27">
        <f t="shared" si="51"/>
        <v>1.5642015402559783E-2</v>
      </c>
      <c r="AG197" s="27">
        <f t="shared" si="51"/>
        <v>1.5683187659152956E-2</v>
      </c>
      <c r="AH197" s="27">
        <f t="shared" si="51"/>
        <v>1.5726164172815249E-2</v>
      </c>
      <c r="AI197" s="27">
        <f t="shared" si="51"/>
        <v>1.5752809314354653E-2</v>
      </c>
      <c r="AJ197" s="27">
        <f t="shared" si="51"/>
        <v>1.5781850848802792E-2</v>
      </c>
      <c r="AK197" s="27">
        <f t="shared" si="51"/>
        <v>1.5812211011200589E-2</v>
      </c>
      <c r="AL197" s="27">
        <f t="shared" si="51"/>
        <v>1.5844326691144793E-2</v>
      </c>
      <c r="AM197" s="27">
        <f t="shared" si="51"/>
        <v>1.5878136398182703E-2</v>
      </c>
      <c r="AN197" s="27">
        <f t="shared" si="51"/>
        <v>1.5896594572359181E-2</v>
      </c>
      <c r="AO197" s="27">
        <f t="shared" si="51"/>
        <v>1.5916177337524529E-2</v>
      </c>
      <c r="AP197" s="27">
        <f t="shared" si="51"/>
        <v>1.5937350394875968E-2</v>
      </c>
      <c r="AQ197" s="27">
        <f t="shared" si="51"/>
        <v>1.5960067925113876E-2</v>
      </c>
      <c r="AR197" s="27">
        <f t="shared" si="51"/>
        <v>1.5984319352677589E-2</v>
      </c>
      <c r="AS197" s="27">
        <f t="shared" si="51"/>
        <v>1.5992531796631609E-2</v>
      </c>
      <c r="AT197" s="27">
        <f t="shared" si="51"/>
        <v>1.5995859016638941E-2</v>
      </c>
      <c r="AU197" s="27">
        <f t="shared" si="51"/>
        <v>1.5999410618704444E-2</v>
      </c>
      <c r="AV197" s="27">
        <f t="shared" si="51"/>
        <v>1.6004346485136448E-2</v>
      </c>
      <c r="AW197" s="27">
        <f t="shared" si="51"/>
        <v>1.6010076603504106E-2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0.12025881876429237</v>
      </c>
      <c r="V198" s="27">
        <f t="shared" si="51"/>
        <v>0.12064207842311976</v>
      </c>
      <c r="W198" s="27">
        <f t="shared" si="51"/>
        <v>0.12105848540107061</v>
      </c>
      <c r="X198" s="27">
        <f t="shared" si="51"/>
        <v>0.12150760107858062</v>
      </c>
      <c r="Y198" s="27">
        <f t="shared" si="51"/>
        <v>0.12178727518077449</v>
      </c>
      <c r="Z198" s="27">
        <f t="shared" si="51"/>
        <v>0.12209477641158249</v>
      </c>
      <c r="AA198" s="27">
        <f t="shared" si="51"/>
        <v>0.12242606065802923</v>
      </c>
      <c r="AB198" s="27">
        <f t="shared" si="51"/>
        <v>0.12278202179016112</v>
      </c>
      <c r="AC198" s="27">
        <f t="shared" si="51"/>
        <v>0.12315959610088306</v>
      </c>
      <c r="AD198" s="27">
        <f t="shared" si="51"/>
        <v>0.12342360421768289</v>
      </c>
      <c r="AE198" s="27">
        <f t="shared" si="51"/>
        <v>0.12370560151958311</v>
      </c>
      <c r="AF198" s="27">
        <f t="shared" si="51"/>
        <v>0.12400812378994931</v>
      </c>
      <c r="AG198" s="27">
        <f t="shared" si="51"/>
        <v>0.12433453276992529</v>
      </c>
      <c r="AH198" s="27">
        <f t="shared" si="51"/>
        <v>0.12467524569528282</v>
      </c>
      <c r="AI198" s="27">
        <f t="shared" si="51"/>
        <v>0.12488648535496748</v>
      </c>
      <c r="AJ198" s="27">
        <f t="shared" si="51"/>
        <v>0.12511672334580246</v>
      </c>
      <c r="AK198" s="27">
        <f t="shared" si="51"/>
        <v>0.1253574152694463</v>
      </c>
      <c r="AL198" s="27">
        <f t="shared" si="51"/>
        <v>0.1256120247370644</v>
      </c>
      <c r="AM198" s="27">
        <f t="shared" si="51"/>
        <v>0.12588006425932263</v>
      </c>
      <c r="AN198" s="27">
        <f t="shared" si="51"/>
        <v>0.12602639857042675</v>
      </c>
      <c r="AO198" s="27">
        <f t="shared" si="51"/>
        <v>0.12618164851132482</v>
      </c>
      <c r="AP198" s="27">
        <f t="shared" si="51"/>
        <v>0.12634950610828249</v>
      </c>
      <c r="AQ198" s="27">
        <f t="shared" si="51"/>
        <v>0.12652960811108985</v>
      </c>
      <c r="AR198" s="27">
        <f t="shared" si="51"/>
        <v>0.1267218706779015</v>
      </c>
      <c r="AS198" s="27">
        <f t="shared" si="51"/>
        <v>0.12678697800200639</v>
      </c>
      <c r="AT198" s="27">
        <f t="shared" si="51"/>
        <v>0.12681335582480782</v>
      </c>
      <c r="AU198" s="27">
        <f t="shared" si="51"/>
        <v>0.12684151252311404</v>
      </c>
      <c r="AV198" s="27">
        <f t="shared" ref="L198:AW205" si="52">AV1420</f>
        <v>0.12688064351229661</v>
      </c>
      <c r="AW198" s="27">
        <f t="shared" si="52"/>
        <v>0.1269260712407306</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8.1553518665542224E-2</v>
      </c>
      <c r="V201" s="27">
        <f t="shared" si="52"/>
        <v>8.0347282459301256E-2</v>
      </c>
      <c r="W201" s="27">
        <f t="shared" si="52"/>
        <v>7.9344174206406756E-2</v>
      </c>
      <c r="X201" s="27">
        <f t="shared" si="52"/>
        <v>7.8626890163526628E-2</v>
      </c>
      <c r="Y201" s="27">
        <f t="shared" si="52"/>
        <v>7.809521942462215E-2</v>
      </c>
      <c r="Z201" s="27">
        <f t="shared" si="52"/>
        <v>7.777393995152368E-2</v>
      </c>
      <c r="AA201" s="27">
        <f t="shared" si="52"/>
        <v>7.7460472146057349E-2</v>
      </c>
      <c r="AB201" s="27">
        <f t="shared" si="52"/>
        <v>7.7297247009609521E-2</v>
      </c>
      <c r="AC201" s="27">
        <f t="shared" si="52"/>
        <v>7.7139396356070353E-2</v>
      </c>
      <c r="AD201" s="27">
        <f t="shared" si="52"/>
        <v>7.8673792713236393E-2</v>
      </c>
      <c r="AE201" s="27">
        <f t="shared" si="52"/>
        <v>8.0102006796479649E-2</v>
      </c>
      <c r="AF201" s="27">
        <f t="shared" si="52"/>
        <v>8.1650131336152315E-2</v>
      </c>
      <c r="AG201" s="27">
        <f t="shared" si="52"/>
        <v>8.3581272113502497E-2</v>
      </c>
      <c r="AH201" s="27">
        <f t="shared" si="52"/>
        <v>8.530867734193899E-2</v>
      </c>
      <c r="AI201" s="27">
        <f t="shared" si="52"/>
        <v>8.7198796667572701E-2</v>
      </c>
      <c r="AJ201" s="27">
        <f t="shared" si="52"/>
        <v>8.9297617611750771E-2</v>
      </c>
      <c r="AK201" s="27">
        <f t="shared" si="52"/>
        <v>9.1104493637885545E-2</v>
      </c>
      <c r="AL201" s="27">
        <f t="shared" si="52"/>
        <v>9.2873647692029826E-2</v>
      </c>
      <c r="AM201" s="27">
        <f t="shared" si="52"/>
        <v>9.4606094257847037E-2</v>
      </c>
      <c r="AN201" s="27">
        <f t="shared" si="52"/>
        <v>9.6459063726151303E-2</v>
      </c>
      <c r="AO201" s="27">
        <f t="shared" si="52"/>
        <v>9.8081828850291944E-2</v>
      </c>
      <c r="AP201" s="27">
        <f t="shared" si="52"/>
        <v>9.9720551186581713E-2</v>
      </c>
      <c r="AQ201" s="27">
        <f t="shared" si="52"/>
        <v>0.10137561463432668</v>
      </c>
      <c r="AR201" s="27">
        <f t="shared" si="52"/>
        <v>0.10306145873824542</v>
      </c>
      <c r="AS201" s="27">
        <f t="shared" si="52"/>
        <v>0.10469451017447387</v>
      </c>
      <c r="AT201" s="27">
        <f t="shared" si="52"/>
        <v>0.10361536005776417</v>
      </c>
      <c r="AU201" s="27">
        <f t="shared" si="52"/>
        <v>0.1021388275712732</v>
      </c>
      <c r="AV201" s="27">
        <f t="shared" si="52"/>
        <v>0.10078833039763954</v>
      </c>
      <c r="AW201" s="27">
        <f t="shared" si="52"/>
        <v>9.9328843871161435E-2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3.1905387698694387E-2</v>
      </c>
      <c r="V202" s="27">
        <f t="shared" si="52"/>
        <v>3.1433483672405185E-2</v>
      </c>
      <c r="W202" s="27">
        <f t="shared" si="52"/>
        <v>3.1041047414153568E-2</v>
      </c>
      <c r="X202" s="27">
        <f t="shared" si="52"/>
        <v>3.0760431373881528E-2</v>
      </c>
      <c r="Y202" s="27">
        <f t="shared" si="52"/>
        <v>3.0552431016197801E-2</v>
      </c>
      <c r="Z202" s="27">
        <f t="shared" si="52"/>
        <v>3.0426739981444573E-2</v>
      </c>
      <c r="AA202" s="27">
        <f t="shared" si="52"/>
        <v>3.030410502923021E-2</v>
      </c>
      <c r="AB202" s="27">
        <f t="shared" si="52"/>
        <v>3.0240248051067217E-2</v>
      </c>
      <c r="AC202" s="27">
        <f t="shared" si="52"/>
        <v>3.0178493679434107E-2</v>
      </c>
      <c r="AD202" s="27">
        <f t="shared" si="52"/>
        <v>3.0778780600953914E-2</v>
      </c>
      <c r="AE202" s="27">
        <f t="shared" si="52"/>
        <v>3.1337526867065243E-2</v>
      </c>
      <c r="AF202" s="27">
        <f t="shared" si="52"/>
        <v>3.1943184531533234E-2</v>
      </c>
      <c r="AG202" s="27">
        <f t="shared" si="52"/>
        <v>3.2698685903028914E-2</v>
      </c>
      <c r="AH202" s="27">
        <f t="shared" si="52"/>
        <v>3.3374481802799269E-2</v>
      </c>
      <c r="AI202" s="27">
        <f t="shared" si="52"/>
        <v>3.411393475183086E-2</v>
      </c>
      <c r="AJ202" s="27">
        <f t="shared" si="52"/>
        <v>3.493503599957426E-2</v>
      </c>
      <c r="AK202" s="27">
        <f t="shared" si="52"/>
        <v>3.5641922484432501E-2</v>
      </c>
      <c r="AL202" s="27">
        <f t="shared" si="52"/>
        <v>3.6334051370099325E-2</v>
      </c>
      <c r="AM202" s="27">
        <f t="shared" si="52"/>
        <v>3.7011819543123894E-2</v>
      </c>
      <c r="AN202" s="27">
        <f t="shared" si="52"/>
        <v>3.773673871580295E-2</v>
      </c>
      <c r="AO202" s="27">
        <f t="shared" si="52"/>
        <v>3.837159728814684E-2</v>
      </c>
      <c r="AP202" s="27">
        <f t="shared" si="52"/>
        <v>3.9012698644965753E-2</v>
      </c>
      <c r="AQ202" s="27">
        <f t="shared" si="52"/>
        <v>3.9660192975440933E-2</v>
      </c>
      <c r="AR202" s="27">
        <f t="shared" si="52"/>
        <v>4.0319729321820701E-2</v>
      </c>
      <c r="AS202" s="27">
        <f t="shared" si="52"/>
        <v>4.0958612107718124E-2</v>
      </c>
      <c r="AT202" s="27">
        <f t="shared" si="52"/>
        <v>4.0536426732738551E-2</v>
      </c>
      <c r="AU202" s="27">
        <f t="shared" si="52"/>
        <v>3.9958777328984299E-2</v>
      </c>
      <c r="AV202" s="27">
        <f t="shared" si="52"/>
        <v>3.943043549142998E-2</v>
      </c>
      <c r="AW202" s="27">
        <f t="shared" si="52"/>
        <v>3.8859454812358696E-2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0.36780418290966244</v>
      </c>
      <c r="V203" s="27">
        <f t="shared" si="52"/>
        <v>0.3714234316035242</v>
      </c>
      <c r="W203" s="27">
        <f t="shared" si="52"/>
        <v>0.37546920829626063</v>
      </c>
      <c r="X203" s="27">
        <f t="shared" si="52"/>
        <v>0.38018812574377231</v>
      </c>
      <c r="Y203" s="27">
        <f t="shared" si="52"/>
        <v>0.38504178818437407</v>
      </c>
      <c r="Z203" s="27">
        <f t="shared" si="52"/>
        <v>0.39044882164388489</v>
      </c>
      <c r="AA203" s="27">
        <f t="shared" si="52"/>
        <v>0.39589622321715578</v>
      </c>
      <c r="AB203" s="27">
        <f t="shared" si="52"/>
        <v>0.40178289794696498</v>
      </c>
      <c r="AC203" s="27">
        <f t="shared" si="52"/>
        <v>0.40772681555933066</v>
      </c>
      <c r="AD203" s="27">
        <f t="shared" si="52"/>
        <v>0.4183327086394717</v>
      </c>
      <c r="AE203" s="27">
        <f t="shared" si="52"/>
        <v>0.42886451256367109</v>
      </c>
      <c r="AF203" s="27">
        <f t="shared" si="52"/>
        <v>0.43998844562173473</v>
      </c>
      <c r="AG203" s="27">
        <f t="shared" si="52"/>
        <v>0.45253737301201774</v>
      </c>
      <c r="AH203" s="27">
        <f t="shared" si="52"/>
        <v>0.46475379787946464</v>
      </c>
      <c r="AI203" s="27">
        <f t="shared" si="52"/>
        <v>0.47751418311170685</v>
      </c>
      <c r="AJ203" s="27">
        <f t="shared" si="52"/>
        <v>0.49126087159164322</v>
      </c>
      <c r="AK203" s="27">
        <f t="shared" si="52"/>
        <v>0.50438474055677307</v>
      </c>
      <c r="AL203" s="27">
        <f t="shared" si="52"/>
        <v>0.51769580674814197</v>
      </c>
      <c r="AM203" s="27">
        <f t="shared" si="52"/>
        <v>0.53119835838978235</v>
      </c>
      <c r="AN203" s="27">
        <f t="shared" si="52"/>
        <v>0.54519652797518725</v>
      </c>
      <c r="AO203" s="27">
        <f t="shared" si="52"/>
        <v>0.55871614472799591</v>
      </c>
      <c r="AP203" s="27">
        <f t="shared" si="52"/>
        <v>0.57261412488817054</v>
      </c>
      <c r="AQ203" s="27">
        <f t="shared" si="52"/>
        <v>0.5869039367406349</v>
      </c>
      <c r="AR203" s="27">
        <f t="shared" si="52"/>
        <v>0.60165257008208883</v>
      </c>
      <c r="AS203" s="27">
        <f t="shared" si="52"/>
        <v>0.61630146676000175</v>
      </c>
      <c r="AT203" s="27">
        <f t="shared" si="52"/>
        <v>0.62070553747699242</v>
      </c>
      <c r="AU203" s="27">
        <f t="shared" si="52"/>
        <v>0.62350249802544178</v>
      </c>
      <c r="AV203" s="27">
        <f t="shared" si="52"/>
        <v>0.62672765733342273</v>
      </c>
      <c r="AW203" s="27">
        <f t="shared" si="52"/>
        <v>0.62943793912886614</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1.5747123914012153</v>
      </c>
      <c r="V204" s="27">
        <f t="shared" si="52"/>
        <v>1.5681887014284537</v>
      </c>
      <c r="W204" s="27">
        <f t="shared" si="52"/>
        <v>1.5667841618374447</v>
      </c>
      <c r="X204" s="27">
        <f t="shared" si="52"/>
        <v>1.573284324203015</v>
      </c>
      <c r="Y204" s="27">
        <f t="shared" si="52"/>
        <v>1.5864039702513664</v>
      </c>
      <c r="Z204" s="27">
        <f t="shared" si="52"/>
        <v>1.6057346145957432</v>
      </c>
      <c r="AA204" s="27">
        <f t="shared" si="52"/>
        <v>1.6251467618562128</v>
      </c>
      <c r="AB204" s="27">
        <f t="shared" si="52"/>
        <v>1.6492402013019869</v>
      </c>
      <c r="AC204" s="27">
        <f t="shared" si="52"/>
        <v>1.6735218799838179</v>
      </c>
      <c r="AD204" s="27">
        <f t="shared" si="52"/>
        <v>1.7546256181472317</v>
      </c>
      <c r="AE204" s="27">
        <f t="shared" si="52"/>
        <v>1.8336865864045497</v>
      </c>
      <c r="AF204" s="27">
        <f t="shared" si="52"/>
        <v>1.918240147256417</v>
      </c>
      <c r="AG204" s="27">
        <f t="shared" si="52"/>
        <v>2.0174720498760612</v>
      </c>
      <c r="AH204" s="27">
        <f t="shared" si="52"/>
        <v>2.1116370357227456</v>
      </c>
      <c r="AI204" s="27">
        <f t="shared" si="52"/>
        <v>2.2144237158788571</v>
      </c>
      <c r="AJ204" s="27">
        <f t="shared" si="52"/>
        <v>2.3266717998749207</v>
      </c>
      <c r="AK204" s="27">
        <f t="shared" si="52"/>
        <v>2.4307382695623536</v>
      </c>
      <c r="AL204" s="27">
        <f t="shared" si="52"/>
        <v>2.5355359040186483</v>
      </c>
      <c r="AM204" s="27">
        <f t="shared" si="52"/>
        <v>2.6411109869624947</v>
      </c>
      <c r="AN204" s="27">
        <f t="shared" si="52"/>
        <v>2.7543227567882886</v>
      </c>
      <c r="AO204" s="27">
        <f t="shared" si="52"/>
        <v>2.8611734679045404</v>
      </c>
      <c r="AP204" s="27">
        <f t="shared" si="52"/>
        <v>2.970819997861887</v>
      </c>
      <c r="AQ204" s="27">
        <f t="shared" si="52"/>
        <v>3.0833673392377019</v>
      </c>
      <c r="AR204" s="27">
        <f t="shared" si="52"/>
        <v>3.1994763215129036</v>
      </c>
      <c r="AS204" s="27">
        <f t="shared" si="52"/>
        <v>3.3169218177603947</v>
      </c>
      <c r="AT204" s="27">
        <f t="shared" si="52"/>
        <v>3.3275624519833906</v>
      </c>
      <c r="AU204" s="27">
        <f t="shared" si="52"/>
        <v>3.3216912042453854</v>
      </c>
      <c r="AV204" s="27">
        <f t="shared" si="52"/>
        <v>3.3203232455460054</v>
      </c>
      <c r="AW204" s="27">
        <f t="shared" si="52"/>
        <v>3.3138133730724602</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1.5325174287902615E-2</v>
      </c>
      <c r="V205" s="27">
        <f t="shared" si="52"/>
        <v>1.5475976316813522E-2</v>
      </c>
      <c r="W205" s="27">
        <f t="shared" si="52"/>
        <v>1.5644550345677539E-2</v>
      </c>
      <c r="X205" s="27">
        <f t="shared" si="52"/>
        <v>1.584117190599053E-2</v>
      </c>
      <c r="Y205" s="27">
        <f t="shared" si="52"/>
        <v>1.60434078410156E-2</v>
      </c>
      <c r="Z205" s="27">
        <f t="shared" si="52"/>
        <v>1.6268700901828553E-2</v>
      </c>
      <c r="AA205" s="27">
        <f t="shared" si="52"/>
        <v>1.6495675967381506E-2</v>
      </c>
      <c r="AB205" s="27">
        <f t="shared" si="52"/>
        <v>1.6740954081123558E-2</v>
      </c>
      <c r="AC205" s="27">
        <f t="shared" si="52"/>
        <v>1.6988617314972129E-2</v>
      </c>
      <c r="AD205" s="27">
        <f t="shared" si="52"/>
        <v>1.7430529526644669E-2</v>
      </c>
      <c r="AE205" s="27">
        <f t="shared" si="52"/>
        <v>1.786935469015298E-2</v>
      </c>
      <c r="AF205" s="27">
        <f t="shared" si="52"/>
        <v>1.8332851900905632E-2</v>
      </c>
      <c r="AG205" s="27">
        <f t="shared" si="52"/>
        <v>1.8855723875500757E-2</v>
      </c>
      <c r="AH205" s="27">
        <f t="shared" si="52"/>
        <v>1.9364741578311039E-2</v>
      </c>
      <c r="AI205" s="27">
        <f t="shared" si="52"/>
        <v>1.9896424296321137E-2</v>
      </c>
      <c r="AJ205" s="27">
        <f t="shared" si="52"/>
        <v>2.046920298298515E-2</v>
      </c>
      <c r="AK205" s="27">
        <f t="shared" ref="L205:AW206" si="53">AK1427</f>
        <v>2.1016030856532232E-2</v>
      </c>
      <c r="AL205" s="27">
        <f t="shared" si="53"/>
        <v>2.1570658614505935E-2</v>
      </c>
      <c r="AM205" s="27">
        <f t="shared" si="53"/>
        <v>2.2133264932907619E-2</v>
      </c>
      <c r="AN205" s="27">
        <f t="shared" si="53"/>
        <v>2.2716521998966156E-2</v>
      </c>
      <c r="AO205" s="27">
        <f t="shared" si="53"/>
        <v>2.3279839363666517E-2</v>
      </c>
      <c r="AP205" s="27">
        <f t="shared" si="53"/>
        <v>2.3858921870340458E-2</v>
      </c>
      <c r="AQ205" s="27">
        <f t="shared" si="53"/>
        <v>2.4454330697526477E-2</v>
      </c>
      <c r="AR205" s="27">
        <f t="shared" si="53"/>
        <v>2.5068857086753722E-2</v>
      </c>
      <c r="AS205" s="27">
        <f t="shared" si="53"/>
        <v>2.5679227781666765E-2</v>
      </c>
      <c r="AT205" s="27">
        <f t="shared" si="53"/>
        <v>2.5862730728208039E-2</v>
      </c>
      <c r="AU205" s="27">
        <f t="shared" si="53"/>
        <v>2.5979270751060095E-2</v>
      </c>
      <c r="AV205" s="27">
        <f t="shared" si="53"/>
        <v>2.6113652388892645E-2</v>
      </c>
      <c r="AW205" s="27">
        <f t="shared" si="53"/>
        <v>2.6226580797036117E-2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6.5613016308384037E-2</v>
      </c>
      <c r="V206" s="27">
        <f t="shared" si="53"/>
        <v>6.5341195892852283E-2</v>
      </c>
      <c r="W206" s="27">
        <f t="shared" si="53"/>
        <v>6.5282673409893577E-2</v>
      </c>
      <c r="X206" s="27">
        <f t="shared" si="53"/>
        <v>6.5553513508459005E-2</v>
      </c>
      <c r="Y206" s="27">
        <f t="shared" si="53"/>
        <v>6.6100165427140339E-2</v>
      </c>
      <c r="Z206" s="27">
        <f t="shared" si="53"/>
        <v>6.6905608941489364E-2</v>
      </c>
      <c r="AA206" s="27">
        <f t="shared" si="53"/>
        <v>6.7714448410675587E-2</v>
      </c>
      <c r="AB206" s="27">
        <f t="shared" si="53"/>
        <v>6.8718341720916176E-2</v>
      </c>
      <c r="AC206" s="27">
        <f t="shared" si="53"/>
        <v>6.9730078332659137E-2</v>
      </c>
      <c r="AD206" s="27">
        <f t="shared" si="53"/>
        <v>7.3109400756134729E-2</v>
      </c>
      <c r="AE206" s="27">
        <f t="shared" si="53"/>
        <v>7.6403607766856313E-2</v>
      </c>
      <c r="AF206" s="27">
        <f t="shared" si="53"/>
        <v>7.9926672802350787E-2</v>
      </c>
      <c r="AG206" s="27">
        <f t="shared" si="53"/>
        <v>8.4061335411502625E-2</v>
      </c>
      <c r="AH206" s="27">
        <f t="shared" si="53"/>
        <v>8.7984876488447827E-2</v>
      </c>
      <c r="AI206" s="27">
        <f t="shared" si="53"/>
        <v>9.2267654828285792E-2</v>
      </c>
      <c r="AJ206" s="27">
        <f t="shared" si="53"/>
        <v>9.6944658328121783E-2</v>
      </c>
      <c r="AK206" s="27">
        <f t="shared" si="53"/>
        <v>0.10128076123176481</v>
      </c>
      <c r="AL206" s="27">
        <f t="shared" si="53"/>
        <v>0.10564732933411043</v>
      </c>
      <c r="AM206" s="27">
        <f t="shared" si="53"/>
        <v>0.1100462911234374</v>
      </c>
      <c r="AN206" s="27">
        <f t="shared" si="53"/>
        <v>0.11476344819951216</v>
      </c>
      <c r="AO206" s="27">
        <f t="shared" si="53"/>
        <v>0.11921556116268929</v>
      </c>
      <c r="AP206" s="27">
        <f t="shared" si="53"/>
        <v>0.12378416657757875</v>
      </c>
      <c r="AQ206" s="27">
        <f t="shared" si="53"/>
        <v>0.12847363913490437</v>
      </c>
      <c r="AR206" s="27">
        <f t="shared" si="53"/>
        <v>0.1333115133963711</v>
      </c>
      <c r="AS206" s="27">
        <f t="shared" si="53"/>
        <v>0.13820507574001659</v>
      </c>
      <c r="AT206" s="27">
        <f t="shared" si="53"/>
        <v>0.13864843549930808</v>
      </c>
      <c r="AU206" s="27">
        <f t="shared" si="53"/>
        <v>0.13840380017689122</v>
      </c>
      <c r="AV206" s="27">
        <f t="shared" si="53"/>
        <v>0.13834680189775034</v>
      </c>
      <c r="AW206" s="27">
        <f t="shared" si="53"/>
        <v>0.13807555721135267</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6.6007517124244455</v>
      </c>
      <c r="W207" s="22">
        <f t="shared" si="54"/>
        <v>6.6002784832559032</v>
      </c>
      <c r="X207" s="22">
        <f t="shared" si="54"/>
        <v>6.5997148582591896</v>
      </c>
      <c r="Y207" s="22">
        <f t="shared" si="54"/>
        <v>6.599007137525664</v>
      </c>
      <c r="Z207" s="22">
        <f t="shared" si="54"/>
        <v>6.5982275724596908</v>
      </c>
      <c r="AA207" s="22">
        <f t="shared" si="54"/>
        <v>6.5973363206567672</v>
      </c>
      <c r="AB207" s="22">
        <f t="shared" si="54"/>
        <v>6.5964493805240059</v>
      </c>
      <c r="AC207" s="22">
        <f t="shared" si="54"/>
        <v>6.5954805991522667</v>
      </c>
      <c r="AD207" s="22">
        <f t="shared" si="54"/>
        <v>6.5945145730271486</v>
      </c>
      <c r="AE207" s="22">
        <f t="shared" si="54"/>
        <v>6.5925479257498747</v>
      </c>
      <c r="AF207" s="22">
        <f t="shared" si="54"/>
        <v>6.5906472764247885</v>
      </c>
      <c r="AG207" s="22">
        <f t="shared" si="54"/>
        <v>6.5886772588458173</v>
      </c>
      <c r="AH207" s="22">
        <f t="shared" si="54"/>
        <v>6.5864840426990678</v>
      </c>
      <c r="AI207" s="22">
        <f t="shared" si="54"/>
        <v>6.5844155786350456</v>
      </c>
      <c r="AJ207" s="22">
        <f t="shared" si="54"/>
        <v>6.5822701505167984</v>
      </c>
      <c r="AK207" s="22">
        <f t="shared" si="54"/>
        <v>6.5800096624760016</v>
      </c>
      <c r="AL207" s="22">
        <f t="shared" si="54"/>
        <v>6.5779218785415985</v>
      </c>
      <c r="AM207" s="22">
        <f t="shared" si="54"/>
        <v>6.5758590585708045</v>
      </c>
      <c r="AN207" s="22">
        <f t="shared" si="54"/>
        <v>6.5738200041774837</v>
      </c>
      <c r="AO207" s="22">
        <f t="shared" si="54"/>
        <v>6.5717279509176141</v>
      </c>
      <c r="AP207" s="22">
        <f t="shared" si="54"/>
        <v>6.5697660121399908</v>
      </c>
      <c r="AQ207" s="22">
        <f t="shared" si="54"/>
        <v>6.5677964767585859</v>
      </c>
      <c r="AR207" s="22">
        <f t="shared" si="54"/>
        <v>6.5658191596470648</v>
      </c>
      <c r="AS207" s="22">
        <f t="shared" si="54"/>
        <v>6.5638262853025298</v>
      </c>
      <c r="AT207" s="22">
        <f t="shared" si="54"/>
        <v>6.5618729804775473</v>
      </c>
      <c r="AU207" s="22">
        <f t="shared" si="54"/>
        <v>6.561377910368746</v>
      </c>
      <c r="AV207" s="22">
        <f t="shared" si="54"/>
        <v>6.5611086133274776</v>
      </c>
      <c r="AW207" s="22">
        <f t="shared" si="54"/>
        <v>6.5607818169023533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4.3564961302001354E-2</v>
      </c>
      <c r="W208" s="22">
        <f t="shared" si="55"/>
        <v>4.3561837989488969E-2</v>
      </c>
      <c r="X208" s="22">
        <f t="shared" si="55"/>
        <v>4.3558118064510654E-2</v>
      </c>
      <c r="Y208" s="22">
        <f t="shared" si="55"/>
        <v>4.3553447107669403E-2</v>
      </c>
      <c r="Z208" s="22">
        <f t="shared" si="55"/>
        <v>4.3548301978233964E-2</v>
      </c>
      <c r="AA208" s="22">
        <f t="shared" si="54"/>
        <v>4.3542419716334671E-2</v>
      </c>
      <c r="AB208" s="22">
        <f t="shared" si="54"/>
        <v>4.3536565911458443E-2</v>
      </c>
      <c r="AC208" s="22">
        <f t="shared" si="54"/>
        <v>4.3530171954404978E-2</v>
      </c>
      <c r="AD208" s="22">
        <f t="shared" si="54"/>
        <v>4.3523796181979192E-2</v>
      </c>
      <c r="AE208" s="22">
        <f t="shared" si="54"/>
        <v>4.3510816309949178E-2</v>
      </c>
      <c r="AF208" s="22">
        <f t="shared" si="54"/>
        <v>4.3498272024403609E-2</v>
      </c>
      <c r="AG208" s="22">
        <f t="shared" si="54"/>
        <v>4.3485269908382404E-2</v>
      </c>
      <c r="AH208" s="22">
        <f t="shared" si="54"/>
        <v>4.3470794681813855E-2</v>
      </c>
      <c r="AI208" s="22">
        <f t="shared" si="54"/>
        <v>4.3457142818991309E-2</v>
      </c>
      <c r="AJ208" s="22">
        <f t="shared" si="54"/>
        <v>4.3442982993410872E-2</v>
      </c>
      <c r="AK208" s="22">
        <f t="shared" si="54"/>
        <v>4.3428063772341617E-2</v>
      </c>
      <c r="AL208" s="22">
        <f t="shared" si="54"/>
        <v>4.341428439837456E-2</v>
      </c>
      <c r="AM208" s="22">
        <f t="shared" si="54"/>
        <v>4.3400669786567307E-2</v>
      </c>
      <c r="AN208" s="22">
        <f t="shared" si="54"/>
        <v>4.3387212027571391E-2</v>
      </c>
      <c r="AO208" s="22">
        <f t="shared" si="54"/>
        <v>4.3373404476056268E-2</v>
      </c>
      <c r="AP208" s="22">
        <f t="shared" si="54"/>
        <v>4.3360455680123942E-2</v>
      </c>
      <c r="AQ208" s="22">
        <f t="shared" si="54"/>
        <v>4.3347456746606679E-2</v>
      </c>
      <c r="AR208" s="22">
        <f t="shared" si="54"/>
        <v>4.3334406453670642E-2</v>
      </c>
      <c r="AS208" s="22">
        <f t="shared" si="54"/>
        <v>4.3321253482996702E-2</v>
      </c>
      <c r="AT208" s="22">
        <f t="shared" si="54"/>
        <v>4.3308361671151811E-2</v>
      </c>
      <c r="AU208" s="22">
        <f t="shared" si="54"/>
        <v>4.3305094208433745E-2</v>
      </c>
      <c r="AV208" s="22">
        <f t="shared" si="54"/>
        <v>4.3303316847961369E-2</v>
      </c>
      <c r="AW208" s="22">
        <f t="shared" si="54"/>
        <v>4.3301159991555531E-2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2.9920831317593892</v>
      </c>
      <c r="W209" s="22">
        <f t="shared" si="54"/>
        <v>2.9956160654028894</v>
      </c>
      <c r="X209" s="22">
        <f t="shared" si="54"/>
        <v>2.999823856987974</v>
      </c>
      <c r="Y209" s="22">
        <f t="shared" si="54"/>
        <v>3.0051074078675009</v>
      </c>
      <c r="Z209" s="22">
        <f t="shared" si="54"/>
        <v>3.0109273188788133</v>
      </c>
      <c r="AA209" s="22">
        <f t="shared" si="54"/>
        <v>3.0175810369686715</v>
      </c>
      <c r="AB209" s="22">
        <f t="shared" si="54"/>
        <v>3.024202565908769</v>
      </c>
      <c r="AC209" s="22">
        <f t="shared" si="54"/>
        <v>3.0314350877584868</v>
      </c>
      <c r="AD209" s="22">
        <f t="shared" si="54"/>
        <v>3.0386470400741876</v>
      </c>
      <c r="AE209" s="22">
        <f t="shared" si="54"/>
        <v>3.0533292168981085</v>
      </c>
      <c r="AF209" s="22">
        <f t="shared" si="54"/>
        <v>3.0675186802521446</v>
      </c>
      <c r="AG209" s="22">
        <f t="shared" si="54"/>
        <v>3.0822260183574164</v>
      </c>
      <c r="AH209" s="22">
        <f t="shared" si="54"/>
        <v>3.0985996648428551</v>
      </c>
      <c r="AI209" s="22">
        <f t="shared" si="54"/>
        <v>3.1140419637709953</v>
      </c>
      <c r="AJ209" s="22">
        <f t="shared" si="54"/>
        <v>3.1300588445605206</v>
      </c>
      <c r="AK209" s="22">
        <f t="shared" si="54"/>
        <v>3.1469347152399401</v>
      </c>
      <c r="AL209" s="22">
        <f t="shared" si="54"/>
        <v>3.162521248345938</v>
      </c>
      <c r="AM209" s="22">
        <f t="shared" si="54"/>
        <v>3.177921410803688</v>
      </c>
      <c r="AN209" s="22">
        <f t="shared" si="54"/>
        <v>3.1931441492694401</v>
      </c>
      <c r="AO209" s="22">
        <f t="shared" si="54"/>
        <v>3.2087625553971719</v>
      </c>
      <c r="AP209" s="22">
        <f t="shared" si="54"/>
        <v>3.2234095805061624</v>
      </c>
      <c r="AQ209" s="22">
        <f t="shared" si="54"/>
        <v>3.2381133187234368</v>
      </c>
      <c r="AR209" s="22">
        <f t="shared" si="54"/>
        <v>3.2528751521257839</v>
      </c>
      <c r="AS209" s="22">
        <f t="shared" si="54"/>
        <v>3.2677531294084665</v>
      </c>
      <c r="AT209" s="22">
        <f t="shared" si="54"/>
        <v>3.2823356969907755</v>
      </c>
      <c r="AU209" s="22">
        <f t="shared" si="54"/>
        <v>3.2860316860792262</v>
      </c>
      <c r="AV209" s="22">
        <f t="shared" si="54"/>
        <v>3.2880421466349921</v>
      </c>
      <c r="AW209" s="22">
        <f t="shared" si="54"/>
        <v>3.2904818738573378</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0.32597623656611813</v>
      </c>
      <c r="V210" s="22">
        <f t="shared" si="54"/>
        <v>0.32669963700008048</v>
      </c>
      <c r="W210" s="22">
        <f t="shared" si="54"/>
        <v>0.32769408884254947</v>
      </c>
      <c r="X210" s="22">
        <f t="shared" si="54"/>
        <v>0.32908091691708596</v>
      </c>
      <c r="Y210" s="22">
        <f t="shared" si="54"/>
        <v>0.33048218535590351</v>
      </c>
      <c r="Z210" s="22">
        <f t="shared" si="54"/>
        <v>0.33219997258327627</v>
      </c>
      <c r="AA210" s="22">
        <f t="shared" si="54"/>
        <v>0.33396502638692988</v>
      </c>
      <c r="AB210" s="22">
        <f t="shared" si="54"/>
        <v>0.3359787314923427</v>
      </c>
      <c r="AC210" s="22">
        <f t="shared" si="54"/>
        <v>0.3380423415403031</v>
      </c>
      <c r="AD210" s="22">
        <f t="shared" si="54"/>
        <v>0.34240937791750115</v>
      </c>
      <c r="AE210" s="22">
        <f t="shared" si="54"/>
        <v>0.34673617337200874</v>
      </c>
      <c r="AF210" s="22">
        <f t="shared" si="54"/>
        <v>0.35135697598400939</v>
      </c>
      <c r="AG210" s="22">
        <f t="shared" si="54"/>
        <v>0.35668385844634987</v>
      </c>
      <c r="AH210" s="22">
        <f t="shared" si="54"/>
        <v>0.36183388664803473</v>
      </c>
      <c r="AI210" s="22">
        <f t="shared" si="54"/>
        <v>0.36717393728353659</v>
      </c>
      <c r="AJ210" s="22">
        <f t="shared" si="54"/>
        <v>0.37298827155953246</v>
      </c>
      <c r="AK210" s="22">
        <f t="shared" si="54"/>
        <v>0.37848018465288702</v>
      </c>
      <c r="AL210" s="22">
        <f t="shared" si="54"/>
        <v>0.38405022698338281</v>
      </c>
      <c r="AM210" s="22">
        <f t="shared" si="54"/>
        <v>0.38969969690443573</v>
      </c>
      <c r="AN210" s="22">
        <f t="shared" si="54"/>
        <v>0.39551104991856234</v>
      </c>
      <c r="AO210" s="22">
        <f t="shared" si="54"/>
        <v>0.40107398201650862</v>
      </c>
      <c r="AP210" s="22">
        <f t="shared" si="54"/>
        <v>0.40680522922380336</v>
      </c>
      <c r="AQ210" s="22">
        <f t="shared" si="54"/>
        <v>0.41270967779038581</v>
      </c>
      <c r="AR210" s="22">
        <f t="shared" si="54"/>
        <v>0.41881789946779274</v>
      </c>
      <c r="AS210" s="22">
        <f t="shared" si="54"/>
        <v>0.42479530255222547</v>
      </c>
      <c r="AT210" s="22">
        <f t="shared" si="54"/>
        <v>0.4258678570884521</v>
      </c>
      <c r="AU210" s="22">
        <f t="shared" si="54"/>
        <v>0.42618917461826755</v>
      </c>
      <c r="AV210" s="22">
        <f t="shared" si="54"/>
        <v>0.42673066696139056</v>
      </c>
      <c r="AW210" s="22">
        <f t="shared" si="54"/>
        <v>0.42704399137945392</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0.95314498551395777</v>
      </c>
      <c r="V211" s="22">
        <f t="shared" si="54"/>
        <v>0.95526018723360828</v>
      </c>
      <c r="W211" s="22">
        <f t="shared" si="54"/>
        <v>0.95816793534730293</v>
      </c>
      <c r="X211" s="22">
        <f t="shared" si="54"/>
        <v>0.96222298009209484</v>
      </c>
      <c r="Y211" s="22">
        <f t="shared" si="54"/>
        <v>0.96632024803986749</v>
      </c>
      <c r="Z211" s="22">
        <f t="shared" si="54"/>
        <v>0.97134300767166737</v>
      </c>
      <c r="AA211" s="22">
        <f t="shared" si="54"/>
        <v>0.97650397339063155</v>
      </c>
      <c r="AB211" s="22">
        <f t="shared" si="54"/>
        <v>0.98239198824639784</v>
      </c>
      <c r="AC211" s="22">
        <f t="shared" si="54"/>
        <v>0.98842592369515803</v>
      </c>
      <c r="AD211" s="22">
        <f t="shared" si="54"/>
        <v>1.0011950103878902</v>
      </c>
      <c r="AE211" s="22">
        <f t="shared" si="54"/>
        <v>1.0138464337991548</v>
      </c>
      <c r="AF211" s="22">
        <f t="shared" si="54"/>
        <v>1.027357525543368</v>
      </c>
      <c r="AG211" s="22">
        <f t="shared" si="54"/>
        <v>1.0429331741271022</v>
      </c>
      <c r="AH211" s="22">
        <f t="shared" si="54"/>
        <v>1.0579917060231707</v>
      </c>
      <c r="AI211" s="22">
        <f t="shared" si="54"/>
        <v>1.0736058579602454</v>
      </c>
      <c r="AJ211" s="22">
        <f t="shared" si="54"/>
        <v>1.0906068013960208</v>
      </c>
      <c r="AK211" s="22">
        <f t="shared" si="54"/>
        <v>1.1066649947200229</v>
      </c>
      <c r="AL211" s="22">
        <f t="shared" si="54"/>
        <v>1.1229516356492486</v>
      </c>
      <c r="AM211" s="22">
        <f t="shared" si="54"/>
        <v>1.1394705205311262</v>
      </c>
      <c r="AN211" s="22">
        <f t="shared" si="54"/>
        <v>1.1564627468443551</v>
      </c>
      <c r="AO211" s="22">
        <f t="shared" si="54"/>
        <v>1.1727285976614799</v>
      </c>
      <c r="AP211" s="22">
        <f t="shared" si="54"/>
        <v>1.1894865969374968</v>
      </c>
      <c r="AQ211" s="22">
        <f t="shared" si="54"/>
        <v>1.2067510319243755</v>
      </c>
      <c r="AR211" s="22">
        <f t="shared" si="54"/>
        <v>1.2246112935298172</v>
      </c>
      <c r="AS211" s="22">
        <f t="shared" si="54"/>
        <v>1.2420890453939994</v>
      </c>
      <c r="AT211" s="22">
        <f t="shared" si="54"/>
        <v>1.24522516350084</v>
      </c>
      <c r="AU211" s="22">
        <f t="shared" si="54"/>
        <v>1.2461646865640166</v>
      </c>
      <c r="AV211" s="22">
        <f t="shared" si="54"/>
        <v>1.2477479943442977</v>
      </c>
      <c r="AW211" s="22">
        <f t="shared" si="54"/>
        <v>1.248664145782397</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5.0987882526188445E-2</v>
      </c>
      <c r="V212" s="22">
        <f t="shared" si="54"/>
        <v>5.1101033891867161E-2</v>
      </c>
      <c r="W212" s="22">
        <f t="shared" si="54"/>
        <v>5.1256582020945206E-2</v>
      </c>
      <c r="X212" s="22">
        <f t="shared" si="54"/>
        <v>5.1473504050886305E-2</v>
      </c>
      <c r="Y212" s="22">
        <f t="shared" si="54"/>
        <v>5.1692684784116205E-2</v>
      </c>
      <c r="Z212" s="22">
        <f t="shared" si="54"/>
        <v>5.1961374104162718E-2</v>
      </c>
      <c r="AA212" s="22">
        <f t="shared" si="54"/>
        <v>5.2237456670613344E-2</v>
      </c>
      <c r="AB212" s="22">
        <f t="shared" si="54"/>
        <v>5.255243226649961E-2</v>
      </c>
      <c r="AC212" s="22">
        <f t="shared" si="54"/>
        <v>5.28752137913545E-2</v>
      </c>
      <c r="AD212" s="22">
        <f t="shared" si="54"/>
        <v>5.3558287932383181E-2</v>
      </c>
      <c r="AE212" s="22">
        <f t="shared" si="54"/>
        <v>5.4235067751284276E-2</v>
      </c>
      <c r="AF212" s="22">
        <f t="shared" si="54"/>
        <v>5.4957834978856722E-2</v>
      </c>
      <c r="AG212" s="22">
        <f t="shared" si="54"/>
        <v>5.5791044356576308E-2</v>
      </c>
      <c r="AH212" s="22">
        <f t="shared" si="54"/>
        <v>5.6596590907209005E-2</v>
      </c>
      <c r="AI212" s="22">
        <f t="shared" si="54"/>
        <v>5.7431859997235581E-2</v>
      </c>
      <c r="AJ212" s="22">
        <f t="shared" si="54"/>
        <v>5.8341314613177618E-2</v>
      </c>
      <c r="AK212" s="22">
        <f t="shared" si="54"/>
        <v>5.9200337413728314E-2</v>
      </c>
      <c r="AL212" s="22">
        <f t="shared" si="54"/>
        <v>6.00715808730828E-2</v>
      </c>
      <c r="AM212" s="22">
        <f t="shared" si="54"/>
        <v>6.0955248074423256E-2</v>
      </c>
      <c r="AN212" s="22">
        <f t="shared" si="54"/>
        <v>6.1864236373459565E-2</v>
      </c>
      <c r="AO212" s="22">
        <f t="shared" si="54"/>
        <v>6.273436767903931E-2</v>
      </c>
      <c r="AP212" s="22">
        <f t="shared" si="54"/>
        <v>6.3630826152247133E-2</v>
      </c>
      <c r="AQ212" s="22">
        <f t="shared" si="54"/>
        <v>6.4554376080506265E-2</v>
      </c>
      <c r="AR212" s="22">
        <f t="shared" si="54"/>
        <v>6.5509799373358393E-2</v>
      </c>
      <c r="AS212" s="22">
        <f t="shared" si="54"/>
        <v>6.6444760551790549E-2</v>
      </c>
      <c r="AT212" s="22">
        <f t="shared" si="54"/>
        <v>6.66125251878638E-2</v>
      </c>
      <c r="AU212" s="22">
        <f t="shared" si="54"/>
        <v>6.6662784374350609E-2</v>
      </c>
      <c r="AV212" s="22">
        <f t="shared" si="54"/>
        <v>6.6747482413296103E-2</v>
      </c>
      <c r="AW212" s="22">
        <f t="shared" si="54"/>
        <v>6.6796491349619486E-2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0.32516446366729418</v>
      </c>
      <c r="V213" s="22">
        <f t="shared" si="54"/>
        <v>0.32161835754447049</v>
      </c>
      <c r="W213" s="22">
        <f t="shared" si="54"/>
        <v>0.31879989357470184</v>
      </c>
      <c r="X213" s="22">
        <f t="shared" si="54"/>
        <v>0.31703851740880723</v>
      </c>
      <c r="Y213" s="22">
        <f t="shared" si="54"/>
        <v>0.31584155353628157</v>
      </c>
      <c r="Z213" s="22">
        <f t="shared" si="54"/>
        <v>0.31542333741744427</v>
      </c>
      <c r="AA213" s="22">
        <f t="shared" si="54"/>
        <v>0.31499718495892426</v>
      </c>
      <c r="AB213" s="22">
        <f t="shared" si="54"/>
        <v>0.31512267478555672</v>
      </c>
      <c r="AC213" s="22">
        <f t="shared" si="54"/>
        <v>0.31523579513435995</v>
      </c>
      <c r="AD213" s="22">
        <f t="shared" si="54"/>
        <v>0.31916892776149813</v>
      </c>
      <c r="AE213" s="22">
        <f t="shared" si="54"/>
        <v>0.32251851095624262</v>
      </c>
      <c r="AF213" s="22">
        <f t="shared" si="54"/>
        <v>0.32615668108522727</v>
      </c>
      <c r="AG213" s="22">
        <f t="shared" si="54"/>
        <v>0.3310682325494565</v>
      </c>
      <c r="AH213" s="22">
        <f t="shared" si="54"/>
        <v>0.33500217866628129</v>
      </c>
      <c r="AI213" s="22">
        <f t="shared" si="54"/>
        <v>0.33927317037971827</v>
      </c>
      <c r="AJ213" s="22">
        <f t="shared" si="54"/>
        <v>0.34410160376720783</v>
      </c>
      <c r="AK213" s="22">
        <f t="shared" si="54"/>
        <v>0.34762564965784504</v>
      </c>
      <c r="AL213" s="22">
        <f t="shared" si="54"/>
        <v>0.35079318781439139</v>
      </c>
      <c r="AM213" s="22">
        <f t="shared" si="54"/>
        <v>0.35360661521926884</v>
      </c>
      <c r="AN213" s="22">
        <f t="shared" si="54"/>
        <v>0.35838624445989831</v>
      </c>
      <c r="AO213" s="22">
        <f t="shared" si="54"/>
        <v>0.36221485225748246</v>
      </c>
      <c r="AP213" s="22">
        <f t="shared" si="54"/>
        <v>0.36597283410645065</v>
      </c>
      <c r="AQ213" s="22">
        <f t="shared" si="54"/>
        <v>0.36965745482817469</v>
      </c>
      <c r="AR213" s="22">
        <f t="shared" si="54"/>
        <v>0.37331483807251847</v>
      </c>
      <c r="AS213" s="22">
        <f t="shared" si="54"/>
        <v>0.37659810954383977</v>
      </c>
      <c r="AT213" s="22">
        <f t="shared" si="54"/>
        <v>0.37039897180794035</v>
      </c>
      <c r="AU213" s="22">
        <f t="shared" si="54"/>
        <v>0.36282453701960099</v>
      </c>
      <c r="AV213" s="22">
        <f t="shared" si="54"/>
        <v>0.35568293688759689</v>
      </c>
      <c r="AW213" s="22">
        <f t="shared" si="54"/>
        <v>0.34817386081172674</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2.1625877622004555</v>
      </c>
      <c r="V214" s="22">
        <f t="shared" si="56"/>
        <v>2.1390034946633691</v>
      </c>
      <c r="W214" s="22">
        <f t="shared" si="56"/>
        <v>2.120258593635497</v>
      </c>
      <c r="X214" s="22">
        <f t="shared" si="56"/>
        <v>2.1085441199871933</v>
      </c>
      <c r="Y214" s="22">
        <f t="shared" si="56"/>
        <v>2.1005834117556552</v>
      </c>
      <c r="Z214" s="22">
        <f t="shared" si="56"/>
        <v>2.0978019606390341</v>
      </c>
      <c r="AA214" s="22">
        <f t="shared" si="56"/>
        <v>2.0949677269062552</v>
      </c>
      <c r="AB214" s="22">
        <f t="shared" si="56"/>
        <v>2.0958023284500262</v>
      </c>
      <c r="AC214" s="22">
        <f t="shared" si="56"/>
        <v>2.0965546636813071</v>
      </c>
      <c r="AD214" s="22">
        <f t="shared" si="56"/>
        <v>2.1227129479865181</v>
      </c>
      <c r="AE214" s="22">
        <f t="shared" si="56"/>
        <v>2.144990190535502</v>
      </c>
      <c r="AF214" s="22">
        <f t="shared" si="56"/>
        <v>2.1691867528197375</v>
      </c>
      <c r="AG214" s="22">
        <f t="shared" si="56"/>
        <v>2.2018522568239756</v>
      </c>
      <c r="AH214" s="22">
        <f t="shared" si="56"/>
        <v>2.2280159514462325</v>
      </c>
      <c r="AI214" s="22">
        <f t="shared" si="56"/>
        <v>2.2564212522831317</v>
      </c>
      <c r="AJ214" s="22">
        <f t="shared" si="56"/>
        <v>2.2885339586859725</v>
      </c>
      <c r="AK214" s="22">
        <f t="shared" si="56"/>
        <v>2.3119715091199051</v>
      </c>
      <c r="AL214" s="22">
        <f t="shared" si="56"/>
        <v>2.3330380155160624</v>
      </c>
      <c r="AM214" s="22">
        <f t="shared" si="56"/>
        <v>2.3517494196068016</v>
      </c>
      <c r="AN214" s="22">
        <f t="shared" si="56"/>
        <v>2.3835375417990745</v>
      </c>
      <c r="AO214" s="22">
        <f t="shared" si="56"/>
        <v>2.4090006575280825</v>
      </c>
      <c r="AP214" s="22">
        <f t="shared" si="56"/>
        <v>2.4339940576847026</v>
      </c>
      <c r="AQ214" s="22">
        <f t="shared" si="56"/>
        <v>2.4584995512779502</v>
      </c>
      <c r="AR214" s="22">
        <f t="shared" si="56"/>
        <v>2.4828238952012995</v>
      </c>
      <c r="AS214" s="22">
        <f t="shared" si="56"/>
        <v>2.5046601150138263</v>
      </c>
      <c r="AT214" s="22">
        <f t="shared" si="56"/>
        <v>2.4634311957996768</v>
      </c>
      <c r="AU214" s="22">
        <f t="shared" si="56"/>
        <v>2.41305551884499</v>
      </c>
      <c r="AV214" s="22">
        <f t="shared" si="56"/>
        <v>2.3655585172544238</v>
      </c>
      <c r="AW214" s="22">
        <f t="shared" si="56"/>
        <v>2.3156175247979878</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0.40488405007514677</v>
      </c>
      <c r="V215" s="22">
        <f t="shared" si="56"/>
        <v>0.40986348765236291</v>
      </c>
      <c r="W215" s="22">
        <f t="shared" si="56"/>
        <v>0.41569058377599444</v>
      </c>
      <c r="X215" s="22">
        <f t="shared" si="56"/>
        <v>0.42287337687881998</v>
      </c>
      <c r="Y215" s="22">
        <f t="shared" si="56"/>
        <v>0.43083948909294068</v>
      </c>
      <c r="Z215" s="22">
        <f t="shared" si="56"/>
        <v>0.43994434757272466</v>
      </c>
      <c r="AA215" s="22">
        <f t="shared" si="56"/>
        <v>0.44914387642432319</v>
      </c>
      <c r="AB215" s="22">
        <f t="shared" si="56"/>
        <v>0.45925869645881551</v>
      </c>
      <c r="AC215" s="22">
        <f t="shared" si="56"/>
        <v>0.46950747064421172</v>
      </c>
      <c r="AD215" s="22">
        <f t="shared" si="56"/>
        <v>0.4911298246659957</v>
      </c>
      <c r="AE215" s="22">
        <f t="shared" si="56"/>
        <v>0.51277376246560891</v>
      </c>
      <c r="AF215" s="22">
        <f t="shared" si="56"/>
        <v>0.53583187032759139</v>
      </c>
      <c r="AG215" s="22">
        <f t="shared" si="56"/>
        <v>0.56207643628355086</v>
      </c>
      <c r="AH215" s="22">
        <f t="shared" si="56"/>
        <v>0.58783353973330543</v>
      </c>
      <c r="AI215" s="22">
        <f t="shared" si="56"/>
        <v>0.61538528738750753</v>
      </c>
      <c r="AJ215" s="22">
        <f t="shared" si="56"/>
        <v>0.64527661326693864</v>
      </c>
      <c r="AK215" s="22">
        <f t="shared" si="56"/>
        <v>0.67408134085626836</v>
      </c>
      <c r="AL215" s="22">
        <f t="shared" si="56"/>
        <v>0.70352819443026682</v>
      </c>
      <c r="AM215" s="22">
        <f t="shared" si="56"/>
        <v>0.73363212375574727</v>
      </c>
      <c r="AN215" s="22">
        <f t="shared" si="56"/>
        <v>0.76452787642144748</v>
      </c>
      <c r="AO215" s="22">
        <f t="shared" si="56"/>
        <v>0.79457240409376606</v>
      </c>
      <c r="AP215" s="22">
        <f t="shared" si="56"/>
        <v>0.82563458221528374</v>
      </c>
      <c r="AQ215" s="22">
        <f t="shared" si="56"/>
        <v>0.85775303306019013</v>
      </c>
      <c r="AR215" s="22">
        <f t="shared" si="56"/>
        <v>0.89108515119874909</v>
      </c>
      <c r="AS215" s="22">
        <f t="shared" si="56"/>
        <v>0.92483899080099408</v>
      </c>
      <c r="AT215" s="22">
        <f t="shared" si="56"/>
        <v>0.93598793483320897</v>
      </c>
      <c r="AU215" s="22">
        <f t="shared" si="56"/>
        <v>0.94359082835355401</v>
      </c>
      <c r="AV215" s="22">
        <f t="shared" si="56"/>
        <v>0.95217451073973358</v>
      </c>
      <c r="AW215" s="22">
        <f t="shared" si="56"/>
        <v>0.95962583467377616</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5.9727899526368568E-2</v>
      </c>
      <c r="V216" s="22">
        <f t="shared" si="56"/>
        <v>5.9836675729280198E-2</v>
      </c>
      <c r="W216" s="22">
        <f t="shared" si="56"/>
        <v>5.9959249399707856E-2</v>
      </c>
      <c r="X216" s="22">
        <f t="shared" si="56"/>
        <v>6.0095351868613554E-2</v>
      </c>
      <c r="Y216" s="22">
        <f t="shared" si="56"/>
        <v>6.0177634005082255E-2</v>
      </c>
      <c r="Z216" s="22">
        <f t="shared" si="56"/>
        <v>6.0271320258102265E-2</v>
      </c>
      <c r="AA216" s="22">
        <f t="shared" si="56"/>
        <v>6.0374981580126101E-2</v>
      </c>
      <c r="AB216" s="22">
        <f t="shared" si="56"/>
        <v>6.0488842365611209E-2</v>
      </c>
      <c r="AC216" s="22">
        <f t="shared" si="56"/>
        <v>6.0611811942094841E-2</v>
      </c>
      <c r="AD216" s="22">
        <f t="shared" si="56"/>
        <v>6.06983759275012E-2</v>
      </c>
      <c r="AE216" s="22">
        <f t="shared" si="56"/>
        <v>6.0792530225501393E-2</v>
      </c>
      <c r="AF216" s="22">
        <f t="shared" si="56"/>
        <v>6.0895083008995501E-2</v>
      </c>
      <c r="AG216" s="22">
        <f t="shared" si="56"/>
        <v>6.1007134766683534E-2</v>
      </c>
      <c r="AH216" s="22">
        <f t="shared" si="56"/>
        <v>6.1125412792503671E-2</v>
      </c>
      <c r="AI216" s="22">
        <f t="shared" si="56"/>
        <v>6.1201054673147869E-2</v>
      </c>
      <c r="AJ216" s="22">
        <f t="shared" si="56"/>
        <v>6.1284263591400136E-2</v>
      </c>
      <c r="AK216" s="22">
        <f t="shared" si="56"/>
        <v>6.1372109438900577E-2</v>
      </c>
      <c r="AL216" s="22">
        <f t="shared" si="56"/>
        <v>6.1465744375397952E-2</v>
      </c>
      <c r="AM216" s="22">
        <f t="shared" si="56"/>
        <v>6.15649807034492E-2</v>
      </c>
      <c r="AN216" s="22">
        <f t="shared" si="56"/>
        <v>6.1623491081048712E-2</v>
      </c>
      <c r="AO216" s="22">
        <f t="shared" si="56"/>
        <v>6.1685855939589557E-2</v>
      </c>
      <c r="AP216" s="22">
        <f t="shared" si="56"/>
        <v>6.1753325345994238E-2</v>
      </c>
      <c r="AQ216" s="22">
        <f t="shared" si="56"/>
        <v>6.1825763222221122E-2</v>
      </c>
      <c r="AR216" s="22">
        <f t="shared" si="56"/>
        <v>6.190313080298479E-2</v>
      </c>
      <c r="AS216" s="22">
        <f t="shared" si="56"/>
        <v>6.1937271693977246E-2</v>
      </c>
      <c r="AT216" s="22">
        <f t="shared" si="56"/>
        <v>6.1958552786276926E-2</v>
      </c>
      <c r="AU216" s="22">
        <f t="shared" si="56"/>
        <v>6.1980930819069795E-2</v>
      </c>
      <c r="AV216" s="22">
        <f t="shared" si="56"/>
        <v>6.2007580683895905E-2</v>
      </c>
      <c r="AW216" s="22">
        <f t="shared" si="56"/>
        <v>6.203687329368316E-2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4.8610391330714729E-2</v>
      </c>
      <c r="V217" s="22">
        <f t="shared" si="56"/>
        <v>4.8698920373807381E-2</v>
      </c>
      <c r="W217" s="22">
        <f t="shared" si="56"/>
        <v>4.8798678679952065E-2</v>
      </c>
      <c r="X217" s="22">
        <f t="shared" si="56"/>
        <v>4.8909447589072369E-2</v>
      </c>
      <c r="Y217" s="22">
        <f t="shared" si="56"/>
        <v>4.8976414063450151E-2</v>
      </c>
      <c r="Z217" s="22">
        <f t="shared" si="56"/>
        <v>4.9052661938525685E-2</v>
      </c>
      <c r="AA217" s="22">
        <f t="shared" si="56"/>
        <v>4.9137028163847463E-2</v>
      </c>
      <c r="AB217" s="22">
        <f t="shared" si="56"/>
        <v>4.9229695366001629E-2</v>
      </c>
      <c r="AC217" s="22">
        <f t="shared" si="56"/>
        <v>4.9329775885859906E-2</v>
      </c>
      <c r="AD217" s="22">
        <f t="shared" si="56"/>
        <v>4.9400227203236169E-2</v>
      </c>
      <c r="AE217" s="22">
        <f t="shared" si="56"/>
        <v>4.9476856003303669E-2</v>
      </c>
      <c r="AF217" s="22">
        <f t="shared" si="56"/>
        <v>4.9560320028947183E-2</v>
      </c>
      <c r="AG217" s="22">
        <f t="shared" si="56"/>
        <v>4.9651514928377813E-2</v>
      </c>
      <c r="AH217" s="22">
        <f t="shared" si="56"/>
        <v>4.9747777163724013E-2</v>
      </c>
      <c r="AI217" s="22">
        <f t="shared" si="56"/>
        <v>4.9809339372478424E-2</v>
      </c>
      <c r="AJ217" s="22">
        <f t="shared" si="56"/>
        <v>4.9877060121249484E-2</v>
      </c>
      <c r="AK217" s="22">
        <f t="shared" si="56"/>
        <v>4.9948554700125304E-2</v>
      </c>
      <c r="AL217" s="22">
        <f t="shared" si="56"/>
        <v>5.0024760810526939E-2</v>
      </c>
      <c r="AM217" s="22">
        <f t="shared" si="56"/>
        <v>5.0105525692249665E-2</v>
      </c>
      <c r="AN217" s="22">
        <f t="shared" si="56"/>
        <v>5.015314518623111E-2</v>
      </c>
      <c r="AO217" s="22">
        <f t="shared" si="56"/>
        <v>5.0203901703754654E-2</v>
      </c>
      <c r="AP217" s="22">
        <f t="shared" si="56"/>
        <v>5.0258812629372172E-2</v>
      </c>
      <c r="AQ217" s="22">
        <f t="shared" si="56"/>
        <v>5.0317767214055016E-2</v>
      </c>
      <c r="AR217" s="22">
        <f t="shared" si="56"/>
        <v>5.0380733908130228E-2</v>
      </c>
      <c r="AS217" s="22">
        <f t="shared" si="56"/>
        <v>5.0408519952586543E-2</v>
      </c>
      <c r="AT217" s="22">
        <f t="shared" si="56"/>
        <v>5.042583986895454E-2</v>
      </c>
      <c r="AU217" s="22">
        <f t="shared" si="56"/>
        <v>5.0444052545775574E-2</v>
      </c>
      <c r="AV217" s="22">
        <f t="shared" si="56"/>
        <v>5.0465741913196513E-2</v>
      </c>
      <c r="AW217" s="22">
        <f t="shared" si="56"/>
        <v>5.0489582115784373E-2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7.5542064381065093E-3</v>
      </c>
      <c r="V218" s="22">
        <f t="shared" si="56"/>
        <v>7.5782813675955053E-3</v>
      </c>
      <c r="W218" s="22">
        <f t="shared" si="56"/>
        <v>7.6044384869322105E-3</v>
      </c>
      <c r="X218" s="22">
        <f t="shared" si="56"/>
        <v>7.6326502436862044E-3</v>
      </c>
      <c r="Y218" s="22">
        <f t="shared" si="56"/>
        <v>7.6502183183195108E-3</v>
      </c>
      <c r="Z218" s="22">
        <f t="shared" si="56"/>
        <v>7.6695343884536143E-3</v>
      </c>
      <c r="AA218" s="22">
        <f t="shared" si="56"/>
        <v>7.6903444181301598E-3</v>
      </c>
      <c r="AB218" s="22">
        <f t="shared" si="56"/>
        <v>7.7127045569016627E-3</v>
      </c>
      <c r="AC218" s="22">
        <f t="shared" si="56"/>
        <v>7.7364223542177131E-3</v>
      </c>
      <c r="AD218" s="22">
        <f t="shared" si="56"/>
        <v>7.7530063506026335E-3</v>
      </c>
      <c r="AE218" s="22">
        <f t="shared" si="56"/>
        <v>7.7707203598988521E-3</v>
      </c>
      <c r="AF218" s="22">
        <f t="shared" si="56"/>
        <v>7.7897236704747713E-3</v>
      </c>
      <c r="AG218" s="22">
        <f t="shared" si="56"/>
        <v>7.8102274542581739E-3</v>
      </c>
      <c r="AH218" s="22">
        <f t="shared" si="56"/>
        <v>7.8316297580619931E-3</v>
      </c>
      <c r="AI218" s="22">
        <f t="shared" si="56"/>
        <v>7.8448990385486181E-3</v>
      </c>
      <c r="AJ218" s="22">
        <f t="shared" si="56"/>
        <v>7.8593617227037914E-3</v>
      </c>
      <c r="AK218" s="22">
        <f t="shared" si="56"/>
        <v>7.8744810835778938E-3</v>
      </c>
      <c r="AL218" s="22">
        <f t="shared" si="56"/>
        <v>7.8904746921901088E-3</v>
      </c>
      <c r="AM218" s="22">
        <f t="shared" si="56"/>
        <v>7.9073119262949854E-3</v>
      </c>
      <c r="AN218" s="22">
        <f t="shared" si="56"/>
        <v>7.9165040970348727E-3</v>
      </c>
      <c r="AO218" s="22">
        <f t="shared" si="56"/>
        <v>7.9262563140872124E-3</v>
      </c>
      <c r="AP218" s="22">
        <f t="shared" si="56"/>
        <v>7.9368004966482338E-3</v>
      </c>
      <c r="AQ218" s="22">
        <f t="shared" si="56"/>
        <v>7.9481138267067097E-3</v>
      </c>
      <c r="AR218" s="22">
        <f t="shared" si="56"/>
        <v>7.9601910376334382E-3</v>
      </c>
      <c r="AS218" s="22">
        <f t="shared" si="56"/>
        <v>7.96428083472254E-3</v>
      </c>
      <c r="AT218" s="22">
        <f t="shared" si="56"/>
        <v>7.9659377902861934E-3</v>
      </c>
      <c r="AU218" s="22">
        <f t="shared" si="56"/>
        <v>7.9677064881148139E-3</v>
      </c>
      <c r="AV218" s="22">
        <f t="shared" si="56"/>
        <v>7.9701645495979506E-3</v>
      </c>
      <c r="AW218" s="22">
        <f t="shared" si="56"/>
        <v>7.9730181485450462E-3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9.1149503577846708E-2</v>
      </c>
      <c r="V219" s="22">
        <f t="shared" si="56"/>
        <v>9.1439993107034628E-2</v>
      </c>
      <c r="W219" s="22">
        <f t="shared" si="56"/>
        <v>9.1755606462600364E-2</v>
      </c>
      <c r="X219" s="22">
        <f t="shared" si="56"/>
        <v>9.2096011195281977E-2</v>
      </c>
      <c r="Y219" s="22">
        <f t="shared" si="56"/>
        <v>9.2307988627294835E-2</v>
      </c>
      <c r="Z219" s="22">
        <f t="shared" si="56"/>
        <v>9.2541057476845587E-2</v>
      </c>
      <c r="AA219" s="22">
        <f t="shared" si="56"/>
        <v>9.2792152530971853E-2</v>
      </c>
      <c r="AB219" s="22">
        <f t="shared" si="56"/>
        <v>9.306195129350936E-2</v>
      </c>
      <c r="AC219" s="22">
        <f t="shared" si="56"/>
        <v>9.3348131644686E-2</v>
      </c>
      <c r="AD219" s="22">
        <f t="shared" si="56"/>
        <v>9.3548235130102658E-2</v>
      </c>
      <c r="AE219" s="22">
        <f t="shared" si="56"/>
        <v>9.376197341842625E-2</v>
      </c>
      <c r="AF219" s="22">
        <f t="shared" si="56"/>
        <v>9.3991268492571042E-2</v>
      </c>
      <c r="AG219" s="22">
        <f t="shared" si="56"/>
        <v>9.4238668365560607E-2</v>
      </c>
      <c r="AH219" s="22">
        <f t="shared" si="56"/>
        <v>9.4496909834485776E-2</v>
      </c>
      <c r="AI219" s="22">
        <f t="shared" si="56"/>
        <v>9.46570177609901E-2</v>
      </c>
      <c r="AJ219" s="22">
        <f t="shared" si="56"/>
        <v>9.4831525367043507E-2</v>
      </c>
      <c r="AK219" s="22">
        <f t="shared" si="56"/>
        <v>9.5013956473391989E-2</v>
      </c>
      <c r="AL219" s="22">
        <f t="shared" si="56"/>
        <v>9.5206936304876089E-2</v>
      </c>
      <c r="AM219" s="22">
        <f t="shared" si="56"/>
        <v>9.5410095371663298E-2</v>
      </c>
      <c r="AN219" s="22">
        <f t="shared" si="56"/>
        <v>9.5521008649796235E-2</v>
      </c>
      <c r="AO219" s="22">
        <f t="shared" si="56"/>
        <v>9.5638679480000252E-2</v>
      </c>
      <c r="AP219" s="22">
        <f t="shared" si="56"/>
        <v>9.5765906213072141E-2</v>
      </c>
      <c r="AQ219" s="22">
        <f t="shared" si="56"/>
        <v>9.5902413525533289E-2</v>
      </c>
      <c r="AR219" s="22">
        <f t="shared" si="56"/>
        <v>9.6048137869922806E-2</v>
      </c>
      <c r="AS219" s="22">
        <f t="shared" si="56"/>
        <v>9.6097485604520763E-2</v>
      </c>
      <c r="AT219" s="22">
        <f t="shared" si="56"/>
        <v>9.6117478528769645E-2</v>
      </c>
      <c r="AU219" s="22">
        <f t="shared" si="56"/>
        <v>9.6138819741824741E-2</v>
      </c>
      <c r="AV219" s="22">
        <f t="shared" si="56"/>
        <v>9.6168478857681275E-2</v>
      </c>
      <c r="AW219" s="22">
        <f t="shared" si="56"/>
        <v>9.6202910552071516E-2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0.10428056541130729</v>
      </c>
      <c r="V222" s="22">
        <f t="shared" si="57"/>
        <v>0.10273817955641536</v>
      </c>
      <c r="W222" s="22">
        <f t="shared" si="57"/>
        <v>0.10145552863598629</v>
      </c>
      <c r="X222" s="22">
        <f t="shared" si="57"/>
        <v>0.10053835440762707</v>
      </c>
      <c r="Y222" s="22">
        <f t="shared" si="57"/>
        <v>9.9858519543689628E-2</v>
      </c>
      <c r="Z222" s="22">
        <f t="shared" si="57"/>
        <v>9.9447707040955638E-2</v>
      </c>
      <c r="AA222" s="22">
        <f t="shared" si="57"/>
        <v>9.9046883133818917E-2</v>
      </c>
      <c r="AB222" s="22">
        <f t="shared" si="57"/>
        <v>9.8838170992434499E-2</v>
      </c>
      <c r="AC222" s="22">
        <f t="shared" si="57"/>
        <v>9.8636331075886999E-2</v>
      </c>
      <c r="AD222" s="22">
        <f t="shared" si="57"/>
        <v>0.10059832759435153</v>
      </c>
      <c r="AE222" s="22">
        <f t="shared" si="57"/>
        <v>0.10242455133755742</v>
      </c>
      <c r="AF222" s="22">
        <f t="shared" si="57"/>
        <v>0.10440410175997709</v>
      </c>
      <c r="AG222" s="22">
        <f t="shared" si="57"/>
        <v>0.10687340603336827</v>
      </c>
      <c r="AH222" s="22">
        <f t="shared" si="57"/>
        <v>0.10908219845414112</v>
      </c>
      <c r="AI222" s="22">
        <f t="shared" si="57"/>
        <v>0.11149904956243303</v>
      </c>
      <c r="AJ222" s="22">
        <f t="shared" si="57"/>
        <v>0.11418276251973131</v>
      </c>
      <c r="AK222" s="22">
        <f t="shared" si="57"/>
        <v>0.11649317237961981</v>
      </c>
      <c r="AL222" s="22">
        <f t="shared" si="57"/>
        <v>0.11875534804149991</v>
      </c>
      <c r="AM222" s="22">
        <f t="shared" si="57"/>
        <v>0.12097058670176176</v>
      </c>
      <c r="AN222" s="22">
        <f t="shared" si="57"/>
        <v>0.12333993516160081</v>
      </c>
      <c r="AO222" s="22">
        <f t="shared" si="57"/>
        <v>0.12541492674313065</v>
      </c>
      <c r="AP222" s="22">
        <f t="shared" si="57"/>
        <v>0.12751032243637175</v>
      </c>
      <c r="AQ222" s="22">
        <f t="shared" si="57"/>
        <v>0.12962661312433388</v>
      </c>
      <c r="AR222" s="22">
        <f t="shared" si="57"/>
        <v>0.13178226231309467</v>
      </c>
      <c r="AS222" s="22">
        <f t="shared" si="57"/>
        <v>0.13387040675986037</v>
      </c>
      <c r="AT222" s="22">
        <f t="shared" si="57"/>
        <v>0.13249052289739111</v>
      </c>
      <c r="AU222" s="22">
        <f t="shared" si="57"/>
        <v>0.13060251554885594</v>
      </c>
      <c r="AV222" s="22">
        <f t="shared" si="57"/>
        <v>0.12887566658933464</v>
      </c>
      <c r="AW222" s="22">
        <f t="shared" si="57"/>
        <v>0.12700945550878659</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2.6456377664760063E-2</v>
      </c>
      <c r="V223" s="22">
        <f t="shared" si="57"/>
        <v>2.6065068483410149E-2</v>
      </c>
      <c r="W223" s="22">
        <f t="shared" si="57"/>
        <v>2.5739655046792514E-2</v>
      </c>
      <c r="X223" s="22">
        <f t="shared" si="57"/>
        <v>2.5506964442611874E-2</v>
      </c>
      <c r="Y223" s="22">
        <f t="shared" si="57"/>
        <v>2.5334487741521323E-2</v>
      </c>
      <c r="Z223" s="22">
        <f t="shared" si="57"/>
        <v>2.5230263040793365E-2</v>
      </c>
      <c r="AA223" s="22">
        <f t="shared" si="57"/>
        <v>2.5128572484912244E-2</v>
      </c>
      <c r="AB223" s="22">
        <f t="shared" si="57"/>
        <v>2.5075621417626519E-2</v>
      </c>
      <c r="AC223" s="22">
        <f t="shared" si="57"/>
        <v>2.5024413860025133E-2</v>
      </c>
      <c r="AD223" s="22">
        <f t="shared" si="57"/>
        <v>2.5522179869105606E-2</v>
      </c>
      <c r="AE223" s="22">
        <f t="shared" si="57"/>
        <v>2.5985499806622646E-2</v>
      </c>
      <c r="AF223" s="22">
        <f t="shared" si="57"/>
        <v>2.6487719308170253E-2</v>
      </c>
      <c r="AG223" s="22">
        <f t="shared" si="57"/>
        <v>2.7114191231949816E-2</v>
      </c>
      <c r="AH223" s="22">
        <f t="shared" si="57"/>
        <v>2.7674570303894221E-2</v>
      </c>
      <c r="AI223" s="22">
        <f t="shared" si="57"/>
        <v>2.8287734659383341E-2</v>
      </c>
      <c r="AJ223" s="22">
        <f t="shared" si="57"/>
        <v>2.8968602885040228E-2</v>
      </c>
      <c r="AK223" s="22">
        <f t="shared" si="57"/>
        <v>2.9554762689338411E-2</v>
      </c>
      <c r="AL223" s="22">
        <f t="shared" si="57"/>
        <v>3.0128685293408199E-2</v>
      </c>
      <c r="AM223" s="22">
        <f t="shared" si="57"/>
        <v>3.0690699800927448E-2</v>
      </c>
      <c r="AN223" s="22">
        <f t="shared" si="57"/>
        <v>3.1291812553104023E-2</v>
      </c>
      <c r="AO223" s="22">
        <f t="shared" si="57"/>
        <v>3.1818245841182431E-2</v>
      </c>
      <c r="AP223" s="22">
        <f t="shared" si="57"/>
        <v>3.2349855730319919E-2</v>
      </c>
      <c r="AQ223" s="22">
        <f t="shared" si="57"/>
        <v>3.2886766759410581E-2</v>
      </c>
      <c r="AR223" s="22">
        <f t="shared" si="57"/>
        <v>3.3433663190453565E-2</v>
      </c>
      <c r="AS223" s="22">
        <f t="shared" si="57"/>
        <v>3.3963433410669631E-2</v>
      </c>
      <c r="AT223" s="22">
        <f t="shared" si="57"/>
        <v>3.3613351605349492E-2</v>
      </c>
      <c r="AU223" s="22">
        <f t="shared" si="57"/>
        <v>3.3134356931225184E-2</v>
      </c>
      <c r="AV223" s="22">
        <f t="shared" si="57"/>
        <v>3.2696248755814977E-2</v>
      </c>
      <c r="AW223" s="22">
        <f t="shared" si="57"/>
        <v>3.2222783878113177E-2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0.17614567671319886</v>
      </c>
      <c r="V224" s="22">
        <f t="shared" si="57"/>
        <v>0.17787897676794623</v>
      </c>
      <c r="W224" s="22">
        <f t="shared" si="57"/>
        <v>0.17981654601399147</v>
      </c>
      <c r="X224" s="22">
        <f t="shared" si="57"/>
        <v>0.18207649015211952</v>
      </c>
      <c r="Y224" s="22">
        <f t="shared" si="57"/>
        <v>0.18440096522571381</v>
      </c>
      <c r="Z224" s="22">
        <f t="shared" si="57"/>
        <v>0.18699045607979251</v>
      </c>
      <c r="AA224" s="22">
        <f t="shared" si="57"/>
        <v>0.18959927969039292</v>
      </c>
      <c r="AB224" s="22">
        <f t="shared" si="57"/>
        <v>0.19241847629568934</v>
      </c>
      <c r="AC224" s="22">
        <f t="shared" si="57"/>
        <v>0.19526508717943455</v>
      </c>
      <c r="AD224" s="22">
        <f t="shared" si="57"/>
        <v>0.20034437202869937</v>
      </c>
      <c r="AE224" s="22">
        <f t="shared" si="57"/>
        <v>0.20538817472437035</v>
      </c>
      <c r="AF224" s="22">
        <f t="shared" si="57"/>
        <v>0.21071555491000082</v>
      </c>
      <c r="AG224" s="22">
        <f t="shared" si="57"/>
        <v>0.21672538136085742</v>
      </c>
      <c r="AH224" s="22">
        <f t="shared" si="57"/>
        <v>0.22257596850826059</v>
      </c>
      <c r="AI224" s="22">
        <f t="shared" si="57"/>
        <v>0.22868706456506227</v>
      </c>
      <c r="AJ224" s="22">
        <f t="shared" si="57"/>
        <v>0.23527051265341281</v>
      </c>
      <c r="AK224" s="22">
        <f t="shared" si="57"/>
        <v>0.24155568527344778</v>
      </c>
      <c r="AL224" s="22">
        <f t="shared" si="57"/>
        <v>0.24793050880999448</v>
      </c>
      <c r="AM224" s="22">
        <f t="shared" si="57"/>
        <v>0.25439703694313381</v>
      </c>
      <c r="AN224" s="22">
        <f t="shared" si="57"/>
        <v>0.26110092224117815</v>
      </c>
      <c r="AO224" s="22">
        <f t="shared" si="57"/>
        <v>0.2675756230534076</v>
      </c>
      <c r="AP224" s="22">
        <f t="shared" si="57"/>
        <v>0.27423152647705579</v>
      </c>
      <c r="AQ224" s="22">
        <f t="shared" si="57"/>
        <v>0.28107508262952857</v>
      </c>
      <c r="AR224" s="22">
        <f t="shared" si="57"/>
        <v>0.28813837369917716</v>
      </c>
      <c r="AS224" s="22">
        <f t="shared" si="57"/>
        <v>0.29515389972723893</v>
      </c>
      <c r="AT224" s="22">
        <f t="shared" si="57"/>
        <v>0.29726306012503578</v>
      </c>
      <c r="AU224" s="22">
        <f t="shared" si="57"/>
        <v>0.29860255687749043</v>
      </c>
      <c r="AV224" s="22">
        <f t="shared" si="57"/>
        <v>0.30014712296784329</v>
      </c>
      <c r="AW224" s="22">
        <f t="shared" si="57"/>
        <v>0.30144510826307597</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0.72752669754706611</v>
      </c>
      <c r="V225" s="22">
        <f t="shared" si="57"/>
        <v>0.72451271312196042</v>
      </c>
      <c r="W225" s="22">
        <f t="shared" si="57"/>
        <v>0.72386380729267963</v>
      </c>
      <c r="X225" s="22">
        <f t="shared" si="57"/>
        <v>0.72686692182023782</v>
      </c>
      <c r="Y225" s="22">
        <f t="shared" si="57"/>
        <v>0.73292827804926364</v>
      </c>
      <c r="Z225" s="22">
        <f t="shared" si="57"/>
        <v>0.74185915324788143</v>
      </c>
      <c r="AA225" s="22">
        <f t="shared" si="57"/>
        <v>0.75082768328919247</v>
      </c>
      <c r="AB225" s="22">
        <f t="shared" si="57"/>
        <v>0.76195899877781781</v>
      </c>
      <c r="AC225" s="22">
        <f t="shared" si="57"/>
        <v>0.77317728193781265</v>
      </c>
      <c r="AD225" s="22">
        <f t="shared" si="57"/>
        <v>0.81064770200115277</v>
      </c>
      <c r="AE225" s="22">
        <f t="shared" si="57"/>
        <v>0.84717434994982244</v>
      </c>
      <c r="AF225" s="22">
        <f t="shared" si="57"/>
        <v>0.88623860906679464</v>
      </c>
      <c r="AG225" s="22">
        <f t="shared" si="57"/>
        <v>0.9320843513105207</v>
      </c>
      <c r="AH225" s="22">
        <f t="shared" si="57"/>
        <v>0.97558914720321399</v>
      </c>
      <c r="AI225" s="22">
        <f t="shared" si="57"/>
        <v>1.0230772182783778</v>
      </c>
      <c r="AJ225" s="22">
        <f t="shared" si="57"/>
        <v>1.0749365154437325</v>
      </c>
      <c r="AK225" s="22">
        <f t="shared" si="57"/>
        <v>1.1230158570622424</v>
      </c>
      <c r="AL225" s="22">
        <f t="shared" si="57"/>
        <v>1.1714330012487373</v>
      </c>
      <c r="AM225" s="22">
        <f t="shared" si="57"/>
        <v>1.2202093313626119</v>
      </c>
      <c r="AN225" s="22">
        <f t="shared" si="57"/>
        <v>1.2725138572395742</v>
      </c>
      <c r="AO225" s="22">
        <f t="shared" si="57"/>
        <v>1.3218795353236785</v>
      </c>
      <c r="AP225" s="22">
        <f t="shared" si="57"/>
        <v>1.3725368987082276</v>
      </c>
      <c r="AQ225" s="22">
        <f t="shared" si="57"/>
        <v>1.4245344546022212</v>
      </c>
      <c r="AR225" s="22">
        <f t="shared" si="57"/>
        <v>1.4781775102430434</v>
      </c>
      <c r="AS225" s="22">
        <f t="shared" si="57"/>
        <v>1.5324380434637692</v>
      </c>
      <c r="AT225" s="22">
        <f t="shared" si="57"/>
        <v>1.5373540811595001</v>
      </c>
      <c r="AU225" s="22">
        <f t="shared" si="57"/>
        <v>1.5346415290130659</v>
      </c>
      <c r="AV225" s="22">
        <f t="shared" si="57"/>
        <v>1.534009523778094</v>
      </c>
      <c r="AW225" s="22">
        <f t="shared" si="57"/>
        <v>1.5310019231216234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1.1019017173571768</v>
      </c>
      <c r="V227" s="22">
        <f t="shared" si="57"/>
        <v>1.104347037264287</v>
      </c>
      <c r="W227" s="22">
        <f t="shared" si="57"/>
        <v>1.1077085957772288</v>
      </c>
      <c r="X227" s="22">
        <f t="shared" si="57"/>
        <v>1.112396508776988</v>
      </c>
      <c r="Y227" s="22">
        <f t="shared" si="57"/>
        <v>1.1171332347281706</v>
      </c>
      <c r="Z227" s="22">
        <f t="shared" si="57"/>
        <v>1.1229398932620429</v>
      </c>
      <c r="AA227" s="22">
        <f t="shared" si="57"/>
        <v>1.1289063276192273</v>
      </c>
      <c r="AB227" s="22">
        <f t="shared" si="57"/>
        <v>1.1357132812097084</v>
      </c>
      <c r="AC227" s="22">
        <f t="shared" si="57"/>
        <v>1.1426889291273503</v>
      </c>
      <c r="AD227" s="22">
        <f t="shared" si="57"/>
        <v>1.1574508790611446</v>
      </c>
      <c r="AE227" s="22">
        <f t="shared" si="57"/>
        <v>1.1720768020799477</v>
      </c>
      <c r="AF227" s="22">
        <f t="shared" ref="L227:AW234" si="58">AF1483</f>
        <v>1.1876965613218127</v>
      </c>
      <c r="AG227" s="22">
        <f t="shared" si="58"/>
        <v>1.2057030914764186</v>
      </c>
      <c r="AH227" s="22">
        <f t="shared" si="58"/>
        <v>1.2231117988707176</v>
      </c>
      <c r="AI227" s="22">
        <f t="shared" si="58"/>
        <v>1.2411628415725382</v>
      </c>
      <c r="AJ227" s="22">
        <f t="shared" si="58"/>
        <v>1.2608171114404865</v>
      </c>
      <c r="AK227" s="22">
        <f t="shared" si="58"/>
        <v>1.2793814967861539</v>
      </c>
      <c r="AL227" s="22">
        <f t="shared" si="58"/>
        <v>1.2982099834095358</v>
      </c>
      <c r="AM227" s="22">
        <f t="shared" si="58"/>
        <v>1.3173069601515912</v>
      </c>
      <c r="AN227" s="22">
        <f t="shared" si="58"/>
        <v>1.3369511524212199</v>
      </c>
      <c r="AO227" s="22">
        <f t="shared" si="58"/>
        <v>1.3557556042329248</v>
      </c>
      <c r="AP227" s="22">
        <f t="shared" si="58"/>
        <v>1.3751290138005747</v>
      </c>
      <c r="AQ227" s="22">
        <f t="shared" si="58"/>
        <v>1.3950878981784689</v>
      </c>
      <c r="AR227" s="22">
        <f t="shared" si="58"/>
        <v>1.415735599456436</v>
      </c>
      <c r="AS227" s="22">
        <f t="shared" si="58"/>
        <v>1.4359410929410399</v>
      </c>
      <c r="AT227" s="22">
        <f t="shared" si="58"/>
        <v>1.4395666630067512</v>
      </c>
      <c r="AU227" s="22">
        <f t="shared" si="58"/>
        <v>1.4406528168370132</v>
      </c>
      <c r="AV227" s="22">
        <f t="shared" si="58"/>
        <v>1.442483230455835</v>
      </c>
      <c r="AW227" s="22">
        <f t="shared" si="58"/>
        <v>1.443542365066355</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0.75040260882848964</v>
      </c>
      <c r="V228" s="22">
        <f t="shared" si="58"/>
        <v>0.75206788841632533</v>
      </c>
      <c r="W228" s="22">
        <f t="shared" si="58"/>
        <v>0.75435713276371708</v>
      </c>
      <c r="X228" s="22">
        <f t="shared" si="58"/>
        <v>0.75754963359166516</v>
      </c>
      <c r="Y228" s="22">
        <f t="shared" si="58"/>
        <v>0.760775376373515</v>
      </c>
      <c r="Z228" s="22">
        <f t="shared" si="58"/>
        <v>0.76472975056474957</v>
      </c>
      <c r="AA228" s="22">
        <f t="shared" si="58"/>
        <v>0.76879293318485942</v>
      </c>
      <c r="AB228" s="22">
        <f t="shared" si="58"/>
        <v>0.773428515153751</v>
      </c>
      <c r="AC228" s="22">
        <f t="shared" si="58"/>
        <v>0.7781789791136603</v>
      </c>
      <c r="AD228" s="22">
        <f t="shared" si="58"/>
        <v>0.78823196802113116</v>
      </c>
      <c r="AE228" s="22">
        <f t="shared" si="58"/>
        <v>0.79819232166878484</v>
      </c>
      <c r="AF228" s="22">
        <f t="shared" si="58"/>
        <v>0.80882948458425841</v>
      </c>
      <c r="AG228" s="22">
        <f t="shared" si="58"/>
        <v>0.82109205482180458</v>
      </c>
      <c r="AH228" s="22">
        <f t="shared" si="58"/>
        <v>0.83294750366922621</v>
      </c>
      <c r="AI228" s="22">
        <f t="shared" si="58"/>
        <v>0.84524038725598427</v>
      </c>
      <c r="AJ228" s="22">
        <f t="shared" si="58"/>
        <v>0.85862507951229627</v>
      </c>
      <c r="AK228" s="22">
        <f t="shared" si="58"/>
        <v>0.87126755295184966</v>
      </c>
      <c r="AL228" s="22">
        <f t="shared" si="58"/>
        <v>0.88408988116853038</v>
      </c>
      <c r="AM228" s="22">
        <f t="shared" si="58"/>
        <v>0.89709505299306103</v>
      </c>
      <c r="AN228" s="22">
        <f t="shared" si="58"/>
        <v>0.91047288233596557</v>
      </c>
      <c r="AO228" s="22">
        <f t="shared" si="58"/>
        <v>0.923278842681446</v>
      </c>
      <c r="AP228" s="22">
        <f t="shared" si="58"/>
        <v>0.93647226715158449</v>
      </c>
      <c r="AQ228" s="22">
        <f t="shared" si="58"/>
        <v>0.95006440397336878</v>
      </c>
      <c r="AR228" s="22">
        <f t="shared" si="58"/>
        <v>0.96412562981704841</v>
      </c>
      <c r="AS228" s="22">
        <f t="shared" si="58"/>
        <v>0.97788570912782347</v>
      </c>
      <c r="AT228" s="22">
        <f t="shared" si="58"/>
        <v>0.98035474714904147</v>
      </c>
      <c r="AU228" s="22">
        <f t="shared" si="58"/>
        <v>0.98109442533900959</v>
      </c>
      <c r="AV228" s="22">
        <f t="shared" si="58"/>
        <v>0.98234094953727802</v>
      </c>
      <c r="AW228" s="22">
        <f t="shared" si="58"/>
        <v>0.98306222745373362</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12.481060221572905</v>
      </c>
      <c r="V229" s="22">
        <f t="shared" si="58"/>
        <v>12.344947057262504</v>
      </c>
      <c r="W229" s="22">
        <f t="shared" si="58"/>
        <v>12.236763591756228</v>
      </c>
      <c r="X229" s="22">
        <f t="shared" si="58"/>
        <v>12.169155213671388</v>
      </c>
      <c r="Y229" s="22">
        <f t="shared" si="58"/>
        <v>12.123211145837072</v>
      </c>
      <c r="Z229" s="22">
        <f t="shared" si="58"/>
        <v>12.107158405922103</v>
      </c>
      <c r="AA229" s="22">
        <f t="shared" si="58"/>
        <v>12.090801038827392</v>
      </c>
      <c r="AB229" s="22">
        <f t="shared" si="58"/>
        <v>12.095617820051674</v>
      </c>
      <c r="AC229" s="22">
        <f t="shared" si="58"/>
        <v>12.099959813238058</v>
      </c>
      <c r="AD229" s="22">
        <f t="shared" si="58"/>
        <v>12.250928540340333</v>
      </c>
      <c r="AE229" s="22">
        <f t="shared" si="58"/>
        <v>12.379498400340626</v>
      </c>
      <c r="AF229" s="22">
        <f t="shared" si="58"/>
        <v>12.519145334584479</v>
      </c>
      <c r="AG229" s="22">
        <f t="shared" si="58"/>
        <v>12.70766953220136</v>
      </c>
      <c r="AH229" s="22">
        <f t="shared" si="58"/>
        <v>12.858669484160288</v>
      </c>
      <c r="AI229" s="22">
        <f t="shared" si="58"/>
        <v>13.022606539827569</v>
      </c>
      <c r="AJ229" s="22">
        <f t="shared" si="58"/>
        <v>13.207940346620095</v>
      </c>
      <c r="AK229" s="22">
        <f t="shared" si="58"/>
        <v>13.343206754543544</v>
      </c>
      <c r="AL229" s="22">
        <f t="shared" si="58"/>
        <v>13.464789027219062</v>
      </c>
      <c r="AM229" s="22">
        <f t="shared" si="58"/>
        <v>13.572779170032538</v>
      </c>
      <c r="AN229" s="22">
        <f t="shared" si="58"/>
        <v>13.756239686339526</v>
      </c>
      <c r="AO229" s="22">
        <f t="shared" si="58"/>
        <v>13.903196349277103</v>
      </c>
      <c r="AP229" s="22">
        <f t="shared" si="58"/>
        <v>14.047442117217296</v>
      </c>
      <c r="AQ229" s="22">
        <f t="shared" si="58"/>
        <v>14.188872003505695</v>
      </c>
      <c r="AR229" s="22">
        <f t="shared" si="58"/>
        <v>14.329256410864343</v>
      </c>
      <c r="AS229" s="22">
        <f t="shared" si="58"/>
        <v>14.45528097238981</v>
      </c>
      <c r="AT229" s="22">
        <f t="shared" si="58"/>
        <v>14.217334271415888</v>
      </c>
      <c r="AU229" s="22">
        <f t="shared" si="58"/>
        <v>13.926598390651352</v>
      </c>
      <c r="AV229" s="22">
        <f t="shared" si="58"/>
        <v>13.652476365382505</v>
      </c>
      <c r="AW229" s="22">
        <f t="shared" si="58"/>
        <v>13.36424920287436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7.8481007499210067</v>
      </c>
      <c r="V230" s="22">
        <f t="shared" si="58"/>
        <v>7.7625126822460988</v>
      </c>
      <c r="W230" s="22">
        <f t="shared" si="58"/>
        <v>7.6944868317417239</v>
      </c>
      <c r="X230" s="22">
        <f t="shared" si="58"/>
        <v>7.6519746289857826</v>
      </c>
      <c r="Y230" s="22">
        <f t="shared" si="58"/>
        <v>7.6230849620164909</v>
      </c>
      <c r="Z230" s="22">
        <f t="shared" si="58"/>
        <v>7.612990986190046</v>
      </c>
      <c r="AA230" s="22">
        <f t="shared" si="58"/>
        <v>7.6027054605468916</v>
      </c>
      <c r="AB230" s="22">
        <f t="shared" si="58"/>
        <v>7.6057342564718695</v>
      </c>
      <c r="AC230" s="22">
        <f t="shared" si="58"/>
        <v>7.6084645052950659</v>
      </c>
      <c r="AD230" s="22">
        <f t="shared" si="58"/>
        <v>7.7033937628542999</v>
      </c>
      <c r="AE230" s="22">
        <f t="shared" si="58"/>
        <v>7.7842385946852906</v>
      </c>
      <c r="AF230" s="22">
        <f t="shared" si="58"/>
        <v>7.8720486997490475</v>
      </c>
      <c r="AG230" s="22">
        <f t="shared" si="58"/>
        <v>7.9905928675063622</v>
      </c>
      <c r="AH230" s="22">
        <f t="shared" si="58"/>
        <v>8.085541759280682</v>
      </c>
      <c r="AI230" s="22">
        <f t="shared" si="58"/>
        <v>8.1886255123178167</v>
      </c>
      <c r="AJ230" s="22">
        <f t="shared" si="58"/>
        <v>8.3051635597474807</v>
      </c>
      <c r="AK230" s="22">
        <f t="shared" si="58"/>
        <v>8.3902191863222342</v>
      </c>
      <c r="AL230" s="22">
        <f t="shared" si="58"/>
        <v>8.4666702175986153</v>
      </c>
      <c r="AM230" s="22">
        <f t="shared" si="58"/>
        <v>8.534574506637588</v>
      </c>
      <c r="AN230" s="22">
        <f t="shared" si="58"/>
        <v>8.6499346274966431</v>
      </c>
      <c r="AO230" s="22">
        <f t="shared" si="58"/>
        <v>8.7423410958680403</v>
      </c>
      <c r="AP230" s="22">
        <f t="shared" si="58"/>
        <v>8.8330429512751323</v>
      </c>
      <c r="AQ230" s="22">
        <f t="shared" si="58"/>
        <v>8.9219741780248203</v>
      </c>
      <c r="AR230" s="22">
        <f t="shared" si="58"/>
        <v>9.0102480067789106</v>
      </c>
      <c r="AS230" s="22">
        <f t="shared" si="58"/>
        <v>9.0894923528727567</v>
      </c>
      <c r="AT230" s="22">
        <f t="shared" si="58"/>
        <v>8.9398712750794722</v>
      </c>
      <c r="AU230" s="22">
        <f t="shared" si="58"/>
        <v>8.7570563183890755</v>
      </c>
      <c r="AV230" s="22">
        <f t="shared" si="58"/>
        <v>8.5846881674555693</v>
      </c>
      <c r="AW230" s="22">
        <f t="shared" si="58"/>
        <v>8.4034506948314061</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5.9368092902715741</v>
      </c>
      <c r="V232" s="22">
        <f t="shared" si="58"/>
        <v>5.9476213827296576</v>
      </c>
      <c r="W232" s="22">
        <f t="shared" si="58"/>
        <v>5.9598049102119255</v>
      </c>
      <c r="X232" s="22">
        <f t="shared" si="58"/>
        <v>5.9733331676633945</v>
      </c>
      <c r="Y232" s="22">
        <f t="shared" si="58"/>
        <v>5.9815118137581766</v>
      </c>
      <c r="Z232" s="22">
        <f t="shared" si="58"/>
        <v>5.9908240015583578</v>
      </c>
      <c r="AA232" s="22">
        <f t="shared" si="58"/>
        <v>6.0011276871812091</v>
      </c>
      <c r="AB232" s="22">
        <f t="shared" si="58"/>
        <v>6.01244517489509</v>
      </c>
      <c r="AC232" s="22">
        <f t="shared" si="58"/>
        <v>6.024668054485331</v>
      </c>
      <c r="AD232" s="22">
        <f t="shared" si="58"/>
        <v>6.0332723060468076</v>
      </c>
      <c r="AE232" s="22">
        <f t="shared" si="58"/>
        <v>6.0426310163901986</v>
      </c>
      <c r="AF232" s="22">
        <f t="shared" si="58"/>
        <v>6.0528245159543719</v>
      </c>
      <c r="AG232" s="22">
        <f t="shared" si="58"/>
        <v>6.0639621906643262</v>
      </c>
      <c r="AH232" s="22">
        <f t="shared" si="58"/>
        <v>6.0757187414235574</v>
      </c>
      <c r="AI232" s="22">
        <f t="shared" si="58"/>
        <v>6.0832373620899975</v>
      </c>
      <c r="AJ232" s="22">
        <f t="shared" si="58"/>
        <v>6.0915081280608563</v>
      </c>
      <c r="AK232" s="22">
        <f t="shared" si="58"/>
        <v>6.1002397936256587</v>
      </c>
      <c r="AL232" s="22">
        <f t="shared" si="58"/>
        <v>6.1095468806871454</v>
      </c>
      <c r="AM232" s="22">
        <f t="shared" si="58"/>
        <v>6.1194107325717573</v>
      </c>
      <c r="AN232" s="22">
        <f t="shared" si="58"/>
        <v>6.1252265231162868</v>
      </c>
      <c r="AO232" s="22">
        <f t="shared" si="58"/>
        <v>6.1314254397784804</v>
      </c>
      <c r="AP232" s="22">
        <f t="shared" si="58"/>
        <v>6.1381317361982228</v>
      </c>
      <c r="AQ232" s="22">
        <f t="shared" si="58"/>
        <v>6.1453318865460762</v>
      </c>
      <c r="AR232" s="22">
        <f t="shared" si="58"/>
        <v>6.1530220376460782</v>
      </c>
      <c r="AS232" s="22">
        <f t="shared" si="58"/>
        <v>6.1564155599435209</v>
      </c>
      <c r="AT232" s="22">
        <f t="shared" si="58"/>
        <v>6.1585308492383684</v>
      </c>
      <c r="AU232" s="22">
        <f t="shared" si="58"/>
        <v>6.1607551717750102</v>
      </c>
      <c r="AV232" s="22">
        <f t="shared" si="58"/>
        <v>6.1634041041221836</v>
      </c>
      <c r="AW232" s="22">
        <f t="shared" si="58"/>
        <v>6.1663157189504343</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0.66272321245422106</v>
      </c>
      <c r="V233" s="22">
        <f t="shared" si="58"/>
        <v>0.66393016122027193</v>
      </c>
      <c r="W233" s="22">
        <f t="shared" si="58"/>
        <v>0.66529020262926652</v>
      </c>
      <c r="X233" s="22">
        <f t="shared" si="58"/>
        <v>0.66680035560855078</v>
      </c>
      <c r="Y233" s="22">
        <f t="shared" si="58"/>
        <v>0.66771333400291188</v>
      </c>
      <c r="Z233" s="22">
        <f t="shared" si="58"/>
        <v>0.66875284912158439</v>
      </c>
      <c r="AA233" s="22">
        <f t="shared" si="58"/>
        <v>0.66990304467313821</v>
      </c>
      <c r="AB233" s="22">
        <f t="shared" si="58"/>
        <v>0.6711664104724987</v>
      </c>
      <c r="AC233" s="22">
        <f t="shared" si="58"/>
        <v>0.6725308447386894</v>
      </c>
      <c r="AD233" s="22">
        <f t="shared" si="58"/>
        <v>0.6734913332699497</v>
      </c>
      <c r="AE233" s="22">
        <f t="shared" si="58"/>
        <v>0.67453604167811176</v>
      </c>
      <c r="AF233" s="22">
        <f t="shared" si="58"/>
        <v>0.67567393721206293</v>
      </c>
      <c r="AG233" s="22">
        <f t="shared" si="58"/>
        <v>0.67691723057086206</v>
      </c>
      <c r="AH233" s="22">
        <f t="shared" si="58"/>
        <v>0.67822960877026039</v>
      </c>
      <c r="AI233" s="22">
        <f t="shared" si="58"/>
        <v>0.67906890883830417</v>
      </c>
      <c r="AJ233" s="22">
        <f t="shared" si="58"/>
        <v>0.67999217053085115</v>
      </c>
      <c r="AK233" s="22">
        <f t="shared" si="58"/>
        <v>0.68096688222702506</v>
      </c>
      <c r="AL233" s="22">
        <f t="shared" si="58"/>
        <v>0.6820058279526503</v>
      </c>
      <c r="AM233" s="22">
        <f t="shared" si="58"/>
        <v>0.68310692507208359</v>
      </c>
      <c r="AN233" s="22">
        <f t="shared" si="58"/>
        <v>0.68375613901920285</v>
      </c>
      <c r="AO233" s="22">
        <f t="shared" si="58"/>
        <v>0.68444812115358522</v>
      </c>
      <c r="AP233" s="22">
        <f t="shared" si="58"/>
        <v>0.68519674185026924</v>
      </c>
      <c r="AQ233" s="22">
        <f t="shared" si="58"/>
        <v>0.68600049122731277</v>
      </c>
      <c r="AR233" s="22">
        <f t="shared" si="58"/>
        <v>0.68685893915650653</v>
      </c>
      <c r="AS233" s="22">
        <f t="shared" si="58"/>
        <v>0.68723775644514373</v>
      </c>
      <c r="AT233" s="22">
        <f t="shared" si="58"/>
        <v>0.68747388518841468</v>
      </c>
      <c r="AU233" s="22">
        <f t="shared" si="58"/>
        <v>0.68772218526088502</v>
      </c>
      <c r="AV233" s="22">
        <f t="shared" si="58"/>
        <v>0.68801788432562838</v>
      </c>
      <c r="AW233" s="22">
        <f t="shared" si="58"/>
        <v>0.68834290651146324</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0.75086991704070716</v>
      </c>
      <c r="V234" s="22">
        <f t="shared" si="59"/>
        <v>0.75326290702003529</v>
      </c>
      <c r="W234" s="22">
        <f t="shared" si="59"/>
        <v>0.7558628616529004</v>
      </c>
      <c r="X234" s="22">
        <f t="shared" si="59"/>
        <v>0.75866704229411064</v>
      </c>
      <c r="Y234" s="22">
        <f t="shared" si="59"/>
        <v>0.76041326657995134</v>
      </c>
      <c r="Z234" s="22">
        <f t="shared" si="59"/>
        <v>0.76233323740653391</v>
      </c>
      <c r="AA234" s="22">
        <f t="shared" si="59"/>
        <v>0.7644017042117327</v>
      </c>
      <c r="AB234" s="22">
        <f t="shared" si="59"/>
        <v>0.76662424812576768</v>
      </c>
      <c r="AC234" s="22">
        <f t="shared" si="59"/>
        <v>0.76898174002766417</v>
      </c>
      <c r="AD234" s="22">
        <f t="shared" si="59"/>
        <v>0.77063014930688833</v>
      </c>
      <c r="AE234" s="22">
        <f t="shared" si="59"/>
        <v>0.77239087914657267</v>
      </c>
      <c r="AF234" s="22">
        <f t="shared" si="59"/>
        <v>0.77427976242670926</v>
      </c>
      <c r="AG234" s="22">
        <f t="shared" si="59"/>
        <v>0.77631778912807148</v>
      </c>
      <c r="AH234" s="22">
        <f t="shared" si="59"/>
        <v>0.77844512655435472</v>
      </c>
      <c r="AI234" s="22">
        <f t="shared" si="59"/>
        <v>0.7797640610605554</v>
      </c>
      <c r="AJ234" s="22">
        <f t="shared" si="59"/>
        <v>0.78120161701573809</v>
      </c>
      <c r="AK234" s="22">
        <f t="shared" si="59"/>
        <v>0.78270444505442915</v>
      </c>
      <c r="AL234" s="22">
        <f t="shared" si="59"/>
        <v>0.78429417121166733</v>
      </c>
      <c r="AM234" s="22">
        <f t="shared" si="59"/>
        <v>0.78596775171004374</v>
      </c>
      <c r="AN234" s="22">
        <f t="shared" si="59"/>
        <v>0.78688143133177946</v>
      </c>
      <c r="AO234" s="22">
        <f t="shared" si="59"/>
        <v>0.78785077820746408</v>
      </c>
      <c r="AP234" s="22">
        <f t="shared" si="59"/>
        <v>0.7888988445463605</v>
      </c>
      <c r="AQ234" s="22">
        <f t="shared" si="59"/>
        <v>0.79002336229313685</v>
      </c>
      <c r="AR234" s="22">
        <f t="shared" si="59"/>
        <v>0.79122380795754044</v>
      </c>
      <c r="AS234" s="22">
        <f t="shared" si="59"/>
        <v>0.7916303239332646</v>
      </c>
      <c r="AT234" s="22">
        <f t="shared" si="59"/>
        <v>0.79179502132362767</v>
      </c>
      <c r="AU234" s="22">
        <f t="shared" si="59"/>
        <v>0.79197082562586996</v>
      </c>
      <c r="AV234" s="22">
        <f t="shared" si="59"/>
        <v>0.79221515101425422</v>
      </c>
      <c r="AW234" s="22">
        <f t="shared" si="59"/>
        <v>0.79249879187345329</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1.2426744605643545</v>
      </c>
      <c r="V235" s="22">
        <f t="shared" si="59"/>
        <v>1.2466348103722378</v>
      </c>
      <c r="W235" s="22">
        <f t="shared" si="59"/>
        <v>1.2509376824777296</v>
      </c>
      <c r="X235" s="22">
        <f t="shared" si="59"/>
        <v>1.2555785444786665</v>
      </c>
      <c r="Y235" s="22">
        <f t="shared" si="59"/>
        <v>1.2584685102013364</v>
      </c>
      <c r="Z235" s="22">
        <f t="shared" si="59"/>
        <v>1.261646022919686</v>
      </c>
      <c r="AA235" s="22">
        <f t="shared" si="59"/>
        <v>1.2650692934663017</v>
      </c>
      <c r="AB235" s="22">
        <f t="shared" si="59"/>
        <v>1.2687475584983314</v>
      </c>
      <c r="AC235" s="22">
        <f t="shared" si="59"/>
        <v>1.272649159709125</v>
      </c>
      <c r="AD235" s="22">
        <f t="shared" si="59"/>
        <v>1.2753772435827231</v>
      </c>
      <c r="AE235" s="22">
        <f t="shared" si="59"/>
        <v>1.2782912157023583</v>
      </c>
      <c r="AF235" s="22">
        <f t="shared" si="59"/>
        <v>1.2814172791628093</v>
      </c>
      <c r="AG235" s="22">
        <f t="shared" si="59"/>
        <v>1.2847901719558945</v>
      </c>
      <c r="AH235" s="22">
        <f t="shared" si="59"/>
        <v>1.2883108721845891</v>
      </c>
      <c r="AI235" s="22">
        <f t="shared" si="59"/>
        <v>1.2904936820013306</v>
      </c>
      <c r="AJ235" s="22">
        <f t="shared" si="59"/>
        <v>1.2928728079066252</v>
      </c>
      <c r="AK235" s="22">
        <f t="shared" si="59"/>
        <v>1.2953599577842783</v>
      </c>
      <c r="AL235" s="22">
        <f t="shared" si="59"/>
        <v>1.2979909222829984</v>
      </c>
      <c r="AM235" s="22">
        <f t="shared" si="59"/>
        <v>1.3007606640130009</v>
      </c>
      <c r="AN235" s="22">
        <f t="shared" si="59"/>
        <v>1.3022727852277429</v>
      </c>
      <c r="AO235" s="22">
        <f t="shared" si="59"/>
        <v>1.3038770346170228</v>
      </c>
      <c r="AP235" s="22">
        <f t="shared" si="59"/>
        <v>1.3056115631189191</v>
      </c>
      <c r="AQ235" s="22">
        <f t="shared" si="59"/>
        <v>1.3074726171479283</v>
      </c>
      <c r="AR235" s="22">
        <f t="shared" si="59"/>
        <v>1.3094593303383155</v>
      </c>
      <c r="AS235" s="22">
        <f t="shared" si="59"/>
        <v>1.3101321060207329</v>
      </c>
      <c r="AT235" s="22">
        <f t="shared" si="59"/>
        <v>1.3104046768563475</v>
      </c>
      <c r="AU235" s="22">
        <f t="shared" si="59"/>
        <v>1.3106956294055117</v>
      </c>
      <c r="AV235" s="22">
        <f t="shared" si="59"/>
        <v>1.3110999829603982</v>
      </c>
      <c r="AW235" s="22">
        <f t="shared" si="59"/>
        <v>1.3115694028208826</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0.18507774454731582</v>
      </c>
      <c r="V236" s="22">
        <f t="shared" si="59"/>
        <v>0.18475318870778257</v>
      </c>
      <c r="W236" s="22">
        <f t="shared" si="59"/>
        <v>0.18461269957531484</v>
      </c>
      <c r="X236" s="22">
        <f t="shared" si="59"/>
        <v>0.18476400663065076</v>
      </c>
      <c r="Y236" s="22">
        <f t="shared" si="59"/>
        <v>0.1852454346893917</v>
      </c>
      <c r="Z236" s="22">
        <f t="shared" si="59"/>
        <v>0.1859517633658378</v>
      </c>
      <c r="AA236" s="22">
        <f t="shared" si="59"/>
        <v>0.18664547987501798</v>
      </c>
      <c r="AB236" s="22">
        <f t="shared" si="59"/>
        <v>0.18750414951882943</v>
      </c>
      <c r="AC236" s="22">
        <f t="shared" si="59"/>
        <v>0.18835417333288468</v>
      </c>
      <c r="AD236" s="22">
        <f t="shared" si="59"/>
        <v>0.19144577743196164</v>
      </c>
      <c r="AE236" s="22">
        <f t="shared" si="59"/>
        <v>0.19443984366563877</v>
      </c>
      <c r="AF236" s="22">
        <f t="shared" si="59"/>
        <v>0.19762433002693799</v>
      </c>
      <c r="AG236" s="22">
        <f t="shared" si="59"/>
        <v>0.20134845549169711</v>
      </c>
      <c r="AH236" s="22">
        <f t="shared" si="59"/>
        <v>0.20485530492151927</v>
      </c>
      <c r="AI236" s="22">
        <f t="shared" si="59"/>
        <v>0.20876004121420597</v>
      </c>
      <c r="AJ236" s="22">
        <f t="shared" si="59"/>
        <v>0.21300801490798224</v>
      </c>
      <c r="AK236" s="22">
        <f t="shared" si="59"/>
        <v>0.21692606418584567</v>
      </c>
      <c r="AL236" s="22">
        <f t="shared" si="59"/>
        <v>0.22085294573643779</v>
      </c>
      <c r="AM236" s="22">
        <f t="shared" si="59"/>
        <v>0.22478951184627766</v>
      </c>
      <c r="AN236" s="22">
        <f t="shared" si="59"/>
        <v>0.22910330745518556</v>
      </c>
      <c r="AO236" s="22">
        <f t="shared" si="59"/>
        <v>0.23316294376236621</v>
      </c>
      <c r="AP236" s="22">
        <f t="shared" si="59"/>
        <v>0.23731513351694561</v>
      </c>
      <c r="AQ236" s="22">
        <f t="shared" si="59"/>
        <v>0.24156299233523279</v>
      </c>
      <c r="AR236" s="22">
        <f t="shared" si="59"/>
        <v>0.24593066402224678</v>
      </c>
      <c r="AS236" s="22">
        <f t="shared" si="59"/>
        <v>0.25046456926232608</v>
      </c>
      <c r="AT236" s="22">
        <f t="shared" si="59"/>
        <v>0.25094253773192082</v>
      </c>
      <c r="AU236" s="22">
        <f t="shared" si="59"/>
        <v>0.25078452314814187</v>
      </c>
      <c r="AV236" s="22">
        <f t="shared" si="59"/>
        <v>0.25078747601406304</v>
      </c>
      <c r="AW236" s="22">
        <f t="shared" si="59"/>
        <v>0.25058596915197773</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0.66007517124244464</v>
      </c>
      <c r="W254" s="22">
        <f t="shared" si="61"/>
        <v>0.66002784832559036</v>
      </c>
      <c r="X254" s="22">
        <f t="shared" si="61"/>
        <v>0.65997148582591891</v>
      </c>
      <c r="Y254" s="22">
        <f t="shared" si="61"/>
        <v>0.65990071375256643</v>
      </c>
      <c r="Z254" s="22">
        <f t="shared" ref="L254:AW261" si="62">Z1510</f>
        <v>0.65982275724596895</v>
      </c>
      <c r="AA254" s="22">
        <f t="shared" si="62"/>
        <v>0.6597336320656767</v>
      </c>
      <c r="AB254" s="22">
        <f t="shared" si="62"/>
        <v>0.65964493805240054</v>
      </c>
      <c r="AC254" s="22">
        <f t="shared" si="62"/>
        <v>0.65954805991522669</v>
      </c>
      <c r="AD254" s="22">
        <f t="shared" si="62"/>
        <v>0.65945145730271504</v>
      </c>
      <c r="AE254" s="22">
        <f t="shared" si="62"/>
        <v>0.65925479257498754</v>
      </c>
      <c r="AF254" s="22">
        <f t="shared" si="62"/>
        <v>0.65906472764247881</v>
      </c>
      <c r="AG254" s="22">
        <f t="shared" si="62"/>
        <v>0.65886772588458176</v>
      </c>
      <c r="AH254" s="22">
        <f t="shared" si="62"/>
        <v>0.65864840426990678</v>
      </c>
      <c r="AI254" s="22">
        <f t="shared" si="62"/>
        <v>0.65844155786350467</v>
      </c>
      <c r="AJ254" s="22">
        <f t="shared" si="62"/>
        <v>0.65822701505167991</v>
      </c>
      <c r="AK254" s="22">
        <f t="shared" si="62"/>
        <v>0.65800096624760029</v>
      </c>
      <c r="AL254" s="22">
        <f t="shared" si="62"/>
        <v>0.65779218785415994</v>
      </c>
      <c r="AM254" s="22">
        <f t="shared" si="62"/>
        <v>0.65758590585708043</v>
      </c>
      <c r="AN254" s="22">
        <f t="shared" si="62"/>
        <v>0.65738200041774841</v>
      </c>
      <c r="AO254" s="22">
        <f t="shared" si="62"/>
        <v>0.65717279509176152</v>
      </c>
      <c r="AP254" s="22">
        <f t="shared" si="62"/>
        <v>0.65697660121399915</v>
      </c>
      <c r="AQ254" s="22">
        <f t="shared" si="62"/>
        <v>0.6567796476758585</v>
      </c>
      <c r="AR254" s="22">
        <f t="shared" si="62"/>
        <v>0.65658191596470661</v>
      </c>
      <c r="AS254" s="22">
        <f t="shared" si="62"/>
        <v>0.65638262853025309</v>
      </c>
      <c r="AT254" s="22">
        <f t="shared" si="62"/>
        <v>0.65618729804775466</v>
      </c>
      <c r="AU254" s="22">
        <f t="shared" si="62"/>
        <v>0.65613779103687475</v>
      </c>
      <c r="AV254" s="22">
        <f t="shared" si="62"/>
        <v>0.65611086133274787</v>
      </c>
      <c r="AW254" s="22">
        <f t="shared" si="62"/>
        <v>0.65607818169023535</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8.7129922604002718E-3</v>
      </c>
      <c r="W255" s="22">
        <f t="shared" si="62"/>
        <v>8.7123675978977924E-3</v>
      </c>
      <c r="X255" s="22">
        <f t="shared" si="62"/>
        <v>8.7116236129021318E-3</v>
      </c>
      <c r="Y255" s="22">
        <f t="shared" si="62"/>
        <v>8.7106894215338813E-3</v>
      </c>
      <c r="Z255" s="22">
        <f t="shared" si="62"/>
        <v>8.7096603956467924E-3</v>
      </c>
      <c r="AA255" s="22">
        <f t="shared" si="62"/>
        <v>8.7084839432669363E-3</v>
      </c>
      <c r="AB255" s="22">
        <f t="shared" si="62"/>
        <v>8.7073131822916865E-3</v>
      </c>
      <c r="AC255" s="22">
        <f t="shared" si="62"/>
        <v>8.7060343908809956E-3</v>
      </c>
      <c r="AD255" s="22">
        <f t="shared" si="62"/>
        <v>8.7047592363958381E-3</v>
      </c>
      <c r="AE255" s="22">
        <f t="shared" si="62"/>
        <v>8.7021632619898349E-3</v>
      </c>
      <c r="AF255" s="22">
        <f t="shared" si="62"/>
        <v>8.6996544048807221E-3</v>
      </c>
      <c r="AG255" s="22">
        <f t="shared" si="62"/>
        <v>8.6970539816764812E-3</v>
      </c>
      <c r="AH255" s="22">
        <f t="shared" si="62"/>
        <v>8.6941589363627707E-3</v>
      </c>
      <c r="AI255" s="22">
        <f t="shared" si="62"/>
        <v>8.6914285637982626E-3</v>
      </c>
      <c r="AJ255" s="22">
        <f t="shared" si="62"/>
        <v>8.6885965986821731E-3</v>
      </c>
      <c r="AK255" s="22">
        <f t="shared" si="62"/>
        <v>8.6856127544683234E-3</v>
      </c>
      <c r="AL255" s="22">
        <f t="shared" si="62"/>
        <v>8.682856879674912E-3</v>
      </c>
      <c r="AM255" s="22">
        <f t="shared" si="62"/>
        <v>8.6801339573134625E-3</v>
      </c>
      <c r="AN255" s="22">
        <f t="shared" si="62"/>
        <v>8.6774424055142789E-3</v>
      </c>
      <c r="AO255" s="22">
        <f t="shared" si="62"/>
        <v>8.6746808952112529E-3</v>
      </c>
      <c r="AP255" s="22">
        <f t="shared" si="62"/>
        <v>8.6720911360247902E-3</v>
      </c>
      <c r="AQ255" s="22">
        <f t="shared" si="62"/>
        <v>8.6694913493213371E-3</v>
      </c>
      <c r="AR255" s="22">
        <f t="shared" si="62"/>
        <v>8.666881290734129E-3</v>
      </c>
      <c r="AS255" s="22">
        <f t="shared" si="62"/>
        <v>8.6642506965993391E-3</v>
      </c>
      <c r="AT255" s="22">
        <f t="shared" si="62"/>
        <v>8.6616723342303626E-3</v>
      </c>
      <c r="AU255" s="22">
        <f t="shared" si="62"/>
        <v>8.6610188416867476E-3</v>
      </c>
      <c r="AV255" s="22">
        <f t="shared" si="62"/>
        <v>8.6606633695922759E-3</v>
      </c>
      <c r="AW255" s="22">
        <f t="shared" si="62"/>
        <v>8.6602319983111065E-3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1.092839339751706</v>
      </c>
      <c r="V256" s="22">
        <f t="shared" si="62"/>
        <v>1.0884590012986415</v>
      </c>
      <c r="W256" s="22">
        <f t="shared" si="62"/>
        <v>1.0861722374431266</v>
      </c>
      <c r="X256" s="22">
        <f t="shared" si="62"/>
        <v>1.0869911214108279</v>
      </c>
      <c r="Y256" s="22">
        <f t="shared" si="62"/>
        <v>1.0894788156278201</v>
      </c>
      <c r="Z256" s="22">
        <f t="shared" si="62"/>
        <v>1.0943472306919324</v>
      </c>
      <c r="AA256" s="22">
        <f t="shared" si="62"/>
        <v>1.0992824340058134</v>
      </c>
      <c r="AB256" s="22">
        <f t="shared" si="62"/>
        <v>1.1059782625530461</v>
      </c>
      <c r="AC256" s="22">
        <f t="shared" si="62"/>
        <v>1.1127541328733426</v>
      </c>
      <c r="AD256" s="22">
        <f t="shared" si="62"/>
        <v>1.1357373605513075</v>
      </c>
      <c r="AE256" s="22">
        <f t="shared" si="62"/>
        <v>1.1575749589410607</v>
      </c>
      <c r="AF256" s="22">
        <f t="shared" si="62"/>
        <v>1.1809860041969444</v>
      </c>
      <c r="AG256" s="22">
        <f t="shared" si="62"/>
        <v>1.2091819756077173</v>
      </c>
      <c r="AH256" s="22">
        <f t="shared" si="62"/>
        <v>1.2350794934885041</v>
      </c>
      <c r="AI256" s="22">
        <f t="shared" si="62"/>
        <v>1.2628709486403595</v>
      </c>
      <c r="AJ256" s="22">
        <f t="shared" si="62"/>
        <v>1.2934118335186329</v>
      </c>
      <c r="AK256" s="22">
        <f t="shared" si="62"/>
        <v>1.3205705191042605</v>
      </c>
      <c r="AL256" s="22">
        <f t="shared" si="62"/>
        <v>1.3474536601686133</v>
      </c>
      <c r="AM256" s="22">
        <f t="shared" si="62"/>
        <v>1.3740738385187794</v>
      </c>
      <c r="AN256" s="22">
        <f t="shared" si="62"/>
        <v>1.4047500744052734</v>
      </c>
      <c r="AO256" s="22">
        <f t="shared" si="62"/>
        <v>1.4328935771270377</v>
      </c>
      <c r="AP256" s="22">
        <f t="shared" si="62"/>
        <v>1.4615735148714093</v>
      </c>
      <c r="AQ256" s="22">
        <f t="shared" si="62"/>
        <v>1.4908084199731186</v>
      </c>
      <c r="AR256" s="22">
        <f t="shared" si="62"/>
        <v>1.5207973759815956</v>
      </c>
      <c r="AS256" s="22">
        <f t="shared" si="62"/>
        <v>1.5502519330608044</v>
      </c>
      <c r="AT256" s="22">
        <f t="shared" si="62"/>
        <v>1.5449424945959094</v>
      </c>
      <c r="AU256" s="22">
        <f t="shared" si="62"/>
        <v>1.5343999995480406</v>
      </c>
      <c r="AV256" s="22">
        <f t="shared" si="62"/>
        <v>1.5253965273392394</v>
      </c>
      <c r="AW256" s="22">
        <f t="shared" si="62"/>
        <v>1.5148607007353287</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3.9807055690293072</v>
      </c>
      <c r="V257" s="22">
        <f t="shared" si="62"/>
        <v>3.9625560708146326</v>
      </c>
      <c r="W257" s="22">
        <f t="shared" si="62"/>
        <v>3.9495614007990318</v>
      </c>
      <c r="X257" s="22">
        <f t="shared" si="62"/>
        <v>3.943864336123371</v>
      </c>
      <c r="Y257" s="22">
        <f t="shared" si="62"/>
        <v>3.9400190580275929</v>
      </c>
      <c r="Z257" s="22">
        <f t="shared" si="62"/>
        <v>3.941611592754009</v>
      </c>
      <c r="AA257" s="22">
        <f t="shared" si="62"/>
        <v>3.9434781321850321</v>
      </c>
      <c r="AB257" s="22">
        <f t="shared" si="62"/>
        <v>3.9492750098765179</v>
      </c>
      <c r="AC257" s="22">
        <f t="shared" si="62"/>
        <v>3.9552941314218661</v>
      </c>
      <c r="AD257" s="22">
        <f t="shared" si="62"/>
        <v>3.9857719912410707</v>
      </c>
      <c r="AE257" s="22">
        <f t="shared" si="62"/>
        <v>4.012786525479755</v>
      </c>
      <c r="AF257" s="22">
        <f t="shared" si="62"/>
        <v>4.0420640872662528</v>
      </c>
      <c r="AG257" s="22">
        <f t="shared" si="62"/>
        <v>4.0801010364484798</v>
      </c>
      <c r="AH257" s="22">
        <f t="shared" si="62"/>
        <v>4.1120670996546611</v>
      </c>
      <c r="AI257" s="22">
        <f t="shared" si="62"/>
        <v>4.1449564534239842</v>
      </c>
      <c r="AJ257" s="22">
        <f t="shared" si="62"/>
        <v>4.1818992717021617</v>
      </c>
      <c r="AK257" s="22">
        <f t="shared" si="62"/>
        <v>4.2105750419215395</v>
      </c>
      <c r="AL257" s="22">
        <f t="shared" si="62"/>
        <v>4.2372421747994684</v>
      </c>
      <c r="AM257" s="22">
        <f t="shared" si="62"/>
        <v>4.2619108003098249</v>
      </c>
      <c r="AN257" s="22">
        <f t="shared" si="62"/>
        <v>4.2977359863750904</v>
      </c>
      <c r="AO257" s="22">
        <f t="shared" si="62"/>
        <v>4.3275381669954509</v>
      </c>
      <c r="AP257" s="22">
        <f t="shared" si="62"/>
        <v>4.3571675530763168</v>
      </c>
      <c r="AQ257" s="22">
        <f t="shared" si="62"/>
        <v>4.3866062325638868</v>
      </c>
      <c r="AR257" s="22">
        <f t="shared" si="62"/>
        <v>4.4161636348015252</v>
      </c>
      <c r="AS257" s="22">
        <f t="shared" si="62"/>
        <v>4.4419641901398546</v>
      </c>
      <c r="AT257" s="22">
        <f t="shared" si="62"/>
        <v>4.4044702040185655</v>
      </c>
      <c r="AU257" s="22">
        <f t="shared" si="62"/>
        <v>4.3578539764504418</v>
      </c>
      <c r="AV257" s="22">
        <f t="shared" si="62"/>
        <v>4.3142319052561389</v>
      </c>
      <c r="AW257" s="22">
        <f t="shared" si="62"/>
        <v>4.2682211211699421</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2.2772593407864336E-4</v>
      </c>
      <c r="W258" s="22">
        <f t="shared" si="62"/>
        <v>2.2770960767232865E-4</v>
      </c>
      <c r="X258" s="22">
        <f t="shared" si="62"/>
        <v>2.2769016260994199E-4</v>
      </c>
      <c r="Y258" s="22">
        <f t="shared" si="62"/>
        <v>2.2766574624463539E-4</v>
      </c>
      <c r="Z258" s="22">
        <f t="shared" si="62"/>
        <v>2.2763885124985932E-4</v>
      </c>
      <c r="AA258" s="22">
        <f t="shared" si="62"/>
        <v>2.2760810306265847E-4</v>
      </c>
      <c r="AB258" s="22">
        <f t="shared" si="62"/>
        <v>2.2757750362807817E-4</v>
      </c>
      <c r="AC258" s="22">
        <f t="shared" si="62"/>
        <v>2.2754408067075321E-4</v>
      </c>
      <c r="AD258" s="22">
        <f t="shared" si="62"/>
        <v>2.2751075276943662E-4</v>
      </c>
      <c r="AE258" s="22">
        <f t="shared" si="62"/>
        <v>2.274429034383707E-4</v>
      </c>
      <c r="AF258" s="22">
        <f t="shared" si="62"/>
        <v>2.2737733103665519E-4</v>
      </c>
      <c r="AG258" s="22">
        <f t="shared" si="62"/>
        <v>2.2730936543018069E-4</v>
      </c>
      <c r="AH258" s="22">
        <f t="shared" si="62"/>
        <v>2.2723369947311785E-4</v>
      </c>
      <c r="AI258" s="22">
        <f t="shared" si="62"/>
        <v>2.2716233746290909E-4</v>
      </c>
      <c r="AJ258" s="22">
        <f t="shared" si="62"/>
        <v>2.2708832019282946E-4</v>
      </c>
      <c r="AK258" s="22">
        <f t="shared" si="62"/>
        <v>2.2701033335542205E-4</v>
      </c>
      <c r="AL258" s="22">
        <f t="shared" si="62"/>
        <v>2.2693830480968513E-4</v>
      </c>
      <c r="AM258" s="22">
        <f t="shared" si="62"/>
        <v>2.2686713752069273E-4</v>
      </c>
      <c r="AN258" s="22">
        <f t="shared" si="62"/>
        <v>2.2679679014412317E-4</v>
      </c>
      <c r="AO258" s="22">
        <f t="shared" si="62"/>
        <v>2.2672461430665769E-4</v>
      </c>
      <c r="AP258" s="22">
        <f t="shared" si="62"/>
        <v>2.2665692741882969E-4</v>
      </c>
      <c r="AQ258" s="22">
        <f t="shared" si="62"/>
        <v>2.2658897844817118E-4</v>
      </c>
      <c r="AR258" s="22">
        <f t="shared" si="62"/>
        <v>2.2652076100782375E-4</v>
      </c>
      <c r="AS258" s="22">
        <f t="shared" si="62"/>
        <v>2.2645200684293725E-4</v>
      </c>
      <c r="AT258" s="22">
        <f t="shared" si="62"/>
        <v>2.263846178264753E-4</v>
      </c>
      <c r="AU258" s="22">
        <f t="shared" si="62"/>
        <v>2.2636753790772178E-4</v>
      </c>
      <c r="AV258" s="22">
        <f t="shared" si="62"/>
        <v>2.2635824715979799E-4</v>
      </c>
      <c r="AW258" s="22">
        <f t="shared" si="62"/>
        <v>2.2634697268313111E-4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1.5029911649190466E-6</v>
      </c>
      <c r="W259" s="22">
        <f t="shared" si="62"/>
        <v>1.5028834106373694E-6</v>
      </c>
      <c r="X259" s="22">
        <f t="shared" si="62"/>
        <v>1.5027550732256176E-6</v>
      </c>
      <c r="Y259" s="22">
        <f t="shared" si="62"/>
        <v>1.502593925214594E-6</v>
      </c>
      <c r="Z259" s="22">
        <f t="shared" si="62"/>
        <v>1.5024164182490718E-6</v>
      </c>
      <c r="AA259" s="22">
        <f t="shared" si="62"/>
        <v>1.5022134802135461E-6</v>
      </c>
      <c r="AB259" s="22">
        <f t="shared" si="62"/>
        <v>1.502011523945316E-6</v>
      </c>
      <c r="AC259" s="22">
        <f t="shared" si="62"/>
        <v>1.5017909324269712E-6</v>
      </c>
      <c r="AD259" s="22">
        <f t="shared" si="62"/>
        <v>1.501570968278282E-6</v>
      </c>
      <c r="AE259" s="22">
        <f t="shared" si="62"/>
        <v>1.5011231626932466E-6</v>
      </c>
      <c r="AF259" s="22">
        <f t="shared" si="62"/>
        <v>1.5006903848419244E-6</v>
      </c>
      <c r="AG259" s="22">
        <f t="shared" si="62"/>
        <v>1.5002418118391926E-6</v>
      </c>
      <c r="AH259" s="22">
        <f t="shared" si="62"/>
        <v>1.499742416522578E-6</v>
      </c>
      <c r="AI259" s="22">
        <f t="shared" si="62"/>
        <v>1.4992714272552002E-6</v>
      </c>
      <c r="AJ259" s="22">
        <f t="shared" si="62"/>
        <v>1.4987829132726751E-6</v>
      </c>
      <c r="AK259" s="22">
        <f t="shared" si="62"/>
        <v>1.4982682001457858E-6</v>
      </c>
      <c r="AL259" s="22">
        <f t="shared" si="62"/>
        <v>1.4977928117439221E-6</v>
      </c>
      <c r="AM259" s="22">
        <f t="shared" si="62"/>
        <v>1.4973231076365723E-6</v>
      </c>
      <c r="AN259" s="22">
        <f t="shared" si="62"/>
        <v>1.4968588149512128E-6</v>
      </c>
      <c r="AO259" s="22">
        <f t="shared" si="62"/>
        <v>1.4963824544239411E-6</v>
      </c>
      <c r="AP259" s="22">
        <f t="shared" si="62"/>
        <v>1.4959357209642762E-6</v>
      </c>
      <c r="AQ259" s="22">
        <f t="shared" si="62"/>
        <v>1.4954872577579301E-6</v>
      </c>
      <c r="AR259" s="22">
        <f t="shared" si="62"/>
        <v>1.495037022651637E-6</v>
      </c>
      <c r="AS259" s="22">
        <f t="shared" si="62"/>
        <v>1.4945832451633862E-6</v>
      </c>
      <c r="AT259" s="22">
        <f t="shared" si="62"/>
        <v>1.4941384776547373E-6</v>
      </c>
      <c r="AU259" s="22">
        <f t="shared" si="62"/>
        <v>1.4940257501909636E-6</v>
      </c>
      <c r="AV259" s="22">
        <f t="shared" si="62"/>
        <v>1.4939644312546671E-6</v>
      </c>
      <c r="AW259" s="22">
        <f t="shared" si="62"/>
        <v>1.4938900197086658E-6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0.18851478610716926</v>
      </c>
      <c r="V260" s="22">
        <f t="shared" si="62"/>
        <v>0.18775917772401565</v>
      </c>
      <c r="W260" s="22">
        <f t="shared" si="62"/>
        <v>0.18736471095893931</v>
      </c>
      <c r="X260" s="22">
        <f t="shared" si="62"/>
        <v>0.18750596844336775</v>
      </c>
      <c r="Y260" s="22">
        <f t="shared" si="62"/>
        <v>0.18793509569579894</v>
      </c>
      <c r="Z260" s="22">
        <f t="shared" si="62"/>
        <v>0.18877489729435831</v>
      </c>
      <c r="AA260" s="22">
        <f t="shared" si="62"/>
        <v>0.18962621986600278</v>
      </c>
      <c r="AB260" s="22">
        <f t="shared" si="62"/>
        <v>0.19078125029040044</v>
      </c>
      <c r="AC260" s="22">
        <f t="shared" si="62"/>
        <v>0.19195008792065155</v>
      </c>
      <c r="AD260" s="22">
        <f t="shared" si="62"/>
        <v>0.19591469469510053</v>
      </c>
      <c r="AE260" s="22">
        <f t="shared" si="62"/>
        <v>0.19968168041733295</v>
      </c>
      <c r="AF260" s="22">
        <f t="shared" si="62"/>
        <v>0.20372008572397285</v>
      </c>
      <c r="AG260" s="22">
        <f t="shared" si="62"/>
        <v>0.20858389079233128</v>
      </c>
      <c r="AH260" s="22">
        <f t="shared" si="62"/>
        <v>0.21305121262676693</v>
      </c>
      <c r="AI260" s="22">
        <f t="shared" si="62"/>
        <v>0.21784523864046199</v>
      </c>
      <c r="AJ260" s="22">
        <f t="shared" si="62"/>
        <v>0.22311354128196409</v>
      </c>
      <c r="AK260" s="22">
        <f t="shared" si="62"/>
        <v>0.22779841454548488</v>
      </c>
      <c r="AL260" s="22">
        <f t="shared" si="62"/>
        <v>0.23243575637908576</v>
      </c>
      <c r="AM260" s="22">
        <f t="shared" si="62"/>
        <v>0.23702773714448941</v>
      </c>
      <c r="AN260" s="22">
        <f t="shared" si="62"/>
        <v>0.24231938783490956</v>
      </c>
      <c r="AO260" s="22">
        <f t="shared" si="62"/>
        <v>0.24717414205441396</v>
      </c>
      <c r="AP260" s="22">
        <f t="shared" si="62"/>
        <v>0.25212143131531811</v>
      </c>
      <c r="AQ260" s="22">
        <f t="shared" si="62"/>
        <v>0.25716445244536296</v>
      </c>
      <c r="AR260" s="22">
        <f t="shared" si="62"/>
        <v>0.26233754735682513</v>
      </c>
      <c r="AS260" s="22">
        <f t="shared" si="62"/>
        <v>0.26741845845298873</v>
      </c>
      <c r="AT260" s="22">
        <f t="shared" si="62"/>
        <v>0.26650258031779434</v>
      </c>
      <c r="AU260" s="22">
        <f t="shared" si="62"/>
        <v>0.26468399992203701</v>
      </c>
      <c r="AV260" s="22">
        <f t="shared" si="62"/>
        <v>0.26313090096601877</v>
      </c>
      <c r="AW260" s="22">
        <f t="shared" si="62"/>
        <v>0.26131347087684414</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0.10322686804569892</v>
      </c>
      <c r="W262" s="22">
        <f t="shared" si="63"/>
        <v>0.10334875425639968</v>
      </c>
      <c r="X262" s="22">
        <f t="shared" si="63"/>
        <v>0.1034939230660851</v>
      </c>
      <c r="Y262" s="22">
        <f t="shared" si="63"/>
        <v>0.10367620557142879</v>
      </c>
      <c r="Z262" s="22">
        <f t="shared" si="63"/>
        <v>0.10387699250131904</v>
      </c>
      <c r="AA262" s="22">
        <f t="shared" si="63"/>
        <v>0.10410654577541917</v>
      </c>
      <c r="AB262" s="22">
        <f t="shared" si="63"/>
        <v>0.10433498852385252</v>
      </c>
      <c r="AC262" s="22">
        <f t="shared" si="63"/>
        <v>0.10458451052766779</v>
      </c>
      <c r="AD262" s="22">
        <f t="shared" si="63"/>
        <v>0.10483332288255948</v>
      </c>
      <c r="AE262" s="22">
        <f t="shared" si="63"/>
        <v>0.10533985798298476</v>
      </c>
      <c r="AF262" s="22">
        <f t="shared" si="63"/>
        <v>0.10582939446869896</v>
      </c>
      <c r="AG262" s="22">
        <f t="shared" si="63"/>
        <v>0.10633679763333087</v>
      </c>
      <c r="AH262" s="22">
        <f t="shared" si="63"/>
        <v>0.10690168843707849</v>
      </c>
      <c r="AI262" s="22">
        <f t="shared" si="63"/>
        <v>0.10743444775009932</v>
      </c>
      <c r="AJ262" s="22">
        <f t="shared" si="63"/>
        <v>0.10798703013733794</v>
      </c>
      <c r="AK262" s="22">
        <f t="shared" si="63"/>
        <v>0.10856924767577791</v>
      </c>
      <c r="AL262" s="22">
        <f t="shared" si="63"/>
        <v>0.10910698306793486</v>
      </c>
      <c r="AM262" s="22">
        <f t="shared" si="63"/>
        <v>0.10963828867272722</v>
      </c>
      <c r="AN262" s="22">
        <f t="shared" si="63"/>
        <v>0.11016347314979566</v>
      </c>
      <c r="AO262" s="22">
        <f t="shared" si="63"/>
        <v>0.11070230816120243</v>
      </c>
      <c r="AP262" s="22">
        <f t="shared" si="63"/>
        <v>0.11120763052746262</v>
      </c>
      <c r="AQ262" s="22">
        <f t="shared" si="63"/>
        <v>0.11171490949595857</v>
      </c>
      <c r="AR262" s="22">
        <f t="shared" si="63"/>
        <v>0.11222419274833953</v>
      </c>
      <c r="AS262" s="22">
        <f t="shared" si="63"/>
        <v>0.11273748296459209</v>
      </c>
      <c r="AT262" s="22">
        <f t="shared" si="63"/>
        <v>0.11324058154618175</v>
      </c>
      <c r="AU262" s="22">
        <f t="shared" si="63"/>
        <v>0.1133680931697333</v>
      </c>
      <c r="AV262" s="22">
        <f t="shared" si="63"/>
        <v>0.11343745405890722</v>
      </c>
      <c r="AW262" s="22">
        <f t="shared" si="63"/>
        <v>0.11352162464807815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0.40503763722581093</v>
      </c>
      <c r="V275" s="22">
        <f t="shared" si="66"/>
        <v>0.40593648925756265</v>
      </c>
      <c r="W275" s="22">
        <f t="shared" si="66"/>
        <v>0.40717213277824238</v>
      </c>
      <c r="X275" s="22">
        <f t="shared" si="66"/>
        <v>0.40889531840817023</v>
      </c>
      <c r="Y275" s="22">
        <f t="shared" si="66"/>
        <v>0.41063644672953681</v>
      </c>
      <c r="Z275" s="22">
        <f t="shared" si="66"/>
        <v>0.41277086145608582</v>
      </c>
      <c r="AA275" s="22">
        <f t="shared" si="66"/>
        <v>0.41496400666734201</v>
      </c>
      <c r="AB275" s="22">
        <f t="shared" si="66"/>
        <v>0.41746611039906761</v>
      </c>
      <c r="AC275" s="22">
        <f t="shared" si="66"/>
        <v>0.4200302228840333</v>
      </c>
      <c r="AD275" s="22">
        <f t="shared" si="66"/>
        <v>0.42545642853182047</v>
      </c>
      <c r="AE275" s="22">
        <f t="shared" si="66"/>
        <v>0.43083263333163768</v>
      </c>
      <c r="AF275" s="22">
        <f t="shared" si="66"/>
        <v>0.43657415299505642</v>
      </c>
      <c r="AG275" s="22">
        <f t="shared" si="66"/>
        <v>0.44319300321878541</v>
      </c>
      <c r="AH275" s="22">
        <f t="shared" si="66"/>
        <v>0.44959210542461031</v>
      </c>
      <c r="AI275" s="22">
        <f t="shared" si="66"/>
        <v>0.45622731759484209</v>
      </c>
      <c r="AJ275" s="22">
        <f t="shared" si="66"/>
        <v>0.46345184488553848</v>
      </c>
      <c r="AK275" s="22">
        <f t="shared" si="66"/>
        <v>0.47027575182616183</v>
      </c>
      <c r="AL275" s="22">
        <f t="shared" si="66"/>
        <v>0.47719673725920331</v>
      </c>
      <c r="AM275" s="22">
        <f t="shared" si="66"/>
        <v>0.48421641443722802</v>
      </c>
      <c r="AN275" s="22">
        <f t="shared" si="66"/>
        <v>0.49143723739881062</v>
      </c>
      <c r="AO275" s="22">
        <f t="shared" si="66"/>
        <v>0.49834938810260215</v>
      </c>
      <c r="AP275" s="22">
        <f t="shared" si="66"/>
        <v>0.50547067661017353</v>
      </c>
      <c r="AQ275" s="22">
        <f t="shared" si="66"/>
        <v>0.51280717426939726</v>
      </c>
      <c r="AR275" s="22">
        <f t="shared" si="66"/>
        <v>0.52039686762229476</v>
      </c>
      <c r="AS275" s="22">
        <f t="shared" si="66"/>
        <v>0.52782401399213086</v>
      </c>
      <c r="AT275" s="22">
        <f t="shared" si="66"/>
        <v>0.52915670302408402</v>
      </c>
      <c r="AU275" s="22">
        <f t="shared" si="66"/>
        <v>0.52955595204433981</v>
      </c>
      <c r="AV275" s="22">
        <f t="shared" si="66"/>
        <v>0.5302287764856084</v>
      </c>
      <c r="AW275" s="22">
        <f t="shared" si="66"/>
        <v>0.53061809376626179</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3.1955149803358125E-2</v>
      </c>
      <c r="V276" s="22">
        <f t="shared" si="66"/>
        <v>3.2026064080664329E-2</v>
      </c>
      <c r="W276" s="22">
        <f t="shared" si="66"/>
        <v>3.2123549277539631E-2</v>
      </c>
      <c r="X276" s="22">
        <f t="shared" si="66"/>
        <v>3.2259498754532663E-2</v>
      </c>
      <c r="Y276" s="22">
        <f t="shared" si="66"/>
        <v>3.2396863807116948E-2</v>
      </c>
      <c r="Z276" s="22">
        <f t="shared" si="66"/>
        <v>3.256525690459925E-2</v>
      </c>
      <c r="AA276" s="22">
        <f t="shared" si="66"/>
        <v>3.2738283500957595E-2</v>
      </c>
      <c r="AB276" s="22">
        <f t="shared" si="66"/>
        <v>3.2935685155081544E-2</v>
      </c>
      <c r="AC276" s="22">
        <f t="shared" si="66"/>
        <v>3.3137978944693169E-2</v>
      </c>
      <c r="AD276" s="22">
        <f t="shared" si="66"/>
        <v>3.3566075492773198E-2</v>
      </c>
      <c r="AE276" s="22">
        <f t="shared" si="66"/>
        <v>3.3990227260318487E-2</v>
      </c>
      <c r="AF276" s="22">
        <f t="shared" si="66"/>
        <v>3.4443200278332566E-2</v>
      </c>
      <c r="AG276" s="22">
        <f t="shared" si="66"/>
        <v>3.4965389652816141E-2</v>
      </c>
      <c r="AH276" s="22">
        <f t="shared" si="66"/>
        <v>3.5470242167250809E-2</v>
      </c>
      <c r="AI276" s="22">
        <f t="shared" si="66"/>
        <v>3.5993722405603619E-2</v>
      </c>
      <c r="AJ276" s="22">
        <f t="shared" si="66"/>
        <v>3.6563696231774113E-2</v>
      </c>
      <c r="AK276" s="22">
        <f t="shared" si="66"/>
        <v>3.7102063406798461E-2</v>
      </c>
      <c r="AL276" s="22">
        <f t="shared" si="66"/>
        <v>3.7648089518876542E-2</v>
      </c>
      <c r="AM276" s="22">
        <f t="shared" si="66"/>
        <v>3.8201901844396147E-2</v>
      </c>
      <c r="AN276" s="22">
        <f t="shared" si="66"/>
        <v>3.8771583420215382E-2</v>
      </c>
      <c r="AO276" s="22">
        <f t="shared" si="66"/>
        <v>3.9316912522754821E-2</v>
      </c>
      <c r="AP276" s="22">
        <f t="shared" si="66"/>
        <v>3.9878741400216668E-2</v>
      </c>
      <c r="AQ276" s="22">
        <f t="shared" si="66"/>
        <v>4.0457549047175599E-2</v>
      </c>
      <c r="AR276" s="22">
        <f t="shared" si="66"/>
        <v>4.105633238423665E-2</v>
      </c>
      <c r="AS276" s="22">
        <f t="shared" si="66"/>
        <v>4.1642291695290164E-2</v>
      </c>
      <c r="AT276" s="22">
        <f t="shared" si="66"/>
        <v>4.174743322719579E-2</v>
      </c>
      <c r="AU276" s="22">
        <f t="shared" si="66"/>
        <v>4.1778931688273381E-2</v>
      </c>
      <c r="AV276" s="22">
        <f t="shared" si="66"/>
        <v>4.1832013683219219E-2</v>
      </c>
      <c r="AW276" s="22">
        <f t="shared" si="66"/>
        <v>4.1862728586924296E-2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2.9621155611650907E-4</v>
      </c>
      <c r="V277" s="22">
        <f t="shared" si="66"/>
        <v>2.9686890332223374E-4</v>
      </c>
      <c r="W277" s="22">
        <f t="shared" si="66"/>
        <v>2.9777255240673041E-4</v>
      </c>
      <c r="X277" s="22">
        <f t="shared" si="66"/>
        <v>2.9903275010197318E-4</v>
      </c>
      <c r="Y277" s="22">
        <f t="shared" si="66"/>
        <v>3.0030606962112437E-4</v>
      </c>
      <c r="Z277" s="22">
        <f t="shared" si="66"/>
        <v>3.0186700680187481E-4</v>
      </c>
      <c r="AA277" s="22">
        <f t="shared" si="66"/>
        <v>3.0347089467823397E-4</v>
      </c>
      <c r="AB277" s="22">
        <f t="shared" si="66"/>
        <v>3.0530072966595433E-4</v>
      </c>
      <c r="AC277" s="22">
        <f t="shared" si="66"/>
        <v>3.071759128080238E-4</v>
      </c>
      <c r="AD277" s="22">
        <f t="shared" si="66"/>
        <v>3.1114419790307811E-4</v>
      </c>
      <c r="AE277" s="22">
        <f t="shared" si="66"/>
        <v>3.1507591644820454E-4</v>
      </c>
      <c r="AF277" s="22">
        <f t="shared" si="66"/>
        <v>3.1927479654641783E-4</v>
      </c>
      <c r="AG277" s="22">
        <f t="shared" si="66"/>
        <v>3.2411528479808077E-4</v>
      </c>
      <c r="AH277" s="22">
        <f t="shared" si="66"/>
        <v>3.2879506723785249E-4</v>
      </c>
      <c r="AI277" s="22">
        <f t="shared" si="66"/>
        <v>3.3364752128525705E-4</v>
      </c>
      <c r="AJ277" s="22">
        <f t="shared" si="66"/>
        <v>3.3893095243906439E-4</v>
      </c>
      <c r="AK277" s="22">
        <f t="shared" si="66"/>
        <v>3.4392140248099327E-4</v>
      </c>
      <c r="AL277" s="22">
        <f t="shared" si="66"/>
        <v>3.489828478296831E-4</v>
      </c>
      <c r="AM277" s="22">
        <f t="shared" si="66"/>
        <v>3.5411646828673466E-4</v>
      </c>
      <c r="AN277" s="22">
        <f t="shared" si="66"/>
        <v>3.5939719039577593E-4</v>
      </c>
      <c r="AO277" s="22">
        <f t="shared" si="66"/>
        <v>3.6445217474267608E-4</v>
      </c>
      <c r="AP277" s="22">
        <f t="shared" si="66"/>
        <v>3.6966010545457282E-4</v>
      </c>
      <c r="AQ277" s="22">
        <f t="shared" si="66"/>
        <v>3.7502542262106664E-4</v>
      </c>
      <c r="AR277" s="22">
        <f t="shared" si="66"/>
        <v>3.8057590650672967E-4</v>
      </c>
      <c r="AS277" s="22">
        <f t="shared" si="66"/>
        <v>3.8600751676098297E-4</v>
      </c>
      <c r="AT277" s="22">
        <f t="shared" si="66"/>
        <v>3.8698213703251637E-4</v>
      </c>
      <c r="AU277" s="22">
        <f t="shared" si="66"/>
        <v>3.8727411526539858E-4</v>
      </c>
      <c r="AV277" s="22">
        <f t="shared" si="66"/>
        <v>3.8776616429103087E-4</v>
      </c>
      <c r="AW277" s="22">
        <f t="shared" si="66"/>
        <v>3.8805087925805279E-4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2.6275916255942959E-3</v>
      </c>
      <c r="V278" s="22">
        <f t="shared" si="66"/>
        <v>2.5989362225815795E-3</v>
      </c>
      <c r="W278" s="22">
        <f t="shared" si="66"/>
        <v>2.5761607561592061E-3</v>
      </c>
      <c r="X278" s="22">
        <f t="shared" si="66"/>
        <v>2.5619274134045032E-3</v>
      </c>
      <c r="Y278" s="22">
        <f t="shared" si="66"/>
        <v>2.5522549780709622E-3</v>
      </c>
      <c r="Z278" s="22">
        <f t="shared" si="66"/>
        <v>2.5488754538783372E-3</v>
      </c>
      <c r="AA278" s="22">
        <f t="shared" si="66"/>
        <v>2.5454317976478726E-3</v>
      </c>
      <c r="AB278" s="22">
        <f t="shared" si="66"/>
        <v>2.546445856852984E-3</v>
      </c>
      <c r="AC278" s="22">
        <f t="shared" si="66"/>
        <v>2.5473599606816969E-3</v>
      </c>
      <c r="AD278" s="22">
        <f t="shared" si="66"/>
        <v>2.5791428505979644E-3</v>
      </c>
      <c r="AE278" s="22">
        <f t="shared" si="66"/>
        <v>2.6062101895453957E-3</v>
      </c>
      <c r="AF278" s="22">
        <f t="shared" si="66"/>
        <v>2.6356095441230488E-3</v>
      </c>
      <c r="AG278" s="22">
        <f t="shared" si="66"/>
        <v>2.675298848884497E-3</v>
      </c>
      <c r="AH278" s="22">
        <f t="shared" si="66"/>
        <v>2.707088312454798E-3</v>
      </c>
      <c r="AI278" s="22">
        <f t="shared" si="66"/>
        <v>2.7416013768058051E-3</v>
      </c>
      <c r="AJ278" s="22">
        <f t="shared" si="66"/>
        <v>2.7806190203410732E-3</v>
      </c>
      <c r="AK278" s="22">
        <f t="shared" si="66"/>
        <v>2.8090961588512725E-3</v>
      </c>
      <c r="AL278" s="22">
        <f t="shared" si="66"/>
        <v>2.8346924267829612E-3</v>
      </c>
      <c r="AM278" s="22">
        <f t="shared" si="66"/>
        <v>2.8574271936910615E-3</v>
      </c>
      <c r="AN278" s="22">
        <f t="shared" si="66"/>
        <v>2.8960504602820068E-3</v>
      </c>
      <c r="AO278" s="22">
        <f t="shared" si="66"/>
        <v>2.9269887051109689E-3</v>
      </c>
      <c r="AP278" s="22">
        <f t="shared" si="66"/>
        <v>2.9573562352036412E-3</v>
      </c>
      <c r="AQ278" s="22">
        <f t="shared" si="66"/>
        <v>2.9871309481064624E-3</v>
      </c>
      <c r="AR278" s="22">
        <f t="shared" si="66"/>
        <v>3.0166855601819671E-3</v>
      </c>
      <c r="AS278" s="22">
        <f t="shared" si="66"/>
        <v>3.0432170468189072E-3</v>
      </c>
      <c r="AT278" s="22">
        <f t="shared" si="66"/>
        <v>2.9931230045086091E-3</v>
      </c>
      <c r="AU278" s="22">
        <f t="shared" si="66"/>
        <v>2.931915450663443E-3</v>
      </c>
      <c r="AV278" s="22">
        <f t="shared" si="66"/>
        <v>2.8742055506068434E-3</v>
      </c>
      <c r="AW278" s="22">
        <f t="shared" si="66"/>
        <v>2.8135261479735494E-3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1.3080167916535011E-2</v>
      </c>
      <c r="V279" s="22">
        <f t="shared" si="66"/>
        <v>1.2937521137076831E-2</v>
      </c>
      <c r="W279" s="22">
        <f t="shared" si="66"/>
        <v>1.2824144719569538E-2</v>
      </c>
      <c r="X279" s="22">
        <f t="shared" si="66"/>
        <v>1.2753291048309637E-2</v>
      </c>
      <c r="Y279" s="22">
        <f t="shared" si="66"/>
        <v>1.2705141603360818E-2</v>
      </c>
      <c r="Z279" s="22">
        <f t="shared" si="66"/>
        <v>1.2688318310316743E-2</v>
      </c>
      <c r="AA279" s="22">
        <f t="shared" si="66"/>
        <v>1.2671175767578154E-2</v>
      </c>
      <c r="AB279" s="22">
        <f t="shared" si="66"/>
        <v>1.2676223760786448E-2</v>
      </c>
      <c r="AC279" s="22">
        <f t="shared" si="66"/>
        <v>1.2680774175491778E-2</v>
      </c>
      <c r="AD279" s="22">
        <f t="shared" si="66"/>
        <v>1.2838989604757165E-2</v>
      </c>
      <c r="AE279" s="22">
        <f t="shared" si="66"/>
        <v>1.297373099114215E-2</v>
      </c>
      <c r="AF279" s="22">
        <f t="shared" si="66"/>
        <v>1.3120081166248413E-2</v>
      </c>
      <c r="AG279" s="22">
        <f t="shared" si="66"/>
        <v>1.331765477917727E-2</v>
      </c>
      <c r="AH279" s="22">
        <f t="shared" si="66"/>
        <v>1.3475902932134473E-2</v>
      </c>
      <c r="AI279" s="22">
        <f t="shared" si="66"/>
        <v>1.3647709187196362E-2</v>
      </c>
      <c r="AJ279" s="22">
        <f t="shared" si="66"/>
        <v>1.3841939266245802E-2</v>
      </c>
      <c r="AK279" s="22">
        <f t="shared" si="66"/>
        <v>1.398369864387039E-2</v>
      </c>
      <c r="AL279" s="22">
        <f t="shared" si="66"/>
        <v>1.4111117029331023E-2</v>
      </c>
      <c r="AM279" s="22">
        <f t="shared" si="66"/>
        <v>1.4224290844395977E-2</v>
      </c>
      <c r="AN279" s="22">
        <f t="shared" si="66"/>
        <v>1.4416557712494404E-2</v>
      </c>
      <c r="AO279" s="22">
        <f t="shared" si="66"/>
        <v>1.4570568493113398E-2</v>
      </c>
      <c r="AP279" s="22">
        <f t="shared" si="66"/>
        <v>1.472173825212522E-2</v>
      </c>
      <c r="AQ279" s="22">
        <f t="shared" si="66"/>
        <v>1.4869956963374701E-2</v>
      </c>
      <c r="AR279" s="22">
        <f t="shared" si="66"/>
        <v>1.5017080011298183E-2</v>
      </c>
      <c r="AS279" s="22">
        <f t="shared" si="66"/>
        <v>1.5149153921454597E-2</v>
      </c>
      <c r="AT279" s="22">
        <f t="shared" si="66"/>
        <v>1.489978545846579E-2</v>
      </c>
      <c r="AU279" s="22">
        <f t="shared" si="66"/>
        <v>1.4595093863981794E-2</v>
      </c>
      <c r="AV279" s="22">
        <f t="shared" si="66"/>
        <v>1.4307813612425946E-2</v>
      </c>
      <c r="AW279" s="22">
        <f t="shared" si="66"/>
        <v>1.4005751158052342E-2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0.18661593838968488</v>
      </c>
      <c r="V280" s="22">
        <f t="shared" si="66"/>
        <v>0.18891102118178937</v>
      </c>
      <c r="W280" s="22">
        <f t="shared" si="66"/>
        <v>0.19159680001401697</v>
      </c>
      <c r="X280" s="22">
        <f t="shared" si="66"/>
        <v>0.19490743592297405</v>
      </c>
      <c r="Y280" s="22">
        <f t="shared" si="66"/>
        <v>0.19857911305098078</v>
      </c>
      <c r="Z280" s="22">
        <f t="shared" si="66"/>
        <v>0.2027756520571353</v>
      </c>
      <c r="AA280" s="22">
        <f t="shared" si="66"/>
        <v>0.20701582577863753</v>
      </c>
      <c r="AB280" s="22">
        <f t="shared" si="66"/>
        <v>0.21167786823753224</v>
      </c>
      <c r="AC280" s="22">
        <f t="shared" si="66"/>
        <v>0.21640165177900966</v>
      </c>
      <c r="AD280" s="22">
        <f t="shared" si="66"/>
        <v>0.22636765534279604</v>
      </c>
      <c r="AE280" s="22">
        <f t="shared" si="66"/>
        <v>0.23634360712991417</v>
      </c>
      <c r="AF280" s="22">
        <f t="shared" si="66"/>
        <v>0.24697136694252173</v>
      </c>
      <c r="AG280" s="22">
        <f t="shared" si="66"/>
        <v>0.25906780369421001</v>
      </c>
      <c r="AH280" s="22">
        <f t="shared" si="66"/>
        <v>0.27093956310183293</v>
      </c>
      <c r="AI280" s="22">
        <f t="shared" si="66"/>
        <v>0.28363849565254812</v>
      </c>
      <c r="AJ280" s="22">
        <f t="shared" si="66"/>
        <v>0.29741576800414271</v>
      </c>
      <c r="AK280" s="22">
        <f t="shared" si="66"/>
        <v>0.31069221410801939</v>
      </c>
      <c r="AL280" s="22">
        <f t="shared" si="66"/>
        <v>0.32426462381720761</v>
      </c>
      <c r="AM280" s="22">
        <f t="shared" si="66"/>
        <v>0.33813988765940795</v>
      </c>
      <c r="AN280" s="22">
        <f t="shared" si="66"/>
        <v>0.35238011242226325</v>
      </c>
      <c r="AO280" s="22">
        <f t="shared" si="66"/>
        <v>0.36622799732660555</v>
      </c>
      <c r="AP280" s="22">
        <f t="shared" si="66"/>
        <v>0.38054492958782615</v>
      </c>
      <c r="AQ280" s="22">
        <f t="shared" si="66"/>
        <v>0.39534871067757948</v>
      </c>
      <c r="AR280" s="22">
        <f t="shared" si="66"/>
        <v>0.41071188565023775</v>
      </c>
      <c r="AS280" s="22">
        <f t="shared" si="66"/>
        <v>0.42626943712814547</v>
      </c>
      <c r="AT280" s="22">
        <f t="shared" si="66"/>
        <v>0.43140811980097421</v>
      </c>
      <c r="AU280" s="22">
        <f t="shared" si="66"/>
        <v>0.43491238505546542</v>
      </c>
      <c r="AV280" s="22">
        <f t="shared" si="66"/>
        <v>0.43886870771880226</v>
      </c>
      <c r="AW280" s="22">
        <f t="shared" si="66"/>
        <v>0.44230311272423228</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1.1993554121760756E-4</v>
      </c>
      <c r="V281" s="22">
        <f t="shared" si="66"/>
        <v>1.201539673278719E-4</v>
      </c>
      <c r="W281" s="22">
        <f t="shared" si="66"/>
        <v>1.204000991962005E-4</v>
      </c>
      <c r="X281" s="22">
        <f t="shared" si="66"/>
        <v>1.2067339732653323E-4</v>
      </c>
      <c r="Y281" s="22">
        <f t="shared" si="66"/>
        <v>1.2083862250016517E-4</v>
      </c>
      <c r="Z281" s="22">
        <f t="shared" si="66"/>
        <v>1.2102674750622946E-4</v>
      </c>
      <c r="AA281" s="22">
        <f t="shared" si="66"/>
        <v>1.2123490277133756E-4</v>
      </c>
      <c r="AB281" s="22">
        <f t="shared" si="66"/>
        <v>1.214635388867695E-4</v>
      </c>
      <c r="AC281" s="22">
        <f t="shared" si="66"/>
        <v>1.2171046574717841E-4</v>
      </c>
      <c r="AD281" s="22">
        <f t="shared" si="66"/>
        <v>1.2188428901104661E-4</v>
      </c>
      <c r="AE281" s="22">
        <f t="shared" si="66"/>
        <v>1.2207335386646865E-4</v>
      </c>
      <c r="AF281" s="22">
        <f t="shared" si="66"/>
        <v>1.2227928315059337E-4</v>
      </c>
      <c r="AG281" s="22">
        <f t="shared" si="66"/>
        <v>1.2250428668008742E-4</v>
      </c>
      <c r="AH281" s="22">
        <f t="shared" si="66"/>
        <v>1.2274179275603147E-4</v>
      </c>
      <c r="AI281" s="22">
        <f t="shared" ref="L281:AW288" si="67">AI1537</f>
        <v>1.2289368408262624E-4</v>
      </c>
      <c r="AJ281" s="22">
        <f t="shared" si="67"/>
        <v>1.2306077026385569E-4</v>
      </c>
      <c r="AK281" s="22">
        <f t="shared" si="67"/>
        <v>1.2323716754799311E-4</v>
      </c>
      <c r="AL281" s="22">
        <f t="shared" si="67"/>
        <v>1.2342518950883124E-4</v>
      </c>
      <c r="AM281" s="22">
        <f t="shared" si="67"/>
        <v>1.2362445924387391E-4</v>
      </c>
      <c r="AN281" s="22">
        <f t="shared" si="67"/>
        <v>1.237419499619452E-4</v>
      </c>
      <c r="AO281" s="22">
        <f t="shared" si="67"/>
        <v>1.2386718060158544E-4</v>
      </c>
      <c r="AP281" s="22">
        <f t="shared" si="67"/>
        <v>1.2400266133733785E-4</v>
      </c>
      <c r="AQ281" s="22">
        <f t="shared" si="67"/>
        <v>1.2414811892012275E-4</v>
      </c>
      <c r="AR281" s="22">
        <f t="shared" si="67"/>
        <v>1.243034755080016E-4</v>
      </c>
      <c r="AS281" s="22">
        <f t="shared" si="67"/>
        <v>1.2437203151401057E-4</v>
      </c>
      <c r="AT281" s="22">
        <f t="shared" si="67"/>
        <v>1.2441476463107817E-4</v>
      </c>
      <c r="AU281" s="22">
        <f t="shared" si="67"/>
        <v>1.2445970043989919E-4</v>
      </c>
      <c r="AV281" s="22">
        <f t="shared" si="67"/>
        <v>1.2451321422469059E-4</v>
      </c>
      <c r="AW281" s="22">
        <f t="shared" si="67"/>
        <v>1.245720347262714E-4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8.2305947353185534E-4</v>
      </c>
      <c r="V282" s="22">
        <f t="shared" si="67"/>
        <v>8.2455842603162824E-4</v>
      </c>
      <c r="W282" s="22">
        <f t="shared" si="67"/>
        <v>8.2624750971699247E-4</v>
      </c>
      <c r="X282" s="22">
        <f t="shared" si="67"/>
        <v>8.2812302228803898E-4</v>
      </c>
      <c r="Y282" s="22">
        <f t="shared" si="67"/>
        <v>8.292568825520036E-4</v>
      </c>
      <c r="Z282" s="22">
        <f t="shared" si="67"/>
        <v>8.3054789326390355E-4</v>
      </c>
      <c r="AA282" s="22">
        <f t="shared" si="67"/>
        <v>8.3197636193276859E-4</v>
      </c>
      <c r="AB282" s="22">
        <f t="shared" si="67"/>
        <v>8.335453807481035E-4</v>
      </c>
      <c r="AC282" s="22">
        <f t="shared" si="67"/>
        <v>8.3523992007869508E-4</v>
      </c>
      <c r="AD282" s="22">
        <f t="shared" si="67"/>
        <v>8.3643278486751854E-4</v>
      </c>
      <c r="AE282" s="22">
        <f t="shared" si="67"/>
        <v>8.3773024530991319E-4</v>
      </c>
      <c r="AF282" s="22">
        <f t="shared" si="67"/>
        <v>8.3914343815046533E-4</v>
      </c>
      <c r="AG282" s="22">
        <f t="shared" si="67"/>
        <v>8.4068752828961931E-4</v>
      </c>
      <c r="AH282" s="22">
        <f t="shared" si="67"/>
        <v>8.4231741734371068E-4</v>
      </c>
      <c r="AI282" s="22">
        <f t="shared" si="67"/>
        <v>8.433597738798297E-4</v>
      </c>
      <c r="AJ282" s="22">
        <f t="shared" si="67"/>
        <v>8.4450640533670254E-4</v>
      </c>
      <c r="AK282" s="22">
        <f t="shared" si="67"/>
        <v>8.4571693437872494E-4</v>
      </c>
      <c r="AL282" s="22">
        <f t="shared" si="67"/>
        <v>8.4700723794119506E-4</v>
      </c>
      <c r="AM282" s="22">
        <f t="shared" si="67"/>
        <v>8.4837472952500718E-4</v>
      </c>
      <c r="AN282" s="22">
        <f t="shared" si="67"/>
        <v>8.4918101136255842E-4</v>
      </c>
      <c r="AO282" s="22">
        <f t="shared" si="67"/>
        <v>8.5004040852945282E-4</v>
      </c>
      <c r="AP282" s="22">
        <f t="shared" si="67"/>
        <v>8.5097014713662465E-4</v>
      </c>
      <c r="AQ282" s="22">
        <f t="shared" si="67"/>
        <v>8.5196835200811454E-4</v>
      </c>
      <c r="AR282" s="22">
        <f t="shared" si="67"/>
        <v>8.5303448895243574E-4</v>
      </c>
      <c r="AS282" s="22">
        <f t="shared" si="67"/>
        <v>8.5350495558509797E-4</v>
      </c>
      <c r="AT282" s="22">
        <f t="shared" si="67"/>
        <v>8.5379821225012808E-4</v>
      </c>
      <c r="AU282" s="22">
        <f t="shared" si="67"/>
        <v>8.5410658492077684E-4</v>
      </c>
      <c r="AV282" s="22">
        <f t="shared" si="67"/>
        <v>8.5447382408182905E-4</v>
      </c>
      <c r="AW282" s="22">
        <f t="shared" si="67"/>
        <v>8.5487748066746241E-4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1.51690892331456E-5</v>
      </c>
      <c r="V283" s="22">
        <f t="shared" si="67"/>
        <v>1.5217432465051217E-5</v>
      </c>
      <c r="W283" s="22">
        <f t="shared" si="67"/>
        <v>1.5269956801068695E-5</v>
      </c>
      <c r="X283" s="22">
        <f t="shared" si="67"/>
        <v>1.5326606915032538E-5</v>
      </c>
      <c r="Y283" s="22">
        <f t="shared" si="67"/>
        <v>1.5361884173332352E-5</v>
      </c>
      <c r="Z283" s="22">
        <f t="shared" si="67"/>
        <v>1.5400671462758264E-5</v>
      </c>
      <c r="AA283" s="22">
        <f t="shared" si="67"/>
        <v>1.5442458670944096E-5</v>
      </c>
      <c r="AB283" s="22">
        <f t="shared" si="67"/>
        <v>1.5487358547995306E-5</v>
      </c>
      <c r="AC283" s="22">
        <f t="shared" si="67"/>
        <v>1.5534984647023521E-5</v>
      </c>
      <c r="AD283" s="22">
        <f t="shared" si="67"/>
        <v>1.5568285844583603E-5</v>
      </c>
      <c r="AE283" s="22">
        <f t="shared" si="67"/>
        <v>1.5603856144375205E-5</v>
      </c>
      <c r="AF283" s="22">
        <f t="shared" si="67"/>
        <v>1.5642015402559782E-5</v>
      </c>
      <c r="AG283" s="22">
        <f t="shared" si="67"/>
        <v>1.5683187659152959E-5</v>
      </c>
      <c r="AH283" s="22">
        <f t="shared" si="67"/>
        <v>1.5726164172815247E-5</v>
      </c>
      <c r="AI283" s="22">
        <f t="shared" si="67"/>
        <v>1.5752809314354656E-5</v>
      </c>
      <c r="AJ283" s="22">
        <f t="shared" si="67"/>
        <v>1.5781850848802794E-5</v>
      </c>
      <c r="AK283" s="22">
        <f t="shared" si="67"/>
        <v>1.5812211011200589E-5</v>
      </c>
      <c r="AL283" s="22">
        <f t="shared" si="67"/>
        <v>1.5844326691144795E-5</v>
      </c>
      <c r="AM283" s="22">
        <f t="shared" si="67"/>
        <v>1.5878136398182702E-5</v>
      </c>
      <c r="AN283" s="22">
        <f t="shared" si="67"/>
        <v>1.5896594572359183E-5</v>
      </c>
      <c r="AO283" s="22">
        <f t="shared" si="67"/>
        <v>1.5916177337524526E-5</v>
      </c>
      <c r="AP283" s="22">
        <f t="shared" si="67"/>
        <v>1.5937350394875973E-5</v>
      </c>
      <c r="AQ283" s="22">
        <f t="shared" si="67"/>
        <v>1.5960067925113877E-5</v>
      </c>
      <c r="AR283" s="22">
        <f t="shared" si="67"/>
        <v>1.5984319352677588E-5</v>
      </c>
      <c r="AS283" s="22">
        <f t="shared" si="67"/>
        <v>1.5992531796631608E-5</v>
      </c>
      <c r="AT283" s="22">
        <f t="shared" si="67"/>
        <v>1.5995859016638944E-5</v>
      </c>
      <c r="AU283" s="22">
        <f t="shared" si="67"/>
        <v>1.5999410618704444E-5</v>
      </c>
      <c r="AV283" s="22">
        <f t="shared" si="67"/>
        <v>1.6004346485136448E-5</v>
      </c>
      <c r="AW283" s="22">
        <f t="shared" si="67"/>
        <v>1.6010076603504106E-5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1.5433215074750855E-3</v>
      </c>
      <c r="V284" s="22">
        <f t="shared" si="67"/>
        <v>1.5482400064300375E-3</v>
      </c>
      <c r="W284" s="22">
        <f t="shared" si="67"/>
        <v>1.5535838959804063E-3</v>
      </c>
      <c r="X284" s="22">
        <f t="shared" si="67"/>
        <v>1.5593475471751181E-3</v>
      </c>
      <c r="Y284" s="22">
        <f t="shared" si="67"/>
        <v>1.5629366981532733E-3</v>
      </c>
      <c r="Z284" s="22">
        <f t="shared" si="67"/>
        <v>1.5668829639486424E-3</v>
      </c>
      <c r="AA284" s="22">
        <f t="shared" si="67"/>
        <v>1.5711344451113753E-3</v>
      </c>
      <c r="AB284" s="22">
        <f t="shared" si="67"/>
        <v>1.5757026129737345E-3</v>
      </c>
      <c r="AC284" s="22">
        <f t="shared" si="67"/>
        <v>1.5805481499613328E-3</v>
      </c>
      <c r="AD284" s="22">
        <f t="shared" si="67"/>
        <v>1.5839362541269306E-3</v>
      </c>
      <c r="AE284" s="22">
        <f t="shared" si="67"/>
        <v>1.5875552195013167E-3</v>
      </c>
      <c r="AF284" s="22">
        <f t="shared" si="67"/>
        <v>1.5914375886376831E-3</v>
      </c>
      <c r="AG284" s="22">
        <f t="shared" si="67"/>
        <v>1.5956265038807079E-3</v>
      </c>
      <c r="AH284" s="22">
        <f t="shared" si="67"/>
        <v>1.5999989864227964E-3</v>
      </c>
      <c r="AI284" s="22">
        <f t="shared" si="67"/>
        <v>1.6027098953887498E-3</v>
      </c>
      <c r="AJ284" s="22">
        <f t="shared" si="67"/>
        <v>1.6056646162711317E-3</v>
      </c>
      <c r="AK284" s="22">
        <f t="shared" si="67"/>
        <v>1.6087534959578942E-3</v>
      </c>
      <c r="AL284" s="22">
        <f t="shared" si="67"/>
        <v>1.6120209841256597E-3</v>
      </c>
      <c r="AM284" s="22">
        <f t="shared" si="67"/>
        <v>1.6154608246613075E-3</v>
      </c>
      <c r="AN284" s="22">
        <f t="shared" si="67"/>
        <v>1.6173387816538099E-3</v>
      </c>
      <c r="AO284" s="22">
        <f t="shared" si="67"/>
        <v>1.6193311558953354E-3</v>
      </c>
      <c r="AP284" s="22">
        <f t="shared" si="67"/>
        <v>1.6214853283896258E-3</v>
      </c>
      <c r="AQ284" s="22">
        <f t="shared" si="67"/>
        <v>1.6237966374256533E-3</v>
      </c>
      <c r="AR284" s="22">
        <f t="shared" si="67"/>
        <v>1.6262640070330693E-3</v>
      </c>
      <c r="AS284" s="22">
        <f t="shared" si="67"/>
        <v>1.6270995510257492E-3</v>
      </c>
      <c r="AT284" s="22">
        <f t="shared" si="67"/>
        <v>1.6274380664183677E-3</v>
      </c>
      <c r="AU284" s="22">
        <f t="shared" si="67"/>
        <v>1.6277994107132974E-3</v>
      </c>
      <c r="AV284" s="22">
        <f t="shared" si="67"/>
        <v>1.62830159174114E-3</v>
      </c>
      <c r="AW284" s="22">
        <f t="shared" si="67"/>
        <v>1.6288845809227096E-3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0.10940764323917777</v>
      </c>
      <c r="V287" s="22">
        <f t="shared" si="67"/>
        <v>0.1077894241522023</v>
      </c>
      <c r="W287" s="22">
        <f t="shared" si="67"/>
        <v>0.10644371017616848</v>
      </c>
      <c r="X287" s="22">
        <f t="shared" si="67"/>
        <v>0.10548144198776055</v>
      </c>
      <c r="Y287" s="22">
        <f t="shared" si="67"/>
        <v>0.10476818223545815</v>
      </c>
      <c r="Z287" s="22">
        <f t="shared" si="67"/>
        <v>0.10433717164820216</v>
      </c>
      <c r="AA287" s="22">
        <f t="shared" si="67"/>
        <v>0.10391664075770705</v>
      </c>
      <c r="AB287" s="22">
        <f t="shared" si="67"/>
        <v>0.10369766703605332</v>
      </c>
      <c r="AC287" s="22">
        <f t="shared" si="67"/>
        <v>0.10348590342033112</v>
      </c>
      <c r="AD287" s="22">
        <f t="shared" si="67"/>
        <v>0.10554436382742631</v>
      </c>
      <c r="AE287" s="22">
        <f t="shared" si="67"/>
        <v>0.10746037602954198</v>
      </c>
      <c r="AF287" s="22">
        <f t="shared" si="67"/>
        <v>0.10953725339912493</v>
      </c>
      <c r="AG287" s="22">
        <f t="shared" si="67"/>
        <v>0.11212796394932742</v>
      </c>
      <c r="AH287" s="22">
        <f t="shared" si="67"/>
        <v>0.1144453542723292</v>
      </c>
      <c r="AI287" s="22">
        <f t="shared" si="67"/>
        <v>0.1169810327352841</v>
      </c>
      <c r="AJ287" s="22">
        <f t="shared" si="67"/>
        <v>0.11979669362694062</v>
      </c>
      <c r="AK287" s="22">
        <f t="shared" si="67"/>
        <v>0.12222069753111926</v>
      </c>
      <c r="AL287" s="22">
        <f t="shared" si="67"/>
        <v>0.12459409574566795</v>
      </c>
      <c r="AM287" s="22">
        <f t="shared" si="67"/>
        <v>0.12691824924517789</v>
      </c>
      <c r="AN287" s="22">
        <f t="shared" si="67"/>
        <v>0.12940408953556104</v>
      </c>
      <c r="AO287" s="22">
        <f t="shared" si="67"/>
        <v>0.13158110054217473</v>
      </c>
      <c r="AP287" s="22">
        <f t="shared" si="67"/>
        <v>0.13377951885288111</v>
      </c>
      <c r="AQ287" s="22">
        <f t="shared" si="67"/>
        <v>0.13599985948553603</v>
      </c>
      <c r="AR287" s="22">
        <f t="shared" si="67"/>
        <v>0.13826149372641824</v>
      </c>
      <c r="AS287" s="22">
        <f t="shared" si="67"/>
        <v>0.14045230427450556</v>
      </c>
      <c r="AT287" s="22">
        <f t="shared" si="67"/>
        <v>0.13900457678337555</v>
      </c>
      <c r="AU287" s="22">
        <f t="shared" si="67"/>
        <v>0.13702374331160877</v>
      </c>
      <c r="AV287" s="22">
        <f t="shared" si="67"/>
        <v>0.13521199177242155</v>
      </c>
      <c r="AW287" s="22">
        <f t="shared" si="67"/>
        <v>0.13325402620803975</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1.064707881630588E-2</v>
      </c>
      <c r="V288" s="22">
        <f t="shared" si="67"/>
        <v>1.0489600731128474E-2</v>
      </c>
      <c r="W288" s="22">
        <f t="shared" si="67"/>
        <v>1.0358641665172598E-2</v>
      </c>
      <c r="X288" s="22">
        <f t="shared" ref="L288:AW295" si="68">X1544</f>
        <v>1.0264997885441364E-2</v>
      </c>
      <c r="Y288" s="22">
        <f t="shared" si="68"/>
        <v>1.0195586530124435E-2</v>
      </c>
      <c r="Z288" s="22">
        <f t="shared" si="68"/>
        <v>1.0153642443246109E-2</v>
      </c>
      <c r="AA288" s="22">
        <f t="shared" si="68"/>
        <v>1.011271819514761E-2</v>
      </c>
      <c r="AB288" s="22">
        <f t="shared" si="68"/>
        <v>1.0091408619288722E-2</v>
      </c>
      <c r="AC288" s="22">
        <f t="shared" si="68"/>
        <v>1.0070800699766213E-2</v>
      </c>
      <c r="AD288" s="22">
        <f t="shared" si="68"/>
        <v>1.0271121166835184E-2</v>
      </c>
      <c r="AE288" s="22">
        <f t="shared" si="68"/>
        <v>1.0457579190470089E-2</v>
      </c>
      <c r="AF288" s="22">
        <f t="shared" si="68"/>
        <v>1.0659691916702662E-2</v>
      </c>
      <c r="AG288" s="22">
        <f t="shared" si="68"/>
        <v>1.0911808666516389E-2</v>
      </c>
      <c r="AH288" s="22">
        <f t="shared" si="68"/>
        <v>1.1137327073518409E-2</v>
      </c>
      <c r="AI288" s="22">
        <f t="shared" si="68"/>
        <v>1.1384088338532321E-2</v>
      </c>
      <c r="AJ288" s="22">
        <f t="shared" si="68"/>
        <v>1.1658096283003993E-2</v>
      </c>
      <c r="AK288" s="22">
        <f t="shared" si="68"/>
        <v>1.189398986278253E-2</v>
      </c>
      <c r="AL288" s="22">
        <f t="shared" si="68"/>
        <v>1.2124958715639886E-2</v>
      </c>
      <c r="AM288" s="22">
        <f t="shared" si="68"/>
        <v>1.2351135285739095E-2</v>
      </c>
      <c r="AN288" s="22">
        <f t="shared" si="68"/>
        <v>1.259304651527357E-2</v>
      </c>
      <c r="AO288" s="22">
        <f t="shared" si="68"/>
        <v>1.2804903814134395E-2</v>
      </c>
      <c r="AP288" s="22">
        <f t="shared" si="68"/>
        <v>1.3018844379275087E-2</v>
      </c>
      <c r="AQ288" s="22">
        <f t="shared" si="68"/>
        <v>1.3234918330006694E-2</v>
      </c>
      <c r="AR288" s="22">
        <f t="shared" si="68"/>
        <v>1.3455010796158145E-2</v>
      </c>
      <c r="AS288" s="22">
        <f t="shared" si="68"/>
        <v>1.36682110067329E-2</v>
      </c>
      <c r="AT288" s="22">
        <f t="shared" si="68"/>
        <v>1.3527324426543091E-2</v>
      </c>
      <c r="AU288" s="22">
        <f t="shared" si="68"/>
        <v>1.3334558277200379E-2</v>
      </c>
      <c r="AV288" s="22">
        <f t="shared" si="68"/>
        <v>1.3158246450510903E-2</v>
      </c>
      <c r="AW288" s="22">
        <f t="shared" si="68"/>
        <v>1.2967705707045545E-2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7.2309801946185318E-2</v>
      </c>
      <c r="V289" s="22">
        <f t="shared" si="68"/>
        <v>7.3021341315250649E-2</v>
      </c>
      <c r="W289" s="22">
        <f t="shared" si="68"/>
        <v>7.3816735508584558E-2</v>
      </c>
      <c r="X289" s="22">
        <f t="shared" si="68"/>
        <v>7.4744468258469504E-2</v>
      </c>
      <c r="Y289" s="22">
        <f t="shared" si="68"/>
        <v>7.5698691690669451E-2</v>
      </c>
      <c r="Z289" s="22">
        <f t="shared" si="68"/>
        <v>7.6761707112301181E-2</v>
      </c>
      <c r="AA289" s="22">
        <f t="shared" si="68"/>
        <v>7.7832658850175512E-2</v>
      </c>
      <c r="AB289" s="22">
        <f t="shared" si="68"/>
        <v>7.8989971092974745E-2</v>
      </c>
      <c r="AC289" s="22">
        <f t="shared" si="68"/>
        <v>8.0158537208603095E-2</v>
      </c>
      <c r="AD289" s="22">
        <f t="shared" si="68"/>
        <v>8.224364135837231E-2</v>
      </c>
      <c r="AE289" s="22">
        <f t="shared" si="68"/>
        <v>8.431417968088499E-2</v>
      </c>
      <c r="AF289" s="22">
        <f t="shared" si="68"/>
        <v>8.650112978549751E-2</v>
      </c>
      <c r="AG289" s="22">
        <f t="shared" si="68"/>
        <v>8.896823183705653E-2</v>
      </c>
      <c r="AH289" s="22">
        <f t="shared" si="68"/>
        <v>9.1369964345010365E-2</v>
      </c>
      <c r="AI289" s="22">
        <f t="shared" si="68"/>
        <v>9.3878638720600857E-2</v>
      </c>
      <c r="AJ289" s="22">
        <f t="shared" si="68"/>
        <v>9.6581218972778812E-2</v>
      </c>
      <c r="AK289" s="22">
        <f t="shared" si="68"/>
        <v>9.9161353755719314E-2</v>
      </c>
      <c r="AL289" s="22">
        <f t="shared" si="68"/>
        <v>0.1017782912586483</v>
      </c>
      <c r="AM289" s="22">
        <f t="shared" si="68"/>
        <v>0.10443287454057625</v>
      </c>
      <c r="AN289" s="22">
        <f t="shared" si="68"/>
        <v>0.10718489563593818</v>
      </c>
      <c r="AO289" s="22">
        <f t="shared" si="68"/>
        <v>0.10984283389550395</v>
      </c>
      <c r="AP289" s="22">
        <f t="shared" si="68"/>
        <v>0.11257515788617774</v>
      </c>
      <c r="AQ289" s="22">
        <f t="shared" si="68"/>
        <v>0.11538451545445137</v>
      </c>
      <c r="AR289" s="22">
        <f t="shared" si="68"/>
        <v>0.11828407670321336</v>
      </c>
      <c r="AS289" s="22">
        <f t="shared" si="68"/>
        <v>0.12116402985961937</v>
      </c>
      <c r="AT289" s="22">
        <f t="shared" si="68"/>
        <v>0.12202986417064678</v>
      </c>
      <c r="AU289" s="22">
        <f t="shared" si="68"/>
        <v>0.12257974280908344</v>
      </c>
      <c r="AV289" s="22">
        <f t="shared" si="68"/>
        <v>0.12321380474106068</v>
      </c>
      <c r="AW289" s="22">
        <f t="shared" si="68"/>
        <v>0.12374664245458661</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0.28718159113699976</v>
      </c>
      <c r="V290" s="22">
        <f t="shared" si="68"/>
        <v>0.28599186044287905</v>
      </c>
      <c r="W290" s="22">
        <f t="shared" si="68"/>
        <v>0.28573571340500509</v>
      </c>
      <c r="X290" s="22">
        <f t="shared" si="68"/>
        <v>0.28692115335009394</v>
      </c>
      <c r="Y290" s="22">
        <f t="shared" si="68"/>
        <v>0.28931379396681456</v>
      </c>
      <c r="Z290" s="22">
        <f t="shared" si="68"/>
        <v>0.29283913943995321</v>
      </c>
      <c r="AA290" s="22">
        <f t="shared" si="68"/>
        <v>0.2963793486667865</v>
      </c>
      <c r="AB290" s="22">
        <f t="shared" si="68"/>
        <v>0.30077328899124378</v>
      </c>
      <c r="AC290" s="22">
        <f t="shared" si="68"/>
        <v>0.30520155865966281</v>
      </c>
      <c r="AD290" s="22">
        <f t="shared" si="68"/>
        <v>0.31999251394782341</v>
      </c>
      <c r="AE290" s="22">
        <f t="shared" si="68"/>
        <v>0.33441092761177199</v>
      </c>
      <c r="AF290" s="22">
        <f t="shared" si="68"/>
        <v>0.34983102989478732</v>
      </c>
      <c r="AG290" s="22">
        <f t="shared" si="68"/>
        <v>0.36792803341204761</v>
      </c>
      <c r="AH290" s="22">
        <f t="shared" si="68"/>
        <v>0.3851009791591633</v>
      </c>
      <c r="AI290" s="22">
        <f t="shared" si="68"/>
        <v>0.40384627037304388</v>
      </c>
      <c r="AJ290" s="22">
        <f t="shared" si="68"/>
        <v>0.42431704556989436</v>
      </c>
      <c r="AK290" s="22">
        <f t="shared" si="68"/>
        <v>0.44329573305088521</v>
      </c>
      <c r="AL290" s="22">
        <f t="shared" si="68"/>
        <v>0.46240776365081737</v>
      </c>
      <c r="AM290" s="22">
        <f t="shared" si="68"/>
        <v>0.48166157816945193</v>
      </c>
      <c r="AN290" s="22">
        <f t="shared" si="68"/>
        <v>0.50230810154193706</v>
      </c>
      <c r="AO290" s="22">
        <f t="shared" si="68"/>
        <v>0.52179455341724146</v>
      </c>
      <c r="AP290" s="22">
        <f t="shared" si="68"/>
        <v>0.54179088106903728</v>
      </c>
      <c r="AQ290" s="22">
        <f t="shared" si="68"/>
        <v>0.56231623207982406</v>
      </c>
      <c r="AR290" s="22">
        <f t="shared" si="68"/>
        <v>0.58349112246435919</v>
      </c>
      <c r="AS290" s="22">
        <f t="shared" si="68"/>
        <v>0.60490975399885627</v>
      </c>
      <c r="AT290" s="22">
        <f t="shared" si="68"/>
        <v>0.60685029519453948</v>
      </c>
      <c r="AU290" s="22">
        <f t="shared" si="68"/>
        <v>0.60577955092621005</v>
      </c>
      <c r="AV290" s="22">
        <f t="shared" si="68"/>
        <v>0.60553007517556334</v>
      </c>
      <c r="AW290" s="22">
        <f t="shared" si="68"/>
        <v>0.60434286439011442</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9.1224693068876331E-2</v>
      </c>
      <c r="V291" s="22">
        <f t="shared" si="68"/>
        <v>9.1427137220171761E-2</v>
      </c>
      <c r="W291" s="22">
        <f t="shared" si="68"/>
        <v>9.1705435310414946E-2</v>
      </c>
      <c r="X291" s="22">
        <f t="shared" si="68"/>
        <v>9.2093540182020317E-2</v>
      </c>
      <c r="Y291" s="22">
        <f t="shared" si="68"/>
        <v>9.2485686200346126E-2</v>
      </c>
      <c r="Z291" s="22">
        <f t="shared" si="68"/>
        <v>9.2966410237857164E-2</v>
      </c>
      <c r="AA291" s="22">
        <f t="shared" si="68"/>
        <v>9.3460361862013952E-2</v>
      </c>
      <c r="AB291" s="22">
        <f t="shared" si="68"/>
        <v>9.4023898738528733E-2</v>
      </c>
      <c r="AC291" s="22">
        <f t="shared" si="68"/>
        <v>9.4601401550457973E-2</v>
      </c>
      <c r="AD291" s="22">
        <f t="shared" si="68"/>
        <v>9.5823519939599186E-2</v>
      </c>
      <c r="AE291" s="22">
        <f t="shared" si="68"/>
        <v>9.7034376876494993E-2</v>
      </c>
      <c r="AF291" s="22">
        <f t="shared" si="68"/>
        <v>9.8327511935823508E-2</v>
      </c>
      <c r="AG291" s="22">
        <f t="shared" si="68"/>
        <v>9.98182439681949E-2</v>
      </c>
      <c r="AH291" s="22">
        <f t="shared" si="68"/>
        <v>0.10125948320374105</v>
      </c>
      <c r="AI291" s="22">
        <f t="shared" si="68"/>
        <v>0.10275390035919864</v>
      </c>
      <c r="AJ291" s="22">
        <f t="shared" si="68"/>
        <v>0.10438104614539157</v>
      </c>
      <c r="AK291" s="22">
        <f t="shared" si="68"/>
        <v>0.10591796212300943</v>
      </c>
      <c r="AL291" s="22">
        <f t="shared" si="68"/>
        <v>0.1074767426259467</v>
      </c>
      <c r="AM291" s="22">
        <f t="shared" si="68"/>
        <v>0.10905775099937567</v>
      </c>
      <c r="AN291" s="22">
        <f t="shared" si="68"/>
        <v>0.11068406247720958</v>
      </c>
      <c r="AO291" s="22">
        <f t="shared" si="68"/>
        <v>0.11224085317626173</v>
      </c>
      <c r="AP291" s="22">
        <f t="shared" si="68"/>
        <v>0.11384474698427331</v>
      </c>
      <c r="AQ291" s="22">
        <f t="shared" si="68"/>
        <v>0.11549711132193632</v>
      </c>
      <c r="AR291" s="22">
        <f t="shared" si="68"/>
        <v>0.11720650171673304</v>
      </c>
      <c r="AS291" s="22">
        <f t="shared" si="68"/>
        <v>0.11887928243066011</v>
      </c>
      <c r="AT291" s="22">
        <f t="shared" si="68"/>
        <v>0.11917943761803694</v>
      </c>
      <c r="AU291" s="22">
        <f t="shared" si="68"/>
        <v>0.11926935856854502</v>
      </c>
      <c r="AV291" s="22">
        <f t="shared" si="68"/>
        <v>0.11942089560486674</v>
      </c>
      <c r="AW291" s="22">
        <f t="shared" si="68"/>
        <v>0.11950857967708599</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2.7547542933929418E-2</v>
      </c>
      <c r="V292" s="22">
        <f t="shared" si="68"/>
        <v>2.7608675931607179E-2</v>
      </c>
      <c r="W292" s="22">
        <f t="shared" si="68"/>
        <v>2.7692714894430721E-2</v>
      </c>
      <c r="X292" s="22">
        <f t="shared" si="68"/>
        <v>2.7809912719424706E-2</v>
      </c>
      <c r="Y292" s="22">
        <f t="shared" si="68"/>
        <v>2.792833086820427E-2</v>
      </c>
      <c r="Z292" s="22">
        <f t="shared" si="68"/>
        <v>2.8073497331551078E-2</v>
      </c>
      <c r="AA292" s="22">
        <f t="shared" si="68"/>
        <v>2.8222658190480681E-2</v>
      </c>
      <c r="AB292" s="22">
        <f t="shared" si="68"/>
        <v>2.8392832030242714E-2</v>
      </c>
      <c r="AC292" s="22">
        <f t="shared" si="68"/>
        <v>2.8567223228183759E-2</v>
      </c>
      <c r="AD292" s="22">
        <f t="shared" si="68"/>
        <v>2.8936271976528621E-2</v>
      </c>
      <c r="AE292" s="22">
        <f t="shared" si="68"/>
        <v>2.9301920051998699E-2</v>
      </c>
      <c r="AF292" s="22">
        <f t="shared" si="68"/>
        <v>2.9692414033045313E-2</v>
      </c>
      <c r="AG292" s="22">
        <f t="shared" si="68"/>
        <v>3.0142577286910468E-2</v>
      </c>
      <c r="AH292" s="22">
        <f t="shared" si="68"/>
        <v>3.0577794971767942E-2</v>
      </c>
      <c r="AI292" s="22">
        <f t="shared" si="68"/>
        <v>3.1029071039313461E-2</v>
      </c>
      <c r="AJ292" s="22">
        <f t="shared" si="68"/>
        <v>3.1520427786012169E-2</v>
      </c>
      <c r="AK292" s="22">
        <f t="shared" si="68"/>
        <v>3.198453741965384E-2</v>
      </c>
      <c r="AL292" s="22">
        <f t="shared" si="68"/>
        <v>3.2455249585238398E-2</v>
      </c>
      <c r="AM292" s="22">
        <f t="shared" si="68"/>
        <v>3.2932674003789783E-2</v>
      </c>
      <c r="AN292" s="22">
        <f t="shared" si="68"/>
        <v>3.3423778810530498E-2</v>
      </c>
      <c r="AO292" s="22">
        <f t="shared" si="68"/>
        <v>3.3893890105823124E-2</v>
      </c>
      <c r="AP292" s="22">
        <f t="shared" si="68"/>
        <v>3.437822534501437E-2</v>
      </c>
      <c r="AQ292" s="22">
        <f t="shared" si="68"/>
        <v>3.4877197454461724E-2</v>
      </c>
      <c r="AR292" s="22">
        <f t="shared" si="68"/>
        <v>3.5393389986410902E-2</v>
      </c>
      <c r="AS292" s="22">
        <f t="shared" si="68"/>
        <v>3.5898527323526004E-2</v>
      </c>
      <c r="AT292" s="22">
        <f t="shared" si="68"/>
        <v>3.5989166575168784E-2</v>
      </c>
      <c r="AU292" s="22">
        <f t="shared" si="68"/>
        <v>3.6016320420925334E-2</v>
      </c>
      <c r="AV292" s="22">
        <f t="shared" si="68"/>
        <v>3.606208076139588E-2</v>
      </c>
      <c r="AW292" s="22">
        <f t="shared" si="68"/>
        <v>3.608855912665887E-2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1.4810577805825455E-3</v>
      </c>
      <c r="V293" s="22">
        <f t="shared" si="68"/>
        <v>1.4843445166111686E-3</v>
      </c>
      <c r="W293" s="22">
        <f t="shared" si="68"/>
        <v>1.4888627620336522E-3</v>
      </c>
      <c r="X293" s="22">
        <f t="shared" si="68"/>
        <v>1.4951637505098659E-3</v>
      </c>
      <c r="Y293" s="22">
        <f t="shared" si="68"/>
        <v>1.5015303481056219E-3</v>
      </c>
      <c r="Z293" s="22">
        <f t="shared" si="68"/>
        <v>1.5093350340093742E-3</v>
      </c>
      <c r="AA293" s="22">
        <f t="shared" si="68"/>
        <v>1.5173544733911701E-3</v>
      </c>
      <c r="AB293" s="22">
        <f t="shared" si="68"/>
        <v>1.5265036483297718E-3</v>
      </c>
      <c r="AC293" s="22">
        <f t="shared" si="68"/>
        <v>1.5358795640401191E-3</v>
      </c>
      <c r="AD293" s="22">
        <f t="shared" si="68"/>
        <v>1.5557209895153907E-3</v>
      </c>
      <c r="AE293" s="22">
        <f t="shared" si="68"/>
        <v>1.5753795822410226E-3</v>
      </c>
      <c r="AF293" s="22">
        <f t="shared" si="68"/>
        <v>1.5963739827320892E-3</v>
      </c>
      <c r="AG293" s="22">
        <f t="shared" si="68"/>
        <v>1.6205764239904036E-3</v>
      </c>
      <c r="AH293" s="22">
        <f t="shared" si="68"/>
        <v>1.6439753361892626E-3</v>
      </c>
      <c r="AI293" s="22">
        <f t="shared" si="68"/>
        <v>1.6682376064262856E-3</v>
      </c>
      <c r="AJ293" s="22">
        <f t="shared" si="68"/>
        <v>1.6946547621953219E-3</v>
      </c>
      <c r="AK293" s="22">
        <f t="shared" si="68"/>
        <v>1.7196070124049668E-3</v>
      </c>
      <c r="AL293" s="22">
        <f t="shared" si="68"/>
        <v>1.7449142391484155E-3</v>
      </c>
      <c r="AM293" s="22">
        <f t="shared" si="68"/>
        <v>1.7705823414336729E-3</v>
      </c>
      <c r="AN293" s="22">
        <f t="shared" si="68"/>
        <v>1.7969859519788799E-3</v>
      </c>
      <c r="AO293" s="22">
        <f t="shared" si="68"/>
        <v>1.8222608737133803E-3</v>
      </c>
      <c r="AP293" s="22">
        <f t="shared" si="68"/>
        <v>1.8483005272728642E-3</v>
      </c>
      <c r="AQ293" s="22">
        <f t="shared" si="68"/>
        <v>1.8751271131053333E-3</v>
      </c>
      <c r="AR293" s="22">
        <f t="shared" si="68"/>
        <v>1.9028795325336482E-3</v>
      </c>
      <c r="AS293" s="22">
        <f t="shared" si="68"/>
        <v>1.9300375838049151E-3</v>
      </c>
      <c r="AT293" s="22">
        <f t="shared" si="68"/>
        <v>1.9349106851625822E-3</v>
      </c>
      <c r="AU293" s="22">
        <f t="shared" si="68"/>
        <v>1.936370576326993E-3</v>
      </c>
      <c r="AV293" s="22">
        <f t="shared" si="68"/>
        <v>1.938830821455154E-3</v>
      </c>
      <c r="AW293" s="22">
        <f t="shared" si="68"/>
        <v>1.9402543962902643E-3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2.4633671489946524E-2</v>
      </c>
      <c r="V294" s="22">
        <f t="shared" si="68"/>
        <v>2.4365027086702309E-2</v>
      </c>
      <c r="W294" s="22">
        <f t="shared" si="68"/>
        <v>2.4151507088992562E-2</v>
      </c>
      <c r="X294" s="22">
        <f t="shared" si="68"/>
        <v>2.4018069500667212E-2</v>
      </c>
      <c r="Y294" s="22">
        <f t="shared" si="68"/>
        <v>2.3927390419415273E-2</v>
      </c>
      <c r="Z294" s="22">
        <f t="shared" si="68"/>
        <v>2.3895707380109411E-2</v>
      </c>
      <c r="AA294" s="22">
        <f t="shared" si="68"/>
        <v>2.3863423102948804E-2</v>
      </c>
      <c r="AB294" s="22">
        <f t="shared" si="68"/>
        <v>2.3872929907996721E-2</v>
      </c>
      <c r="AC294" s="22">
        <f t="shared" si="68"/>
        <v>2.3881499631390905E-2</v>
      </c>
      <c r="AD294" s="22">
        <f t="shared" si="68"/>
        <v>2.4179464224355917E-2</v>
      </c>
      <c r="AE294" s="22">
        <f t="shared" si="68"/>
        <v>2.4433220526988073E-2</v>
      </c>
      <c r="AF294" s="22">
        <f t="shared" si="68"/>
        <v>2.4708839476153585E-2</v>
      </c>
      <c r="AG294" s="22">
        <f t="shared" si="68"/>
        <v>2.5080926708292164E-2</v>
      </c>
      <c r="AH294" s="22">
        <f t="shared" si="68"/>
        <v>2.5378952929263728E-2</v>
      </c>
      <c r="AI294" s="22">
        <f t="shared" si="68"/>
        <v>2.5702512907554421E-2</v>
      </c>
      <c r="AJ294" s="22">
        <f t="shared" si="68"/>
        <v>2.6068303315697563E-2</v>
      </c>
      <c r="AK294" s="22">
        <f t="shared" si="68"/>
        <v>2.6335276489230681E-2</v>
      </c>
      <c r="AL294" s="22">
        <f t="shared" si="68"/>
        <v>2.6575241501090256E-2</v>
      </c>
      <c r="AM294" s="22">
        <f t="shared" si="68"/>
        <v>2.6788379940853695E-2</v>
      </c>
      <c r="AN294" s="22">
        <f t="shared" si="68"/>
        <v>2.7150473065143805E-2</v>
      </c>
      <c r="AO294" s="22">
        <f t="shared" si="68"/>
        <v>2.7440519110415333E-2</v>
      </c>
      <c r="AP294" s="22">
        <f t="shared" si="68"/>
        <v>2.7725214705034137E-2</v>
      </c>
      <c r="AQ294" s="22">
        <f t="shared" si="68"/>
        <v>2.8004352638498081E-2</v>
      </c>
      <c r="AR294" s="22">
        <f t="shared" si="68"/>
        <v>2.8281427126705942E-2</v>
      </c>
      <c r="AS294" s="22">
        <f t="shared" si="68"/>
        <v>2.8530159813927258E-2</v>
      </c>
      <c r="AT294" s="22">
        <f t="shared" si="68"/>
        <v>2.8060528167268207E-2</v>
      </c>
      <c r="AU294" s="22">
        <f t="shared" si="68"/>
        <v>2.7486707349969774E-2</v>
      </c>
      <c r="AV294" s="22">
        <f t="shared" si="68"/>
        <v>2.6945677036939158E-2</v>
      </c>
      <c r="AW294" s="22">
        <f t="shared" si="68"/>
        <v>2.6376807637252024E-2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3.2700419791337525E-2</v>
      </c>
      <c r="V295" s="22">
        <f t="shared" si="69"/>
        <v>3.2343802842692081E-2</v>
      </c>
      <c r="W295" s="22">
        <f t="shared" si="69"/>
        <v>3.2060361798923846E-2</v>
      </c>
      <c r="X295" s="22">
        <f t="shared" si="69"/>
        <v>3.1883227620774092E-2</v>
      </c>
      <c r="Y295" s="22">
        <f t="shared" si="69"/>
        <v>3.176285400840205E-2</v>
      </c>
      <c r="Z295" s="22">
        <f t="shared" si="69"/>
        <v>3.1720795775791857E-2</v>
      </c>
      <c r="AA295" s="22">
        <f t="shared" si="69"/>
        <v>3.1677939418945388E-2</v>
      </c>
      <c r="AB295" s="22">
        <f t="shared" si="69"/>
        <v>3.169055940196612E-2</v>
      </c>
      <c r="AC295" s="22">
        <f t="shared" si="69"/>
        <v>3.1701935438729449E-2</v>
      </c>
      <c r="AD295" s="22">
        <f t="shared" si="69"/>
        <v>3.2097474011892911E-2</v>
      </c>
      <c r="AE295" s="22">
        <f t="shared" si="69"/>
        <v>3.2434327477855372E-2</v>
      </c>
      <c r="AF295" s="22">
        <f t="shared" si="69"/>
        <v>3.2800202915621031E-2</v>
      </c>
      <c r="AG295" s="22">
        <f t="shared" si="69"/>
        <v>3.3294136947943177E-2</v>
      </c>
      <c r="AH295" s="22">
        <f t="shared" si="69"/>
        <v>3.3689757330336183E-2</v>
      </c>
      <c r="AI295" s="22">
        <f t="shared" si="69"/>
        <v>3.4119272967990902E-2</v>
      </c>
      <c r="AJ295" s="22">
        <f t="shared" si="69"/>
        <v>3.4604848165614509E-2</v>
      </c>
      <c r="AK295" s="22">
        <f t="shared" si="69"/>
        <v>3.4959246609675983E-2</v>
      </c>
      <c r="AL295" s="22">
        <f t="shared" si="69"/>
        <v>3.5277792573327561E-2</v>
      </c>
      <c r="AM295" s="22">
        <f t="shared" si="69"/>
        <v>3.5560727110989954E-2</v>
      </c>
      <c r="AN295" s="22">
        <f t="shared" si="69"/>
        <v>3.6041394281236011E-2</v>
      </c>
      <c r="AO295" s="22">
        <f t="shared" si="69"/>
        <v>3.6426421232783494E-2</v>
      </c>
      <c r="AP295" s="22">
        <f t="shared" si="69"/>
        <v>3.6804345630313047E-2</v>
      </c>
      <c r="AQ295" s="22">
        <f t="shared" si="69"/>
        <v>3.7174892408436751E-2</v>
      </c>
      <c r="AR295" s="22">
        <f t="shared" si="69"/>
        <v>3.754270002824546E-2</v>
      </c>
      <c r="AS295" s="22">
        <f t="shared" si="69"/>
        <v>3.7872884803636493E-2</v>
      </c>
      <c r="AT295" s="22">
        <f t="shared" si="69"/>
        <v>3.7249463646164473E-2</v>
      </c>
      <c r="AU295" s="22">
        <f t="shared" si="69"/>
        <v>3.6487734659954481E-2</v>
      </c>
      <c r="AV295" s="22">
        <f t="shared" si="69"/>
        <v>3.5769534031064865E-2</v>
      </c>
      <c r="AW295" s="22">
        <f t="shared" si="69"/>
        <v>3.5014377895130865E-2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4.9456520774651472E-2</v>
      </c>
      <c r="V296" s="22">
        <f t="shared" si="69"/>
        <v>5.0064758263725105E-2</v>
      </c>
      <c r="W296" s="22">
        <f t="shared" si="69"/>
        <v>5.0776537106188235E-2</v>
      </c>
      <c r="X296" s="22">
        <f t="shared" si="69"/>
        <v>5.165391411386238E-2</v>
      </c>
      <c r="Y296" s="22">
        <f t="shared" si="69"/>
        <v>5.2626973423404805E-2</v>
      </c>
      <c r="Z296" s="22">
        <f t="shared" si="69"/>
        <v>5.3739130403834448E-2</v>
      </c>
      <c r="AA296" s="22">
        <f t="shared" si="69"/>
        <v>5.4862851354762619E-2</v>
      </c>
      <c r="AB296" s="22">
        <f t="shared" si="69"/>
        <v>5.6098374974611016E-2</v>
      </c>
      <c r="AC296" s="22">
        <f t="shared" si="69"/>
        <v>5.7350261072175696E-2</v>
      </c>
      <c r="AD296" s="22">
        <f t="shared" si="69"/>
        <v>5.9991428094380586E-2</v>
      </c>
      <c r="AE296" s="22">
        <f t="shared" si="69"/>
        <v>6.263523157153203E-2</v>
      </c>
      <c r="AF296" s="22">
        <f t="shared" si="69"/>
        <v>6.5451775691481029E-2</v>
      </c>
      <c r="AG296" s="22">
        <f t="shared" si="69"/>
        <v>6.8657545148642238E-2</v>
      </c>
      <c r="AH296" s="22">
        <f t="shared" si="69"/>
        <v>7.1803771140061742E-2</v>
      </c>
      <c r="AI296" s="22">
        <f t="shared" si="69"/>
        <v>7.516921262876719E-2</v>
      </c>
      <c r="AJ296" s="22">
        <f t="shared" si="69"/>
        <v>7.88204332166456E-2</v>
      </c>
      <c r="AK296" s="22">
        <f t="shared" si="69"/>
        <v>8.2338926000358525E-2</v>
      </c>
      <c r="AL296" s="22">
        <f t="shared" si="69"/>
        <v>8.593585436851793E-2</v>
      </c>
      <c r="AM296" s="22">
        <f t="shared" si="69"/>
        <v>8.9613044432705291E-2</v>
      </c>
      <c r="AN296" s="22">
        <f t="shared" si="69"/>
        <v>9.338695558893903E-2</v>
      </c>
      <c r="AO296" s="22">
        <f t="shared" si="69"/>
        <v>9.7056889750867195E-2</v>
      </c>
      <c r="AP296" s="22">
        <f t="shared" si="69"/>
        <v>0.10085112974942392</v>
      </c>
      <c r="AQ296" s="22">
        <f t="shared" si="69"/>
        <v>0.10477439328911117</v>
      </c>
      <c r="AR296" s="22">
        <f t="shared" si="69"/>
        <v>0.10884590609105239</v>
      </c>
      <c r="AS296" s="22">
        <f t="shared" si="69"/>
        <v>0.11296893210109864</v>
      </c>
      <c r="AT296" s="22">
        <f t="shared" si="69"/>
        <v>0.11433077379884474</v>
      </c>
      <c r="AU296" s="22">
        <f t="shared" si="69"/>
        <v>0.1152594660040986</v>
      </c>
      <c r="AV296" s="22">
        <f t="shared" si="69"/>
        <v>0.11630796140957657</v>
      </c>
      <c r="AW296" s="22">
        <f t="shared" si="69"/>
        <v>0.11721813941454919</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4.4975827956602842E-3</v>
      </c>
      <c r="V297" s="22">
        <f t="shared" si="69"/>
        <v>4.5057737747951961E-3</v>
      </c>
      <c r="W297" s="22">
        <f t="shared" si="69"/>
        <v>4.5150037198575192E-3</v>
      </c>
      <c r="X297" s="22">
        <f t="shared" si="69"/>
        <v>4.5252523997449971E-3</v>
      </c>
      <c r="Y297" s="22">
        <f t="shared" si="69"/>
        <v>4.5314483437561949E-3</v>
      </c>
      <c r="Z297" s="22">
        <f t="shared" si="69"/>
        <v>4.5385030314836049E-3</v>
      </c>
      <c r="AA297" s="22">
        <f t="shared" si="69"/>
        <v>4.5463088539251587E-3</v>
      </c>
      <c r="AB297" s="22">
        <f t="shared" si="69"/>
        <v>4.5548827082538563E-3</v>
      </c>
      <c r="AC297" s="22">
        <f t="shared" si="69"/>
        <v>4.5641424655191894E-3</v>
      </c>
      <c r="AD297" s="22">
        <f t="shared" si="69"/>
        <v>4.5706608379142474E-3</v>
      </c>
      <c r="AE297" s="22">
        <f t="shared" si="69"/>
        <v>4.5777507699925751E-3</v>
      </c>
      <c r="AF297" s="22">
        <f t="shared" si="69"/>
        <v>4.5854731181472512E-3</v>
      </c>
      <c r="AG297" s="22">
        <f t="shared" si="69"/>
        <v>4.5939107505032781E-3</v>
      </c>
      <c r="AH297" s="22">
        <f t="shared" si="69"/>
        <v>4.6028172283511803E-3</v>
      </c>
      <c r="AI297" s="22">
        <f t="shared" si="69"/>
        <v>4.6085131530984834E-3</v>
      </c>
      <c r="AJ297" s="22">
        <f t="shared" si="69"/>
        <v>4.614778884894589E-3</v>
      </c>
      <c r="AK297" s="22">
        <f t="shared" si="69"/>
        <v>4.6213937830497419E-3</v>
      </c>
      <c r="AL297" s="22">
        <f t="shared" si="69"/>
        <v>4.6284446065811705E-3</v>
      </c>
      <c r="AM297" s="22">
        <f t="shared" si="69"/>
        <v>4.6359172216452705E-3</v>
      </c>
      <c r="AN297" s="22">
        <f t="shared" si="69"/>
        <v>4.6403231235729444E-3</v>
      </c>
      <c r="AO297" s="22">
        <f t="shared" si="69"/>
        <v>4.6450192725594553E-3</v>
      </c>
      <c r="AP297" s="22">
        <f t="shared" si="69"/>
        <v>4.6500998001501679E-3</v>
      </c>
      <c r="AQ297" s="22">
        <f t="shared" si="69"/>
        <v>4.6555544595046029E-3</v>
      </c>
      <c r="AR297" s="22">
        <f t="shared" si="69"/>
        <v>4.6613803315500588E-3</v>
      </c>
      <c r="AS297" s="22">
        <f t="shared" si="69"/>
        <v>4.6639511817753955E-3</v>
      </c>
      <c r="AT297" s="22">
        <f t="shared" si="69"/>
        <v>4.665553673665431E-3</v>
      </c>
      <c r="AU297" s="22">
        <f t="shared" si="69"/>
        <v>4.6672387664962196E-3</v>
      </c>
      <c r="AV297" s="22">
        <f t="shared" si="69"/>
        <v>4.669245533425897E-3</v>
      </c>
      <c r="AW297" s="22">
        <f t="shared" si="69"/>
        <v>4.6714513022351779E-3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3.7411794251447964E-3</v>
      </c>
      <c r="V298" s="22">
        <f t="shared" si="69"/>
        <v>3.74799284559831E-3</v>
      </c>
      <c r="W298" s="22">
        <f t="shared" si="69"/>
        <v>3.7556704987136021E-3</v>
      </c>
      <c r="X298" s="22">
        <f t="shared" si="69"/>
        <v>3.7641955558547231E-3</v>
      </c>
      <c r="Y298" s="22">
        <f t="shared" si="69"/>
        <v>3.7693494661454711E-3</v>
      </c>
      <c r="Z298" s="22">
        <f t="shared" si="69"/>
        <v>3.7752176966541059E-3</v>
      </c>
      <c r="AA298" s="22">
        <f t="shared" si="69"/>
        <v>3.7817107360580394E-3</v>
      </c>
      <c r="AB298" s="22">
        <f t="shared" si="69"/>
        <v>3.7888426397641064E-3</v>
      </c>
      <c r="AC298" s="22">
        <f t="shared" si="69"/>
        <v>3.796545091266795E-3</v>
      </c>
      <c r="AD298" s="22">
        <f t="shared" si="69"/>
        <v>3.8019672039432662E-3</v>
      </c>
      <c r="AE298" s="22">
        <f t="shared" si="69"/>
        <v>3.8078647514086963E-3</v>
      </c>
      <c r="AF298" s="22">
        <f t="shared" si="69"/>
        <v>3.8142883552293883E-3</v>
      </c>
      <c r="AG298" s="22">
        <f t="shared" si="69"/>
        <v>3.8213069467709958E-3</v>
      </c>
      <c r="AH298" s="22">
        <f t="shared" si="69"/>
        <v>3.8287155333805033E-3</v>
      </c>
      <c r="AI298" s="22">
        <f t="shared" si="69"/>
        <v>3.833453517635589E-3</v>
      </c>
      <c r="AJ298" s="22">
        <f t="shared" si="69"/>
        <v>3.8386654788031931E-3</v>
      </c>
      <c r="AK298" s="22">
        <f t="shared" si="69"/>
        <v>3.8441678835396589E-3</v>
      </c>
      <c r="AL298" s="22">
        <f t="shared" si="69"/>
        <v>3.8500328997327039E-3</v>
      </c>
      <c r="AM298" s="22">
        <f t="shared" si="69"/>
        <v>3.8562487705682139E-3</v>
      </c>
      <c r="AN298" s="22">
        <f t="shared" si="69"/>
        <v>3.8599136880116294E-3</v>
      </c>
      <c r="AO298" s="22">
        <f t="shared" si="69"/>
        <v>3.8638200387702401E-3</v>
      </c>
      <c r="AP298" s="22">
        <f t="shared" si="69"/>
        <v>3.8680461233482942E-3</v>
      </c>
      <c r="AQ298" s="22">
        <f t="shared" si="69"/>
        <v>3.8725834182187025E-3</v>
      </c>
      <c r="AR298" s="22">
        <f t="shared" si="69"/>
        <v>3.8774294952383446E-3</v>
      </c>
      <c r="AS298" s="22">
        <f t="shared" si="69"/>
        <v>3.8795679799322642E-3</v>
      </c>
      <c r="AT298" s="22">
        <f t="shared" si="69"/>
        <v>3.8809009647733095E-3</v>
      </c>
      <c r="AU298" s="22">
        <f t="shared" si="69"/>
        <v>3.8823026587308041E-3</v>
      </c>
      <c r="AV298" s="22">
        <f t="shared" si="69"/>
        <v>3.8839719276446776E-3</v>
      </c>
      <c r="AW298" s="22">
        <f t="shared" si="69"/>
        <v>3.8858067303066471E-3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5.6884084624296007E-4</v>
      </c>
      <c r="V299" s="22">
        <f t="shared" si="69"/>
        <v>5.7065371743942066E-4</v>
      </c>
      <c r="W299" s="22">
        <f t="shared" si="69"/>
        <v>5.726233800400762E-4</v>
      </c>
      <c r="X299" s="22">
        <f t="shared" si="69"/>
        <v>5.7474775931372021E-4</v>
      </c>
      <c r="Y299" s="22">
        <f t="shared" si="69"/>
        <v>5.7607065649996315E-4</v>
      </c>
      <c r="Z299" s="22">
        <f t="shared" si="69"/>
        <v>5.7752517985343473E-4</v>
      </c>
      <c r="AA299" s="22">
        <f t="shared" si="69"/>
        <v>5.7909220016040346E-4</v>
      </c>
      <c r="AB299" s="22">
        <f t="shared" si="69"/>
        <v>5.8077594554982394E-4</v>
      </c>
      <c r="AC299" s="22">
        <f t="shared" si="69"/>
        <v>5.8256192426338197E-4</v>
      </c>
      <c r="AD299" s="22">
        <f t="shared" si="69"/>
        <v>5.8381071917188495E-4</v>
      </c>
      <c r="AE299" s="22">
        <f t="shared" si="69"/>
        <v>5.8514460541407023E-4</v>
      </c>
      <c r="AF299" s="22">
        <f t="shared" si="69"/>
        <v>5.8657557759599186E-4</v>
      </c>
      <c r="AG299" s="22">
        <f t="shared" si="69"/>
        <v>5.8811953721823584E-4</v>
      </c>
      <c r="AH299" s="22">
        <f t="shared" si="69"/>
        <v>5.897311564805718E-4</v>
      </c>
      <c r="AI299" s="22">
        <f t="shared" si="69"/>
        <v>5.9073034928829949E-4</v>
      </c>
      <c r="AJ299" s="22">
        <f t="shared" si="69"/>
        <v>5.918194068301047E-4</v>
      </c>
      <c r="AK299" s="22">
        <f t="shared" si="69"/>
        <v>5.9295791292002199E-4</v>
      </c>
      <c r="AL299" s="22">
        <f t="shared" si="69"/>
        <v>5.9416225091792985E-4</v>
      </c>
      <c r="AM299" s="22">
        <f t="shared" si="69"/>
        <v>5.9543011493185135E-4</v>
      </c>
      <c r="AN299" s="22">
        <f t="shared" si="69"/>
        <v>5.9612229646346937E-4</v>
      </c>
      <c r="AO299" s="22">
        <f t="shared" si="69"/>
        <v>5.9685665015716974E-4</v>
      </c>
      <c r="AP299" s="22">
        <f t="shared" si="69"/>
        <v>5.9765063980784887E-4</v>
      </c>
      <c r="AQ299" s="22">
        <f t="shared" si="69"/>
        <v>5.9850254719177041E-4</v>
      </c>
      <c r="AR299" s="22">
        <f t="shared" si="69"/>
        <v>5.9941197572540954E-4</v>
      </c>
      <c r="AS299" s="22">
        <f t="shared" si="69"/>
        <v>5.9971994237368524E-4</v>
      </c>
      <c r="AT299" s="22">
        <f t="shared" si="69"/>
        <v>5.9984471312396026E-4</v>
      </c>
      <c r="AU299" s="22">
        <f t="shared" si="69"/>
        <v>5.9997789820141669E-4</v>
      </c>
      <c r="AV299" s="22">
        <f t="shared" si="69"/>
        <v>6.001629931926168E-4</v>
      </c>
      <c r="AW299" s="22">
        <f t="shared" si="69"/>
        <v>6.0037787263140412E-4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7.015097761250387E-3</v>
      </c>
      <c r="V300" s="22">
        <f t="shared" si="69"/>
        <v>7.0374545746819872E-3</v>
      </c>
      <c r="W300" s="22">
        <f t="shared" si="69"/>
        <v>7.0617449817291199E-3</v>
      </c>
      <c r="X300" s="22">
        <f t="shared" si="69"/>
        <v>7.0879433962505378E-3</v>
      </c>
      <c r="Y300" s="22">
        <f t="shared" si="69"/>
        <v>7.1042577188785141E-3</v>
      </c>
      <c r="Z300" s="22">
        <f t="shared" si="69"/>
        <v>7.1221952906756463E-3</v>
      </c>
      <c r="AA300" s="22">
        <f t="shared" si="69"/>
        <v>7.1415202050517058E-3</v>
      </c>
      <c r="AB300" s="22">
        <f t="shared" si="69"/>
        <v>7.1622846044260653E-3</v>
      </c>
      <c r="AC300" s="22">
        <f t="shared" si="69"/>
        <v>7.1843097725515122E-3</v>
      </c>
      <c r="AD300" s="22">
        <f t="shared" si="69"/>
        <v>7.1997102460315031E-3</v>
      </c>
      <c r="AE300" s="22">
        <f t="shared" si="69"/>
        <v>7.216160088642347E-3</v>
      </c>
      <c r="AF300" s="22">
        <f t="shared" si="69"/>
        <v>7.233807221080378E-3</v>
      </c>
      <c r="AG300" s="22">
        <f t="shared" si="69"/>
        <v>7.2528477449123087E-3</v>
      </c>
      <c r="AH300" s="22">
        <f t="shared" si="69"/>
        <v>7.2727226655581638E-3</v>
      </c>
      <c r="AI300" s="22">
        <f t="shared" si="69"/>
        <v>7.2850449790397703E-3</v>
      </c>
      <c r="AJ300" s="22">
        <f t="shared" si="69"/>
        <v>7.2984755285051437E-3</v>
      </c>
      <c r="AK300" s="22">
        <f t="shared" si="69"/>
        <v>7.3125158907177013E-3</v>
      </c>
      <c r="AL300" s="22">
        <f t="shared" si="69"/>
        <v>7.3273681096620892E-3</v>
      </c>
      <c r="AM300" s="22">
        <f t="shared" si="69"/>
        <v>7.3430037484604888E-3</v>
      </c>
      <c r="AN300" s="22">
        <f t="shared" si="69"/>
        <v>7.3515399166082258E-3</v>
      </c>
      <c r="AO300" s="22">
        <f t="shared" si="69"/>
        <v>7.360596163160614E-3</v>
      </c>
      <c r="AP300" s="22">
        <f t="shared" si="69"/>
        <v>7.3703878563164803E-3</v>
      </c>
      <c r="AQ300" s="22">
        <f t="shared" si="69"/>
        <v>7.3808938064802432E-3</v>
      </c>
      <c r="AR300" s="22">
        <f t="shared" si="69"/>
        <v>7.3921091228775875E-3</v>
      </c>
      <c r="AS300" s="22">
        <f t="shared" si="69"/>
        <v>7.3959070501170426E-3</v>
      </c>
      <c r="AT300" s="22">
        <f t="shared" si="69"/>
        <v>7.3974457564471244E-3</v>
      </c>
      <c r="AU300" s="22">
        <f t="shared" si="69"/>
        <v>7.3990882305149872E-3</v>
      </c>
      <c r="AV300" s="22">
        <f t="shared" si="69"/>
        <v>7.4013708715506363E-3</v>
      </c>
      <c r="AW300" s="22">
        <f t="shared" si="69"/>
        <v>7.4040208223759528E-3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2.2487183455572303E-2</v>
      </c>
      <c r="V303" s="22">
        <f t="shared" si="70"/>
        <v>2.2154581560469094E-2</v>
      </c>
      <c r="W303" s="22">
        <f t="shared" si="70"/>
        <v>2.1877989211325395E-2</v>
      </c>
      <c r="X303" s="22">
        <f t="shared" si="70"/>
        <v>2.1680208684795945E-2</v>
      </c>
      <c r="Y303" s="22">
        <f t="shared" si="70"/>
        <v>2.1533608297230368E-2</v>
      </c>
      <c r="Z303" s="22">
        <f t="shared" si="70"/>
        <v>2.1445020207221603E-2</v>
      </c>
      <c r="AA303" s="22">
        <f t="shared" si="70"/>
        <v>2.135858606968493E-2</v>
      </c>
      <c r="AB303" s="22">
        <f t="shared" si="70"/>
        <v>2.1313579138679092E-2</v>
      </c>
      <c r="AC303" s="22">
        <f t="shared" si="70"/>
        <v>2.1270054142298808E-2</v>
      </c>
      <c r="AD303" s="22">
        <f t="shared" si="70"/>
        <v>2.1693141373135032E-2</v>
      </c>
      <c r="AE303" s="22">
        <f t="shared" si="70"/>
        <v>2.2086950403441073E-2</v>
      </c>
      <c r="AF303" s="22">
        <f t="shared" si="70"/>
        <v>2.2513822978718467E-2</v>
      </c>
      <c r="AG303" s="22">
        <f t="shared" si="70"/>
        <v>2.30463066489437E-2</v>
      </c>
      <c r="AH303" s="22">
        <f t="shared" si="70"/>
        <v>2.3522613237666998E-2</v>
      </c>
      <c r="AI303" s="22">
        <f t="shared" si="70"/>
        <v>2.4043785845838061E-2</v>
      </c>
      <c r="AJ303" s="22">
        <f t="shared" si="70"/>
        <v>2.4622504856181275E-2</v>
      </c>
      <c r="AK303" s="22">
        <f t="shared" si="70"/>
        <v>2.5120724348681678E-2</v>
      </c>
      <c r="AL303" s="22">
        <f t="shared" si="70"/>
        <v>2.5608542562140579E-2</v>
      </c>
      <c r="AM303" s="22">
        <f t="shared" si="70"/>
        <v>2.6086239225509292E-2</v>
      </c>
      <c r="AN303" s="22">
        <f t="shared" si="70"/>
        <v>2.6597168306843191E-2</v>
      </c>
      <c r="AO303" s="22">
        <f t="shared" si="70"/>
        <v>2.7044621925631961E-2</v>
      </c>
      <c r="AP303" s="22">
        <f t="shared" si="70"/>
        <v>2.749647551100599E-2</v>
      </c>
      <c r="AQ303" s="22">
        <f t="shared" si="70"/>
        <v>2.795283491755331E-2</v>
      </c>
      <c r="AR303" s="22">
        <f t="shared" si="70"/>
        <v>2.8417681637383851E-2</v>
      </c>
      <c r="AS303" s="22">
        <f t="shared" si="70"/>
        <v>2.8867971555461541E-2</v>
      </c>
      <c r="AT303" s="22">
        <f t="shared" si="70"/>
        <v>2.8570411780633499E-2</v>
      </c>
      <c r="AU303" s="22">
        <f t="shared" si="70"/>
        <v>2.8163279661196652E-2</v>
      </c>
      <c r="AV303" s="22">
        <f t="shared" si="70"/>
        <v>2.7790899925819724E-2</v>
      </c>
      <c r="AW303" s="22">
        <f t="shared" si="70"/>
        <v>2.7388467979180542E-2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3.3608203334298862E-3</v>
      </c>
      <c r="V304" s="22">
        <f t="shared" si="70"/>
        <v>3.3111113418966133E-3</v>
      </c>
      <c r="W304" s="22">
        <f t="shared" si="70"/>
        <v>3.2697732528953896E-3</v>
      </c>
      <c r="X304" s="22">
        <f t="shared" si="70"/>
        <v>3.2402139789903285E-3</v>
      </c>
      <c r="Y304" s="22">
        <f t="shared" si="70"/>
        <v>3.2183038289534198E-3</v>
      </c>
      <c r="Z304" s="22">
        <f t="shared" si="70"/>
        <v>3.2050639025398074E-3</v>
      </c>
      <c r="AA304" s="22">
        <f t="shared" si="70"/>
        <v>3.1921458949329576E-3</v>
      </c>
      <c r="AB304" s="22">
        <f t="shared" si="70"/>
        <v>3.1854193874017432E-3</v>
      </c>
      <c r="AC304" s="22">
        <f t="shared" si="70"/>
        <v>3.1789143622999406E-3</v>
      </c>
      <c r="AD304" s="22">
        <f t="shared" si="70"/>
        <v>3.2421468329656509E-3</v>
      </c>
      <c r="AE304" s="22">
        <f t="shared" si="70"/>
        <v>3.3010035323453551E-3</v>
      </c>
      <c r="AF304" s="22">
        <f t="shared" si="70"/>
        <v>3.3648017413834153E-3</v>
      </c>
      <c r="AG304" s="22">
        <f t="shared" si="70"/>
        <v>3.4443840487741123E-3</v>
      </c>
      <c r="AH304" s="22">
        <f t="shared" si="70"/>
        <v>3.5155704146207097E-3</v>
      </c>
      <c r="AI304" s="22">
        <f t="shared" si="70"/>
        <v>3.5934622280720707E-3</v>
      </c>
      <c r="AJ304" s="22">
        <f t="shared" si="70"/>
        <v>3.6799546347866144E-3</v>
      </c>
      <c r="AK304" s="22">
        <f t="shared" si="70"/>
        <v>3.7544159920399399E-3</v>
      </c>
      <c r="AL304" s="22">
        <f t="shared" si="70"/>
        <v>3.8273228269065296E-3</v>
      </c>
      <c r="AM304" s="22">
        <f t="shared" si="70"/>
        <v>3.8987169462560275E-3</v>
      </c>
      <c r="AN304" s="22">
        <f t="shared" si="70"/>
        <v>3.9750778141646364E-3</v>
      </c>
      <c r="AO304" s="22">
        <f t="shared" si="70"/>
        <v>4.041951961532321E-3</v>
      </c>
      <c r="AP304" s="22">
        <f t="shared" si="70"/>
        <v>4.1094837055792588E-3</v>
      </c>
      <c r="AQ304" s="22">
        <f t="shared" si="70"/>
        <v>4.1776888667950426E-3</v>
      </c>
      <c r="AR304" s="22">
        <f t="shared" si="70"/>
        <v>4.2471624987872932E-3</v>
      </c>
      <c r="AS304" s="22">
        <f t="shared" si="70"/>
        <v>4.314460545054577E-3</v>
      </c>
      <c r="AT304" s="22">
        <f t="shared" si="70"/>
        <v>4.2699887710047632E-3</v>
      </c>
      <c r="AU304" s="22">
        <f t="shared" si="70"/>
        <v>4.2091408703284032E-3</v>
      </c>
      <c r="AV304" s="22">
        <f t="shared" si="70"/>
        <v>4.1534868846309671E-3</v>
      </c>
      <c r="AW304" s="22">
        <f t="shared" si="70"/>
        <v>4.0933414479310424E-3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1.8765519536207264E-2</v>
      </c>
      <c r="V305" s="22">
        <f t="shared" si="70"/>
        <v>1.8950175081812459E-2</v>
      </c>
      <c r="W305" s="22">
        <f t="shared" si="70"/>
        <v>1.9156592260013292E-2</v>
      </c>
      <c r="X305" s="22">
        <f t="shared" si="70"/>
        <v>1.9397353354274095E-2</v>
      </c>
      <c r="Y305" s="22">
        <f t="shared" si="70"/>
        <v>1.964498919308031E-2</v>
      </c>
      <c r="Z305" s="22">
        <f t="shared" si="70"/>
        <v>1.9920858247136988E-2</v>
      </c>
      <c r="AA305" s="22">
        <f t="shared" si="70"/>
        <v>2.0198786898834472E-2</v>
      </c>
      <c r="AB305" s="22">
        <f t="shared" si="70"/>
        <v>2.0499127446273722E-2</v>
      </c>
      <c r="AC305" s="22">
        <f t="shared" si="70"/>
        <v>2.0802388548945443E-2</v>
      </c>
      <c r="AD305" s="22">
        <f t="shared" si="70"/>
        <v>2.1343505542830189E-2</v>
      </c>
      <c r="AE305" s="22">
        <f t="shared" si="70"/>
        <v>2.1880842477738319E-2</v>
      </c>
      <c r="AF305" s="22">
        <f t="shared" si="70"/>
        <v>2.2448390082741566E-2</v>
      </c>
      <c r="AG305" s="22">
        <f t="shared" si="70"/>
        <v>2.3088641480204987E-2</v>
      </c>
      <c r="AH305" s="22">
        <f t="shared" si="70"/>
        <v>2.3711928463237986E-2</v>
      </c>
      <c r="AI305" s="22">
        <f t="shared" si="70"/>
        <v>2.4362968526107486E-2</v>
      </c>
      <c r="AJ305" s="22">
        <f t="shared" si="70"/>
        <v>2.5064330183247101E-2</v>
      </c>
      <c r="AK305" s="22">
        <f t="shared" si="70"/>
        <v>2.5733915334529237E-2</v>
      </c>
      <c r="AL305" s="22">
        <f t="shared" si="70"/>
        <v>2.6413051364701116E-2</v>
      </c>
      <c r="AM305" s="22">
        <f t="shared" si="70"/>
        <v>2.7101957060703182E-2</v>
      </c>
      <c r="AN305" s="22">
        <f t="shared" si="70"/>
        <v>2.7816149386489145E-2</v>
      </c>
      <c r="AO305" s="22">
        <f t="shared" si="70"/>
        <v>2.8505925751428362E-2</v>
      </c>
      <c r="AP305" s="22">
        <f t="shared" si="70"/>
        <v>2.9215006371845431E-2</v>
      </c>
      <c r="AQ305" s="22">
        <f t="shared" si="70"/>
        <v>2.9944078405134435E-2</v>
      </c>
      <c r="AR305" s="22">
        <f t="shared" si="70"/>
        <v>3.0696559698065753E-2</v>
      </c>
      <c r="AS305" s="22">
        <f t="shared" si="70"/>
        <v>3.1443952385714374E-2</v>
      </c>
      <c r="AT305" s="22">
        <f t="shared" si="70"/>
        <v>3.1668649871275122E-2</v>
      </c>
      <c r="AU305" s="22">
        <f t="shared" si="70"/>
        <v>3.1811351940073555E-2</v>
      </c>
      <c r="AV305" s="22">
        <f t="shared" si="70"/>
        <v>3.197590088435831E-2</v>
      </c>
      <c r="AW305" s="22">
        <f t="shared" si="70"/>
        <v>3.2114180567799293E-2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7.1795397784249954E-2</v>
      </c>
      <c r="V306" s="22">
        <f t="shared" si="70"/>
        <v>7.1497965110719763E-2</v>
      </c>
      <c r="W306" s="22">
        <f t="shared" si="70"/>
        <v>7.1433928351251272E-2</v>
      </c>
      <c r="X306" s="22">
        <f t="shared" si="70"/>
        <v>7.1730288337523485E-2</v>
      </c>
      <c r="Y306" s="22">
        <f t="shared" si="70"/>
        <v>7.2328448491703654E-2</v>
      </c>
      <c r="Z306" s="22">
        <f t="shared" si="70"/>
        <v>7.3209784859988289E-2</v>
      </c>
      <c r="AA306" s="22">
        <f t="shared" si="70"/>
        <v>7.4094837166696625E-2</v>
      </c>
      <c r="AB306" s="22">
        <f t="shared" si="70"/>
        <v>7.5193322247810945E-2</v>
      </c>
      <c r="AC306" s="22">
        <f t="shared" si="70"/>
        <v>7.6300389664915702E-2</v>
      </c>
      <c r="AD306" s="22">
        <f t="shared" si="70"/>
        <v>7.9998128486955866E-2</v>
      </c>
      <c r="AE306" s="22">
        <f t="shared" si="70"/>
        <v>8.3602731902942998E-2</v>
      </c>
      <c r="AF306" s="22">
        <f t="shared" si="70"/>
        <v>8.7457757473696829E-2</v>
      </c>
      <c r="AG306" s="22">
        <f t="shared" si="70"/>
        <v>9.1982008353011915E-2</v>
      </c>
      <c r="AH306" s="22">
        <f t="shared" si="70"/>
        <v>9.627524478979084E-2</v>
      </c>
      <c r="AI306" s="22">
        <f t="shared" si="70"/>
        <v>0.10096156759326097</v>
      </c>
      <c r="AJ306" s="22">
        <f t="shared" si="70"/>
        <v>0.1060792613924736</v>
      </c>
      <c r="AK306" s="22">
        <f t="shared" si="70"/>
        <v>0.1108239332627213</v>
      </c>
      <c r="AL306" s="22">
        <f t="shared" si="70"/>
        <v>0.11560194091270434</v>
      </c>
      <c r="AM306" s="22">
        <f t="shared" si="70"/>
        <v>0.12041539454236301</v>
      </c>
      <c r="AN306" s="22">
        <f t="shared" si="70"/>
        <v>0.12557702538548429</v>
      </c>
      <c r="AO306" s="22">
        <f t="shared" si="70"/>
        <v>0.13044863835431036</v>
      </c>
      <c r="AP306" s="22">
        <f t="shared" si="70"/>
        <v>0.13544772026725932</v>
      </c>
      <c r="AQ306" s="22">
        <f t="shared" si="70"/>
        <v>0.14057905801995602</v>
      </c>
      <c r="AR306" s="22">
        <f t="shared" si="70"/>
        <v>0.14587278061608985</v>
      </c>
      <c r="AS306" s="22">
        <f t="shared" si="70"/>
        <v>0.15122743849971407</v>
      </c>
      <c r="AT306" s="22">
        <f t="shared" si="70"/>
        <v>0.15171257379863487</v>
      </c>
      <c r="AU306" s="22">
        <f t="shared" si="70"/>
        <v>0.15144488773155254</v>
      </c>
      <c r="AV306" s="22">
        <f t="shared" si="70"/>
        <v>0.15138251879389084</v>
      </c>
      <c r="AW306" s="22">
        <f t="shared" si="70"/>
        <v>0.15108571609752861</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73.876723208251562</v>
      </c>
      <c r="V310" s="93">
        <f>IF('Net zero activities &amp; levers'!$C$7="Off",(('Activity data'!AO5*EF!$H4)*kgtoGg),IF('Net zero activities &amp; levers'!$C$7="On",((('Net zero supporting data'!M76*EF!$H4)+('Net zero supporting data'!M71*'Net zero supporting data'!M56))*kgtoGg),"ERROR"))</f>
        <v>74.040669065751914</v>
      </c>
      <c r="W310" s="93">
        <f>IF('Net zero activities &amp; levers'!$C$7="Off",(('Activity data'!AP5*EF!$H4)*kgtoGg),IF('Net zero activities &amp; levers'!$C$7="On",((('Net zero supporting data'!N76*EF!$H4)+('Net zero supporting data'!N71*'Net zero supporting data'!N56))*kgtoGg),"ERROR"))</f>
        <v>74.266043909893696</v>
      </c>
      <c r="X310" s="93">
        <f>IF('Net zero activities &amp; levers'!$C$7="Off",(('Activity data'!AQ5*EF!$H4)*kgtoGg),IF('Net zero activities &amp; levers'!$C$7="On",((('Net zero supporting data'!O76*EF!$H4)+('Net zero supporting data'!O71*'Net zero supporting data'!O56))*kgtoGg),"ERROR"))</f>
        <v>74.580343856660463</v>
      </c>
      <c r="Y310" s="93">
        <f>IF('Net zero activities &amp; levers'!$C$7="Off",(('Activity data'!AR5*EF!$H4)*kgtoGg),IF('Net zero activities &amp; levers'!$C$7="On",((('Net zero supporting data'!P76*EF!$H4)+('Net zero supporting data'!P71*'Net zero supporting data'!P56))*kgtoGg),"ERROR"))</f>
        <v>74.897916455465491</v>
      </c>
      <c r="Z310" s="93">
        <f>IF('Net zero activities &amp; levers'!$C$7="Off",(('Activity data'!AS5*EF!$H4)*kgtoGg),IF('Net zero activities &amp; levers'!$C$7="On",((('Net zero supporting data'!Q76*EF!$H4)+('Net zero supporting data'!Q71*'Net zero supporting data'!Q56))*kgtoGg),"ERROR"))</f>
        <v>75.287222414894075</v>
      </c>
      <c r="AA310" s="93">
        <f>IF('Net zero activities &amp; levers'!$C$7="Off",(('Activity data'!AT5*EF!$H4)*kgtoGg),IF('Net zero activities &amp; levers'!$C$7="On",((('Net zero supporting data'!R76*EF!$H4)+('Net zero supporting data'!R71*'Net zero supporting data'!R56))*kgtoGg),"ERROR"))</f>
        <v>75.68724050416894</v>
      </c>
      <c r="AB310" s="93">
        <f>IF('Net zero activities &amp; levers'!$C$7="Off",(('Activity data'!AU5*EF!$H4)*kgtoGg),IF('Net zero activities &amp; levers'!$C$7="On",((('Net zero supporting data'!S76*EF!$H4)+('Net zero supporting data'!S71*'Net zero supporting data'!S56))*kgtoGg),"ERROR"))</f>
        <v>76.143610993817958</v>
      </c>
      <c r="AC310" s="93">
        <f>IF('Net zero activities &amp; levers'!$C$7="Off",(('Activity data'!AV5*EF!$H4)*kgtoGg),IF('Net zero activities &amp; levers'!$C$7="On",((('Net zero supporting data'!T76*EF!$H4)+('Net zero supporting data'!T71*'Net zero supporting data'!T56))*kgtoGg),"ERROR"))</f>
        <v>76.611291552158349</v>
      </c>
      <c r="AD310" s="93">
        <f>IF('Net zero activities &amp; levers'!$C$7="Off",(('Activity data'!AW5*EF!$H4)*kgtoGg),IF('Net zero activities &amp; levers'!$C$7="On",((('Net zero supporting data'!U76*EF!$H4)+('Net zero supporting data'!U71*'Net zero supporting data'!U56))*kgtoGg),"ERROR"))</f>
        <v>77.601002768770869</v>
      </c>
      <c r="AE310" s="93">
        <f>IF('Net zero activities &amp; levers'!$C$7="Off",(('Activity data'!AX5*EF!$H4)*kgtoGg),IF('Net zero activities &amp; levers'!$C$7="On",((('Net zero supporting data'!V76*EF!$H4)+('Net zero supporting data'!V71*'Net zero supporting data'!V56))*kgtoGg),"ERROR"))</f>
        <v>78.581594095116046</v>
      </c>
      <c r="AF310" s="93">
        <f>IF('Net zero activities &amp; levers'!$C$7="Off",(('Activity data'!AY5*EF!$H4)*kgtoGg),IF('Net zero activities &amp; levers'!$C$7="On",((('Net zero supporting data'!W76*EF!$H4)+('Net zero supporting data'!W71*'Net zero supporting data'!W56))*kgtoGg),"ERROR"))</f>
        <v>79.62881692081271</v>
      </c>
      <c r="AG310" s="93">
        <f>IF('Net zero activities &amp; levers'!$C$7="Off",(('Activity data'!AZ5*EF!$H4)*kgtoGg),IF('Net zero activities &amp; levers'!$C$7="On",((('Net zero supporting data'!X76*EF!$H4)+('Net zero supporting data'!X71*'Net zero supporting data'!X56))*kgtoGg),"ERROR"))</f>
        <v>80.836060201423422</v>
      </c>
      <c r="AH310" s="93">
        <f>IF('Net zero activities &amp; levers'!$C$7="Off",(('Activity data'!BA5*EF!$H4)*kgtoGg),IF('Net zero activities &amp; levers'!$C$7="On",((('Net zero supporting data'!Y76*EF!$H4)+('Net zero supporting data'!Y71*'Net zero supporting data'!Y56))*kgtoGg),"ERROR"))</f>
        <v>82.003222605586558</v>
      </c>
      <c r="AI310" s="93">
        <f>IF('Net zero activities &amp; levers'!$C$7="Off",(('Activity data'!BB5*EF!$H4)*kgtoGg),IF('Net zero activities &amp; levers'!$C$7="On",((('Net zero supporting data'!Z76*EF!$H4)+('Net zero supporting data'!Z71*'Net zero supporting data'!Z56))*kgtoGg),"ERROR"))</f>
        <v>83.213450218718108</v>
      </c>
      <c r="AJ310" s="93">
        <f>IF('Net zero activities &amp; levers'!$C$7="Off",(('Activity data'!BC5*EF!$H4)*kgtoGg),IF('Net zero activities &amp; levers'!$C$7="On",((('Net zero supporting data'!AA76*EF!$H4)+('Net zero supporting data'!AA71*'Net zero supporting data'!AA56))*kgtoGg),"ERROR"))</f>
        <v>84.531165793549221</v>
      </c>
      <c r="AK310" s="93">
        <f>IF('Net zero activities &amp; levers'!$C$7="Off",(('Activity data'!BD5*EF!$H4)*kgtoGg),IF('Net zero activities &amp; levers'!$C$7="On",((('Net zero supporting data'!AB76*EF!$H4)+('Net zero supporting data'!AB71*'Net zero supporting data'!AB56))*kgtoGg),"ERROR"))</f>
        <v>85.775810334990297</v>
      </c>
      <c r="AL310" s="93">
        <f>IF('Net zero activities &amp; levers'!$C$7="Off",(('Activity data'!BE5*EF!$H4)*kgtoGg),IF('Net zero activities &amp; levers'!$C$7="On",((('Net zero supporting data'!AC76*EF!$H4)+('Net zero supporting data'!AC71*'Net zero supporting data'!AC56))*kgtoGg),"ERROR"))</f>
        <v>87.038161480101522</v>
      </c>
      <c r="AM310" s="93">
        <f>IF('Net zero activities &amp; levers'!$C$7="Off",(('Activity data'!BF5*EF!$H4)*kgtoGg),IF('Net zero activities &amp; levers'!$C$7="On",((('Net zero supporting data'!AD76*EF!$H4)+('Net zero supporting data'!AD71*'Net zero supporting data'!AD56))*kgtoGg),"ERROR"))</f>
        <v>88.318513477619945</v>
      </c>
      <c r="AN310" s="93">
        <f>IF('Net zero activities &amp; levers'!$C$7="Off",(('Activity data'!BG5*EF!$H4)*kgtoGg),IF('Net zero activities &amp; levers'!$C$7="On",((('Net zero supporting data'!AE76*EF!$H4)+('Net zero supporting data'!AE71*'Net zero supporting data'!AE56))*kgtoGg),"ERROR"))</f>
        <v>89.635553402409016</v>
      </c>
      <c r="AO310" s="93">
        <f>IF('Net zero activities &amp; levers'!$C$7="Off",(('Activity data'!BH5*EF!$H4)*kgtoGg),IF('Net zero activities &amp; levers'!$C$7="On",((('Net zero supporting data'!AF76*EF!$H4)+('Net zero supporting data'!AF71*'Net zero supporting data'!AF56))*kgtoGg),"ERROR"))</f>
        <v>90.896293139622713</v>
      </c>
      <c r="AP310" s="93">
        <f>IF('Net zero activities &amp; levers'!$C$7="Off",(('Activity data'!BI5*EF!$H4)*kgtoGg),IF('Net zero activities &amp; levers'!$C$7="On",((('Net zero supporting data'!AG76*EF!$H4)+('Net zero supporting data'!AG71*'Net zero supporting data'!AG56))*kgtoGg),"ERROR"))</f>
        <v>92.195178506334088</v>
      </c>
      <c r="AQ310" s="93">
        <f>IF('Net zero activities &amp; levers'!$C$7="Off",(('Activity data'!BJ5*EF!$H4)*kgtoGg),IF('Net zero activities &amp; levers'!$C$7="On",((('Net zero supporting data'!AH76*EF!$H4)+('Net zero supporting data'!AH71*'Net zero supporting data'!AH56))*kgtoGg),"ERROR"))</f>
        <v>93.533316884290031</v>
      </c>
      <c r="AR310" s="93">
        <f>IF('Net zero activities &amp; levers'!$C$7="Off",(('Activity data'!BK5*EF!$H4)*kgtoGg),IF('Net zero activities &amp; levers'!$C$7="On",((('Net zero supporting data'!AI76*EF!$H4)+('Net zero supporting data'!AI71*'Net zero supporting data'!AI56))*kgtoGg),"ERROR"))</f>
        <v>94.917636817884059</v>
      </c>
      <c r="AS310" s="93">
        <f>IF('Net zero activities &amp; levers'!$C$7="Off",(('Activity data'!BL5*EF!$H4)*kgtoGg),IF('Net zero activities &amp; levers'!$C$7="On",((('Net zero supporting data'!AJ76*EF!$H4)+('Net zero supporting data'!AJ71*'Net zero supporting data'!AJ56))*kgtoGg),"ERROR"))</f>
        <v>96.2723090413092</v>
      </c>
      <c r="AT310" s="93">
        <f>IF('Net zero activities &amp; levers'!$C$7="Off",(('Activity data'!BM5*EF!$H4)*kgtoGg),IF('Net zero activities &amp; levers'!$C$7="On",((('Net zero supporting data'!AK76*EF!$H4)+('Net zero supporting data'!AK71*'Net zero supporting data'!AK56))*kgtoGg),"ERROR"))</f>
        <v>96.515384473534752</v>
      </c>
      <c r="AU310" s="93">
        <f>IF('Net zero activities &amp; levers'!$C$7="Off",(('Activity data'!BN5*EF!$H4)*kgtoGg),IF('Net zero activities &amp; levers'!$C$7="On",((('Net zero supporting data'!AL76*EF!$H4)+('Net zero supporting data'!AL71*'Net zero supporting data'!AL56))*kgtoGg),"ERROR"))</f>
        <v>96.588205383617634</v>
      </c>
      <c r="AV310" s="93">
        <f>IF('Net zero activities &amp; levers'!$C$7="Off",(('Activity data'!BO5*EF!$H4)*kgtoGg),IF('Net zero activities &amp; levers'!$C$7="On",((('Net zero supporting data'!AM76*EF!$H4)+('Net zero supporting data'!AM71*'Net zero supporting data'!AM56))*kgtoGg),"ERROR"))</f>
        <v>96.710925003838085</v>
      </c>
      <c r="AW310" s="93">
        <f>IF('Net zero activities &amp; levers'!$C$7="Off",(('Activity data'!BP5*EF!$H4)*kgtoGg),IF('Net zero activities &amp; levers'!$C$7="On",((('Net zero supporting data'!AN76*EF!$H4)+('Net zero supporting data'!AN71*'Net zero supporting data'!AN56))*kgtoGg),"ERROR"))</f>
        <v>96.7819344171361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59.087826225972741</v>
      </c>
      <c r="V311" s="93">
        <f>IF('Net zero activities &amp; levers'!$C$7="Off",(('Activity data'!AO6*EF!$H5)*kgtoGg),IF('Net zero activities &amp; levers'!$C$7="On",((('Net zero supporting data'!M77*EF!$H5)+('Net zero supporting data'!M72*'Net zero supporting data'!M52))*kgtoGg),"ERROR"))</f>
        <v>59.218952836869384</v>
      </c>
      <c r="W311" s="93">
        <f>IF('Net zero activities &amp; levers'!$C$7="Off",(('Activity data'!AP6*EF!$H5)*kgtoGg),IF('Net zero activities &amp; levers'!$C$7="On",((('Net zero supporting data'!N77*EF!$H5)+('Net zero supporting data'!N72*'Net zero supporting data'!N52))*kgtoGg),"ERROR"))</f>
        <v>59.399211368217848</v>
      </c>
      <c r="X311" s="93">
        <f>IF('Net zero activities &amp; levers'!$C$7="Off",(('Activity data'!AQ6*EF!$H5)*kgtoGg),IF('Net zero activities &amp; levers'!$C$7="On",((('Net zero supporting data'!O77*EF!$H5)+('Net zero supporting data'!O72*'Net zero supporting data'!O52))*kgtoGg),"ERROR"))</f>
        <v>59.650593668770576</v>
      </c>
      <c r="Y311" s="93">
        <f>IF('Net zero activities &amp; levers'!$C$7="Off",(('Activity data'!AR6*EF!$H5)*kgtoGg),IF('Net zero activities &amp; levers'!$C$7="On",((('Net zero supporting data'!P77*EF!$H5)+('Net zero supporting data'!P72*'Net zero supporting data'!P52))*kgtoGg),"ERROR"))</f>
        <v>59.904593490601144</v>
      </c>
      <c r="Z311" s="93">
        <f>IF('Net zero activities &amp; levers'!$C$7="Off",(('Activity data'!AS6*EF!$H5)*kgtoGg),IF('Net zero activities &amp; levers'!$C$7="On",((('Net zero supporting data'!Q77*EF!$H5)+('Net zero supporting data'!Q72*'Net zero supporting data'!Q52))*kgtoGg),"ERROR"))</f>
        <v>60.215966841779803</v>
      </c>
      <c r="AA311" s="93">
        <f>IF('Net zero activities &amp; levers'!$C$7="Off",(('Activity data'!AT6*EF!$H5)*kgtoGg),IF('Net zero activities &amp; levers'!$C$7="On",((('Net zero supporting data'!R77*EF!$H5)+('Net zero supporting data'!R72*'Net zero supporting data'!R52))*kgtoGg),"ERROR"))</f>
        <v>60.535907931745179</v>
      </c>
      <c r="AB311" s="93">
        <f>IF('Net zero activities &amp; levers'!$C$7="Off",(('Activity data'!AU6*EF!$H5)*kgtoGg),IF('Net zero activities &amp; levers'!$C$7="On",((('Net zero supporting data'!S77*EF!$H5)+('Net zero supporting data'!S72*'Net zero supporting data'!S52))*kgtoGg),"ERROR"))</f>
        <v>60.90092060442462</v>
      </c>
      <c r="AC311" s="93">
        <f>IF('Net zero activities &amp; levers'!$C$7="Off",(('Activity data'!AV6*EF!$H5)*kgtoGg),IF('Net zero activities &amp; levers'!$C$7="On",((('Net zero supporting data'!T77*EF!$H5)+('Net zero supporting data'!T72*'Net zero supporting data'!T52))*kgtoGg),"ERROR"))</f>
        <v>61.274979257277771</v>
      </c>
      <c r="AD311" s="93">
        <f>IF('Net zero activities &amp; levers'!$C$7="Off",(('Activity data'!AW6*EF!$H5)*kgtoGg),IF('Net zero activities &amp; levers'!$C$7="On",((('Net zero supporting data'!U77*EF!$H5)+('Net zero supporting data'!U72*'Net zero supporting data'!U52))*kgtoGg),"ERROR"))</f>
        <v>62.066566672656862</v>
      </c>
      <c r="AE311" s="93">
        <f>IF('Net zero activities &amp; levers'!$C$7="Off",(('Activity data'!AX6*EF!$H5)*kgtoGg),IF('Net zero activities &amp; levers'!$C$7="On",((('Net zero supporting data'!V77*EF!$H5)+('Net zero supporting data'!V72*'Net zero supporting data'!V52))*kgtoGg),"ERROR"))</f>
        <v>62.850859848823454</v>
      </c>
      <c r="AF311" s="93">
        <f>IF('Net zero activities &amp; levers'!$C$7="Off",(('Activity data'!AY6*EF!$H5)*kgtoGg),IF('Net zero activities &amp; levers'!$C$7="On",((('Net zero supporting data'!W77*EF!$H5)+('Net zero supporting data'!W72*'Net zero supporting data'!W52))*kgtoGg),"ERROR"))</f>
        <v>63.688446001233153</v>
      </c>
      <c r="AG311" s="93">
        <f>IF('Net zero activities &amp; levers'!$C$7="Off",(('Activity data'!AZ6*EF!$H5)*kgtoGg),IF('Net zero activities &amp; levers'!$C$7="On",((('Net zero supporting data'!X77*EF!$H5)+('Net zero supporting data'!X72*'Net zero supporting data'!X52))*kgtoGg),"ERROR"))</f>
        <v>64.654019162567309</v>
      </c>
      <c r="AH311" s="93">
        <f>IF('Net zero activities &amp; levers'!$C$7="Off",(('Activity data'!BA6*EF!$H5)*kgtoGg),IF('Net zero activities &amp; levers'!$C$7="On",((('Net zero supporting data'!Y77*EF!$H5)+('Net zero supporting data'!Y72*'Net zero supporting data'!Y52))*kgtoGg),"ERROR"))</f>
        <v>65.58753497539341</v>
      </c>
      <c r="AI311" s="93">
        <f>IF('Net zero activities &amp; levers'!$C$7="Off",(('Activity data'!BB6*EF!$H5)*kgtoGg),IF('Net zero activities &amp; levers'!$C$7="On",((('Net zero supporting data'!Z77*EF!$H5)+('Net zero supporting data'!Z72*'Net zero supporting data'!Z52))*kgtoGg),"ERROR"))</f>
        <v>66.555495055282321</v>
      </c>
      <c r="AJ311" s="93">
        <f>IF('Net zero activities &amp; levers'!$C$7="Off",(('Activity data'!BC6*EF!$H5)*kgtoGg),IF('Net zero activities &amp; levers'!$C$7="On",((('Net zero supporting data'!AA77*EF!$H5)+('Net zero supporting data'!AA72*'Net zero supporting data'!AA52))*kgtoGg),"ERROR"))</f>
        <v>67.609425786365179</v>
      </c>
      <c r="AK311" s="93">
        <f>IF('Net zero activities &amp; levers'!$C$7="Off",(('Activity data'!BD6*EF!$H5)*kgtoGg),IF('Net zero activities &amp; levers'!$C$7="On",((('Net zero supporting data'!AB77*EF!$H5)+('Net zero supporting data'!AB72*'Net zero supporting data'!AB52))*kgtoGg),"ERROR"))</f>
        <v>68.604913095276601</v>
      </c>
      <c r="AL311" s="93">
        <f>IF('Net zero activities &amp; levers'!$C$7="Off",(('Activity data'!BE6*EF!$H5)*kgtoGg),IF('Net zero activities &amp; levers'!$C$7="On",((('Net zero supporting data'!AC77*EF!$H5)+('Net zero supporting data'!AC72*'Net zero supporting data'!AC52))*kgtoGg),"ERROR"))</f>
        <v>69.614562438930207</v>
      </c>
      <c r="AM311" s="93">
        <f>IF('Net zero activities &amp; levers'!$C$7="Off",(('Activity data'!BF6*EF!$H5)*kgtoGg),IF('Net zero activities &amp; levers'!$C$7="On",((('Net zero supporting data'!AD77*EF!$H5)+('Net zero supporting data'!AD72*'Net zero supporting data'!AD52))*kgtoGg),"ERROR"))</f>
        <v>70.638609162337076</v>
      </c>
      <c r="AN311" s="93">
        <f>IF('Net zero activities &amp; levers'!$C$7="Off",(('Activity data'!BG6*EF!$H5)*kgtoGg),IF('Net zero activities &amp; levers'!$C$7="On",((('Net zero supporting data'!AE77*EF!$H5)+('Net zero supporting data'!AE72*'Net zero supporting data'!AE52))*kgtoGg),"ERROR"))</f>
        <v>71.691999497331139</v>
      </c>
      <c r="AO311" s="93">
        <f>IF('Net zero activities &amp; levers'!$C$7="Off",(('Activity data'!BH6*EF!$H5)*kgtoGg),IF('Net zero activities &amp; levers'!$C$7="On",((('Net zero supporting data'!AF77*EF!$H5)+('Net zero supporting data'!AF72*'Net zero supporting data'!AF52))*kgtoGg),"ERROR"))</f>
        <v>72.700360010271993</v>
      </c>
      <c r="AP311" s="93">
        <f>IF('Net zero activities &amp; levers'!$C$7="Off",(('Activity data'!BI6*EF!$H5)*kgtoGg),IF('Net zero activities &amp; levers'!$C$7="On",((('Net zero supporting data'!AG77*EF!$H5)+('Net zero supporting data'!AG72*'Net zero supporting data'!AG52))*kgtoGg),"ERROR"))</f>
        <v>73.739230029173001</v>
      </c>
      <c r="AQ311" s="93">
        <f>IF('Net zero activities &amp; levers'!$C$7="Off",(('Activity data'!BJ6*EF!$H5)*kgtoGg),IF('Net zero activities &amp; levers'!$C$7="On",((('Net zero supporting data'!AH77*EF!$H5)+('Net zero supporting data'!AH72*'Net zero supporting data'!AH52))*kgtoGg),"ERROR"))</f>
        <v>74.809495256287647</v>
      </c>
      <c r="AR311" s="93">
        <f>IF('Net zero activities &amp; levers'!$C$7="Off",(('Activity data'!BK6*EF!$H5)*kgtoGg),IF('Net zero activities &amp; levers'!$C$7="On",((('Net zero supporting data'!AI77*EF!$H5)+('Net zero supporting data'!AI72*'Net zero supporting data'!AI52))*kgtoGg),"ERROR"))</f>
        <v>75.916697256121566</v>
      </c>
      <c r="AS311" s="93">
        <f>IF('Net zero activities &amp; levers'!$C$7="Off",(('Activity data'!BL6*EF!$H5)*kgtoGg),IF('Net zero activities &amp; levers'!$C$7="On",((('Net zero supporting data'!AJ77*EF!$H5)+('Net zero supporting data'!AJ72*'Net zero supporting data'!AJ52))*kgtoGg),"ERROR"))</f>
        <v>77.000186526554671</v>
      </c>
      <c r="AT311" s="93">
        <f>IF('Net zero activities &amp; levers'!$C$7="Off",(('Activity data'!BM6*EF!$H5)*kgtoGg),IF('Net zero activities &amp; levers'!$C$7="On",((('Net zero supporting data'!AK77*EF!$H5)+('Net zero supporting data'!AK72*'Net zero supporting data'!AK52))*kgtoGg),"ERROR"))</f>
        <v>77.194602281279742</v>
      </c>
      <c r="AU311" s="93">
        <f>IF('Net zero activities &amp; levers'!$C$7="Off",(('Activity data'!BN6*EF!$H5)*kgtoGg),IF('Net zero activities &amp; levers'!$C$7="On",((('Net zero supporting data'!AL77*EF!$H5)+('Net zero supporting data'!AL72*'Net zero supporting data'!AL52))*kgtoGg),"ERROR"))</f>
        <v>77.252845650689409</v>
      </c>
      <c r="AV311" s="93">
        <f>IF('Net zero activities &amp; levers'!$C$7="Off",(('Activity data'!BO6*EF!$H5)*kgtoGg),IF('Net zero activities &amp; levers'!$C$7="On",((('Net zero supporting data'!AM77*EF!$H5)+('Net zero supporting data'!AM72*'Net zero supporting data'!AM52))*kgtoGg),"ERROR"))</f>
        <v>77.350998834523267</v>
      </c>
      <c r="AW311" s="93">
        <f>IF('Net zero activities &amp; levers'!$C$7="Off",(('Activity data'!BP6*EF!$H5)*kgtoGg),IF('Net zero activities &amp; levers'!$C$7="On",((('Net zero supporting data'!AN77*EF!$H5)+('Net zero supporting data'!AN72*'Net zero supporting data'!AN52))*kgtoGg),"ERROR"))</f>
        <v>77.407793338815736</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26.715883242519524</v>
      </c>
      <c r="V312" s="93">
        <f>IF('Net zero activities &amp; levers'!$C$7="Off",(('Activity data'!AO7*EF!$H6)*kgtoGg),IF('Net zero activities &amp; levers'!$C$7="On",((('Net zero supporting data'!M78*EF!$H6)+('Net zero supporting data'!M73*'Net zero supporting data'!M58))*kgtoGg),"ERROR"))</f>
        <v>26.77517063639495</v>
      </c>
      <c r="W312" s="93">
        <f>IF('Net zero activities &amp; levers'!$C$7="Off",(('Activity data'!AP7*EF!$H6)*kgtoGg),IF('Net zero activities &amp; levers'!$C$7="On",((('Net zero supporting data'!N78*EF!$H6)+('Net zero supporting data'!N73*'Net zero supporting data'!N58))*kgtoGg),"ERROR"))</f>
        <v>26.856672464852075</v>
      </c>
      <c r="X312" s="93">
        <f>IF('Net zero activities &amp; levers'!$C$7="Off",(('Activity data'!AQ7*EF!$H6)*kgtoGg),IF('Net zero activities &amp; levers'!$C$7="On",((('Net zero supporting data'!O78*EF!$H6)+('Net zero supporting data'!O73*'Net zero supporting data'!O58))*kgtoGg),"ERROR"))</f>
        <v>26.970332090188752</v>
      </c>
      <c r="Y312" s="93">
        <f>IF('Net zero activities &amp; levers'!$C$7="Off",(('Activity data'!AR7*EF!$H6)*kgtoGg),IF('Net zero activities &amp; levers'!$C$7="On",((('Net zero supporting data'!P78*EF!$H6)+('Net zero supporting data'!P73*'Net zero supporting data'!P58))*kgtoGg),"ERROR"))</f>
        <v>27.085175197763814</v>
      </c>
      <c r="Z312" s="93">
        <f>IF('Net zero activities &amp; levers'!$C$7="Off",(('Activity data'!AS7*EF!$H6)*kgtoGg),IF('Net zero activities &amp; levers'!$C$7="On",((('Net zero supporting data'!Q78*EF!$H6)+('Net zero supporting data'!Q73*'Net zero supporting data'!Q58))*kgtoGg),"ERROR"))</f>
        <v>27.225959088900844</v>
      </c>
      <c r="AA312" s="93">
        <f>IF('Net zero activities &amp; levers'!$C$7="Off",(('Activity data'!AT7*EF!$H6)*kgtoGg),IF('Net zero activities &amp; levers'!$C$7="On",((('Net zero supporting data'!R78*EF!$H6)+('Net zero supporting data'!R73*'Net zero supporting data'!R58))*kgtoGg),"ERROR"))</f>
        <v>27.370616784909338</v>
      </c>
      <c r="AB312" s="93">
        <f>IF('Net zero activities &amp; levers'!$C$7="Off",(('Activity data'!AU7*EF!$H6)*kgtoGg),IF('Net zero activities &amp; levers'!$C$7="On",((('Net zero supporting data'!S78*EF!$H6)+('Net zero supporting data'!S73*'Net zero supporting data'!S58))*kgtoGg),"ERROR"))</f>
        <v>27.535653080339301</v>
      </c>
      <c r="AC312" s="93">
        <f>IF('Net zero activities &amp; levers'!$C$7="Off",(('Activity data'!AV7*EF!$H6)*kgtoGg),IF('Net zero activities &amp; levers'!$C$7="On",((('Net zero supporting data'!T78*EF!$H6)+('Net zero supporting data'!T73*'Net zero supporting data'!T58))*kgtoGg),"ERROR"))</f>
        <v>27.704779412001269</v>
      </c>
      <c r="AD312" s="93">
        <f>IF('Net zero activities &amp; levers'!$C$7="Off",(('Activity data'!AW7*EF!$H6)*kgtoGg),IF('Net zero activities &amp; levers'!$C$7="On",((('Net zero supporting data'!U78*EF!$H6)+('Net zero supporting data'!U73*'Net zero supporting data'!U58))*kgtoGg),"ERROR"))</f>
        <v>28.062686587070438</v>
      </c>
      <c r="AE312" s="93">
        <f>IF('Net zero activities &amp; levers'!$C$7="Off",(('Activity data'!AX7*EF!$H6)*kgtoGg),IF('Net zero activities &amp; levers'!$C$7="On",((('Net zero supporting data'!V78*EF!$H6)+('Net zero supporting data'!V73*'Net zero supporting data'!V58))*kgtoGg),"ERROR"))</f>
        <v>28.417295755501161</v>
      </c>
      <c r="AF312" s="93">
        <f>IF('Net zero activities &amp; levers'!$C$7="Off",(('Activity data'!AY7*EF!$H6)*kgtoGg),IF('Net zero activities &amp; levers'!$C$7="On",((('Net zero supporting data'!W78*EF!$H6)+('Net zero supporting data'!W73*'Net zero supporting data'!W58))*kgtoGg),"ERROR"))</f>
        <v>28.796000732187089</v>
      </c>
      <c r="AG312" s="93">
        <f>IF('Net zero activities &amp; levers'!$C$7="Off",(('Activity data'!AZ7*EF!$H6)*kgtoGg),IF('Net zero activities &amp; levers'!$C$7="On",((('Net zero supporting data'!X78*EF!$H6)+('Net zero supporting data'!X73*'Net zero supporting data'!X58))*kgtoGg),"ERROR"))</f>
        <v>29.232573567709242</v>
      </c>
      <c r="AH312" s="93">
        <f>IF('Net zero activities &amp; levers'!$C$7="Off",(('Activity data'!BA7*EF!$H6)*kgtoGg),IF('Net zero activities &amp; levers'!$C$7="On",((('Net zero supporting data'!Y78*EF!$H6)+('Net zero supporting data'!Y73*'Net zero supporting data'!Y58))*kgtoGg),"ERROR"))</f>
        <v>29.654652040610408</v>
      </c>
      <c r="AI312" s="93">
        <f>IF('Net zero activities &amp; levers'!$C$7="Off",(('Activity data'!BB7*EF!$H6)*kgtoGg),IF('Net zero activities &amp; levers'!$C$7="On",((('Net zero supporting data'!Z78*EF!$H6)+('Net zero supporting data'!Z73*'Net zero supporting data'!Z58))*kgtoGg),"ERROR"))</f>
        <v>30.092304093993366</v>
      </c>
      <c r="AJ312" s="93">
        <f>IF('Net zero activities &amp; levers'!$C$7="Off",(('Activity data'!BC7*EF!$H6)*kgtoGg),IF('Net zero activities &amp; levers'!$C$7="On",((('Net zero supporting data'!AA78*EF!$H6)+('Net zero supporting data'!AA73*'Net zero supporting data'!AA58))*kgtoGg),"ERROR"))</f>
        <v>30.568826791742165</v>
      </c>
      <c r="AK312" s="93">
        <f>IF('Net zero activities &amp; levers'!$C$7="Off",(('Activity data'!BD7*EF!$H6)*kgtoGg),IF('Net zero activities &amp; levers'!$C$7="On",((('Net zero supporting data'!AB78*EF!$H6)+('Net zero supporting data'!AB73*'Net zero supporting data'!AB58))*kgtoGg),"ERROR"))</f>
        <v>31.018924966154231</v>
      </c>
      <c r="AL312" s="93">
        <f>IF('Net zero activities &amp; levers'!$C$7="Off",(('Activity data'!BE7*EF!$H6)*kgtoGg),IF('Net zero activities &amp; levers'!$C$7="On",((('Net zero supporting data'!AC78*EF!$H6)+('Net zero supporting data'!AC73*'Net zero supporting data'!AC58))*kgtoGg),"ERROR"))</f>
        <v>31.475426342220747</v>
      </c>
      <c r="AM312" s="93">
        <f>IF('Net zero activities &amp; levers'!$C$7="Off",(('Activity data'!BF7*EF!$H6)*kgtoGg),IF('Net zero activities &amp; levers'!$C$7="On",((('Net zero supporting data'!AD78*EF!$H6)+('Net zero supporting data'!AD73*'Net zero supporting data'!AD58))*kgtoGg),"ERROR"))</f>
        <v>31.938437328490483</v>
      </c>
      <c r="AN312" s="93">
        <f>IF('Net zero activities &amp; levers'!$C$7="Off",(('Activity data'!BG7*EF!$H6)*kgtoGg),IF('Net zero activities &amp; levers'!$C$7="On",((('Net zero supporting data'!AE78*EF!$H6)+('Net zero supporting data'!AE73*'Net zero supporting data'!AE58))*kgtoGg),"ERROR"))</f>
        <v>32.414715692342867</v>
      </c>
      <c r="AO312" s="93">
        <f>IF('Net zero activities &amp; levers'!$C$7="Off",(('Activity data'!BH7*EF!$H6)*kgtoGg),IF('Net zero activities &amp; levers'!$C$7="On",((('Net zero supporting data'!AF78*EF!$H6)+('Net zero supporting data'!AF73*'Net zero supporting data'!AF58))*kgtoGg),"ERROR"))</f>
        <v>32.870634338377833</v>
      </c>
      <c r="AP312" s="93">
        <f>IF('Net zero activities &amp; levers'!$C$7="Off",(('Activity data'!BI7*EF!$H6)*kgtoGg),IF('Net zero activities &amp; levers'!$C$7="On",((('Net zero supporting data'!AG78*EF!$H6)+('Net zero supporting data'!AG73*'Net zero supporting data'!AG58))*kgtoGg),"ERROR"))</f>
        <v>33.340347507770311</v>
      </c>
      <c r="AQ312" s="93">
        <f>IF('Net zero activities &amp; levers'!$C$7="Off",(('Activity data'!BJ7*EF!$H6)*kgtoGg),IF('Net zero activities &amp; levers'!$C$7="On",((('Net zero supporting data'!AH78*EF!$H6)+('Net zero supporting data'!AH73*'Net zero supporting data'!AH58))*kgtoGg),"ERROR"))</f>
        <v>33.824255660640468</v>
      </c>
      <c r="AR312" s="93">
        <f>IF('Net zero activities &amp; levers'!$C$7="Off",(('Activity data'!BK7*EF!$H6)*kgtoGg),IF('Net zero activities &amp; levers'!$C$7="On",((('Net zero supporting data'!AI78*EF!$H6)+('Net zero supporting data'!AI73*'Net zero supporting data'!AI58))*kgtoGg),"ERROR"))</f>
        <v>34.324864351850792</v>
      </c>
      <c r="AS312" s="93">
        <f>IF('Net zero activities &amp; levers'!$C$7="Off",(('Activity data'!BL7*EF!$H6)*kgtoGg),IF('Net zero activities &amp; levers'!$C$7="On",((('Net zero supporting data'!AJ78*EF!$H6)+('Net zero supporting data'!AJ73*'Net zero supporting data'!AJ58))*kgtoGg),"ERROR"))</f>
        <v>34.814751604306352</v>
      </c>
      <c r="AT312" s="93">
        <f>IF('Net zero activities &amp; levers'!$C$7="Off",(('Activity data'!BM7*EF!$H6)*kgtoGg),IF('Net zero activities &amp; levers'!$C$7="On",((('Net zero supporting data'!AK78*EF!$H6)+('Net zero supporting data'!AK73*'Net zero supporting data'!AK58))*kgtoGg),"ERROR"))</f>
        <v>34.902654459014151</v>
      </c>
      <c r="AU312" s="93">
        <f>IF('Net zero activities &amp; levers'!$C$7="Off",(('Activity data'!BN7*EF!$H6)*kgtoGg),IF('Net zero activities &amp; levers'!$C$7="On",((('Net zero supporting data'!AL78*EF!$H6)+('Net zero supporting data'!AL73*'Net zero supporting data'!AL58))*kgtoGg),"ERROR"))</f>
        <v>34.928988530788068</v>
      </c>
      <c r="AV312" s="93">
        <f>IF('Net zero activities &amp; levers'!$C$7="Off",(('Activity data'!BO7*EF!$H6)*kgtoGg),IF('Net zero activities &amp; levers'!$C$7="On",((('Net zero supporting data'!AM78*EF!$H6)+('Net zero supporting data'!AM73*'Net zero supporting data'!AM58))*kgtoGg),"ERROR"))</f>
        <v>34.97336736762594</v>
      </c>
      <c r="AW312" s="93">
        <f>IF('Net zero activities &amp; levers'!$C$7="Off",(('Activity data'!BP7*EF!$H6)*kgtoGg),IF('Net zero activities &amp; levers'!$C$7="On",((('Net zero supporting data'!AN78*EF!$H6)+('Net zero supporting data'!AN73*'Net zero supporting data'!AN58))*kgtoGg),"ERROR"))</f>
        <v>34.999046351646967</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376.56908709508394</v>
      </c>
      <c r="V313" s="93">
        <f>IF('Net zero activities &amp; levers'!$C$7="Off",(('Activity data'!AO8*EF!$H7)*kgtoGg),IF('Net zero activities &amp; levers'!$C$7="On",((('Net zero supporting data'!M79*EF!$H7)+('Net zero supporting data'!M74*'Net zero supporting data'!M59))*kgtoGg),"ERROR"))</f>
        <v>372.46238388910166</v>
      </c>
      <c r="W313" s="93">
        <f>IF('Net zero activities &amp; levers'!$C$7="Off",(('Activity data'!AP8*EF!$H7)*kgtoGg),IF('Net zero activities &amp; levers'!$C$7="On",((('Net zero supporting data'!N79*EF!$H7)+('Net zero supporting data'!N74*'Net zero supporting data'!N59))*kgtoGg),"ERROR"))</f>
        <v>369.19835438189159</v>
      </c>
      <c r="X313" s="93">
        <f>IF('Net zero activities &amp; levers'!$C$7="Off",(('Activity data'!AQ8*EF!$H7)*kgtoGg),IF('Net zero activities &amp; levers'!$C$7="On",((('Net zero supporting data'!O79*EF!$H7)+('Net zero supporting data'!O74*'Net zero supporting data'!O59))*kgtoGg),"ERROR"))</f>
        <v>367.15852565232717</v>
      </c>
      <c r="Y313" s="93">
        <f>IF('Net zero activities &amp; levers'!$C$7="Off",(('Activity data'!AR8*EF!$H7)*kgtoGg),IF('Net zero activities &amp; levers'!$C$7="On",((('Net zero supporting data'!P79*EF!$H7)+('Net zero supporting data'!P74*'Net zero supporting data'!P59))*kgtoGg),"ERROR"))</f>
        <v>365.77233606789594</v>
      </c>
      <c r="Z313" s="93">
        <f>IF('Net zero activities &amp; levers'!$C$7="Off",(('Activity data'!AS8*EF!$H7)*kgtoGg),IF('Net zero activities &amp; levers'!$C$7="On",((('Net zero supporting data'!Q79*EF!$H7)+('Net zero supporting data'!Q74*'Net zero supporting data'!Q59))*kgtoGg),"ERROR"))</f>
        <v>365.28800496878733</v>
      </c>
      <c r="AA313" s="93">
        <f>IF('Net zero activities &amp; levers'!$C$7="Off",(('Activity data'!AT8*EF!$H7)*kgtoGg),IF('Net zero activities &amp; levers'!$C$7="On",((('Net zero supporting data'!R79*EF!$H7)+('Net zero supporting data'!R74*'Net zero supporting data'!R59))*kgtoGg),"ERROR"))</f>
        <v>364.79448288934998</v>
      </c>
      <c r="AB313" s="93">
        <f>IF('Net zero activities &amp; levers'!$C$7="Off",(('Activity data'!AU8*EF!$H7)*kgtoGg),IF('Net zero activities &amp; levers'!$C$7="On",((('Net zero supporting data'!S79*EF!$H7)+('Net zero supporting data'!S74*'Net zero supporting data'!S59))*kgtoGg),"ERROR"))</f>
        <v>364.93981116083995</v>
      </c>
      <c r="AC313" s="93">
        <f>IF('Net zero activities &amp; levers'!$C$7="Off",(('Activity data'!AV8*EF!$H7)*kgtoGg),IF('Net zero activities &amp; levers'!$C$7="On",((('Net zero supporting data'!T79*EF!$H7)+('Net zero supporting data'!T74*'Net zero supporting data'!T59))*kgtoGg),"ERROR"))</f>
        <v>365.07081448758817</v>
      </c>
      <c r="AD313" s="93">
        <f>IF('Net zero activities &amp; levers'!$C$7="Off",(('Activity data'!AW8*EF!$H7)*kgtoGg),IF('Net zero activities &amp; levers'!$C$7="On",((('Net zero supporting data'!U79*EF!$H7)+('Net zero supporting data'!U74*'Net zero supporting data'!U59))*kgtoGg),"ERROR"))</f>
        <v>369.62572847210271</v>
      </c>
      <c r="AE313" s="93">
        <f>IF('Net zero activities &amp; levers'!$C$7="Off",(('Activity data'!AX8*EF!$H7)*kgtoGg),IF('Net zero activities &amp; levers'!$C$7="On",((('Net zero supporting data'!V79*EF!$H7)+('Net zero supporting data'!V74*'Net zero supporting data'!V59))*kgtoGg),"ERROR"))</f>
        <v>373.50484081903051</v>
      </c>
      <c r="AF313" s="93">
        <f>IF('Net zero activities &amp; levers'!$C$7="Off",(('Activity data'!AY8*EF!$H7)*kgtoGg),IF('Net zero activities &amp; levers'!$C$7="On",((('Net zero supporting data'!W79*EF!$H7)+('Net zero supporting data'!W74*'Net zero supporting data'!W59))*kgtoGg),"ERROR"))</f>
        <v>377.71816225248864</v>
      </c>
      <c r="AG313" s="93">
        <f>IF('Net zero activities &amp; levers'!$C$7="Off",(('Activity data'!AZ8*EF!$H7)*kgtoGg),IF('Net zero activities &amp; levers'!$C$7="On",((('Net zero supporting data'!X79*EF!$H7)+('Net zero supporting data'!X74*'Net zero supporting data'!X59))*kgtoGg),"ERROR"))</f>
        <v>383.40617142251222</v>
      </c>
      <c r="AH313" s="93">
        <f>IF('Net zero activities &amp; levers'!$C$7="Off",(('Activity data'!BA8*EF!$H7)*kgtoGg),IF('Net zero activities &amp; levers'!$C$7="On",((('Net zero supporting data'!Y79*EF!$H7)+('Net zero supporting data'!Y74*'Net zero supporting data'!Y59))*kgtoGg),"ERROR"))</f>
        <v>387.96202749973008</v>
      </c>
      <c r="AI313" s="93">
        <f>IF('Net zero activities &amp; levers'!$C$7="Off",(('Activity data'!BB8*EF!$H7)*kgtoGg),IF('Net zero activities &amp; levers'!$C$7="On",((('Net zero supporting data'!Z79*EF!$H7)+('Net zero supporting data'!Z74*'Net zero supporting data'!Z59))*kgtoGg),"ERROR"))</f>
        <v>392.90821206239889</v>
      </c>
      <c r="AJ313" s="93">
        <f>IF('Net zero activities &amp; levers'!$C$7="Off",(('Activity data'!BC8*EF!$H7)*kgtoGg),IF('Net zero activities &amp; levers'!$C$7="On",((('Net zero supporting data'!AA79*EF!$H7)+('Net zero supporting data'!AA74*'Net zero supporting data'!AA59))*kgtoGg),"ERROR"))</f>
        <v>398.49996317910995</v>
      </c>
      <c r="AK313" s="93">
        <f>IF('Net zero activities &amp; levers'!$C$7="Off",(('Activity data'!BD8*EF!$H7)*kgtoGg),IF('Net zero activities &amp; levers'!$C$7="On",((('Net zero supporting data'!AB79*EF!$H7)+('Net zero supporting data'!AB74*'Net zero supporting data'!AB59))*kgtoGg),"ERROR"))</f>
        <v>402.58111869331231</v>
      </c>
      <c r="AL313" s="93">
        <f>IF('Net zero activities &amp; levers'!$C$7="Off",(('Activity data'!BE8*EF!$H7)*kgtoGg),IF('Net zero activities &amp; levers'!$C$7="On",((('Net zero supporting data'!AC79*EF!$H7)+('Net zero supporting data'!AC74*'Net zero supporting data'!AC59))*kgtoGg),"ERROR"))</f>
        <v>406.24940685277727</v>
      </c>
      <c r="AM313" s="93">
        <f>IF('Net zero activities &amp; levers'!$C$7="Off",(('Activity data'!BF8*EF!$H7)*kgtoGg),IF('Net zero activities &amp; levers'!$C$7="On",((('Net zero supporting data'!AD79*EF!$H7)+('Net zero supporting data'!AD74*'Net zero supporting data'!AD59))*kgtoGg),"ERROR"))</f>
        <v>409.5076035742585</v>
      </c>
      <c r="AN313" s="93">
        <f>IF('Net zero activities &amp; levers'!$C$7="Off",(('Activity data'!BG8*EF!$H7)*kgtoGg),IF('Net zero activities &amp; levers'!$C$7="On",((('Net zero supporting data'!AE79*EF!$H7)+('Net zero supporting data'!AE74*'Net zero supporting data'!AE59))*kgtoGg),"ERROR"))</f>
        <v>415.0428351905843</v>
      </c>
      <c r="AO313" s="93">
        <f>IF('Net zero activities &amp; levers'!$C$7="Off",(('Activity data'!BH8*EF!$H7)*kgtoGg),IF('Net zero activities &amp; levers'!$C$7="On",((('Net zero supporting data'!AF79*EF!$H7)+('Net zero supporting data'!AF74*'Net zero supporting data'!AF59))*kgtoGg),"ERROR"))</f>
        <v>419.47670021667324</v>
      </c>
      <c r="AP313" s="93">
        <f>IF('Net zero activities &amp; levers'!$C$7="Off",(('Activity data'!BI8*EF!$H7)*kgtoGg),IF('Net zero activities &amp; levers'!$C$7="On",((('Net zero supporting data'!AG79*EF!$H7)+('Net zero supporting data'!AG74*'Net zero supporting data'!AG59))*kgtoGg),"ERROR"))</f>
        <v>423.82877417403472</v>
      </c>
      <c r="AQ313" s="93">
        <f>IF('Net zero activities &amp; levers'!$C$7="Off",(('Activity data'!BJ8*EF!$H7)*kgtoGg),IF('Net zero activities &amp; levers'!$C$7="On",((('Net zero supporting data'!AH79*EF!$H7)+('Net zero supporting data'!AH74*'Net zero supporting data'!AH59))*kgtoGg),"ERROR"))</f>
        <v>428.09588948492228</v>
      </c>
      <c r="AR313" s="93">
        <f>IF('Net zero activities &amp; levers'!$C$7="Off",(('Activity data'!BK8*EF!$H7)*kgtoGg),IF('Net zero activities &amp; levers'!$C$7="On",((('Net zero supporting data'!AI79*EF!$H7)+('Net zero supporting data'!AI74*'Net zero supporting data'!AI59))*kgtoGg),"ERROR"))</f>
        <v>432.33146139812055</v>
      </c>
      <c r="AS313" s="93">
        <f>IF('Net zero activities &amp; levers'!$C$7="Off",(('Activity data'!BL8*EF!$H7)*kgtoGg),IF('Net zero activities &amp; levers'!$C$7="On",((('Net zero supporting data'!AJ79*EF!$H7)+('Net zero supporting data'!AJ74*'Net zero supporting data'!AJ59))*kgtoGg),"ERROR"))</f>
        <v>436.13377892906044</v>
      </c>
      <c r="AT313" s="93">
        <f>IF('Net zero activities &amp; levers'!$C$7="Off",(('Activity data'!BM8*EF!$H7)*kgtoGg),IF('Net zero activities &amp; levers'!$C$7="On",((('Net zero supporting data'!AK79*EF!$H7)+('Net zero supporting data'!AK74*'Net zero supporting data'!AK59))*kgtoGg),"ERROR"))</f>
        <v>428.95463145502129</v>
      </c>
      <c r="AU313" s="93">
        <f>IF('Net zero activities &amp; levers'!$C$7="Off",(('Activity data'!BN8*EF!$H7)*kgtoGg),IF('Net zero activities &amp; levers'!$C$7="On",((('Net zero supporting data'!AL79*EF!$H7)+('Net zero supporting data'!AL74*'Net zero supporting data'!AL59))*kgtoGg),"ERROR"))</f>
        <v>420.18276886789494</v>
      </c>
      <c r="AV313" s="93">
        <f>IF('Net zero activities &amp; levers'!$C$7="Off",(('Activity data'!BO8*EF!$H7)*kgtoGg),IF('Net zero activities &amp; levers'!$C$7="On",((('Net zero supporting data'!AM79*EF!$H7)+('Net zero supporting data'!AM74*'Net zero supporting data'!AM59))*kgtoGg),"ERROR"))</f>
        <v>411.91216693379607</v>
      </c>
      <c r="AW313" s="93">
        <f>IF('Net zero activities &amp; levers'!$C$7="Off",(('Activity data'!BP8*EF!$H7)*kgtoGg),IF('Net zero activities &amp; levers'!$C$7="On",((('Net zero supporting data'!AN79*EF!$H7)+('Net zero supporting data'!AN74*'Net zero supporting data'!AN59))*kgtoGg),"ERROR"))</f>
        <v>403.21599549203847</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265.17209211682933</v>
      </c>
      <c r="V314" s="27">
        <f t="shared" si="72"/>
        <v>262.28023742627624</v>
      </c>
      <c r="W314" s="27">
        <f t="shared" si="72"/>
        <v>259.98177596775662</v>
      </c>
      <c r="X314" s="27">
        <f t="shared" si="72"/>
        <v>258.54537114772415</v>
      </c>
      <c r="Y314" s="27">
        <f t="shared" si="72"/>
        <v>257.56924537221306</v>
      </c>
      <c r="Z314" s="27">
        <f t="shared" si="72"/>
        <v>257.22818952023488</v>
      </c>
      <c r="AA314" s="27">
        <f t="shared" ref="AA314:AW314" si="73">AA1383</f>
        <v>256.88066157172534</v>
      </c>
      <c r="AB314" s="27">
        <f t="shared" si="73"/>
        <v>256.98299870750037</v>
      </c>
      <c r="AC314" s="27">
        <f t="shared" si="73"/>
        <v>257.07524851615051</v>
      </c>
      <c r="AD314" s="27">
        <f t="shared" si="73"/>
        <v>260.28272388276486</v>
      </c>
      <c r="AE314" s="27">
        <f t="shared" si="73"/>
        <v>263.01431384020424</v>
      </c>
      <c r="AF314" s="27">
        <f t="shared" si="73"/>
        <v>265.98124686141824</v>
      </c>
      <c r="AG314" s="27">
        <f t="shared" si="73"/>
        <v>269.98662420991513</v>
      </c>
      <c r="AH314" s="27">
        <f t="shared" si="73"/>
        <v>273.1947629785497</v>
      </c>
      <c r="AI314" s="27">
        <f t="shared" si="73"/>
        <v>276.67776292046386</v>
      </c>
      <c r="AJ314" s="27">
        <f t="shared" si="73"/>
        <v>280.61535735672862</v>
      </c>
      <c r="AK314" s="27">
        <f t="shared" si="73"/>
        <v>283.48922189591178</v>
      </c>
      <c r="AL314" s="27">
        <f t="shared" si="73"/>
        <v>286.07235386045124</v>
      </c>
      <c r="AM314" s="27">
        <f t="shared" si="73"/>
        <v>288.36670799299111</v>
      </c>
      <c r="AN314" s="27">
        <f t="shared" si="73"/>
        <v>292.26450257664931</v>
      </c>
      <c r="AO314" s="27">
        <f t="shared" si="73"/>
        <v>295.38673779303809</v>
      </c>
      <c r="AP314" s="27">
        <f t="shared" si="73"/>
        <v>298.45137744581257</v>
      </c>
      <c r="AQ314" s="27">
        <f t="shared" si="73"/>
        <v>301.45619099283141</v>
      </c>
      <c r="AR314" s="27">
        <f t="shared" si="73"/>
        <v>304.43879233750965</v>
      </c>
      <c r="AS314" s="27">
        <f t="shared" si="73"/>
        <v>307.11630498824201</v>
      </c>
      <c r="AT314" s="27">
        <f t="shared" si="73"/>
        <v>302.06089916618765</v>
      </c>
      <c r="AU314" s="27">
        <f t="shared" si="73"/>
        <v>295.8839366015406</v>
      </c>
      <c r="AV314" s="27">
        <f t="shared" si="73"/>
        <v>290.05995132742089</v>
      </c>
      <c r="AW314" s="27">
        <f t="shared" si="73"/>
        <v>283.93628888766449</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37.582312554635628</v>
      </c>
      <c r="V315" s="93">
        <f>IF('Net zero activities &amp; levers'!$C$7="Off",(('Activity data'!AO10*EF!$H9)*kgtoGg),IF('Net zero activities &amp; levers'!$C$7="On",((('Net zero supporting data'!M80*EF!$H9)+('Net zero supporting data'!M75*'Net zero supporting data'!M60))*kgtoGg),"ERROR"))</f>
        <v>38.044515941848587</v>
      </c>
      <c r="W315" s="93">
        <f>IF('Net zero activities &amp; levers'!$C$7="Off",(('Activity data'!AP10*EF!$H9)*kgtoGg),IF('Net zero activities &amp; levers'!$C$7="On",((('Net zero supporting data'!N80*EF!$H9)+('Net zero supporting data'!N75*'Net zero supporting data'!N60))*kgtoGg),"ERROR"))</f>
        <v>38.58540103663951</v>
      </c>
      <c r="X315" s="93">
        <f>IF('Net zero activities &amp; levers'!$C$7="Off",(('Activity data'!AQ10*EF!$H9)*kgtoGg),IF('Net zero activities &amp; levers'!$C$7="On",((('Net zero supporting data'!O80*EF!$H9)+('Net zero supporting data'!O75*'Net zero supporting data'!O60))*kgtoGg),"ERROR"))</f>
        <v>39.252125189778084</v>
      </c>
      <c r="Y315" s="93">
        <f>IF('Net zero activities &amp; levers'!$C$7="Off",(('Activity data'!AR10*EF!$H9)*kgtoGg),IF('Net zero activities &amp; levers'!$C$7="On",((('Net zero supporting data'!P80*EF!$H9)+('Net zero supporting data'!P75*'Net zero supporting data'!P60))*kgtoGg),"ERROR"))</f>
        <v>39.991558909186935</v>
      </c>
      <c r="Z315" s="93">
        <f>IF('Net zero activities &amp; levers'!$C$7="Off",(('Activity data'!AS10*EF!$H9)*kgtoGg),IF('Net zero activities &amp; levers'!$C$7="On",((('Net zero supporting data'!Q80*EF!$H9)+('Net zero supporting data'!Q75*'Net zero supporting data'!Q60))*kgtoGg),"ERROR"))</f>
        <v>40.836693799260921</v>
      </c>
      <c r="AA315" s="93">
        <f>IF('Net zero activities &amp; levers'!$C$7="Off",(('Activity data'!AT10*EF!$H9)*kgtoGg),IF('Net zero activities &amp; levers'!$C$7="On",((('Net zero supporting data'!R80*EF!$H9)+('Net zero supporting data'!R75*'Net zero supporting data'!R60))*kgtoGg),"ERROR"))</f>
        <v>41.690616221228382</v>
      </c>
      <c r="AB315" s="93">
        <f>IF('Net zero activities &amp; levers'!$C$7="Off",(('Activity data'!AU10*EF!$H9)*kgtoGg),IF('Net zero activities &amp; levers'!$C$7="On",((('Net zero supporting data'!S80*EF!$H9)+('Net zero supporting data'!S75*'Net zero supporting data'!S60))*kgtoGg),"ERROR"))</f>
        <v>42.629498174962116</v>
      </c>
      <c r="AC315" s="93">
        <f>IF('Net zero activities &amp; levers'!$C$7="Off",(('Activity data'!AV10*EF!$H9)*kgtoGg),IF('Net zero activities &amp; levers'!$C$7="On",((('Net zero supporting data'!T80*EF!$H9)+('Net zero supporting data'!T75*'Net zero supporting data'!T60))*kgtoGg),"ERROR"))</f>
        <v>43.580814075566131</v>
      </c>
      <c r="AD315" s="93">
        <f>IF('Net zero activities &amp; levers'!$C$7="Off",(('Activity data'!AW10*EF!$H9)*kgtoGg),IF('Net zero activities &amp; levers'!$C$7="On",((('Net zero supporting data'!U80*EF!$H9)+('Net zero supporting data'!U75*'Net zero supporting data'!U60))*kgtoGg),"ERROR"))</f>
        <v>45.587853046014203</v>
      </c>
      <c r="AE315" s="93">
        <f>IF('Net zero activities &amp; levers'!$C$7="Off",(('Activity data'!AX10*EF!$H9)*kgtoGg),IF('Net zero activities &amp; levers'!$C$7="On",((('Net zero supporting data'!V80*EF!$H9)+('Net zero supporting data'!V75*'Net zero supporting data'!V60))*kgtoGg),"ERROR"))</f>
        <v>47.596895474697625</v>
      </c>
      <c r="AF315" s="93">
        <f>IF('Net zero activities &amp; levers'!$C$7="Off",(('Activity data'!AY10*EF!$H9)*kgtoGg),IF('Net zero activities &amp; levers'!$C$7="On",((('Net zero supporting data'!W80*EF!$H9)+('Net zero supporting data'!W75*'Net zero supporting data'!W60))*kgtoGg),"ERROR"))</f>
        <v>49.737204574121748</v>
      </c>
      <c r="AG315" s="93">
        <f>IF('Net zero activities &amp; levers'!$C$7="Off",(('Activity data'!AZ10*EF!$H9)*kgtoGg),IF('Net zero activities &amp; levers'!$C$7="On",((('Net zero supporting data'!X80*EF!$H9)+('Net zero supporting data'!X75*'Net zero supporting data'!X60))*kgtoGg),"ERROR"))</f>
        <v>52.173288387338303</v>
      </c>
      <c r="AH315" s="93">
        <f>IF('Net zero activities &amp; levers'!$C$7="Off",(('Activity data'!BA10*EF!$H9)*kgtoGg),IF('Net zero activities &amp; levers'!$C$7="On",((('Net zero supporting data'!Y80*EF!$H9)+('Net zero supporting data'!Y75*'Net zero supporting data'!Y60))*kgtoGg),"ERROR"))</f>
        <v>54.564124756839867</v>
      </c>
      <c r="AI315" s="93">
        <f>IF('Net zero activities &amp; levers'!$C$7="Off",(('Activity data'!BB10*EF!$H9)*kgtoGg),IF('Net zero activities &amp; levers'!$C$7="On",((('Net zero supporting data'!Z80*EF!$H9)+('Net zero supporting data'!Z75*'Net zero supporting data'!Z60))*kgtoGg),"ERROR"))</f>
        <v>57.121544323193469</v>
      </c>
      <c r="AJ315" s="93">
        <f>IF('Net zero activities &amp; levers'!$C$7="Off",(('Activity data'!BC10*EF!$H9)*kgtoGg),IF('Net zero activities &amp; levers'!$C$7="On",((('Net zero supporting data'!AA80*EF!$H9)+('Net zero supporting data'!AA75*'Net zero supporting data'!AA60))*kgtoGg),"ERROR"))</f>
        <v>59.896129174497808</v>
      </c>
      <c r="AK315" s="93">
        <f>IF('Net zero activities &amp; levers'!$C$7="Off",(('Activity data'!BD10*EF!$H9)*kgtoGg),IF('Net zero activities &amp; levers'!$C$7="On",((('Net zero supporting data'!AB80*EF!$H9)+('Net zero supporting data'!AB75*'Net zero supporting data'!AB60))*kgtoGg),"ERROR"))</f>
        <v>62.569853355809485</v>
      </c>
      <c r="AL315" s="93">
        <f>IF('Net zero activities &amp; levers'!$C$7="Off",(('Activity data'!BE10*EF!$H9)*kgtoGg),IF('Net zero activities &amp; levers'!$C$7="On",((('Net zero supporting data'!AC80*EF!$H9)+('Net zero supporting data'!AC75*'Net zero supporting data'!AC60))*kgtoGg),"ERROR"))</f>
        <v>65.303181217361953</v>
      </c>
      <c r="AM315" s="93">
        <f>IF('Net zero activities &amp; levers'!$C$7="Off",(('Activity data'!BF10*EF!$H9)*kgtoGg),IF('Net zero activities &amp; levers'!$C$7="On",((('Net zero supporting data'!AD80*EF!$H9)+('Net zero supporting data'!AD75*'Net zero supporting data'!AD60))*kgtoGg),"ERROR"))</f>
        <v>68.097500432512263</v>
      </c>
      <c r="AN315" s="93">
        <f>IF('Net zero activities &amp; levers'!$C$7="Off",(('Activity data'!BG10*EF!$H9)*kgtoGg),IF('Net zero activities &amp; levers'!$C$7="On",((('Net zero supporting data'!AE80*EF!$H9)+('Net zero supporting data'!AE75*'Net zero supporting data'!AE60))*kgtoGg),"ERROR"))</f>
        <v>70.965318596941216</v>
      </c>
      <c r="AO315" s="93">
        <f>IF('Net zero activities &amp; levers'!$C$7="Off",(('Activity data'!BH10*EF!$H9)*kgtoGg),IF('Net zero activities &amp; levers'!$C$7="On",((('Net zero supporting data'!AF80*EF!$H9)+('Net zero supporting data'!AF75*'Net zero supporting data'!AF60))*kgtoGg),"ERROR"))</f>
        <v>73.754124007596189</v>
      </c>
      <c r="AP315" s="93">
        <f>IF('Net zero activities &amp; levers'!$C$7="Off",(('Activity data'!BI10*EF!$H9)*kgtoGg),IF('Net zero activities &amp; levers'!$C$7="On",((('Net zero supporting data'!AG80*EF!$H9)+('Net zero supporting data'!AG75*'Net zero supporting data'!AG60))*kgtoGg),"ERROR"))</f>
        <v>76.637390183613689</v>
      </c>
      <c r="AQ315" s="93">
        <f>IF('Net zero activities &amp; levers'!$C$7="Off",(('Activity data'!BJ10*EF!$H9)*kgtoGg),IF('Net zero activities &amp; levers'!$C$7="On",((('Net zero supporting data'!AH80*EF!$H9)+('Net zero supporting data'!AH75*'Net zero supporting data'!AH60))*kgtoGg),"ERROR"))</f>
        <v>79.61870213749269</v>
      </c>
      <c r="AR315" s="93">
        <f>IF('Net zero activities &amp; levers'!$C$7="Off",(('Activity data'!BK10*EF!$H9)*kgtoGg),IF('Net zero activities &amp; levers'!$C$7="On",((('Net zero supporting data'!AI80*EF!$H9)+('Net zero supporting data'!AI75*'Net zero supporting data'!AI60))*kgtoGg),"ERROR"))</f>
        <v>82.712669612276756</v>
      </c>
      <c r="AS315" s="93">
        <f>IF('Net zero activities &amp; levers'!$C$7="Off",(('Activity data'!BL10*EF!$H9)*kgtoGg),IF('Net zero activities &amp; levers'!$C$7="On",((('Net zero supporting data'!AJ80*EF!$H9)+('Net zero supporting data'!AJ75*'Net zero supporting data'!AJ60))*kgtoGg),"ERROR"))</f>
        <v>85.845782288894128</v>
      </c>
      <c r="AT315" s="93">
        <f>IF('Net zero activities &amp; levers'!$C$7="Off",(('Activity data'!BM10*EF!$H9)*kgtoGg),IF('Net zero activities &amp; levers'!$C$7="On",((('Net zero supporting data'!AK80*EF!$H9)+('Net zero supporting data'!AK75*'Net zero supporting data'!AK60))*kgtoGg),"ERROR"))</f>
        <v>86.880654122435288</v>
      </c>
      <c r="AU315" s="93">
        <f>IF('Net zero activities &amp; levers'!$C$7="Off",(('Activity data'!BN10*EF!$H9)*kgtoGg),IF('Net zero activities &amp; levers'!$C$7="On",((('Net zero supporting data'!AL80*EF!$H9)+('Net zero supporting data'!AL75*'Net zero supporting data'!AL60))*kgtoGg),"ERROR"))</f>
        <v>87.586373007998162</v>
      </c>
      <c r="AV315" s="93">
        <f>IF('Net zero activities &amp; levers'!$C$7="Off",(('Activity data'!BO10*EF!$H9)*kgtoGg),IF('Net zero activities &amp; levers'!$C$7="On",((('Net zero supporting data'!AM80*EF!$H9)+('Net zero supporting data'!AM75*'Net zero supporting data'!AM60))*kgtoGg),"ERROR"))</f>
        <v>88.383131077986945</v>
      </c>
      <c r="AW315" s="93">
        <f>IF('Net zero activities &amp; levers'!$C$7="Off",(('Activity data'!BP10*EF!$H9)*kgtoGg),IF('Net zero activities &amp; levers'!$C$7="On",((('Net zero supporting data'!AN80*EF!$H9)+('Net zero supporting data'!AN75*'Net zero supporting data'!AN60))*kgtoGg),"ERROR"))</f>
        <v>89.074780909545012</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135.69863198492428</v>
      </c>
      <c r="V316" s="27">
        <f t="shared" si="74"/>
        <v>135.94576577072075</v>
      </c>
      <c r="W316" s="27">
        <f t="shared" si="74"/>
        <v>136.2242466737209</v>
      </c>
      <c r="X316" s="27">
        <f t="shared" si="74"/>
        <v>136.53346429206556</v>
      </c>
      <c r="Y316" s="27">
        <f t="shared" si="74"/>
        <v>136.72040495872454</v>
      </c>
      <c r="Z316" s="27">
        <f t="shared" si="74"/>
        <v>136.9332551756487</v>
      </c>
      <c r="AA316" s="27">
        <f t="shared" si="74"/>
        <v>137.16876822231416</v>
      </c>
      <c r="AB316" s="27">
        <f t="shared" si="74"/>
        <v>137.42745391107232</v>
      </c>
      <c r="AC316" s="27">
        <f t="shared" si="74"/>
        <v>137.70683429171382</v>
      </c>
      <c r="AD316" s="27">
        <f t="shared" si="74"/>
        <v>137.9035030929266</v>
      </c>
      <c r="AE316" s="27">
        <f t="shared" si="74"/>
        <v>138.11741668331635</v>
      </c>
      <c r="AF316" s="27">
        <f t="shared" si="74"/>
        <v>138.35041118901219</v>
      </c>
      <c r="AG316" s="27">
        <f t="shared" si="74"/>
        <v>138.60498686219583</v>
      </c>
      <c r="AH316" s="27">
        <f t="shared" si="74"/>
        <v>138.87370828760922</v>
      </c>
      <c r="AI316" s="27">
        <f t="shared" si="74"/>
        <v>139.04556264387452</v>
      </c>
      <c r="AJ316" s="27">
        <f t="shared" si="74"/>
        <v>139.23460890977901</v>
      </c>
      <c r="AK316" s="27">
        <f t="shared" si="74"/>
        <v>139.43419003394197</v>
      </c>
      <c r="AL316" s="27">
        <f t="shared" si="74"/>
        <v>139.64692366243801</v>
      </c>
      <c r="AM316" s="27">
        <f t="shared" si="74"/>
        <v>139.87238335659342</v>
      </c>
      <c r="AN316" s="27">
        <f t="shared" si="74"/>
        <v>140.0053158430886</v>
      </c>
      <c r="AO316" s="27">
        <f t="shared" si="74"/>
        <v>140.14700550663002</v>
      </c>
      <c r="AP316" s="27">
        <f t="shared" si="74"/>
        <v>140.30029243321798</v>
      </c>
      <c r="AQ316" s="27">
        <f t="shared" si="74"/>
        <v>140.46486746073157</v>
      </c>
      <c r="AR316" s="27">
        <f t="shared" si="74"/>
        <v>140.64064251649052</v>
      </c>
      <c r="AS316" s="27">
        <f t="shared" si="74"/>
        <v>140.71820881698258</v>
      </c>
      <c r="AT316" s="27">
        <f t="shared" si="74"/>
        <v>140.76655833429544</v>
      </c>
      <c r="AU316" s="27">
        <f t="shared" si="74"/>
        <v>140.81740004245174</v>
      </c>
      <c r="AV316" s="27">
        <f t="shared" si="74"/>
        <v>140.87794712728416</v>
      </c>
      <c r="AW316" s="27">
        <f t="shared" si="74"/>
        <v>140.94449838903819</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14.706178596941838</v>
      </c>
      <c r="V317" s="27">
        <f t="shared" si="75"/>
        <v>14.732961428412569</v>
      </c>
      <c r="W317" s="27">
        <f t="shared" si="75"/>
        <v>14.763141466600519</v>
      </c>
      <c r="X317" s="27">
        <f t="shared" si="75"/>
        <v>14.796652559926818</v>
      </c>
      <c r="Y317" s="27">
        <f t="shared" si="75"/>
        <v>14.816912033369588</v>
      </c>
      <c r="Z317" s="27">
        <f t="shared" si="75"/>
        <v>14.839979423649774</v>
      </c>
      <c r="AA317" s="27">
        <f t="shared" si="75"/>
        <v>14.86550287127419</v>
      </c>
      <c r="AB317" s="27">
        <f t="shared" si="75"/>
        <v>14.893537626552881</v>
      </c>
      <c r="AC317" s="27">
        <f t="shared" si="75"/>
        <v>14.923815144565388</v>
      </c>
      <c r="AD317" s="27">
        <f t="shared" si="75"/>
        <v>14.945128893073939</v>
      </c>
      <c r="AE317" s="27">
        <f t="shared" si="75"/>
        <v>14.968311525194611</v>
      </c>
      <c r="AF317" s="27">
        <f t="shared" si="75"/>
        <v>14.993562028922975</v>
      </c>
      <c r="AG317" s="27">
        <f t="shared" si="75"/>
        <v>15.021151366129347</v>
      </c>
      <c r="AH317" s="27">
        <f t="shared" si="75"/>
        <v>15.050273732487415</v>
      </c>
      <c r="AI317" s="27">
        <f t="shared" si="75"/>
        <v>15.068898244900929</v>
      </c>
      <c r="AJ317" s="27">
        <f t="shared" si="75"/>
        <v>15.089385910169254</v>
      </c>
      <c r="AK317" s="27">
        <f t="shared" si="75"/>
        <v>15.111015278229832</v>
      </c>
      <c r="AL317" s="27">
        <f t="shared" si="75"/>
        <v>15.134070033377146</v>
      </c>
      <c r="AM317" s="27">
        <f t="shared" si="75"/>
        <v>15.158503960824772</v>
      </c>
      <c r="AN317" s="27">
        <f t="shared" si="75"/>
        <v>15.172910361678914</v>
      </c>
      <c r="AO317" s="27">
        <f t="shared" si="75"/>
        <v>15.188265811228414</v>
      </c>
      <c r="AP317" s="27">
        <f t="shared" si="75"/>
        <v>15.204878100431365</v>
      </c>
      <c r="AQ317" s="27">
        <f t="shared" si="75"/>
        <v>15.222713724208921</v>
      </c>
      <c r="AR317" s="27">
        <f t="shared" si="75"/>
        <v>15.241763137788604</v>
      </c>
      <c r="AS317" s="27">
        <f t="shared" si="75"/>
        <v>15.250169293778942</v>
      </c>
      <c r="AT317" s="27">
        <f t="shared" si="75"/>
        <v>15.255409115480001</v>
      </c>
      <c r="AU317" s="27">
        <f t="shared" si="75"/>
        <v>15.260919025413383</v>
      </c>
      <c r="AV317" s="27">
        <f t="shared" si="75"/>
        <v>15.267480744054501</v>
      </c>
      <c r="AW317" s="27">
        <f t="shared" si="75"/>
        <v>15.274693158261561</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15.836418666562725</v>
      </c>
      <c r="V318" s="27">
        <f t="shared" si="76"/>
        <v>15.88688864853628</v>
      </c>
      <c r="W318" s="27">
        <f t="shared" si="76"/>
        <v>15.941723672747123</v>
      </c>
      <c r="X318" s="27">
        <f t="shared" si="76"/>
        <v>16.000865979081482</v>
      </c>
      <c r="Y318" s="27">
        <f t="shared" si="76"/>
        <v>16.037695179784158</v>
      </c>
      <c r="Z318" s="27">
        <f t="shared" si="76"/>
        <v>16.078188827415136</v>
      </c>
      <c r="AA318" s="27">
        <f t="shared" si="76"/>
        <v>16.12181436837983</v>
      </c>
      <c r="AB318" s="27">
        <f t="shared" si="76"/>
        <v>16.168689512967049</v>
      </c>
      <c r="AC318" s="27">
        <f t="shared" si="76"/>
        <v>16.218410813440247</v>
      </c>
      <c r="AD318" s="27">
        <f t="shared" si="76"/>
        <v>16.253177021124422</v>
      </c>
      <c r="AE318" s="27">
        <f t="shared" si="76"/>
        <v>16.290312155009993</v>
      </c>
      <c r="AF318" s="27">
        <f t="shared" si="76"/>
        <v>16.330150142599646</v>
      </c>
      <c r="AG318" s="27">
        <f t="shared" si="76"/>
        <v>16.37313367858096</v>
      </c>
      <c r="AH318" s="27">
        <f t="shared" si="76"/>
        <v>16.41800084580008</v>
      </c>
      <c r="AI318" s="27">
        <f t="shared" si="76"/>
        <v>16.445818179481908</v>
      </c>
      <c r="AJ318" s="27">
        <f t="shared" si="76"/>
        <v>16.47613732990494</v>
      </c>
      <c r="AK318" s="27">
        <f t="shared" si="76"/>
        <v>16.507833118302425</v>
      </c>
      <c r="AL318" s="27">
        <f t="shared" si="76"/>
        <v>16.541361654231032</v>
      </c>
      <c r="AM318" s="27">
        <f t="shared" si="76"/>
        <v>16.576658742106037</v>
      </c>
      <c r="AN318" s="27">
        <f t="shared" si="76"/>
        <v>16.595928941495487</v>
      </c>
      <c r="AO318" s="27">
        <f t="shared" si="76"/>
        <v>16.616373205685701</v>
      </c>
      <c r="AP318" s="27">
        <f t="shared" si="76"/>
        <v>16.63847772333439</v>
      </c>
      <c r="AQ318" s="27">
        <f t="shared" si="76"/>
        <v>16.662194659426483</v>
      </c>
      <c r="AR318" s="27">
        <f t="shared" si="76"/>
        <v>16.687512973153691</v>
      </c>
      <c r="AS318" s="27">
        <f t="shared" si="76"/>
        <v>16.6960867048216</v>
      </c>
      <c r="AT318" s="27">
        <f t="shared" si="76"/>
        <v>16.699560298273521</v>
      </c>
      <c r="AU318" s="27">
        <f t="shared" si="76"/>
        <v>16.703268144959758</v>
      </c>
      <c r="AV318" s="27">
        <f t="shared" si="76"/>
        <v>16.708421153561527</v>
      </c>
      <c r="AW318" s="27">
        <f t="shared" si="76"/>
        <v>16.71440335539873</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23.43627516326238</v>
      </c>
      <c r="V319" s="27">
        <f t="shared" si="77"/>
        <v>23.510965559489058</v>
      </c>
      <c r="W319" s="27">
        <f t="shared" si="77"/>
        <v>23.592115770470972</v>
      </c>
      <c r="X319" s="27">
        <f t="shared" si="77"/>
        <v>23.679640317164633</v>
      </c>
      <c r="Y319" s="27">
        <f t="shared" si="77"/>
        <v>23.734143756350253</v>
      </c>
      <c r="Z319" s="27">
        <f t="shared" si="77"/>
        <v>23.794070201099252</v>
      </c>
      <c r="AA319" s="27">
        <f t="shared" si="77"/>
        <v>23.858631526719762</v>
      </c>
      <c r="AB319" s="27">
        <f t="shared" si="77"/>
        <v>23.928001932364783</v>
      </c>
      <c r="AC319" s="27">
        <f t="shared" si="77"/>
        <v>24.001584356768948</v>
      </c>
      <c r="AD319" s="27">
        <f t="shared" si="77"/>
        <v>24.053034777904244</v>
      </c>
      <c r="AE319" s="27">
        <f t="shared" si="77"/>
        <v>24.107990966818623</v>
      </c>
      <c r="AF319" s="27">
        <f t="shared" si="77"/>
        <v>24.166947101962553</v>
      </c>
      <c r="AG319" s="27">
        <f t="shared" si="77"/>
        <v>24.230558326063051</v>
      </c>
      <c r="AH319" s="27">
        <f t="shared" si="77"/>
        <v>24.296957131176967</v>
      </c>
      <c r="AI319" s="27">
        <f t="shared" si="77"/>
        <v>24.338123931588228</v>
      </c>
      <c r="AJ319" s="27">
        <f t="shared" si="77"/>
        <v>24.382993164145894</v>
      </c>
      <c r="AK319" s="27">
        <f t="shared" si="77"/>
        <v>24.429899679693399</v>
      </c>
      <c r="AL319" s="27">
        <f t="shared" si="77"/>
        <v>24.479518473587959</v>
      </c>
      <c r="AM319" s="27">
        <f t="shared" si="77"/>
        <v>24.531754542949216</v>
      </c>
      <c r="AN319" s="27">
        <f t="shared" si="77"/>
        <v>24.560272461353055</v>
      </c>
      <c r="AO319" s="27">
        <f t="shared" si="77"/>
        <v>24.590527875229174</v>
      </c>
      <c r="AP319" s="27">
        <f t="shared" si="77"/>
        <v>24.623240293918865</v>
      </c>
      <c r="AQ319" s="27">
        <f t="shared" si="77"/>
        <v>24.658338926506637</v>
      </c>
      <c r="AR319" s="27">
        <f t="shared" si="77"/>
        <v>24.695807433728753</v>
      </c>
      <c r="AS319" s="27">
        <f t="shared" si="77"/>
        <v>24.708495677123668</v>
      </c>
      <c r="AT319" s="27">
        <f t="shared" si="77"/>
        <v>24.713636239119321</v>
      </c>
      <c r="AU319" s="27">
        <f t="shared" si="77"/>
        <v>24.719123471872599</v>
      </c>
      <c r="AV319" s="27">
        <f t="shared" si="77"/>
        <v>24.726749396019503</v>
      </c>
      <c r="AW319" s="27">
        <f t="shared" si="77"/>
        <v>24.735602441098116</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5.3670416140303319</v>
      </c>
      <c r="V320" s="27">
        <f t="shared" si="78"/>
        <v>5.3576298681658461</v>
      </c>
      <c r="W320" s="27">
        <f t="shared" si="78"/>
        <v>5.3535558449918694</v>
      </c>
      <c r="X320" s="27">
        <f t="shared" si="78"/>
        <v>5.3579435754803217</v>
      </c>
      <c r="Y320" s="27">
        <f t="shared" si="78"/>
        <v>5.3719044351814391</v>
      </c>
      <c r="Z320" s="27">
        <f t="shared" si="78"/>
        <v>5.3923871539920745</v>
      </c>
      <c r="AA320" s="27">
        <f t="shared" si="78"/>
        <v>5.412504134465423</v>
      </c>
      <c r="AB320" s="27">
        <f t="shared" si="78"/>
        <v>5.4374045660235923</v>
      </c>
      <c r="AC320" s="27">
        <f t="shared" si="78"/>
        <v>5.4620542784680026</v>
      </c>
      <c r="AD320" s="27">
        <f t="shared" si="78"/>
        <v>5.5517072396840428</v>
      </c>
      <c r="AE320" s="27">
        <f t="shared" si="78"/>
        <v>5.6385317150449907</v>
      </c>
      <c r="AF320" s="27">
        <f t="shared" si="78"/>
        <v>5.7308781549814016</v>
      </c>
      <c r="AG320" s="27">
        <f t="shared" si="78"/>
        <v>5.8388735079295362</v>
      </c>
      <c r="AH320" s="27">
        <f t="shared" si="78"/>
        <v>5.9405681058944593</v>
      </c>
      <c r="AI320" s="27">
        <f t="shared" si="78"/>
        <v>6.0538009650149478</v>
      </c>
      <c r="AJ320" s="27">
        <f t="shared" si="78"/>
        <v>6.1769873137872864</v>
      </c>
      <c r="AK320" s="27">
        <f t="shared" si="78"/>
        <v>6.2906062341580098</v>
      </c>
      <c r="AL320" s="27">
        <f t="shared" si="78"/>
        <v>6.4044812802741458</v>
      </c>
      <c r="AM320" s="27">
        <f t="shared" si="78"/>
        <v>6.5186371674639778</v>
      </c>
      <c r="AN320" s="27">
        <f t="shared" si="78"/>
        <v>6.6437322760306987</v>
      </c>
      <c r="AO320" s="27">
        <f t="shared" si="78"/>
        <v>6.7614570573206318</v>
      </c>
      <c r="AP320" s="27">
        <f t="shared" si="78"/>
        <v>6.8818657820794353</v>
      </c>
      <c r="AQ320" s="27">
        <f t="shared" si="78"/>
        <v>7.0050487995947819</v>
      </c>
      <c r="AR320" s="27">
        <f t="shared" si="78"/>
        <v>7.1317062524287902</v>
      </c>
      <c r="AS320" s="27">
        <f t="shared" si="78"/>
        <v>7.2631842870087659</v>
      </c>
      <c r="AT320" s="27">
        <f t="shared" si="78"/>
        <v>7.2770448226057587</v>
      </c>
      <c r="AU320" s="27">
        <f t="shared" si="78"/>
        <v>7.2724625815111343</v>
      </c>
      <c r="AV320" s="27">
        <f t="shared" si="78"/>
        <v>7.2725482112248425</v>
      </c>
      <c r="AW320" s="27">
        <f t="shared" si="78"/>
        <v>7.2667047441079857</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1.5396663284052376</v>
      </c>
      <c r="V322" s="27">
        <f t="shared" si="80"/>
        <v>1.51689353697647</v>
      </c>
      <c r="W322" s="27">
        <f t="shared" si="80"/>
        <v>1.4979556416410036</v>
      </c>
      <c r="X322" s="27">
        <f t="shared" si="80"/>
        <v>1.4844138827224946</v>
      </c>
      <c r="Y322" s="27">
        <f t="shared" si="80"/>
        <v>1.4743763570843096</v>
      </c>
      <c r="Z322" s="27">
        <f t="shared" si="80"/>
        <v>1.4683108531694369</v>
      </c>
      <c r="AA322" s="27">
        <f t="shared" si="80"/>
        <v>1.4623928273992073</v>
      </c>
      <c r="AB322" s="27">
        <f t="shared" si="80"/>
        <v>1.4593112651239024</v>
      </c>
      <c r="AC322" s="27">
        <f t="shared" si="80"/>
        <v>1.4563311688613767</v>
      </c>
      <c r="AD322" s="27">
        <f t="shared" si="80"/>
        <v>1.4852993659939229</v>
      </c>
      <c r="AE322" s="27">
        <f t="shared" si="80"/>
        <v>1.512262925257895</v>
      </c>
      <c r="AF322" s="27">
        <f t="shared" si="80"/>
        <v>1.5414902996853208</v>
      </c>
      <c r="AG322" s="27">
        <f t="shared" si="80"/>
        <v>1.5779487196155533</v>
      </c>
      <c r="AH322" s="27">
        <f t="shared" si="80"/>
        <v>1.610560772525768</v>
      </c>
      <c r="AI322" s="27">
        <f t="shared" si="80"/>
        <v>1.6462447396919304</v>
      </c>
      <c r="AJ322" s="27">
        <f t="shared" si="80"/>
        <v>1.6858688293692288</v>
      </c>
      <c r="AK322" s="27">
        <f t="shared" si="80"/>
        <v>1.7199812284730804</v>
      </c>
      <c r="AL322" s="27">
        <f t="shared" si="80"/>
        <v>1.7533814663965785</v>
      </c>
      <c r="AM322" s="27">
        <f t="shared" si="80"/>
        <v>1.7860886957938682</v>
      </c>
      <c r="AN322" s="27">
        <f t="shared" si="80"/>
        <v>1.8210713028547756</v>
      </c>
      <c r="AO322" s="27">
        <f t="shared" si="80"/>
        <v>1.8517078328467715</v>
      </c>
      <c r="AP322" s="27">
        <f t="shared" si="80"/>
        <v>1.8826456224612003</v>
      </c>
      <c r="AQ322" s="27">
        <f t="shared" si="80"/>
        <v>1.9138919194152015</v>
      </c>
      <c r="AR322" s="27">
        <f t="shared" si="80"/>
        <v>1.9457193309630603</v>
      </c>
      <c r="AS322" s="27">
        <f t="shared" si="80"/>
        <v>1.9765500584418627</v>
      </c>
      <c r="AT322" s="27">
        <f t="shared" si="80"/>
        <v>1.9561765524892059</v>
      </c>
      <c r="AU322" s="27">
        <f t="shared" si="80"/>
        <v>1.9283007797519205</v>
      </c>
      <c r="AV322" s="27">
        <f t="shared" si="80"/>
        <v>1.90280445465309</v>
      </c>
      <c r="AW322" s="27">
        <f t="shared" si="80"/>
        <v>1.8752504962421104</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0.21333866791427153</v>
      </c>
      <c r="V323" s="27">
        <f t="shared" si="81"/>
        <v>0.21018323293561936</v>
      </c>
      <c r="W323" s="27">
        <f t="shared" si="81"/>
        <v>0.20755916739009747</v>
      </c>
      <c r="X323" s="27">
        <f t="shared" si="81"/>
        <v>0.20568279927345287</v>
      </c>
      <c r="Y323" s="27">
        <f t="shared" si="81"/>
        <v>0.20429198341335428</v>
      </c>
      <c r="Z323" s="27">
        <f t="shared" si="81"/>
        <v>0.20345153733646434</v>
      </c>
      <c r="AA323" s="27">
        <f t="shared" si="81"/>
        <v>0.20263152607089951</v>
      </c>
      <c r="AB323" s="27">
        <f t="shared" si="81"/>
        <v>0.20220453979551004</v>
      </c>
      <c r="AC323" s="27">
        <f t="shared" si="81"/>
        <v>0.20179161281569999</v>
      </c>
      <c r="AD323" s="27">
        <f t="shared" si="81"/>
        <v>0.20580549327416048</v>
      </c>
      <c r="AE323" s="27">
        <f t="shared" si="81"/>
        <v>0.20954160785267542</v>
      </c>
      <c r="AF323" s="27">
        <f t="shared" si="81"/>
        <v>0.2135914003381921</v>
      </c>
      <c r="AG323" s="27">
        <f t="shared" si="81"/>
        <v>0.21864313823664394</v>
      </c>
      <c r="AH323" s="27">
        <f t="shared" si="81"/>
        <v>0.22316191727172319</v>
      </c>
      <c r="AI323" s="27">
        <f t="shared" si="81"/>
        <v>0.2281063457369549</v>
      </c>
      <c r="AJ323" s="27">
        <f t="shared" si="81"/>
        <v>0.23359672397873038</v>
      </c>
      <c r="AK323" s="27">
        <f t="shared" si="81"/>
        <v>0.23832339341996808</v>
      </c>
      <c r="AL323" s="27">
        <f t="shared" si="81"/>
        <v>0.24295138465102878</v>
      </c>
      <c r="AM323" s="27">
        <f t="shared" si="81"/>
        <v>0.24748335149478745</v>
      </c>
      <c r="AN323" s="27">
        <f t="shared" si="81"/>
        <v>0.25233059836435606</v>
      </c>
      <c r="AO323" s="27">
        <f t="shared" si="81"/>
        <v>0.25657564573431302</v>
      </c>
      <c r="AP323" s="27">
        <f t="shared" si="81"/>
        <v>0.260862436127002</v>
      </c>
      <c r="AQ323" s="27">
        <f t="shared" si="81"/>
        <v>0.26519197379788484</v>
      </c>
      <c r="AR323" s="27">
        <f t="shared" si="81"/>
        <v>0.26960203165101232</v>
      </c>
      <c r="AS323" s="27">
        <f t="shared" si="81"/>
        <v>0.2738739873402482</v>
      </c>
      <c r="AT323" s="27">
        <f t="shared" si="81"/>
        <v>0.2710510012552142</v>
      </c>
      <c r="AU323" s="27">
        <f t="shared" si="81"/>
        <v>0.26718848889579078</v>
      </c>
      <c r="AV323" s="27">
        <f t="shared" si="81"/>
        <v>0.26365567666696987</v>
      </c>
      <c r="AW323" s="27">
        <f t="shared" si="81"/>
        <v>0.25983775542344156</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7.5172567361532208</v>
      </c>
      <c r="V324" s="27">
        <f t="shared" si="82"/>
        <v>7.5339388932405713</v>
      </c>
      <c r="W324" s="27">
        <f t="shared" si="82"/>
        <v>7.556871699295173</v>
      </c>
      <c r="X324" s="27">
        <f t="shared" si="82"/>
        <v>7.5888529958308224</v>
      </c>
      <c r="Y324" s="27">
        <f t="shared" si="82"/>
        <v>7.6211672980076424</v>
      </c>
      <c r="Z324" s="27">
        <f t="shared" si="82"/>
        <v>7.6607807610694723</v>
      </c>
      <c r="AA324" s="27">
        <f t="shared" si="82"/>
        <v>7.7014842268648902</v>
      </c>
      <c r="AB324" s="27">
        <f t="shared" si="82"/>
        <v>7.7479217783494736</v>
      </c>
      <c r="AC324" s="27">
        <f t="shared" si="82"/>
        <v>7.7955101752744698</v>
      </c>
      <c r="AD324" s="27">
        <f t="shared" si="82"/>
        <v>7.8962173126085711</v>
      </c>
      <c r="AE324" s="27">
        <f t="shared" si="82"/>
        <v>7.995996464055267</v>
      </c>
      <c r="AF324" s="27">
        <f t="shared" si="82"/>
        <v>8.1025556412744635</v>
      </c>
      <c r="AG324" s="27">
        <f t="shared" si="82"/>
        <v>8.2253975499195544</v>
      </c>
      <c r="AH324" s="27">
        <f t="shared" si="82"/>
        <v>8.3441610665436929</v>
      </c>
      <c r="AI324" s="27">
        <f t="shared" si="82"/>
        <v>8.4673066431476602</v>
      </c>
      <c r="AJ324" s="27">
        <f t="shared" si="82"/>
        <v>8.6013895565615393</v>
      </c>
      <c r="AK324" s="27">
        <f t="shared" si="82"/>
        <v>8.7280371954516642</v>
      </c>
      <c r="AL324" s="27">
        <f t="shared" si="82"/>
        <v>8.8564865532044212</v>
      </c>
      <c r="AM324" s="27">
        <f t="shared" si="82"/>
        <v>8.9867675708242913</v>
      </c>
      <c r="AN324" s="27">
        <f t="shared" si="82"/>
        <v>9.1207817341013318</v>
      </c>
      <c r="AO324" s="27">
        <f t="shared" si="82"/>
        <v>9.2490671245536156</v>
      </c>
      <c r="AP324" s="27">
        <f t="shared" si="82"/>
        <v>9.3812339877870841</v>
      </c>
      <c r="AQ324" s="27">
        <f t="shared" si="82"/>
        <v>9.5173950043936113</v>
      </c>
      <c r="AR324" s="27">
        <f t="shared" si="82"/>
        <v>9.6582551819148357</v>
      </c>
      <c r="AS324" s="27">
        <f t="shared" si="82"/>
        <v>9.796098584472313</v>
      </c>
      <c r="AT324" s="27">
        <f t="shared" si="82"/>
        <v>9.8208324972791949</v>
      </c>
      <c r="AU324" s="27">
        <f t="shared" si="82"/>
        <v>9.8282423207402356</v>
      </c>
      <c r="AV324" s="27">
        <f t="shared" si="82"/>
        <v>9.8407295406885229</v>
      </c>
      <c r="AW324" s="27">
        <f t="shared" si="82"/>
        <v>9.8479550369918751</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2.1417226712116899</v>
      </c>
      <c r="V325" s="27">
        <f t="shared" si="83"/>
        <v>2.1464755425439761</v>
      </c>
      <c r="W325" s="27">
        <f t="shared" si="83"/>
        <v>2.1530092705202235</v>
      </c>
      <c r="X325" s="27">
        <f t="shared" si="83"/>
        <v>2.1621209811148248</v>
      </c>
      <c r="Y325" s="27">
        <f t="shared" si="83"/>
        <v>2.1713275675073889</v>
      </c>
      <c r="Z325" s="27">
        <f t="shared" si="83"/>
        <v>2.1826137394318752</v>
      </c>
      <c r="AA325" s="27">
        <f t="shared" si="82"/>
        <v>2.1942104612880913</v>
      </c>
      <c r="AB325" s="27">
        <f t="shared" si="82"/>
        <v>2.2074408670465875</v>
      </c>
      <c r="AC325" s="27">
        <f t="shared" si="82"/>
        <v>2.2209991572790746</v>
      </c>
      <c r="AD325" s="27">
        <f t="shared" si="82"/>
        <v>2.249691373968171</v>
      </c>
      <c r="AE325" s="27">
        <f t="shared" si="82"/>
        <v>2.2781192005368567</v>
      </c>
      <c r="AF325" s="27">
        <f t="shared" si="82"/>
        <v>2.3084787071609183</v>
      </c>
      <c r="AG325" s="27">
        <f t="shared" si="82"/>
        <v>2.3434772857587194</v>
      </c>
      <c r="AH325" s="27">
        <f t="shared" si="82"/>
        <v>2.377313899964463</v>
      </c>
      <c r="AI325" s="27">
        <f t="shared" si="82"/>
        <v>2.4123989958351029</v>
      </c>
      <c r="AJ325" s="27">
        <f t="shared" si="82"/>
        <v>2.4506002207712587</v>
      </c>
      <c r="AK325" s="27">
        <f t="shared" si="82"/>
        <v>2.4866830803817197</v>
      </c>
      <c r="AL325" s="27">
        <f t="shared" si="82"/>
        <v>2.5232792631725229</v>
      </c>
      <c r="AM325" s="27">
        <f t="shared" si="82"/>
        <v>2.5603972995597966</v>
      </c>
      <c r="AN325" s="27">
        <f t="shared" si="82"/>
        <v>2.5985789370677335</v>
      </c>
      <c r="AO325" s="27">
        <f t="shared" si="82"/>
        <v>2.6351284043482002</v>
      </c>
      <c r="AP325" s="27">
        <f t="shared" si="82"/>
        <v>2.672783732256411</v>
      </c>
      <c r="AQ325" s="27">
        <f t="shared" si="82"/>
        <v>2.7115770243358108</v>
      </c>
      <c r="AR325" s="27">
        <f t="shared" si="82"/>
        <v>2.7517091425082829</v>
      </c>
      <c r="AS325" s="27">
        <f t="shared" si="82"/>
        <v>2.7909817589289081</v>
      </c>
      <c r="AT325" s="27">
        <f t="shared" si="82"/>
        <v>2.7980286356906796</v>
      </c>
      <c r="AU325" s="27">
        <f t="shared" si="82"/>
        <v>2.8001397498182397</v>
      </c>
      <c r="AV325" s="27">
        <f t="shared" si="82"/>
        <v>2.8036974521825924</v>
      </c>
      <c r="AW325" s="27">
        <f t="shared" si="82"/>
        <v>2.8057560501242085</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0.44234757316502876</v>
      </c>
      <c r="V326" s="27">
        <f t="shared" si="82"/>
        <v>0.44332922271642128</v>
      </c>
      <c r="W326" s="27">
        <f t="shared" si="82"/>
        <v>0.44467868721659326</v>
      </c>
      <c r="X326" s="27">
        <f t="shared" si="82"/>
        <v>0.44656060363979833</v>
      </c>
      <c r="Y326" s="27">
        <f t="shared" si="82"/>
        <v>0.44846211554076776</v>
      </c>
      <c r="Z326" s="27">
        <f t="shared" si="82"/>
        <v>0.45079314132119486</v>
      </c>
      <c r="AA326" s="27">
        <f t="shared" si="82"/>
        <v>0.45318830752955591</v>
      </c>
      <c r="AB326" s="27">
        <f t="shared" si="82"/>
        <v>0.45592089189163321</v>
      </c>
      <c r="AC326" s="27">
        <f t="shared" si="82"/>
        <v>0.45872119692702534</v>
      </c>
      <c r="AD326" s="27">
        <f t="shared" si="82"/>
        <v>0.46464723608781278</v>
      </c>
      <c r="AE326" s="27">
        <f t="shared" si="82"/>
        <v>0.47051866858560681</v>
      </c>
      <c r="AF326" s="27">
        <f t="shared" si="82"/>
        <v>0.47678906683004613</v>
      </c>
      <c r="AG326" s="27">
        <f t="shared" si="82"/>
        <v>0.48401761070972765</v>
      </c>
      <c r="AH326" s="27">
        <f t="shared" si="82"/>
        <v>0.49100616454035234</v>
      </c>
      <c r="AI326" s="27">
        <f t="shared" si="82"/>
        <v>0.49825257754295632</v>
      </c>
      <c r="AJ326" s="27">
        <f t="shared" si="82"/>
        <v>0.50614259027410013</v>
      </c>
      <c r="AK326" s="27">
        <f t="shared" si="82"/>
        <v>0.51359507961648176</v>
      </c>
      <c r="AL326" s="27">
        <f t="shared" si="82"/>
        <v>0.52115358981120119</v>
      </c>
      <c r="AM326" s="27">
        <f t="shared" si="82"/>
        <v>0.52881988271516178</v>
      </c>
      <c r="AN326" s="27">
        <f t="shared" si="82"/>
        <v>0.53670584989388503</v>
      </c>
      <c r="AO326" s="27">
        <f t="shared" si="82"/>
        <v>0.54425471155058214</v>
      </c>
      <c r="AP326" s="27">
        <f t="shared" si="82"/>
        <v>0.55203197568511508</v>
      </c>
      <c r="AQ326" s="27">
        <f t="shared" si="82"/>
        <v>0.56004427290597614</v>
      </c>
      <c r="AR326" s="27">
        <f t="shared" si="82"/>
        <v>0.56833308887556278</v>
      </c>
      <c r="AS326" s="27">
        <f t="shared" si="82"/>
        <v>0.57644438488928817</v>
      </c>
      <c r="AT326" s="27">
        <f t="shared" si="82"/>
        <v>0.57789983422260416</v>
      </c>
      <c r="AU326" s="27">
        <f t="shared" si="82"/>
        <v>0.57833585996186199</v>
      </c>
      <c r="AV326" s="27">
        <f t="shared" si="82"/>
        <v>0.57907066145043395</v>
      </c>
      <c r="AW326" s="27">
        <f t="shared" si="82"/>
        <v>0.57949584059049575</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7.7122253057553644E-2</v>
      </c>
      <c r="V327" s="27">
        <f t="shared" si="82"/>
        <v>7.6281190382103445E-2</v>
      </c>
      <c r="W327" s="27">
        <f t="shared" si="82"/>
        <v>7.5612709303148562E-2</v>
      </c>
      <c r="X327" s="27">
        <f t="shared" si="82"/>
        <v>7.5194947482365299E-2</v>
      </c>
      <c r="Y327" s="27">
        <f t="shared" si="82"/>
        <v>7.4911052527681307E-2</v>
      </c>
      <c r="Z327" s="27">
        <f t="shared" si="82"/>
        <v>7.4811860355861681E-2</v>
      </c>
      <c r="AA327" s="27">
        <f t="shared" si="82"/>
        <v>7.4710785849206165E-2</v>
      </c>
      <c r="AB327" s="27">
        <f t="shared" si="82"/>
        <v>7.4740549428093439E-2</v>
      </c>
      <c r="AC327" s="27">
        <f t="shared" si="82"/>
        <v>7.4767379223908054E-2</v>
      </c>
      <c r="AD327" s="27">
        <f t="shared" si="82"/>
        <v>7.5700236542810634E-2</v>
      </c>
      <c r="AE327" s="27">
        <f t="shared" si="82"/>
        <v>7.6494688063954513E-2</v>
      </c>
      <c r="AF327" s="27">
        <f t="shared" si="82"/>
        <v>7.7357586408347626E-2</v>
      </c>
      <c r="AG327" s="27">
        <f t="shared" si="82"/>
        <v>7.8522504341437233E-2</v>
      </c>
      <c r="AH327" s="27">
        <f t="shared" si="82"/>
        <v>7.9455554603187137E-2</v>
      </c>
      <c r="AI327" s="27">
        <f t="shared" si="82"/>
        <v>8.0468545075809736E-2</v>
      </c>
      <c r="AJ327" s="27">
        <f t="shared" si="82"/>
        <v>8.1613749128496504E-2</v>
      </c>
      <c r="AK327" s="27">
        <f t="shared" si="82"/>
        <v>8.2449579575338439E-2</v>
      </c>
      <c r="AL327" s="27">
        <f t="shared" si="82"/>
        <v>8.3200853796769295E-2</v>
      </c>
      <c r="AM327" s="27">
        <f t="shared" si="82"/>
        <v>8.386814030720427E-2</v>
      </c>
      <c r="AN327" s="27">
        <f t="shared" si="82"/>
        <v>8.5001769030527127E-2</v>
      </c>
      <c r="AO327" s="27">
        <f t="shared" si="82"/>
        <v>8.5909835232144793E-2</v>
      </c>
      <c r="AP327" s="27">
        <f t="shared" si="82"/>
        <v>8.6801150426533205E-2</v>
      </c>
      <c r="AQ327" s="27">
        <f t="shared" si="82"/>
        <v>8.7675065886165554E-2</v>
      </c>
      <c r="AR327" s="27">
        <f t="shared" si="82"/>
        <v>8.854252118222565E-2</v>
      </c>
      <c r="AS327" s="27">
        <f t="shared" si="82"/>
        <v>8.9321244940695696E-2</v>
      </c>
      <c r="AT327" s="27">
        <f t="shared" si="82"/>
        <v>8.7850938303203313E-2</v>
      </c>
      <c r="AU327" s="27">
        <f t="shared" si="82"/>
        <v>8.6054439786957274E-2</v>
      </c>
      <c r="AV327" s="27">
        <f t="shared" si="82"/>
        <v>8.4360600655815826E-2</v>
      </c>
      <c r="AW327" s="27">
        <f t="shared" si="82"/>
        <v>8.2579603867851237E-2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5.6651361109447025E-2</v>
      </c>
      <c r="V328" s="27">
        <f t="shared" si="82"/>
        <v>5.6033545324072467E-2</v>
      </c>
      <c r="W328" s="27">
        <f t="shared" si="82"/>
        <v>5.554250205838307E-2</v>
      </c>
      <c r="X328" s="27">
        <f t="shared" si="82"/>
        <v>5.5235628557821929E-2</v>
      </c>
      <c r="Y328" s="27">
        <f t="shared" si="82"/>
        <v>5.5027089064260314E-2</v>
      </c>
      <c r="Z328" s="27">
        <f t="shared" si="82"/>
        <v>5.4954225898024879E-2</v>
      </c>
      <c r="AA328" s="27">
        <f t="shared" si="82"/>
        <v>5.4879980033199993E-2</v>
      </c>
      <c r="AB328" s="27">
        <f t="shared" si="82"/>
        <v>5.4901843337092256E-2</v>
      </c>
      <c r="AC328" s="27">
        <f t="shared" si="82"/>
        <v>5.4921551584594455E-2</v>
      </c>
      <c r="AD328" s="27">
        <f t="shared" si="82"/>
        <v>5.560679656566761E-2</v>
      </c>
      <c r="AE328" s="27">
        <f t="shared" si="82"/>
        <v>5.6190373396270352E-2</v>
      </c>
      <c r="AF328" s="27">
        <f t="shared" si="82"/>
        <v>5.6824228914890633E-2</v>
      </c>
      <c r="AG328" s="27">
        <f t="shared" si="82"/>
        <v>5.7679937661380166E-2</v>
      </c>
      <c r="AH328" s="27">
        <f t="shared" si="82"/>
        <v>5.8365324371649284E-2</v>
      </c>
      <c r="AI328" s="27">
        <f t="shared" si="82"/>
        <v>5.9109432418157533E-2</v>
      </c>
      <c r="AJ328" s="27">
        <f t="shared" si="82"/>
        <v>5.9950660024466515E-2</v>
      </c>
      <c r="AK328" s="27">
        <f t="shared" si="82"/>
        <v>6.0564632394217895E-2</v>
      </c>
      <c r="AL328" s="27">
        <f t="shared" si="82"/>
        <v>6.1116492661821044E-2</v>
      </c>
      <c r="AM328" s="27">
        <f t="shared" si="82"/>
        <v>6.1606658438460173E-2</v>
      </c>
      <c r="AN328" s="27">
        <f t="shared" si="82"/>
        <v>6.2439383204956261E-2</v>
      </c>
      <c r="AO328" s="27">
        <f t="shared" si="82"/>
        <v>6.3106417481830102E-2</v>
      </c>
      <c r="AP328" s="27">
        <f t="shared" si="82"/>
        <v>6.3761147043503455E-2</v>
      </c>
      <c r="AQ328" s="27">
        <f t="shared" si="82"/>
        <v>6.440309535699236E-2</v>
      </c>
      <c r="AR328" s="27">
        <f t="shared" si="82"/>
        <v>6.5040298255962761E-2</v>
      </c>
      <c r="AS328" s="27">
        <f t="shared" si="82"/>
        <v>6.5612322011708996E-2</v>
      </c>
      <c r="AT328" s="27">
        <f t="shared" si="82"/>
        <v>6.4532285200543257E-2</v>
      </c>
      <c r="AU328" s="27">
        <f t="shared" si="82"/>
        <v>6.3212639026559075E-2</v>
      </c>
      <c r="AV328" s="27">
        <f t="shared" si="82"/>
        <v>6.1968402914732885E-2</v>
      </c>
      <c r="AW328" s="27">
        <f t="shared" si="82"/>
        <v>6.0660143778495615E-2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0.55512074571363323</v>
      </c>
      <c r="V329" s="27">
        <f t="shared" si="82"/>
        <v>0.56194785856380769</v>
      </c>
      <c r="W329" s="27">
        <f t="shared" si="82"/>
        <v>0.56993716301997244</v>
      </c>
      <c r="X329" s="27">
        <f t="shared" si="82"/>
        <v>0.57978521078280032</v>
      </c>
      <c r="Y329" s="27">
        <f t="shared" si="82"/>
        <v>0.5907072368589581</v>
      </c>
      <c r="Z329" s="27">
        <f t="shared" si="82"/>
        <v>0.60319055357142615</v>
      </c>
      <c r="AA329" s="27">
        <f t="shared" si="82"/>
        <v>0.61580366914208307</v>
      </c>
      <c r="AB329" s="27">
        <f t="shared" si="82"/>
        <v>0.62967170479146084</v>
      </c>
      <c r="AC329" s="27">
        <f t="shared" si="82"/>
        <v>0.6437233997579378</v>
      </c>
      <c r="AD329" s="27">
        <f t="shared" si="82"/>
        <v>0.67336896689358838</v>
      </c>
      <c r="AE329" s="27">
        <f t="shared" si="82"/>
        <v>0.70304412670605998</v>
      </c>
      <c r="AF329" s="27">
        <f t="shared" si="82"/>
        <v>0.73465819999127202</v>
      </c>
      <c r="AG329" s="27">
        <f t="shared" si="82"/>
        <v>0.77064110181637224</v>
      </c>
      <c r="AH329" s="27">
        <f t="shared" si="82"/>
        <v>0.80595566279203201</v>
      </c>
      <c r="AI329" s="27">
        <f t="shared" si="82"/>
        <v>0.84373079051236521</v>
      </c>
      <c r="AJ329" s="27">
        <f t="shared" si="82"/>
        <v>0.88471362278120702</v>
      </c>
      <c r="AK329" s="27">
        <f t="shared" si="82"/>
        <v>0.92420666247120975</v>
      </c>
      <c r="AL329" s="27">
        <f t="shared" si="82"/>
        <v>0.96458009607987927</v>
      </c>
      <c r="AM329" s="27">
        <f t="shared" si="82"/>
        <v>1.0058544206500113</v>
      </c>
      <c r="AN329" s="27">
        <f t="shared" si="82"/>
        <v>1.048214383350405</v>
      </c>
      <c r="AO329" s="27">
        <f t="shared" si="82"/>
        <v>1.0894072646283308</v>
      </c>
      <c r="AP329" s="27">
        <f t="shared" si="82"/>
        <v>1.1319954067868236</v>
      </c>
      <c r="AQ329" s="27">
        <f t="shared" si="82"/>
        <v>1.1760317633211992</v>
      </c>
      <c r="AR329" s="27">
        <f t="shared" si="82"/>
        <v>1.2217321317942409</v>
      </c>
      <c r="AS329" s="27">
        <f t="shared" si="82"/>
        <v>1.2680107061347687</v>
      </c>
      <c r="AT329" s="27">
        <f t="shared" si="82"/>
        <v>1.283296588905241</v>
      </c>
      <c r="AU329" s="27">
        <f t="shared" si="82"/>
        <v>1.2937206199823159</v>
      </c>
      <c r="AV329" s="27">
        <f t="shared" si="82"/>
        <v>1.30548937245923</v>
      </c>
      <c r="AW329" s="27">
        <f t="shared" si="82"/>
        <v>1.315705592382074</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3.6899897938569418E-2</v>
      </c>
      <c r="V330" s="27">
        <f t="shared" si="82"/>
        <v>3.6967099879662492E-2</v>
      </c>
      <c r="W330" s="27">
        <f t="shared" si="82"/>
        <v>3.7042825896559162E-2</v>
      </c>
      <c r="X330" s="27">
        <f t="shared" si="82"/>
        <v>3.7126910005520514E-2</v>
      </c>
      <c r="Y330" s="27">
        <f t="shared" si="82"/>
        <v>3.717774391165047E-2</v>
      </c>
      <c r="Z330" s="27">
        <f t="shared" si="82"/>
        <v>3.7235623281293442E-2</v>
      </c>
      <c r="AA330" s="27">
        <f t="shared" si="82"/>
        <v>3.7299665248836066E-2</v>
      </c>
      <c r="AB330" s="27">
        <f t="shared" si="82"/>
        <v>3.7370008445180194E-2</v>
      </c>
      <c r="AC330" s="27">
        <f t="shared" si="82"/>
        <v>3.7445979052848931E-2</v>
      </c>
      <c r="AD330" s="27">
        <f t="shared" si="82"/>
        <v>3.7499458285368076E-2</v>
      </c>
      <c r="AE330" s="27">
        <f t="shared" si="82"/>
        <v>3.7557626813212425E-2</v>
      </c>
      <c r="AF330" s="27">
        <f t="shared" si="82"/>
        <v>3.7620983925621479E-2</v>
      </c>
      <c r="AG330" s="27">
        <f t="shared" si="82"/>
        <v>3.7690209504543777E-2</v>
      </c>
      <c r="AH330" s="27">
        <f t="shared" si="82"/>
        <v>3.7763281672086049E-2</v>
      </c>
      <c r="AI330" s="27">
        <f t="shared" si="82"/>
        <v>3.7810013227988493E-2</v>
      </c>
      <c r="AJ330" s="27">
        <f t="shared" si="82"/>
        <v>3.786141969992933E-2</v>
      </c>
      <c r="AK330" s="27">
        <f t="shared" si="82"/>
        <v>3.7915690866884774E-2</v>
      </c>
      <c r="AL330" s="27">
        <f t="shared" si="82"/>
        <v>3.797353853317869E-2</v>
      </c>
      <c r="AM330" s="27">
        <f t="shared" si="82"/>
        <v>3.8034846739325681E-2</v>
      </c>
      <c r="AN330" s="27">
        <f t="shared" si="82"/>
        <v>3.8070994452184988E-2</v>
      </c>
      <c r="AO330" s="27">
        <f t="shared" si="82"/>
        <v>3.8109523463473835E-2</v>
      </c>
      <c r="AP330" s="27">
        <f t="shared" si="82"/>
        <v>3.8151206064570654E-2</v>
      </c>
      <c r="AQ330" s="27">
        <f t="shared" si="82"/>
        <v>3.8195958186457664E-2</v>
      </c>
      <c r="AR330" s="27">
        <f t="shared" si="82"/>
        <v>3.8243755879940472E-2</v>
      </c>
      <c r="AS330" s="27">
        <f t="shared" si="82"/>
        <v>3.8264848123316569E-2</v>
      </c>
      <c r="AT330" s="27">
        <f t="shared" si="82"/>
        <v>3.827799558271338E-2</v>
      </c>
      <c r="AU330" s="27">
        <f t="shared" si="82"/>
        <v>3.829182073197647E-2</v>
      </c>
      <c r="AV330" s="27">
        <f t="shared" si="82"/>
        <v>3.8308285019184929E-2</v>
      </c>
      <c r="AW330" s="27">
        <f t="shared" si="82"/>
        <v>3.8326381994301668E-2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4.2141442289652404E-3</v>
      </c>
      <c r="V331" s="27">
        <f t="shared" si="84"/>
        <v>4.221819010957974E-3</v>
      </c>
      <c r="W331" s="27">
        <f t="shared" si="84"/>
        <v>4.2304672830377208E-3</v>
      </c>
      <c r="X331" s="27">
        <f t="shared" si="84"/>
        <v>4.2400700890703295E-3</v>
      </c>
      <c r="Y331" s="27">
        <f t="shared" si="84"/>
        <v>4.2458755634515863E-3</v>
      </c>
      <c r="Z331" s="27">
        <f t="shared" si="84"/>
        <v>4.2524856633484251E-3</v>
      </c>
      <c r="AA331" s="27">
        <f t="shared" si="84"/>
        <v>4.2597995612995952E-3</v>
      </c>
      <c r="AB331" s="27">
        <f t="shared" si="84"/>
        <v>4.2678330896148793E-3</v>
      </c>
      <c r="AC331" s="27">
        <f t="shared" si="84"/>
        <v>4.2765092951266449E-3</v>
      </c>
      <c r="AD331" s="27">
        <f t="shared" si="84"/>
        <v>4.2826168783905664E-3</v>
      </c>
      <c r="AE331" s="27">
        <f t="shared" si="84"/>
        <v>4.2892600015322834E-3</v>
      </c>
      <c r="AF331" s="27">
        <f t="shared" si="84"/>
        <v>4.2964956857628189E-3</v>
      </c>
      <c r="AG331" s="27">
        <f t="shared" si="84"/>
        <v>4.3044015768413752E-3</v>
      </c>
      <c r="AH331" s="27">
        <f t="shared" si="84"/>
        <v>4.3127467666752043E-3</v>
      </c>
      <c r="AI331" s="27">
        <f t="shared" si="84"/>
        <v>4.3180837331065116E-3</v>
      </c>
      <c r="AJ331" s="27">
        <f t="shared" si="84"/>
        <v>4.3239545972325218E-3</v>
      </c>
      <c r="AK331" s="27">
        <f t="shared" si="84"/>
        <v>4.330152623183846E-3</v>
      </c>
      <c r="AL331" s="27">
        <f t="shared" si="84"/>
        <v>4.336759102407107E-3</v>
      </c>
      <c r="AM331" s="27">
        <f t="shared" si="84"/>
        <v>4.3437607917763479E-3</v>
      </c>
      <c r="AN331" s="27">
        <f t="shared" si="84"/>
        <v>4.3478890328839505E-3</v>
      </c>
      <c r="AO331" s="27">
        <f t="shared" si="84"/>
        <v>4.3522892296227319E-3</v>
      </c>
      <c r="AP331" s="27">
        <f t="shared" si="84"/>
        <v>4.3570495813492561E-3</v>
      </c>
      <c r="AQ331" s="27">
        <f t="shared" si="84"/>
        <v>4.3621604869809741E-3</v>
      </c>
      <c r="AR331" s="27">
        <f t="shared" si="84"/>
        <v>4.3676192114057337E-3</v>
      </c>
      <c r="AS331" s="27">
        <f t="shared" si="84"/>
        <v>4.3700280461360444E-3</v>
      </c>
      <c r="AT331" s="27">
        <f t="shared" si="84"/>
        <v>4.3715295486668861E-3</v>
      </c>
      <c r="AU331" s="27">
        <f t="shared" si="84"/>
        <v>4.3731084466106874E-3</v>
      </c>
      <c r="AV331" s="27">
        <f t="shared" si="84"/>
        <v>4.3749887466873723E-3</v>
      </c>
      <c r="AW331" s="27">
        <f t="shared" si="84"/>
        <v>4.3770555075054339E-3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1.6534088481282124E-2</v>
      </c>
      <c r="V332" s="27">
        <f t="shared" si="84"/>
        <v>1.658678190680777E-2</v>
      </c>
      <c r="W332" s="27">
        <f t="shared" si="84"/>
        <v>1.6644032675511532E-2</v>
      </c>
      <c r="X332" s="27">
        <f t="shared" si="84"/>
        <v>1.670578048267099E-2</v>
      </c>
      <c r="Y332" s="27">
        <f t="shared" si="84"/>
        <v>1.6744232185416045E-2</v>
      </c>
      <c r="Z332" s="27">
        <f t="shared" si="84"/>
        <v>1.6786509771463589E-2</v>
      </c>
      <c r="AA332" s="27">
        <f t="shared" si="84"/>
        <v>1.6832057225691796E-2</v>
      </c>
      <c r="AB332" s="27">
        <f t="shared" si="84"/>
        <v>1.6880997444089434E-2</v>
      </c>
      <c r="AC332" s="27">
        <f t="shared" si="84"/>
        <v>1.693290920512187E-2</v>
      </c>
      <c r="AD332" s="27">
        <f t="shared" si="84"/>
        <v>1.6969207030161221E-2</v>
      </c>
      <c r="AE332" s="27">
        <f t="shared" si="84"/>
        <v>1.7007978143905811E-2</v>
      </c>
      <c r="AF332" s="27">
        <f t="shared" si="84"/>
        <v>1.7049571184958357E-2</v>
      </c>
      <c r="AG332" s="27">
        <f t="shared" si="84"/>
        <v>1.7094448350819972E-2</v>
      </c>
      <c r="AH332" s="27">
        <f t="shared" si="84"/>
        <v>1.7141292130864242E-2</v>
      </c>
      <c r="AI332" s="27">
        <f t="shared" si="84"/>
        <v>1.7170334950840947E-2</v>
      </c>
      <c r="AJ332" s="27">
        <f t="shared" si="84"/>
        <v>1.7201989804525142E-2</v>
      </c>
      <c r="AK332" s="27">
        <f t="shared" si="84"/>
        <v>1.7235081943655976E-2</v>
      </c>
      <c r="AL332" s="27">
        <f t="shared" si="84"/>
        <v>1.7270087571592672E-2</v>
      </c>
      <c r="AM332" s="27">
        <f t="shared" si="84"/>
        <v>1.7306939664628651E-2</v>
      </c>
      <c r="AN332" s="27">
        <f t="shared" si="84"/>
        <v>1.7327058808259899E-2</v>
      </c>
      <c r="AO332" s="27">
        <f t="shared" si="84"/>
        <v>1.7348403739849097E-2</v>
      </c>
      <c r="AP332" s="27">
        <f t="shared" si="84"/>
        <v>1.737148206698446E-2</v>
      </c>
      <c r="AQ332" s="27">
        <f t="shared" si="84"/>
        <v>1.7396243847290226E-2</v>
      </c>
      <c r="AR332" s="27">
        <f t="shared" si="84"/>
        <v>1.7422677553557815E-2</v>
      </c>
      <c r="AS332" s="27">
        <f t="shared" si="84"/>
        <v>1.7431628999020125E-2</v>
      </c>
      <c r="AT332" s="27">
        <f t="shared" si="84"/>
        <v>1.7435255620839828E-2</v>
      </c>
      <c r="AU332" s="27">
        <f t="shared" si="84"/>
        <v>1.7439126815866682E-2</v>
      </c>
      <c r="AV332" s="27">
        <f t="shared" si="84"/>
        <v>1.7444506839087867E-2</v>
      </c>
      <c r="AW332" s="27">
        <f t="shared" si="84"/>
        <v>1.7450752585463469E-2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2.784592848494985E-2</v>
      </c>
      <c r="V333" s="27">
        <f t="shared" si="84"/>
        <v>2.7934672255764625E-2</v>
      </c>
      <c r="W333" s="27">
        <f t="shared" si="84"/>
        <v>2.803109128804682E-2</v>
      </c>
      <c r="X333" s="27">
        <f t="shared" si="84"/>
        <v>2.8135084019439982E-2</v>
      </c>
      <c r="Y333" s="27">
        <f t="shared" si="84"/>
        <v>2.8199842555477552E-2</v>
      </c>
      <c r="Z333" s="27">
        <f t="shared" si="84"/>
        <v>2.8271044462914351E-2</v>
      </c>
      <c r="AA333" s="27">
        <f t="shared" si="84"/>
        <v>2.8347753327424542E-2</v>
      </c>
      <c r="AB333" s="27">
        <f t="shared" si="84"/>
        <v>2.8430176124609959E-2</v>
      </c>
      <c r="AC333" s="27">
        <f t="shared" si="84"/>
        <v>2.8517603453118184E-2</v>
      </c>
      <c r="AD333" s="27">
        <f t="shared" si="84"/>
        <v>2.8578734530368025E-2</v>
      </c>
      <c r="AE333" s="27">
        <f t="shared" si="84"/>
        <v>2.8644031003278277E-2</v>
      </c>
      <c r="AF333" s="27">
        <f t="shared" si="84"/>
        <v>2.8714080032466179E-2</v>
      </c>
      <c r="AG333" s="27">
        <f t="shared" si="84"/>
        <v>2.8789660029065602E-2</v>
      </c>
      <c r="AH333" s="27">
        <f t="shared" si="84"/>
        <v>2.88685521040992E-2</v>
      </c>
      <c r="AI333" s="27">
        <f t="shared" si="84"/>
        <v>2.8917464645542783E-2</v>
      </c>
      <c r="AJ333" s="27">
        <f t="shared" si="84"/>
        <v>2.8970776250406248E-2</v>
      </c>
      <c r="AK333" s="27">
        <f t="shared" si="84"/>
        <v>2.9026508463324687E-2</v>
      </c>
      <c r="AL333" s="27">
        <f t="shared" si="84"/>
        <v>2.9085463283434636E-2</v>
      </c>
      <c r="AM333" s="27">
        <f t="shared" si="84"/>
        <v>2.9147527832584858E-2</v>
      </c>
      <c r="AN333" s="27">
        <f t="shared" si="84"/>
        <v>2.918141154110428E-2</v>
      </c>
      <c r="AO333" s="27">
        <f t="shared" si="84"/>
        <v>2.9217359663628359E-2</v>
      </c>
      <c r="AP333" s="27">
        <f t="shared" si="84"/>
        <v>2.9256227088808224E-2</v>
      </c>
      <c r="AQ333" s="27">
        <f t="shared" si="84"/>
        <v>2.9297929706060759E-2</v>
      </c>
      <c r="AR333" s="27">
        <f t="shared" si="84"/>
        <v>2.9342448101807382E-2</v>
      </c>
      <c r="AS333" s="27">
        <f t="shared" si="84"/>
        <v>2.9357523702162523E-2</v>
      </c>
      <c r="AT333" s="27">
        <f t="shared" si="84"/>
        <v>2.9363631486812862E-2</v>
      </c>
      <c r="AU333" s="27">
        <f t="shared" si="84"/>
        <v>2.9370151170071558E-2</v>
      </c>
      <c r="AV333" s="27">
        <f t="shared" si="84"/>
        <v>2.9379211950291414E-2</v>
      </c>
      <c r="AW333" s="27">
        <f t="shared" si="84"/>
        <v>2.9389730740432583E-2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3.9954643126670249E-3</v>
      </c>
      <c r="V334" s="27">
        <f t="shared" si="84"/>
        <v>3.988457790745685E-3</v>
      </c>
      <c r="W334" s="27">
        <f t="shared" si="84"/>
        <v>3.9854249068272804E-3</v>
      </c>
      <c r="X334" s="27">
        <f t="shared" si="84"/>
        <v>3.9886913284131282E-3</v>
      </c>
      <c r="Y334" s="27">
        <f t="shared" si="84"/>
        <v>3.9990844128572935E-3</v>
      </c>
      <c r="Z334" s="27">
        <f t="shared" si="84"/>
        <v>4.0143326590829894E-3</v>
      </c>
      <c r="AA334" s="27">
        <f t="shared" si="84"/>
        <v>4.0293086334353707E-3</v>
      </c>
      <c r="AB334" s="27">
        <f t="shared" si="84"/>
        <v>4.0478456213731192E-3</v>
      </c>
      <c r="AC334" s="27">
        <f t="shared" si="84"/>
        <v>4.0661959628595125E-3</v>
      </c>
      <c r="AD334" s="27">
        <f t="shared" si="84"/>
        <v>4.1329376117647879E-3</v>
      </c>
      <c r="AE334" s="27">
        <f t="shared" si="84"/>
        <v>4.1975736100890492E-3</v>
      </c>
      <c r="AF334" s="27">
        <f t="shared" si="84"/>
        <v>4.2663204042639328E-3</v>
      </c>
      <c r="AG334" s="27">
        <f t="shared" si="84"/>
        <v>4.3467169447919882E-3</v>
      </c>
      <c r="AH334" s="27">
        <f t="shared" si="84"/>
        <v>4.4224229232769866E-3</v>
      </c>
      <c r="AI334" s="27">
        <f t="shared" si="84"/>
        <v>4.5067184961777957E-3</v>
      </c>
      <c r="AJ334" s="27">
        <f t="shared" si="84"/>
        <v>4.5984238891527583E-3</v>
      </c>
      <c r="AK334" s="27">
        <f t="shared" si="84"/>
        <v>4.6830068632065184E-3</v>
      </c>
      <c r="AL334" s="27">
        <f t="shared" si="84"/>
        <v>4.7677805086485314E-3</v>
      </c>
      <c r="AM334" s="27">
        <f t="shared" si="84"/>
        <v>4.8527632246676278E-3</v>
      </c>
      <c r="AN334" s="27">
        <f t="shared" si="84"/>
        <v>4.9458895832672975E-3</v>
      </c>
      <c r="AO334" s="27">
        <f t="shared" si="84"/>
        <v>5.0335291426720254E-3</v>
      </c>
      <c r="AP334" s="27">
        <f t="shared" si="84"/>
        <v>5.1231667488813581E-3</v>
      </c>
      <c r="AQ334" s="27">
        <f t="shared" si="84"/>
        <v>5.2148696619205596E-3</v>
      </c>
      <c r="AR334" s="27">
        <f t="shared" si="84"/>
        <v>5.3091590990303221E-3</v>
      </c>
      <c r="AS334" s="27">
        <f t="shared" si="84"/>
        <v>5.4070371914398587E-3</v>
      </c>
      <c r="AT334" s="27">
        <f t="shared" si="84"/>
        <v>5.4173555901620655E-3</v>
      </c>
      <c r="AU334" s="27">
        <f t="shared" si="84"/>
        <v>5.413944366236067E-3</v>
      </c>
      <c r="AV334" s="27">
        <f t="shared" si="84"/>
        <v>5.4140081128007164E-3</v>
      </c>
      <c r="AW334" s="27">
        <f t="shared" si="84"/>
        <v>5.4096579761692782E-3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19.478288042061042</v>
      </c>
      <c r="V336" s="27">
        <f t="shared" si="84"/>
        <v>19.190189911454546</v>
      </c>
      <c r="W336" s="27">
        <f t="shared" si="84"/>
        <v>18.950606974912247</v>
      </c>
      <c r="X336" s="27">
        <f t="shared" si="84"/>
        <v>18.779290452660266</v>
      </c>
      <c r="Y336" s="27">
        <f t="shared" si="84"/>
        <v>18.652305915814122</v>
      </c>
      <c r="Z336" s="27">
        <f t="shared" si="84"/>
        <v>18.575571346645155</v>
      </c>
      <c r="AA336" s="27">
        <f t="shared" si="84"/>
        <v>18.500702520545495</v>
      </c>
      <c r="AB336" s="27">
        <f t="shared" si="84"/>
        <v>18.461717737602228</v>
      </c>
      <c r="AC336" s="27">
        <f t="shared" si="84"/>
        <v>18.424016599164872</v>
      </c>
      <c r="AD336" s="27">
        <f t="shared" si="84"/>
        <v>18.790492683883425</v>
      </c>
      <c r="AE336" s="27">
        <f t="shared" si="84"/>
        <v>19.131608134870021</v>
      </c>
      <c r="AF336" s="27">
        <f t="shared" si="84"/>
        <v>19.501363066381863</v>
      </c>
      <c r="AG336" s="27">
        <f t="shared" si="84"/>
        <v>19.962597810467649</v>
      </c>
      <c r="AH336" s="27">
        <f t="shared" si="84"/>
        <v>20.375172242023904</v>
      </c>
      <c r="AI336" s="27">
        <f t="shared" si="84"/>
        <v>20.826609399622782</v>
      </c>
      <c r="AJ336" s="27">
        <f t="shared" si="84"/>
        <v>21.327892968601198</v>
      </c>
      <c r="AK336" s="27">
        <f t="shared" si="84"/>
        <v>21.759448249958034</v>
      </c>
      <c r="AL336" s="27">
        <f t="shared" si="84"/>
        <v>22.18199399441237</v>
      </c>
      <c r="AM336" s="27">
        <f t="shared" si="84"/>
        <v>22.59577250181017</v>
      </c>
      <c r="AN336" s="27">
        <f t="shared" si="84"/>
        <v>23.038336766692407</v>
      </c>
      <c r="AO336" s="27">
        <f t="shared" si="84"/>
        <v>23.425918897173524</v>
      </c>
      <c r="AP336" s="27">
        <f t="shared" si="84"/>
        <v>23.817312257135292</v>
      </c>
      <c r="AQ336" s="27">
        <f t="shared" si="84"/>
        <v>24.212608537302831</v>
      </c>
      <c r="AR336" s="27">
        <f t="shared" si="84"/>
        <v>24.615256486618279</v>
      </c>
      <c r="AS336" s="27">
        <f t="shared" si="84"/>
        <v>25.005295405635504</v>
      </c>
      <c r="AT336" s="27">
        <f t="shared" si="84"/>
        <v>24.747550587780371</v>
      </c>
      <c r="AU336" s="27">
        <f t="shared" si="84"/>
        <v>24.394894742319181</v>
      </c>
      <c r="AV336" s="27">
        <f t="shared" si="84"/>
        <v>24.072341241520441</v>
      </c>
      <c r="AW336" s="27">
        <f t="shared" si="84"/>
        <v>23.723756662689041</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6.5208072536393505E-2</v>
      </c>
      <c r="V337" s="27">
        <f t="shared" si="84"/>
        <v>6.4243597436855954E-2</v>
      </c>
      <c r="W337" s="27">
        <f t="shared" si="84"/>
        <v>6.3441538166000289E-2</v>
      </c>
      <c r="X337" s="27">
        <f t="shared" si="84"/>
        <v>6.2868016499950011E-2</v>
      </c>
      <c r="Y337" s="27">
        <f t="shared" si="84"/>
        <v>6.2442906404453782E-2</v>
      </c>
      <c r="Z337" s="27">
        <f t="shared" si="84"/>
        <v>6.2186019693382777E-2</v>
      </c>
      <c r="AA337" s="27">
        <f t="shared" si="84"/>
        <v>6.193537898858989E-2</v>
      </c>
      <c r="AB337" s="27">
        <f t="shared" si="84"/>
        <v>6.1804868414534773E-2</v>
      </c>
      <c r="AC337" s="27">
        <f t="shared" si="84"/>
        <v>6.1678655137237554E-2</v>
      </c>
      <c r="AD337" s="27">
        <f t="shared" si="84"/>
        <v>6.2905518558888249E-2</v>
      </c>
      <c r="AE337" s="27">
        <f t="shared" si="84"/>
        <v>6.4047481395826819E-2</v>
      </c>
      <c r="AF337" s="27">
        <f t="shared" si="84"/>
        <v>6.5285321515176548E-2</v>
      </c>
      <c r="AG337" s="27">
        <f t="shared" si="84"/>
        <v>6.6829411456946819E-2</v>
      </c>
      <c r="AH337" s="27">
        <f t="shared" si="84"/>
        <v>6.8210599752421636E-2</v>
      </c>
      <c r="AI337" s="27">
        <f t="shared" si="84"/>
        <v>6.97218900082575E-2</v>
      </c>
      <c r="AJ337" s="27">
        <f t="shared" si="84"/>
        <v>7.1400052650511345E-2</v>
      </c>
      <c r="AK337" s="27">
        <f t="shared" si="84"/>
        <v>7.2844783729003118E-2</v>
      </c>
      <c r="AL337" s="27">
        <f t="shared" si="84"/>
        <v>7.425935329973872E-2</v>
      </c>
      <c r="AM337" s="27">
        <f t="shared" si="84"/>
        <v>7.5644572517471448E-2</v>
      </c>
      <c r="AN337" s="27">
        <f t="shared" si="84"/>
        <v>7.7126158713554993E-2</v>
      </c>
      <c r="AO337" s="27">
        <f t="shared" si="84"/>
        <v>7.8423679503043631E-2</v>
      </c>
      <c r="AP337" s="27">
        <f t="shared" si="84"/>
        <v>7.97339592643624E-2</v>
      </c>
      <c r="AQ337" s="27">
        <f t="shared" ref="L337:AW344" si="85">AQ1406</f>
        <v>8.1057304953412193E-2</v>
      </c>
      <c r="AR337" s="27">
        <f t="shared" si="85"/>
        <v>8.240526205461611E-2</v>
      </c>
      <c r="AS337" s="27">
        <f t="shared" si="85"/>
        <v>8.3711007511730773E-2</v>
      </c>
      <c r="AT337" s="27">
        <f t="shared" si="85"/>
        <v>8.2848147144213638E-2</v>
      </c>
      <c r="AU337" s="27">
        <f t="shared" si="85"/>
        <v>8.1667550168670444E-2</v>
      </c>
      <c r="AV337" s="27">
        <f t="shared" si="85"/>
        <v>8.0587727751447041E-2</v>
      </c>
      <c r="AW337" s="27">
        <f t="shared" si="85"/>
        <v>7.9420760282210401E-2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0.62362181084971624</v>
      </c>
      <c r="V338" s="27">
        <f t="shared" si="85"/>
        <v>0.62975834362790895</v>
      </c>
      <c r="W338" s="27">
        <f t="shared" si="85"/>
        <v>0.63661806601458326</v>
      </c>
      <c r="X338" s="27">
        <f t="shared" si="85"/>
        <v>0.64461911652082593</v>
      </c>
      <c r="Y338" s="27">
        <f t="shared" si="85"/>
        <v>0.65284863075994159</v>
      </c>
      <c r="Z338" s="27">
        <f t="shared" si="85"/>
        <v>0.66201640033414832</v>
      </c>
      <c r="AA338" s="27">
        <f t="shared" si="85"/>
        <v>0.67125261512288303</v>
      </c>
      <c r="AB338" s="27">
        <f t="shared" si="85"/>
        <v>0.68123362927515707</v>
      </c>
      <c r="AC338" s="27">
        <f t="shared" si="85"/>
        <v>0.69131170026293443</v>
      </c>
      <c r="AD338" s="27">
        <f t="shared" si="85"/>
        <v>0.70929427511021537</v>
      </c>
      <c r="AE338" s="27">
        <f t="shared" si="85"/>
        <v>0.72715122981574809</v>
      </c>
      <c r="AF338" s="27">
        <f t="shared" si="85"/>
        <v>0.74601215527494713</v>
      </c>
      <c r="AG338" s="27">
        <f t="shared" si="85"/>
        <v>0.76728919666539808</v>
      </c>
      <c r="AH338" s="27">
        <f t="shared" si="85"/>
        <v>0.78800247115205035</v>
      </c>
      <c r="AI338" s="27">
        <f t="shared" si="85"/>
        <v>0.80963804495852154</v>
      </c>
      <c r="AJ338" s="27">
        <f t="shared" si="85"/>
        <v>0.83294592225134301</v>
      </c>
      <c r="AK338" s="27">
        <f t="shared" si="85"/>
        <v>0.85519779243031502</v>
      </c>
      <c r="AL338" s="27">
        <f t="shared" si="85"/>
        <v>0.87776706050370401</v>
      </c>
      <c r="AM338" s="27">
        <f t="shared" si="85"/>
        <v>0.90066099726983295</v>
      </c>
      <c r="AN338" s="27">
        <f t="shared" si="85"/>
        <v>0.9243952674903968</v>
      </c>
      <c r="AO338" s="27">
        <f t="shared" si="85"/>
        <v>0.9473181386080739</v>
      </c>
      <c r="AP338" s="27">
        <f t="shared" si="85"/>
        <v>0.97088253498355026</v>
      </c>
      <c r="AQ338" s="27">
        <f t="shared" si="85"/>
        <v>0.99511129245345753</v>
      </c>
      <c r="AR338" s="27">
        <f t="shared" si="85"/>
        <v>1.0201179940064276</v>
      </c>
      <c r="AS338" s="27">
        <f t="shared" si="85"/>
        <v>1.0449555893838414</v>
      </c>
      <c r="AT338" s="27">
        <f t="shared" si="85"/>
        <v>1.0524228088534864</v>
      </c>
      <c r="AU338" s="27">
        <f t="shared" si="85"/>
        <v>1.0571651301297169</v>
      </c>
      <c r="AV338" s="27">
        <f t="shared" si="85"/>
        <v>1.0626334738337255</v>
      </c>
      <c r="AW338" s="27">
        <f t="shared" si="85"/>
        <v>1.0672288289702998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2.0450810277937865</v>
      </c>
      <c r="V339" s="27">
        <f t="shared" si="85"/>
        <v>2.0366087031538358</v>
      </c>
      <c r="W339" s="27">
        <f t="shared" si="85"/>
        <v>2.0347846257629154</v>
      </c>
      <c r="X339" s="27">
        <f t="shared" si="85"/>
        <v>2.0432263950688512</v>
      </c>
      <c r="Y339" s="27">
        <f t="shared" si="85"/>
        <v>2.0602648964303465</v>
      </c>
      <c r="Z339" s="27">
        <f t="shared" si="85"/>
        <v>2.0853696293451214</v>
      </c>
      <c r="AA339" s="27">
        <f t="shared" si="85"/>
        <v>2.1105802102028739</v>
      </c>
      <c r="AB339" s="27">
        <f t="shared" si="85"/>
        <v>2.141870391301282</v>
      </c>
      <c r="AC339" s="27">
        <f t="shared" si="85"/>
        <v>2.1734050389400235</v>
      </c>
      <c r="AD339" s="27">
        <f t="shared" si="85"/>
        <v>2.278734569022379</v>
      </c>
      <c r="AE339" s="27">
        <f t="shared" si="85"/>
        <v>2.3814111511747402</v>
      </c>
      <c r="AF339" s="27">
        <f t="shared" si="85"/>
        <v>2.4912209704628796</v>
      </c>
      <c r="AG339" s="27">
        <f t="shared" si="85"/>
        <v>2.6200935712676121</v>
      </c>
      <c r="AH339" s="27">
        <f t="shared" si="85"/>
        <v>2.7423857606788906</v>
      </c>
      <c r="AI339" s="27">
        <f t="shared" si="85"/>
        <v>2.8758749556868275</v>
      </c>
      <c r="AJ339" s="27">
        <f t="shared" si="85"/>
        <v>3.0216516881492481</v>
      </c>
      <c r="AK339" s="27">
        <f t="shared" si="85"/>
        <v>3.1568029474835764</v>
      </c>
      <c r="AL339" s="27">
        <f t="shared" si="85"/>
        <v>3.2929037714527905</v>
      </c>
      <c r="AM339" s="27">
        <f t="shared" si="85"/>
        <v>3.4300142687824615</v>
      </c>
      <c r="AN339" s="27">
        <f t="shared" si="85"/>
        <v>3.5770425412834923</v>
      </c>
      <c r="AO339" s="27">
        <f t="shared" si="85"/>
        <v>3.7158096985773255</v>
      </c>
      <c r="AP339" s="27">
        <f t="shared" si="85"/>
        <v>3.8582077894310229</v>
      </c>
      <c r="AQ339" s="27">
        <f t="shared" si="85"/>
        <v>4.0043731678411723</v>
      </c>
      <c r="AR339" s="27">
        <f t="shared" si="85"/>
        <v>4.1551640539128618</v>
      </c>
      <c r="AS339" s="27">
        <f t="shared" si="85"/>
        <v>4.3076906724160979</v>
      </c>
      <c r="AT339" s="27">
        <f t="shared" si="85"/>
        <v>4.3215096779005089</v>
      </c>
      <c r="AU339" s="27">
        <f t="shared" si="85"/>
        <v>4.3138846808381643</v>
      </c>
      <c r="AV339" s="27">
        <f t="shared" si="85"/>
        <v>4.3121081110987083</v>
      </c>
      <c r="AW339" s="27">
        <f t="shared" si="85"/>
        <v>4.303653731262937</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2.5984242118738201E-2</v>
      </c>
      <c r="V340" s="27">
        <f t="shared" si="85"/>
        <v>2.6239930984496233E-2</v>
      </c>
      <c r="W340" s="27">
        <f t="shared" si="85"/>
        <v>2.6525752750607659E-2</v>
      </c>
      <c r="X340" s="27">
        <f t="shared" si="85"/>
        <v>2.6859129855034445E-2</v>
      </c>
      <c r="Y340" s="27">
        <f t="shared" si="85"/>
        <v>2.7202026281664259E-2</v>
      </c>
      <c r="Z340" s="27">
        <f t="shared" si="85"/>
        <v>2.7584016680589539E-2</v>
      </c>
      <c r="AA340" s="27">
        <f t="shared" si="85"/>
        <v>2.796885896345349E-2</v>
      </c>
      <c r="AB340" s="27">
        <f t="shared" si="85"/>
        <v>2.8384734553131574E-2</v>
      </c>
      <c r="AC340" s="27">
        <f t="shared" si="85"/>
        <v>2.8804654177622294E-2</v>
      </c>
      <c r="AD340" s="27">
        <f t="shared" si="85"/>
        <v>2.9553928129592334E-2</v>
      </c>
      <c r="AE340" s="27">
        <f t="shared" si="85"/>
        <v>3.0297967908989535E-2</v>
      </c>
      <c r="AF340" s="27">
        <f t="shared" si="85"/>
        <v>3.1083839803122827E-2</v>
      </c>
      <c r="AG340" s="27">
        <f t="shared" si="85"/>
        <v>3.1970383194391612E-2</v>
      </c>
      <c r="AH340" s="27">
        <f t="shared" si="85"/>
        <v>3.2833436298002124E-2</v>
      </c>
      <c r="AI340" s="27">
        <f t="shared" si="85"/>
        <v>3.373491853993843E-2</v>
      </c>
      <c r="AJ340" s="27">
        <f t="shared" si="85"/>
        <v>3.4706080093805991E-2</v>
      </c>
      <c r="AK340" s="27">
        <f t="shared" si="85"/>
        <v>3.563324135126316E-2</v>
      </c>
      <c r="AL340" s="27">
        <f t="shared" si="85"/>
        <v>3.6573627520987695E-2</v>
      </c>
      <c r="AM340" s="27">
        <f t="shared" si="85"/>
        <v>3.7527541552909743E-2</v>
      </c>
      <c r="AN340" s="27">
        <f t="shared" si="85"/>
        <v>3.8516469478766573E-2</v>
      </c>
      <c r="AO340" s="27">
        <f t="shared" si="85"/>
        <v>3.9471589108669776E-2</v>
      </c>
      <c r="AP340" s="27">
        <f t="shared" si="85"/>
        <v>4.0453438957647962E-2</v>
      </c>
      <c r="AQ340" s="27">
        <f t="shared" si="85"/>
        <v>4.1462970518894096E-2</v>
      </c>
      <c r="AR340" s="27">
        <f t="shared" si="85"/>
        <v>4.2504916416934525E-2</v>
      </c>
      <c r="AS340" s="27">
        <f t="shared" si="85"/>
        <v>4.3539816224326754E-2</v>
      </c>
      <c r="AT340" s="27">
        <f t="shared" si="85"/>
        <v>4.3850950368895303E-2</v>
      </c>
      <c r="AU340" s="27">
        <f t="shared" si="85"/>
        <v>4.4048547088738253E-2</v>
      </c>
      <c r="AV340" s="27">
        <f t="shared" si="85"/>
        <v>4.4276394743071941E-2</v>
      </c>
      <c r="AW340" s="27">
        <f t="shared" si="85"/>
        <v>4.4467867873762529E-2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8.5211709491407842E-2</v>
      </c>
      <c r="V341" s="27">
        <f t="shared" si="85"/>
        <v>8.4858695964743228E-2</v>
      </c>
      <c r="W341" s="27">
        <f t="shared" si="85"/>
        <v>8.478269274012154E-2</v>
      </c>
      <c r="X341" s="27">
        <f t="shared" si="85"/>
        <v>8.5134433127868864E-2</v>
      </c>
      <c r="Y341" s="27">
        <f t="shared" si="85"/>
        <v>8.5844370684597854E-2</v>
      </c>
      <c r="Z341" s="27">
        <f t="shared" si="85"/>
        <v>8.6890401222713479E-2</v>
      </c>
      <c r="AA341" s="27">
        <f t="shared" si="85"/>
        <v>8.7940842091786486E-2</v>
      </c>
      <c r="AB341" s="27">
        <f t="shared" si="85"/>
        <v>8.9244599637553504E-2</v>
      </c>
      <c r="AC341" s="27">
        <f t="shared" si="85"/>
        <v>9.0558543289167709E-2</v>
      </c>
      <c r="AD341" s="27">
        <f t="shared" si="85"/>
        <v>9.4947273709265909E-2</v>
      </c>
      <c r="AE341" s="27">
        <f t="shared" si="85"/>
        <v>9.9225464632280935E-2</v>
      </c>
      <c r="AF341" s="27">
        <f t="shared" si="85"/>
        <v>0.10380087376928673</v>
      </c>
      <c r="AG341" s="27">
        <f t="shared" si="85"/>
        <v>0.10917056546948394</v>
      </c>
      <c r="AH341" s="27">
        <f t="shared" si="85"/>
        <v>0.11426607336162055</v>
      </c>
      <c r="AI341" s="27">
        <f t="shared" si="85"/>
        <v>0.11982812315361793</v>
      </c>
      <c r="AJ341" s="27">
        <f t="shared" si="85"/>
        <v>0.12590215367288546</v>
      </c>
      <c r="AK341" s="27">
        <f t="shared" si="85"/>
        <v>0.13153345614514914</v>
      </c>
      <c r="AL341" s="27">
        <f t="shared" si="85"/>
        <v>0.13720432381053307</v>
      </c>
      <c r="AM341" s="27">
        <f t="shared" si="85"/>
        <v>0.14291726119926934</v>
      </c>
      <c r="AN341" s="27">
        <f t="shared" si="85"/>
        <v>0.14904343922014565</v>
      </c>
      <c r="AO341" s="27">
        <f t="shared" si="85"/>
        <v>0.15482540410738871</v>
      </c>
      <c r="AP341" s="27">
        <f t="shared" si="85"/>
        <v>0.16075865789295943</v>
      </c>
      <c r="AQ341" s="27">
        <f t="shared" si="85"/>
        <v>0.16684888199338235</v>
      </c>
      <c r="AR341" s="27">
        <f t="shared" si="85"/>
        <v>0.17313183557970274</v>
      </c>
      <c r="AS341" s="27">
        <f t="shared" si="85"/>
        <v>0.17948711135067091</v>
      </c>
      <c r="AT341" s="27">
        <f t="shared" si="85"/>
        <v>0.18006290324585467</v>
      </c>
      <c r="AU341" s="27">
        <f t="shared" si="85"/>
        <v>0.1797451950349237</v>
      </c>
      <c r="AV341" s="27">
        <f t="shared" si="85"/>
        <v>0.1796711712957797</v>
      </c>
      <c r="AW341" s="27">
        <f t="shared" si="85"/>
        <v>0.17931890546928922</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6.0816462045917556E-2</v>
      </c>
      <c r="V342" s="27">
        <f t="shared" si="85"/>
        <v>6.0951424813447848E-2</v>
      </c>
      <c r="W342" s="27">
        <f t="shared" si="85"/>
        <v>6.1136956873609968E-2</v>
      </c>
      <c r="X342" s="27">
        <f t="shared" si="85"/>
        <v>6.1395693454680218E-2</v>
      </c>
      <c r="Y342" s="27">
        <f t="shared" si="85"/>
        <v>6.1657124133564084E-2</v>
      </c>
      <c r="Z342" s="27">
        <f t="shared" si="85"/>
        <v>6.1977606825238112E-2</v>
      </c>
      <c r="AA342" s="27">
        <f t="shared" si="85"/>
        <v>6.2306907908009301E-2</v>
      </c>
      <c r="AB342" s="27">
        <f t="shared" si="85"/>
        <v>6.2682599159019151E-2</v>
      </c>
      <c r="AC342" s="27">
        <f t="shared" si="85"/>
        <v>6.3067601033638634E-2</v>
      </c>
      <c r="AD342" s="27">
        <f t="shared" si="85"/>
        <v>6.3882346626399467E-2</v>
      </c>
      <c r="AE342" s="27">
        <f t="shared" si="85"/>
        <v>6.4689584584329982E-2</v>
      </c>
      <c r="AF342" s="27">
        <f t="shared" si="85"/>
        <v>6.5551674623882339E-2</v>
      </c>
      <c r="AG342" s="27">
        <f t="shared" si="85"/>
        <v>6.6545495978796609E-2</v>
      </c>
      <c r="AH342" s="27">
        <f t="shared" si="85"/>
        <v>6.7506322135827357E-2</v>
      </c>
      <c r="AI342" s="27">
        <f t="shared" si="85"/>
        <v>6.8502600239465777E-2</v>
      </c>
      <c r="AJ342" s="27">
        <f t="shared" si="85"/>
        <v>6.9587364096927701E-2</v>
      </c>
      <c r="AK342" s="27">
        <f t="shared" si="85"/>
        <v>7.0611974748672937E-2</v>
      </c>
      <c r="AL342" s="27">
        <f t="shared" si="85"/>
        <v>7.1651161750631132E-2</v>
      </c>
      <c r="AM342" s="27">
        <f t="shared" si="85"/>
        <v>7.2705167332917112E-2</v>
      </c>
      <c r="AN342" s="27">
        <f t="shared" si="85"/>
        <v>7.378937498480638E-2</v>
      </c>
      <c r="AO342" s="27">
        <f t="shared" si="85"/>
        <v>7.4827235450841162E-2</v>
      </c>
      <c r="AP342" s="27">
        <f t="shared" si="85"/>
        <v>7.5896497989515546E-2</v>
      </c>
      <c r="AQ342" s="27">
        <f t="shared" si="85"/>
        <v>7.6998074214624207E-2</v>
      </c>
      <c r="AR342" s="27">
        <f t="shared" si="85"/>
        <v>7.8137667811155359E-2</v>
      </c>
      <c r="AS342" s="27">
        <f t="shared" si="85"/>
        <v>7.9252854953773391E-2</v>
      </c>
      <c r="AT342" s="27">
        <f t="shared" si="85"/>
        <v>7.9452958412024641E-2</v>
      </c>
      <c r="AU342" s="27">
        <f t="shared" si="85"/>
        <v>7.9512905712363344E-2</v>
      </c>
      <c r="AV342" s="27">
        <f t="shared" si="85"/>
        <v>7.9613930403244507E-2</v>
      </c>
      <c r="AW342" s="27">
        <f t="shared" si="85"/>
        <v>7.9672386451390659E-2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0.26629291502798441</v>
      </c>
      <c r="V343" s="27">
        <f t="shared" si="85"/>
        <v>0.26688386733886943</v>
      </c>
      <c r="W343" s="27">
        <f t="shared" si="85"/>
        <v>0.26769624397949698</v>
      </c>
      <c r="X343" s="27">
        <f t="shared" si="85"/>
        <v>0.26882915628777215</v>
      </c>
      <c r="Y343" s="27">
        <f t="shared" si="85"/>
        <v>0.26997386505930787</v>
      </c>
      <c r="Z343" s="27">
        <f t="shared" si="85"/>
        <v>0.27137714087166043</v>
      </c>
      <c r="AA343" s="27">
        <f t="shared" si="85"/>
        <v>0.27281902917464657</v>
      </c>
      <c r="AB343" s="27">
        <f t="shared" si="85"/>
        <v>0.27446404295901289</v>
      </c>
      <c r="AC343" s="27">
        <f t="shared" si="85"/>
        <v>0.27614982453910969</v>
      </c>
      <c r="AD343" s="27">
        <f t="shared" si="85"/>
        <v>0.27971729577311</v>
      </c>
      <c r="AE343" s="27">
        <f t="shared" si="85"/>
        <v>0.28325189383598742</v>
      </c>
      <c r="AF343" s="27">
        <f t="shared" si="85"/>
        <v>0.28702666898610468</v>
      </c>
      <c r="AG343" s="27">
        <f t="shared" si="85"/>
        <v>0.29137824710680116</v>
      </c>
      <c r="AH343" s="27">
        <f t="shared" si="85"/>
        <v>0.2955853513937568</v>
      </c>
      <c r="AI343" s="27">
        <f t="shared" si="85"/>
        <v>0.29994768671336342</v>
      </c>
      <c r="AJ343" s="27">
        <f t="shared" si="85"/>
        <v>0.30469746859811764</v>
      </c>
      <c r="AK343" s="27">
        <f t="shared" si="85"/>
        <v>0.30918386172332046</v>
      </c>
      <c r="AL343" s="27">
        <f t="shared" si="85"/>
        <v>0.31373407932397118</v>
      </c>
      <c r="AM343" s="27">
        <f t="shared" si="85"/>
        <v>0.31834918203663459</v>
      </c>
      <c r="AN343" s="27">
        <f t="shared" si="85"/>
        <v>0.32309652850179488</v>
      </c>
      <c r="AO343" s="27">
        <f t="shared" si="85"/>
        <v>0.32764093768962349</v>
      </c>
      <c r="AP343" s="27">
        <f t="shared" si="85"/>
        <v>0.33232284500180553</v>
      </c>
      <c r="AQ343" s="27">
        <f t="shared" si="85"/>
        <v>0.33714624205979671</v>
      </c>
      <c r="AR343" s="27">
        <f t="shared" si="85"/>
        <v>0.34213610320197207</v>
      </c>
      <c r="AS343" s="27">
        <f t="shared" si="85"/>
        <v>0.34701909746075132</v>
      </c>
      <c r="AT343" s="27">
        <f t="shared" si="85"/>
        <v>0.3478952768932983</v>
      </c>
      <c r="AU343" s="27">
        <f t="shared" si="85"/>
        <v>0.34815776406894489</v>
      </c>
      <c r="AV343" s="27">
        <f t="shared" si="85"/>
        <v>0.34860011402682689</v>
      </c>
      <c r="AW343" s="27">
        <f t="shared" si="85"/>
        <v>0.34885607155770249</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1.1848462244660362E-2</v>
      </c>
      <c r="V344" s="27">
        <f t="shared" si="85"/>
        <v>1.1874756132889346E-2</v>
      </c>
      <c r="W344" s="27">
        <f t="shared" si="85"/>
        <v>1.1910902096269216E-2</v>
      </c>
      <c r="X344" s="27">
        <f t="shared" si="85"/>
        <v>1.1961310004078922E-2</v>
      </c>
      <c r="Y344" s="27">
        <f t="shared" si="85"/>
        <v>1.2012242784844973E-2</v>
      </c>
      <c r="Z344" s="27">
        <f t="shared" si="85"/>
        <v>1.207468027207499E-2</v>
      </c>
      <c r="AA344" s="27">
        <f t="shared" si="85"/>
        <v>1.2138835787129359E-2</v>
      </c>
      <c r="AB344" s="27">
        <f t="shared" si="85"/>
        <v>1.2212029186638171E-2</v>
      </c>
      <c r="AC344" s="27">
        <f t="shared" si="85"/>
        <v>1.2287036512320952E-2</v>
      </c>
      <c r="AD344" s="27">
        <f t="shared" si="85"/>
        <v>1.2445767916123122E-2</v>
      </c>
      <c r="AE344" s="27">
        <f t="shared" si="85"/>
        <v>1.260303665792818E-2</v>
      </c>
      <c r="AF344" s="27">
        <f t="shared" ref="L344:AW351" si="86">AF1413</f>
        <v>1.2770991861856712E-2</v>
      </c>
      <c r="AG344" s="27">
        <f t="shared" si="86"/>
        <v>1.2964611391923229E-2</v>
      </c>
      <c r="AH344" s="27">
        <f t="shared" si="86"/>
        <v>1.3151802689514099E-2</v>
      </c>
      <c r="AI344" s="27">
        <f t="shared" si="86"/>
        <v>1.3345900851410278E-2</v>
      </c>
      <c r="AJ344" s="27">
        <f t="shared" si="86"/>
        <v>1.3557238097562575E-2</v>
      </c>
      <c r="AK344" s="27">
        <f t="shared" si="86"/>
        <v>1.3756856099239729E-2</v>
      </c>
      <c r="AL344" s="27">
        <f t="shared" si="86"/>
        <v>1.3959313913187322E-2</v>
      </c>
      <c r="AM344" s="27">
        <f t="shared" si="86"/>
        <v>1.4164658731469383E-2</v>
      </c>
      <c r="AN344" s="27">
        <f t="shared" si="86"/>
        <v>1.4375887615831038E-2</v>
      </c>
      <c r="AO344" s="27">
        <f t="shared" si="86"/>
        <v>1.4578086989707043E-2</v>
      </c>
      <c r="AP344" s="27">
        <f t="shared" si="86"/>
        <v>1.4786404218182909E-2</v>
      </c>
      <c r="AQ344" s="27">
        <f t="shared" si="86"/>
        <v>1.5001016904842665E-2</v>
      </c>
      <c r="AR344" s="27">
        <f t="shared" si="86"/>
        <v>1.5223036260269183E-2</v>
      </c>
      <c r="AS344" s="27">
        <f t="shared" si="86"/>
        <v>1.5440300670439317E-2</v>
      </c>
      <c r="AT344" s="27">
        <f t="shared" si="86"/>
        <v>1.5479285481300656E-2</v>
      </c>
      <c r="AU344" s="27">
        <f t="shared" si="86"/>
        <v>1.5490964610615939E-2</v>
      </c>
      <c r="AV344" s="27">
        <f t="shared" si="86"/>
        <v>1.551064657164123E-2</v>
      </c>
      <c r="AW344" s="27">
        <f t="shared" si="86"/>
        <v>1.5522035170322112E-2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0.42698363915907306</v>
      </c>
      <c r="V345" s="27">
        <f t="shared" si="86"/>
        <v>0.42232713616950668</v>
      </c>
      <c r="W345" s="27">
        <f t="shared" si="86"/>
        <v>0.41862612287587098</v>
      </c>
      <c r="X345" s="27">
        <f t="shared" si="86"/>
        <v>0.41631320467823163</v>
      </c>
      <c r="Y345" s="27">
        <f t="shared" si="86"/>
        <v>0.41474143393653135</v>
      </c>
      <c r="Z345" s="27">
        <f t="shared" si="86"/>
        <v>0.41419226125522973</v>
      </c>
      <c r="AA345" s="27">
        <f t="shared" si="86"/>
        <v>0.41363266711777924</v>
      </c>
      <c r="AB345" s="27">
        <f t="shared" si="86"/>
        <v>0.41379745173860982</v>
      </c>
      <c r="AC345" s="27">
        <f t="shared" si="86"/>
        <v>0.41394599361077566</v>
      </c>
      <c r="AD345" s="27">
        <f t="shared" si="86"/>
        <v>0.41911071322216925</v>
      </c>
      <c r="AE345" s="27">
        <f t="shared" si="86"/>
        <v>0.42350915580112658</v>
      </c>
      <c r="AF345" s="27">
        <f t="shared" si="86"/>
        <v>0.42828655091999529</v>
      </c>
      <c r="AG345" s="27">
        <f t="shared" si="86"/>
        <v>0.43473606294373074</v>
      </c>
      <c r="AH345" s="27">
        <f t="shared" si="86"/>
        <v>0.43990185077390459</v>
      </c>
      <c r="AI345" s="27">
        <f t="shared" si="86"/>
        <v>0.44551022373094312</v>
      </c>
      <c r="AJ345" s="27">
        <f t="shared" si="86"/>
        <v>0.45185059080542433</v>
      </c>
      <c r="AK345" s="27">
        <f t="shared" si="86"/>
        <v>0.45647812581333175</v>
      </c>
      <c r="AL345" s="27">
        <f t="shared" si="86"/>
        <v>0.46063751935223107</v>
      </c>
      <c r="AM345" s="27">
        <f t="shared" si="86"/>
        <v>0.46433191897479725</v>
      </c>
      <c r="AN345" s="27">
        <f t="shared" si="86"/>
        <v>0.47060819979582602</v>
      </c>
      <c r="AO345" s="27">
        <f t="shared" si="86"/>
        <v>0.47563566458053241</v>
      </c>
      <c r="AP345" s="27">
        <f t="shared" si="86"/>
        <v>0.48057038822059167</v>
      </c>
      <c r="AQ345" s="27">
        <f t="shared" si="86"/>
        <v>0.48540877906730001</v>
      </c>
      <c r="AR345" s="27">
        <f t="shared" si="86"/>
        <v>0.4902114035295696</v>
      </c>
      <c r="AS345" s="27">
        <f t="shared" si="86"/>
        <v>0.49452277010807233</v>
      </c>
      <c r="AT345" s="27">
        <f t="shared" si="86"/>
        <v>0.48638248823264885</v>
      </c>
      <c r="AU345" s="27">
        <f t="shared" si="86"/>
        <v>0.47643626073280942</v>
      </c>
      <c r="AV345" s="27">
        <f t="shared" si="86"/>
        <v>0.46705840197361215</v>
      </c>
      <c r="AW345" s="27">
        <f t="shared" si="86"/>
        <v>0.45719799904570174</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0.65400839582675063</v>
      </c>
      <c r="V346" s="27">
        <f t="shared" si="86"/>
        <v>0.64687605685384164</v>
      </c>
      <c r="W346" s="27">
        <f t="shared" si="86"/>
        <v>0.64120723597847695</v>
      </c>
      <c r="X346" s="27">
        <f t="shared" si="86"/>
        <v>0.63766455241548192</v>
      </c>
      <c r="Y346" s="27">
        <f t="shared" si="86"/>
        <v>0.63525708016804106</v>
      </c>
      <c r="Z346" s="27">
        <f t="shared" si="86"/>
        <v>0.6344159155158372</v>
      </c>
      <c r="AA346" s="27">
        <f t="shared" si="86"/>
        <v>0.63355878837890778</v>
      </c>
      <c r="AB346" s="27">
        <f t="shared" si="86"/>
        <v>0.63381118803932246</v>
      </c>
      <c r="AC346" s="27">
        <f t="shared" si="86"/>
        <v>0.63403870877458901</v>
      </c>
      <c r="AD346" s="27">
        <f t="shared" si="86"/>
        <v>0.64194948023785836</v>
      </c>
      <c r="AE346" s="27">
        <f t="shared" si="86"/>
        <v>0.64868654955710747</v>
      </c>
      <c r="AF346" s="27">
        <f t="shared" si="86"/>
        <v>0.65600405831242059</v>
      </c>
      <c r="AG346" s="27">
        <f t="shared" si="86"/>
        <v>0.66588273895886363</v>
      </c>
      <c r="AH346" s="27">
        <f t="shared" si="86"/>
        <v>0.67379514660672368</v>
      </c>
      <c r="AI346" s="27">
        <f t="shared" si="86"/>
        <v>0.68238545935981809</v>
      </c>
      <c r="AJ346" s="27">
        <f t="shared" si="86"/>
        <v>0.69209696331229009</v>
      </c>
      <c r="AK346" s="27">
        <f t="shared" si="86"/>
        <v>0.69918493219351963</v>
      </c>
      <c r="AL346" s="27">
        <f t="shared" si="86"/>
        <v>0.7055558514665512</v>
      </c>
      <c r="AM346" s="27">
        <f t="shared" si="86"/>
        <v>0.71121454221979907</v>
      </c>
      <c r="AN346" s="27">
        <f t="shared" si="86"/>
        <v>0.72082788562472022</v>
      </c>
      <c r="AO346" s="27">
        <f t="shared" si="86"/>
        <v>0.72852842465566992</v>
      </c>
      <c r="AP346" s="27">
        <f t="shared" si="86"/>
        <v>0.73608691260626102</v>
      </c>
      <c r="AQ346" s="27">
        <f t="shared" si="86"/>
        <v>0.7434978481687351</v>
      </c>
      <c r="AR346" s="27">
        <f t="shared" si="86"/>
        <v>0.75085400056490925</v>
      </c>
      <c r="AS346" s="27">
        <f t="shared" si="86"/>
        <v>0.75745769607272995</v>
      </c>
      <c r="AT346" s="27">
        <f t="shared" si="86"/>
        <v>0.74498927292328954</v>
      </c>
      <c r="AU346" s="27">
        <f t="shared" si="86"/>
        <v>0.72975469319908981</v>
      </c>
      <c r="AV346" s="27">
        <f t="shared" si="86"/>
        <v>0.7153906806212974</v>
      </c>
      <c r="AW346" s="27">
        <f t="shared" si="86"/>
        <v>0.70028755790261721</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1.153985484741868</v>
      </c>
      <c r="V347" s="27">
        <f t="shared" si="86"/>
        <v>1.1681776928202523</v>
      </c>
      <c r="W347" s="27">
        <f t="shared" si="86"/>
        <v>1.1847858658110593</v>
      </c>
      <c r="X347" s="27">
        <f t="shared" si="86"/>
        <v>1.2052579959901222</v>
      </c>
      <c r="Y347" s="27">
        <f t="shared" si="86"/>
        <v>1.2279627132127788</v>
      </c>
      <c r="Z347" s="27">
        <f t="shared" si="86"/>
        <v>1.2539130427561374</v>
      </c>
      <c r="AA347" s="27">
        <f t="shared" si="86"/>
        <v>1.2801331982777941</v>
      </c>
      <c r="AB347" s="27">
        <f t="shared" si="86"/>
        <v>1.3089620827409241</v>
      </c>
      <c r="AC347" s="27">
        <f t="shared" si="86"/>
        <v>1.3381727583507665</v>
      </c>
      <c r="AD347" s="27">
        <f t="shared" si="86"/>
        <v>1.3997999888688804</v>
      </c>
      <c r="AE347" s="27">
        <f t="shared" si="86"/>
        <v>1.4614887366690807</v>
      </c>
      <c r="AF347" s="27">
        <f t="shared" si="86"/>
        <v>1.5272080994678909</v>
      </c>
      <c r="AG347" s="27">
        <f t="shared" si="86"/>
        <v>1.6020093868016521</v>
      </c>
      <c r="AH347" s="27">
        <f t="shared" si="86"/>
        <v>1.6754213266014404</v>
      </c>
      <c r="AI347" s="27">
        <f t="shared" si="86"/>
        <v>1.7539482946712348</v>
      </c>
      <c r="AJ347" s="27">
        <f t="shared" si="86"/>
        <v>1.8391434417217309</v>
      </c>
      <c r="AK347" s="27">
        <f t="shared" si="86"/>
        <v>1.921241606675032</v>
      </c>
      <c r="AL347" s="27">
        <f t="shared" si="86"/>
        <v>2.0051699352654189</v>
      </c>
      <c r="AM347" s="27">
        <f t="shared" si="86"/>
        <v>2.0909710367631238</v>
      </c>
      <c r="AN347" s="27">
        <f t="shared" si="86"/>
        <v>2.1790289637419105</v>
      </c>
      <c r="AO347" s="27">
        <f t="shared" si="86"/>
        <v>2.2646607608535678</v>
      </c>
      <c r="AP347" s="27">
        <f t="shared" si="86"/>
        <v>2.353193027486558</v>
      </c>
      <c r="AQ347" s="27">
        <f t="shared" si="86"/>
        <v>2.4447358434125941</v>
      </c>
      <c r="AR347" s="27">
        <f t="shared" si="86"/>
        <v>2.5397378087912235</v>
      </c>
      <c r="AS347" s="27">
        <f t="shared" si="86"/>
        <v>2.6359417490256347</v>
      </c>
      <c r="AT347" s="27">
        <f t="shared" si="86"/>
        <v>2.667718055306378</v>
      </c>
      <c r="AU347" s="27">
        <f t="shared" si="86"/>
        <v>2.6893875400956349</v>
      </c>
      <c r="AV347" s="27">
        <f t="shared" si="86"/>
        <v>2.7138524328901203</v>
      </c>
      <c r="AW347" s="27">
        <f t="shared" si="86"/>
        <v>2.7350899196728151</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0.11993554121760756</v>
      </c>
      <c r="V348" s="27">
        <f t="shared" si="86"/>
        <v>0.12015396732787187</v>
      </c>
      <c r="W348" s="27">
        <f t="shared" si="86"/>
        <v>0.12040009919620051</v>
      </c>
      <c r="X348" s="27">
        <f t="shared" si="86"/>
        <v>0.12067339732653325</v>
      </c>
      <c r="Y348" s="27">
        <f t="shared" si="86"/>
        <v>0.12083862250016517</v>
      </c>
      <c r="Z348" s="27">
        <f t="shared" si="86"/>
        <v>0.12102674750622945</v>
      </c>
      <c r="AA348" s="27">
        <f t="shared" si="86"/>
        <v>0.12123490277133757</v>
      </c>
      <c r="AB348" s="27">
        <f t="shared" si="86"/>
        <v>0.12146353888676951</v>
      </c>
      <c r="AC348" s="27">
        <f t="shared" si="86"/>
        <v>0.12171046574717839</v>
      </c>
      <c r="AD348" s="27">
        <f t="shared" si="86"/>
        <v>0.1218842890110466</v>
      </c>
      <c r="AE348" s="27">
        <f t="shared" si="86"/>
        <v>0.12207335386646867</v>
      </c>
      <c r="AF348" s="27">
        <f t="shared" si="86"/>
        <v>0.12227928315059336</v>
      </c>
      <c r="AG348" s="27">
        <f t="shared" si="86"/>
        <v>0.12250428668008742</v>
      </c>
      <c r="AH348" s="27">
        <f t="shared" si="86"/>
        <v>0.12274179275603146</v>
      </c>
      <c r="AI348" s="27">
        <f t="shared" si="86"/>
        <v>0.12289368408262624</v>
      </c>
      <c r="AJ348" s="27">
        <f t="shared" si="86"/>
        <v>0.1230607702638557</v>
      </c>
      <c r="AK348" s="27">
        <f t="shared" si="86"/>
        <v>0.12323716754799312</v>
      </c>
      <c r="AL348" s="27">
        <f t="shared" si="86"/>
        <v>0.12342518950883125</v>
      </c>
      <c r="AM348" s="27">
        <f t="shared" si="86"/>
        <v>0.12362445924387389</v>
      </c>
      <c r="AN348" s="27">
        <f t="shared" si="86"/>
        <v>0.12374194996194518</v>
      </c>
      <c r="AO348" s="27">
        <f t="shared" si="86"/>
        <v>0.12386718060158546</v>
      </c>
      <c r="AP348" s="27">
        <f t="shared" si="86"/>
        <v>0.12400266133733781</v>
      </c>
      <c r="AQ348" s="27">
        <f t="shared" si="86"/>
        <v>0.12414811892012274</v>
      </c>
      <c r="AR348" s="27">
        <f t="shared" si="86"/>
        <v>0.1243034755080016</v>
      </c>
      <c r="AS348" s="27">
        <f t="shared" si="86"/>
        <v>0.12437203151401055</v>
      </c>
      <c r="AT348" s="27">
        <f t="shared" si="86"/>
        <v>0.12441476463107816</v>
      </c>
      <c r="AU348" s="27">
        <f t="shared" si="86"/>
        <v>0.12445970043989918</v>
      </c>
      <c r="AV348" s="27">
        <f t="shared" si="86"/>
        <v>0.12451321422469058</v>
      </c>
      <c r="AW348" s="27">
        <f t="shared" si="86"/>
        <v>0.12457203472627142</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6.4134504431053646E-2</v>
      </c>
      <c r="V349" s="27">
        <f t="shared" si="86"/>
        <v>6.4251305924542451E-2</v>
      </c>
      <c r="W349" s="27">
        <f t="shared" si="86"/>
        <v>6.4382922835090298E-2</v>
      </c>
      <c r="X349" s="27">
        <f t="shared" si="86"/>
        <v>6.452906667179524E-2</v>
      </c>
      <c r="Y349" s="27">
        <f t="shared" si="86"/>
        <v>6.461741941963664E-2</v>
      </c>
      <c r="Z349" s="27">
        <f t="shared" si="86"/>
        <v>6.4718017656927529E-2</v>
      </c>
      <c r="AA349" s="27">
        <f t="shared" si="86"/>
        <v>6.4829326903852097E-2</v>
      </c>
      <c r="AB349" s="27">
        <f t="shared" si="86"/>
        <v>6.4951588110241806E-2</v>
      </c>
      <c r="AC349" s="27">
        <f t="shared" si="86"/>
        <v>6.5083630136002199E-2</v>
      </c>
      <c r="AD349" s="27">
        <f t="shared" si="86"/>
        <v>6.5176580639027398E-2</v>
      </c>
      <c r="AE349" s="27">
        <f t="shared" si="86"/>
        <v>6.5277681452720504E-2</v>
      </c>
      <c r="AF349" s="27">
        <f t="shared" si="86"/>
        <v>6.5387800375360933E-2</v>
      </c>
      <c r="AG349" s="27">
        <f t="shared" si="86"/>
        <v>6.5508119087502772E-2</v>
      </c>
      <c r="AH349" s="27">
        <f t="shared" si="86"/>
        <v>6.5635123429380049E-2</v>
      </c>
      <c r="AI349" s="27">
        <f t="shared" si="86"/>
        <v>6.5716346016610083E-2</v>
      </c>
      <c r="AJ349" s="27">
        <f t="shared" si="86"/>
        <v>6.5805693922340425E-2</v>
      </c>
      <c r="AK349" s="27">
        <f t="shared" si="86"/>
        <v>6.590002086067985E-2</v>
      </c>
      <c r="AL349" s="27">
        <f t="shared" si="86"/>
        <v>6.6000563995417774E-2</v>
      </c>
      <c r="AM349" s="27">
        <f t="shared" si="86"/>
        <v>6.6107121781169384E-2</v>
      </c>
      <c r="AN349" s="27">
        <f t="shared" si="86"/>
        <v>6.6169948937342224E-2</v>
      </c>
      <c r="AO349" s="27">
        <f t="shared" si="86"/>
        <v>6.6236914950346962E-2</v>
      </c>
      <c r="AP349" s="27">
        <f t="shared" si="86"/>
        <v>6.6309362114542192E-2</v>
      </c>
      <c r="AQ349" s="27">
        <f t="shared" si="86"/>
        <v>6.6387144312320595E-2</v>
      </c>
      <c r="AR349" s="27">
        <f t="shared" si="86"/>
        <v>6.6470219918371612E-2</v>
      </c>
      <c r="AS349" s="27">
        <f t="shared" si="86"/>
        <v>6.6506879655981649E-2</v>
      </c>
      <c r="AT349" s="27">
        <f t="shared" si="86"/>
        <v>6.6529730824685301E-2</v>
      </c>
      <c r="AU349" s="27">
        <f t="shared" si="86"/>
        <v>6.6553759863956619E-2</v>
      </c>
      <c r="AV349" s="27">
        <f t="shared" si="86"/>
        <v>6.6582375902480173E-2</v>
      </c>
      <c r="AW349" s="27">
        <f t="shared" si="86"/>
        <v>6.6613829662399648E-2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1.5169089233145598E-2</v>
      </c>
      <c r="V350" s="27">
        <f t="shared" si="86"/>
        <v>1.5217432465051218E-2</v>
      </c>
      <c r="W350" s="27">
        <f t="shared" si="86"/>
        <v>1.5269956801068697E-2</v>
      </c>
      <c r="X350" s="27">
        <f t="shared" si="86"/>
        <v>1.5326606915032537E-2</v>
      </c>
      <c r="Y350" s="27">
        <f t="shared" si="86"/>
        <v>1.5361884173332353E-2</v>
      </c>
      <c r="Z350" s="27">
        <f t="shared" si="86"/>
        <v>1.5400671462758263E-2</v>
      </c>
      <c r="AA350" s="27">
        <f t="shared" si="86"/>
        <v>1.5442458670944098E-2</v>
      </c>
      <c r="AB350" s="27">
        <f t="shared" si="86"/>
        <v>1.5487358547995303E-2</v>
      </c>
      <c r="AC350" s="27">
        <f t="shared" si="86"/>
        <v>1.5534984647023522E-2</v>
      </c>
      <c r="AD350" s="27">
        <f t="shared" si="86"/>
        <v>1.55682858445836E-2</v>
      </c>
      <c r="AE350" s="27">
        <f t="shared" si="86"/>
        <v>1.5603856144375206E-2</v>
      </c>
      <c r="AF350" s="27">
        <f t="shared" si="86"/>
        <v>1.5642015402559783E-2</v>
      </c>
      <c r="AG350" s="27">
        <f t="shared" si="86"/>
        <v>1.5683187659152956E-2</v>
      </c>
      <c r="AH350" s="27">
        <f t="shared" si="86"/>
        <v>1.5726164172815249E-2</v>
      </c>
      <c r="AI350" s="27">
        <f t="shared" si="86"/>
        <v>1.5752809314354653E-2</v>
      </c>
      <c r="AJ350" s="27">
        <f t="shared" si="86"/>
        <v>1.5781850848802792E-2</v>
      </c>
      <c r="AK350" s="27">
        <f t="shared" si="86"/>
        <v>1.5812211011200589E-2</v>
      </c>
      <c r="AL350" s="27">
        <f t="shared" si="86"/>
        <v>1.5844326691144793E-2</v>
      </c>
      <c r="AM350" s="27">
        <f t="shared" si="86"/>
        <v>1.5878136398182703E-2</v>
      </c>
      <c r="AN350" s="27">
        <f t="shared" si="86"/>
        <v>1.5896594572359181E-2</v>
      </c>
      <c r="AO350" s="27">
        <f t="shared" si="86"/>
        <v>1.5916177337524529E-2</v>
      </c>
      <c r="AP350" s="27">
        <f t="shared" si="86"/>
        <v>1.5937350394875968E-2</v>
      </c>
      <c r="AQ350" s="27">
        <f t="shared" si="86"/>
        <v>1.5960067925113876E-2</v>
      </c>
      <c r="AR350" s="27">
        <f t="shared" si="86"/>
        <v>1.5984319352677589E-2</v>
      </c>
      <c r="AS350" s="27">
        <f t="shared" si="86"/>
        <v>1.5992531796631609E-2</v>
      </c>
      <c r="AT350" s="27">
        <f t="shared" si="86"/>
        <v>1.5995859016638941E-2</v>
      </c>
      <c r="AU350" s="27">
        <f t="shared" si="86"/>
        <v>1.5999410618704444E-2</v>
      </c>
      <c r="AV350" s="27">
        <f t="shared" si="86"/>
        <v>1.6004346485136448E-2</v>
      </c>
      <c r="AW350" s="27">
        <f t="shared" si="86"/>
        <v>1.6010076603504106E-2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0.12025881876429237</v>
      </c>
      <c r="V351" s="27">
        <f t="shared" si="87"/>
        <v>0.12064207842311976</v>
      </c>
      <c r="W351" s="27">
        <f t="shared" si="87"/>
        <v>0.12105848540107061</v>
      </c>
      <c r="X351" s="27">
        <f t="shared" si="87"/>
        <v>0.12150760107858062</v>
      </c>
      <c r="Y351" s="27">
        <f t="shared" si="87"/>
        <v>0.12178727518077449</v>
      </c>
      <c r="Z351" s="27">
        <f t="shared" si="87"/>
        <v>0.12209477641158249</v>
      </c>
      <c r="AA351" s="27">
        <f t="shared" si="87"/>
        <v>0.12242606065802923</v>
      </c>
      <c r="AB351" s="27">
        <f t="shared" si="87"/>
        <v>0.12278202179016112</v>
      </c>
      <c r="AC351" s="27">
        <f t="shared" si="87"/>
        <v>0.12315959610088306</v>
      </c>
      <c r="AD351" s="27">
        <f t="shared" si="87"/>
        <v>0.12342360421768289</v>
      </c>
      <c r="AE351" s="27">
        <f t="shared" si="87"/>
        <v>0.12370560151958311</v>
      </c>
      <c r="AF351" s="27">
        <f t="shared" si="87"/>
        <v>0.12400812378994931</v>
      </c>
      <c r="AG351" s="27">
        <f t="shared" si="87"/>
        <v>0.12433453276992529</v>
      </c>
      <c r="AH351" s="27">
        <f t="shared" si="87"/>
        <v>0.12467524569528282</v>
      </c>
      <c r="AI351" s="27">
        <f t="shared" si="87"/>
        <v>0.12488648535496748</v>
      </c>
      <c r="AJ351" s="27">
        <f t="shared" si="87"/>
        <v>0.12511672334580246</v>
      </c>
      <c r="AK351" s="27">
        <f t="shared" si="87"/>
        <v>0.1253574152694463</v>
      </c>
      <c r="AL351" s="27">
        <f t="shared" si="87"/>
        <v>0.1256120247370644</v>
      </c>
      <c r="AM351" s="27">
        <f t="shared" si="87"/>
        <v>0.12588006425932263</v>
      </c>
      <c r="AN351" s="27">
        <f t="shared" si="87"/>
        <v>0.12602639857042675</v>
      </c>
      <c r="AO351" s="27">
        <f t="shared" si="87"/>
        <v>0.12618164851132482</v>
      </c>
      <c r="AP351" s="27">
        <f t="shared" si="87"/>
        <v>0.12634950610828249</v>
      </c>
      <c r="AQ351" s="27">
        <f t="shared" si="87"/>
        <v>0.12652960811108985</v>
      </c>
      <c r="AR351" s="27">
        <f t="shared" si="87"/>
        <v>0.1267218706779015</v>
      </c>
      <c r="AS351" s="27">
        <f t="shared" si="87"/>
        <v>0.12678697800200639</v>
      </c>
      <c r="AT351" s="27">
        <f t="shared" si="87"/>
        <v>0.12681335582480782</v>
      </c>
      <c r="AU351" s="27">
        <f t="shared" si="87"/>
        <v>0.12684151252311404</v>
      </c>
      <c r="AV351" s="27">
        <f t="shared" si="87"/>
        <v>0.12688064351229661</v>
      </c>
      <c r="AW351" s="27">
        <f t="shared" si="87"/>
        <v>0.1269260712407306</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8.1553518665542224E-2</v>
      </c>
      <c r="V354" s="27">
        <f t="shared" si="87"/>
        <v>8.0347282459301256E-2</v>
      </c>
      <c r="W354" s="27">
        <f t="shared" si="87"/>
        <v>7.9344174206406756E-2</v>
      </c>
      <c r="X354" s="27">
        <f t="shared" si="87"/>
        <v>7.8626890163526628E-2</v>
      </c>
      <c r="Y354" s="27">
        <f t="shared" si="87"/>
        <v>7.809521942462215E-2</v>
      </c>
      <c r="Z354" s="27">
        <f t="shared" si="87"/>
        <v>7.777393995152368E-2</v>
      </c>
      <c r="AA354" s="27">
        <f t="shared" si="87"/>
        <v>7.7460472146057349E-2</v>
      </c>
      <c r="AB354" s="27">
        <f t="shared" si="87"/>
        <v>7.7297247009609521E-2</v>
      </c>
      <c r="AC354" s="27">
        <f t="shared" si="87"/>
        <v>7.7139396356070353E-2</v>
      </c>
      <c r="AD354" s="27">
        <f t="shared" si="87"/>
        <v>7.8673792713236393E-2</v>
      </c>
      <c r="AE354" s="27">
        <f t="shared" si="87"/>
        <v>8.0102006796479649E-2</v>
      </c>
      <c r="AF354" s="27">
        <f t="shared" si="87"/>
        <v>8.1650131336152315E-2</v>
      </c>
      <c r="AG354" s="27">
        <f t="shared" si="87"/>
        <v>8.3581272113502497E-2</v>
      </c>
      <c r="AH354" s="27">
        <f t="shared" si="87"/>
        <v>8.530867734193899E-2</v>
      </c>
      <c r="AI354" s="27">
        <f t="shared" si="87"/>
        <v>8.7198796667572701E-2</v>
      </c>
      <c r="AJ354" s="27">
        <f t="shared" si="87"/>
        <v>8.9297617611750771E-2</v>
      </c>
      <c r="AK354" s="27">
        <f t="shared" si="87"/>
        <v>9.1104493637885545E-2</v>
      </c>
      <c r="AL354" s="27">
        <f t="shared" si="87"/>
        <v>9.2873647692029826E-2</v>
      </c>
      <c r="AM354" s="27">
        <f t="shared" si="87"/>
        <v>9.4606094257847037E-2</v>
      </c>
      <c r="AN354" s="27">
        <f t="shared" si="87"/>
        <v>9.6459063726151303E-2</v>
      </c>
      <c r="AO354" s="27">
        <f t="shared" si="87"/>
        <v>9.8081828850291944E-2</v>
      </c>
      <c r="AP354" s="27">
        <f t="shared" si="87"/>
        <v>9.9720551186581713E-2</v>
      </c>
      <c r="AQ354" s="27">
        <f t="shared" si="87"/>
        <v>0.10137561463432668</v>
      </c>
      <c r="AR354" s="27">
        <f t="shared" si="87"/>
        <v>0.10306145873824542</v>
      </c>
      <c r="AS354" s="27">
        <f t="shared" si="87"/>
        <v>0.10469451017447387</v>
      </c>
      <c r="AT354" s="27">
        <f t="shared" si="87"/>
        <v>0.10361536005776417</v>
      </c>
      <c r="AU354" s="27">
        <f t="shared" si="87"/>
        <v>0.1021388275712732</v>
      </c>
      <c r="AV354" s="27">
        <f t="shared" si="87"/>
        <v>0.10078833039763954</v>
      </c>
      <c r="AW354" s="27">
        <f t="shared" si="87"/>
        <v>9.9328843871161435E-2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3.1905387698694387E-2</v>
      </c>
      <c r="V355" s="27">
        <f t="shared" si="87"/>
        <v>3.1433483672405185E-2</v>
      </c>
      <c r="W355" s="27">
        <f t="shared" si="87"/>
        <v>3.1041047414153568E-2</v>
      </c>
      <c r="X355" s="27">
        <f t="shared" si="87"/>
        <v>3.0760431373881528E-2</v>
      </c>
      <c r="Y355" s="27">
        <f t="shared" si="87"/>
        <v>3.0552431016197801E-2</v>
      </c>
      <c r="Z355" s="27">
        <f t="shared" si="87"/>
        <v>3.0426739981444573E-2</v>
      </c>
      <c r="AA355" s="27">
        <f t="shared" si="87"/>
        <v>3.030410502923021E-2</v>
      </c>
      <c r="AB355" s="27">
        <f t="shared" si="87"/>
        <v>3.0240248051067217E-2</v>
      </c>
      <c r="AC355" s="27">
        <f t="shared" si="87"/>
        <v>3.0178493679434107E-2</v>
      </c>
      <c r="AD355" s="27">
        <f t="shared" si="87"/>
        <v>3.0778780600953914E-2</v>
      </c>
      <c r="AE355" s="27">
        <f t="shared" si="87"/>
        <v>3.1337526867065243E-2</v>
      </c>
      <c r="AF355" s="27">
        <f t="shared" si="87"/>
        <v>3.1943184531533234E-2</v>
      </c>
      <c r="AG355" s="27">
        <f t="shared" si="87"/>
        <v>3.2698685903028914E-2</v>
      </c>
      <c r="AH355" s="27">
        <f t="shared" si="87"/>
        <v>3.3374481802799269E-2</v>
      </c>
      <c r="AI355" s="27">
        <f t="shared" si="87"/>
        <v>3.411393475183086E-2</v>
      </c>
      <c r="AJ355" s="27">
        <f t="shared" si="87"/>
        <v>3.493503599957426E-2</v>
      </c>
      <c r="AK355" s="27">
        <f t="shared" si="87"/>
        <v>3.5641922484432501E-2</v>
      </c>
      <c r="AL355" s="27">
        <f t="shared" si="87"/>
        <v>3.6334051370099325E-2</v>
      </c>
      <c r="AM355" s="27">
        <f t="shared" si="87"/>
        <v>3.7011819543123894E-2</v>
      </c>
      <c r="AN355" s="27">
        <f t="shared" si="87"/>
        <v>3.773673871580295E-2</v>
      </c>
      <c r="AO355" s="27">
        <f t="shared" si="87"/>
        <v>3.837159728814684E-2</v>
      </c>
      <c r="AP355" s="27">
        <f t="shared" si="87"/>
        <v>3.9012698644965753E-2</v>
      </c>
      <c r="AQ355" s="27">
        <f t="shared" si="87"/>
        <v>3.9660192975440933E-2</v>
      </c>
      <c r="AR355" s="27">
        <f t="shared" si="87"/>
        <v>4.0319729321820701E-2</v>
      </c>
      <c r="AS355" s="27">
        <f t="shared" si="87"/>
        <v>4.0958612107718124E-2</v>
      </c>
      <c r="AT355" s="27">
        <f t="shared" si="87"/>
        <v>4.0536426732738551E-2</v>
      </c>
      <c r="AU355" s="27">
        <f t="shared" si="87"/>
        <v>3.9958777328984299E-2</v>
      </c>
      <c r="AV355" s="27">
        <f t="shared" si="87"/>
        <v>3.943043549142998E-2</v>
      </c>
      <c r="AW355" s="27">
        <f t="shared" si="87"/>
        <v>3.8859454812358696E-2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0.36780418290966244</v>
      </c>
      <c r="V356" s="27">
        <f t="shared" si="87"/>
        <v>0.3714234316035242</v>
      </c>
      <c r="W356" s="27">
        <f t="shared" si="87"/>
        <v>0.37546920829626063</v>
      </c>
      <c r="X356" s="27">
        <f t="shared" si="87"/>
        <v>0.38018812574377231</v>
      </c>
      <c r="Y356" s="27">
        <f t="shared" si="87"/>
        <v>0.38504178818437407</v>
      </c>
      <c r="Z356" s="27">
        <f t="shared" si="87"/>
        <v>0.39044882164388489</v>
      </c>
      <c r="AA356" s="27">
        <f t="shared" si="87"/>
        <v>0.39589622321715578</v>
      </c>
      <c r="AB356" s="27">
        <f t="shared" si="87"/>
        <v>0.40178289794696498</v>
      </c>
      <c r="AC356" s="27">
        <f t="shared" si="87"/>
        <v>0.40772681555933066</v>
      </c>
      <c r="AD356" s="27">
        <f t="shared" si="87"/>
        <v>0.4183327086394717</v>
      </c>
      <c r="AE356" s="27">
        <f t="shared" si="87"/>
        <v>0.42886451256367109</v>
      </c>
      <c r="AF356" s="27">
        <f t="shared" si="87"/>
        <v>0.43998844562173473</v>
      </c>
      <c r="AG356" s="27">
        <f t="shared" si="87"/>
        <v>0.45253737301201774</v>
      </c>
      <c r="AH356" s="27">
        <f t="shared" si="87"/>
        <v>0.46475379787946464</v>
      </c>
      <c r="AI356" s="27">
        <f t="shared" si="87"/>
        <v>0.47751418311170685</v>
      </c>
      <c r="AJ356" s="27">
        <f t="shared" si="87"/>
        <v>0.49126087159164322</v>
      </c>
      <c r="AK356" s="27">
        <f t="shared" si="87"/>
        <v>0.50438474055677307</v>
      </c>
      <c r="AL356" s="27">
        <f t="shared" si="87"/>
        <v>0.51769580674814197</v>
      </c>
      <c r="AM356" s="27">
        <f t="shared" si="87"/>
        <v>0.53119835838978235</v>
      </c>
      <c r="AN356" s="27">
        <f t="shared" si="87"/>
        <v>0.54519652797518725</v>
      </c>
      <c r="AO356" s="27">
        <f t="shared" si="87"/>
        <v>0.55871614472799591</v>
      </c>
      <c r="AP356" s="27">
        <f t="shared" si="87"/>
        <v>0.57261412488817054</v>
      </c>
      <c r="AQ356" s="27">
        <f t="shared" si="87"/>
        <v>0.5869039367406349</v>
      </c>
      <c r="AR356" s="27">
        <f t="shared" si="87"/>
        <v>0.60165257008208883</v>
      </c>
      <c r="AS356" s="27">
        <f t="shared" si="87"/>
        <v>0.61630146676000175</v>
      </c>
      <c r="AT356" s="27">
        <f t="shared" si="87"/>
        <v>0.62070553747699242</v>
      </c>
      <c r="AU356" s="27">
        <f t="shared" si="87"/>
        <v>0.62350249802544178</v>
      </c>
      <c r="AV356" s="27">
        <f t="shared" si="87"/>
        <v>0.62672765733342273</v>
      </c>
      <c r="AW356" s="27">
        <f t="shared" si="87"/>
        <v>0.62943793912886614</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1.5747123914012153</v>
      </c>
      <c r="V357" s="27">
        <f t="shared" si="87"/>
        <v>1.5681887014284537</v>
      </c>
      <c r="W357" s="27">
        <f t="shared" si="87"/>
        <v>1.5667841618374447</v>
      </c>
      <c r="X357" s="27">
        <f t="shared" si="87"/>
        <v>1.573284324203015</v>
      </c>
      <c r="Y357" s="27">
        <f t="shared" si="87"/>
        <v>1.5864039702513664</v>
      </c>
      <c r="Z357" s="27">
        <f t="shared" si="87"/>
        <v>1.6057346145957432</v>
      </c>
      <c r="AA357" s="27">
        <f t="shared" si="87"/>
        <v>1.6251467618562128</v>
      </c>
      <c r="AB357" s="27">
        <f t="shared" si="87"/>
        <v>1.6492402013019869</v>
      </c>
      <c r="AC357" s="27">
        <f t="shared" si="87"/>
        <v>1.6735218799838179</v>
      </c>
      <c r="AD357" s="27">
        <f t="shared" si="87"/>
        <v>1.7546256181472317</v>
      </c>
      <c r="AE357" s="27">
        <f t="shared" si="87"/>
        <v>1.8336865864045497</v>
      </c>
      <c r="AF357" s="27">
        <f t="shared" si="87"/>
        <v>1.918240147256417</v>
      </c>
      <c r="AG357" s="27">
        <f t="shared" si="87"/>
        <v>2.0174720498760612</v>
      </c>
      <c r="AH357" s="27">
        <f t="shared" si="87"/>
        <v>2.1116370357227456</v>
      </c>
      <c r="AI357" s="27">
        <f t="shared" si="87"/>
        <v>2.2144237158788571</v>
      </c>
      <c r="AJ357" s="27">
        <f t="shared" si="87"/>
        <v>2.3266717998749207</v>
      </c>
      <c r="AK357" s="27">
        <f t="shared" si="87"/>
        <v>2.4307382695623536</v>
      </c>
      <c r="AL357" s="27">
        <f t="shared" si="87"/>
        <v>2.5355359040186483</v>
      </c>
      <c r="AM357" s="27">
        <f t="shared" si="87"/>
        <v>2.6411109869624947</v>
      </c>
      <c r="AN357" s="27">
        <f t="shared" si="87"/>
        <v>2.7543227567882886</v>
      </c>
      <c r="AO357" s="27">
        <f t="shared" si="87"/>
        <v>2.8611734679045404</v>
      </c>
      <c r="AP357" s="27">
        <f t="shared" si="87"/>
        <v>2.970819997861887</v>
      </c>
      <c r="AQ357" s="27">
        <f t="shared" si="87"/>
        <v>3.0833673392377019</v>
      </c>
      <c r="AR357" s="27">
        <f t="shared" si="87"/>
        <v>3.1994763215129036</v>
      </c>
      <c r="AS357" s="27">
        <f t="shared" si="87"/>
        <v>3.3169218177603947</v>
      </c>
      <c r="AT357" s="27">
        <f t="shared" si="87"/>
        <v>3.3275624519833906</v>
      </c>
      <c r="AU357" s="27">
        <f t="shared" si="87"/>
        <v>3.3216912042453854</v>
      </c>
      <c r="AV357" s="27">
        <f t="shared" ref="L357:AW359" si="88">AV1426</f>
        <v>3.3203232455460054</v>
      </c>
      <c r="AW357" s="27">
        <f t="shared" si="88"/>
        <v>3.3138133730724602</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1.5325174287902615E-2</v>
      </c>
      <c r="V358" s="27">
        <f t="shared" si="88"/>
        <v>1.5475976316813522E-2</v>
      </c>
      <c r="W358" s="27">
        <f t="shared" si="88"/>
        <v>1.5644550345677539E-2</v>
      </c>
      <c r="X358" s="27">
        <f t="shared" si="88"/>
        <v>1.584117190599053E-2</v>
      </c>
      <c r="Y358" s="27">
        <f t="shared" si="88"/>
        <v>1.60434078410156E-2</v>
      </c>
      <c r="Z358" s="27">
        <f t="shared" si="88"/>
        <v>1.6268700901828553E-2</v>
      </c>
      <c r="AA358" s="27">
        <f t="shared" si="88"/>
        <v>1.6495675967381506E-2</v>
      </c>
      <c r="AB358" s="27">
        <f t="shared" si="88"/>
        <v>1.6740954081123558E-2</v>
      </c>
      <c r="AC358" s="27">
        <f t="shared" si="88"/>
        <v>1.6988617314972129E-2</v>
      </c>
      <c r="AD358" s="27">
        <f t="shared" si="88"/>
        <v>1.7430529526644669E-2</v>
      </c>
      <c r="AE358" s="27">
        <f t="shared" si="88"/>
        <v>1.786935469015298E-2</v>
      </c>
      <c r="AF358" s="27">
        <f t="shared" si="88"/>
        <v>1.8332851900905632E-2</v>
      </c>
      <c r="AG358" s="27">
        <f t="shared" si="88"/>
        <v>1.8855723875500757E-2</v>
      </c>
      <c r="AH358" s="27">
        <f t="shared" si="88"/>
        <v>1.9364741578311039E-2</v>
      </c>
      <c r="AI358" s="27">
        <f t="shared" si="88"/>
        <v>1.9896424296321137E-2</v>
      </c>
      <c r="AJ358" s="27">
        <f t="shared" si="88"/>
        <v>2.046920298298515E-2</v>
      </c>
      <c r="AK358" s="27">
        <f t="shared" si="88"/>
        <v>2.1016030856532232E-2</v>
      </c>
      <c r="AL358" s="27">
        <f t="shared" si="88"/>
        <v>2.1570658614505935E-2</v>
      </c>
      <c r="AM358" s="27">
        <f t="shared" si="88"/>
        <v>2.2133264932907619E-2</v>
      </c>
      <c r="AN358" s="27">
        <f t="shared" si="88"/>
        <v>2.2716521998966156E-2</v>
      </c>
      <c r="AO358" s="27">
        <f t="shared" si="88"/>
        <v>2.3279839363666517E-2</v>
      </c>
      <c r="AP358" s="27">
        <f t="shared" si="88"/>
        <v>2.3858921870340458E-2</v>
      </c>
      <c r="AQ358" s="27">
        <f t="shared" si="88"/>
        <v>2.4454330697526477E-2</v>
      </c>
      <c r="AR358" s="27">
        <f t="shared" si="88"/>
        <v>2.5068857086753722E-2</v>
      </c>
      <c r="AS358" s="27">
        <f t="shared" si="88"/>
        <v>2.5679227781666765E-2</v>
      </c>
      <c r="AT358" s="27">
        <f t="shared" si="88"/>
        <v>2.5862730728208039E-2</v>
      </c>
      <c r="AU358" s="27">
        <f t="shared" si="88"/>
        <v>2.5979270751060095E-2</v>
      </c>
      <c r="AV358" s="27">
        <f t="shared" si="88"/>
        <v>2.6113652388892645E-2</v>
      </c>
      <c r="AW358" s="27">
        <f t="shared" si="88"/>
        <v>2.6226580797036117E-2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6.5613016308384037E-2</v>
      </c>
      <c r="V359" s="27">
        <f t="shared" si="88"/>
        <v>6.5341195892852283E-2</v>
      </c>
      <c r="W359" s="27">
        <f t="shared" si="88"/>
        <v>6.5282673409893577E-2</v>
      </c>
      <c r="X359" s="27">
        <f t="shared" si="88"/>
        <v>6.5553513508459005E-2</v>
      </c>
      <c r="Y359" s="27">
        <f t="shared" si="88"/>
        <v>6.6100165427140339E-2</v>
      </c>
      <c r="Z359" s="27">
        <f t="shared" si="88"/>
        <v>6.6905608941489364E-2</v>
      </c>
      <c r="AA359" s="27">
        <f t="shared" si="88"/>
        <v>6.7714448410675587E-2</v>
      </c>
      <c r="AB359" s="27">
        <f t="shared" si="88"/>
        <v>6.8718341720916176E-2</v>
      </c>
      <c r="AC359" s="27">
        <f t="shared" si="88"/>
        <v>6.9730078332659137E-2</v>
      </c>
      <c r="AD359" s="27">
        <f t="shared" si="88"/>
        <v>7.3109400756134729E-2</v>
      </c>
      <c r="AE359" s="27">
        <f t="shared" si="88"/>
        <v>7.6403607766856313E-2</v>
      </c>
      <c r="AF359" s="27">
        <f t="shared" si="88"/>
        <v>7.9926672802350787E-2</v>
      </c>
      <c r="AG359" s="27">
        <f t="shared" si="88"/>
        <v>8.4061335411502625E-2</v>
      </c>
      <c r="AH359" s="27">
        <f t="shared" si="88"/>
        <v>8.7984876488447827E-2</v>
      </c>
      <c r="AI359" s="27">
        <f t="shared" si="88"/>
        <v>9.2267654828285792E-2</v>
      </c>
      <c r="AJ359" s="27">
        <f t="shared" si="88"/>
        <v>9.6944658328121783E-2</v>
      </c>
      <c r="AK359" s="27">
        <f t="shared" si="88"/>
        <v>0.10128076123176481</v>
      </c>
      <c r="AL359" s="27">
        <f t="shared" si="88"/>
        <v>0.10564732933411043</v>
      </c>
      <c r="AM359" s="27">
        <f t="shared" si="88"/>
        <v>0.1100462911234374</v>
      </c>
      <c r="AN359" s="27">
        <f t="shared" si="88"/>
        <v>0.11476344819951216</v>
      </c>
      <c r="AO359" s="27">
        <f t="shared" si="88"/>
        <v>0.11921556116268929</v>
      </c>
      <c r="AP359" s="27">
        <f t="shared" si="88"/>
        <v>0.12378416657757875</v>
      </c>
      <c r="AQ359" s="27">
        <f t="shared" si="88"/>
        <v>0.12847363913490437</v>
      </c>
      <c r="AR359" s="27">
        <f t="shared" si="88"/>
        <v>0.1333115133963711</v>
      </c>
      <c r="AS359" s="27">
        <f t="shared" si="88"/>
        <v>0.13820507574001659</v>
      </c>
      <c r="AT359" s="27">
        <f t="shared" si="88"/>
        <v>0.13864843549930808</v>
      </c>
      <c r="AU359" s="27">
        <f t="shared" si="88"/>
        <v>0.13840380017689122</v>
      </c>
      <c r="AV359" s="27">
        <f t="shared" si="88"/>
        <v>0.13834680189775034</v>
      </c>
      <c r="AW359" s="27">
        <f t="shared" si="88"/>
        <v>0.13807555721135267</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6.6007517124244455</v>
      </c>
      <c r="W360" s="22">
        <f t="shared" si="89"/>
        <v>6.6002784832559032</v>
      </c>
      <c r="X360" s="22">
        <f t="shared" si="89"/>
        <v>6.5997148582591896</v>
      </c>
      <c r="Y360" s="22">
        <f t="shared" si="89"/>
        <v>6.599007137525664</v>
      </c>
      <c r="Z360" s="22">
        <f t="shared" si="89"/>
        <v>6.5982275724596908</v>
      </c>
      <c r="AA360" s="22">
        <f t="shared" si="89"/>
        <v>6.5973363206567672</v>
      </c>
      <c r="AB360" s="22">
        <f t="shared" si="89"/>
        <v>6.5964493805240059</v>
      </c>
      <c r="AC360" s="22">
        <f t="shared" si="89"/>
        <v>6.5954805991522667</v>
      </c>
      <c r="AD360" s="22">
        <f t="shared" si="89"/>
        <v>6.5945145730271486</v>
      </c>
      <c r="AE360" s="22">
        <f t="shared" si="89"/>
        <v>6.5925479257498747</v>
      </c>
      <c r="AF360" s="22">
        <f t="shared" si="89"/>
        <v>6.5906472764247885</v>
      </c>
      <c r="AG360" s="22">
        <f t="shared" si="89"/>
        <v>6.5886772588458173</v>
      </c>
      <c r="AH360" s="22">
        <f t="shared" si="89"/>
        <v>6.5864840426990678</v>
      </c>
      <c r="AI360" s="22">
        <f t="shared" si="89"/>
        <v>6.5844155786350456</v>
      </c>
      <c r="AJ360" s="22">
        <f t="shared" si="89"/>
        <v>6.5822701505167984</v>
      </c>
      <c r="AK360" s="22">
        <f t="shared" si="89"/>
        <v>6.5800096624760016</v>
      </c>
      <c r="AL360" s="22">
        <f t="shared" si="89"/>
        <v>6.5779218785415985</v>
      </c>
      <c r="AM360" s="22">
        <f t="shared" si="89"/>
        <v>6.5758590585708045</v>
      </c>
      <c r="AN360" s="22">
        <f t="shared" si="89"/>
        <v>6.5738200041774837</v>
      </c>
      <c r="AO360" s="22">
        <f t="shared" si="89"/>
        <v>6.5717279509176141</v>
      </c>
      <c r="AP360" s="22">
        <f t="shared" si="89"/>
        <v>6.5697660121399908</v>
      </c>
      <c r="AQ360" s="22">
        <f t="shared" si="89"/>
        <v>6.5677964767585859</v>
      </c>
      <c r="AR360" s="22">
        <f t="shared" si="89"/>
        <v>6.5658191596470648</v>
      </c>
      <c r="AS360" s="22">
        <f t="shared" si="89"/>
        <v>6.5638262853025298</v>
      </c>
      <c r="AT360" s="22">
        <f t="shared" si="89"/>
        <v>6.5618729804775473</v>
      </c>
      <c r="AU360" s="22">
        <f t="shared" si="89"/>
        <v>6.561377910368746</v>
      </c>
      <c r="AV360" s="22">
        <f t="shared" si="89"/>
        <v>6.5611086133274776</v>
      </c>
      <c r="AW360" s="22">
        <f t="shared" si="89"/>
        <v>6.5607818169023533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4.3564961302001354E-2</v>
      </c>
      <c r="W361" s="22">
        <f t="shared" si="90"/>
        <v>4.3561837989488969E-2</v>
      </c>
      <c r="X361" s="22">
        <f t="shared" si="90"/>
        <v>4.3558118064510654E-2</v>
      </c>
      <c r="Y361" s="22">
        <f t="shared" si="90"/>
        <v>4.3553447107669403E-2</v>
      </c>
      <c r="Z361" s="22">
        <f t="shared" si="90"/>
        <v>4.3548301978233964E-2</v>
      </c>
      <c r="AA361" s="22">
        <f t="shared" si="89"/>
        <v>4.3542419716334671E-2</v>
      </c>
      <c r="AB361" s="22">
        <f t="shared" si="89"/>
        <v>4.3536565911458443E-2</v>
      </c>
      <c r="AC361" s="22">
        <f t="shared" si="89"/>
        <v>4.3530171954404978E-2</v>
      </c>
      <c r="AD361" s="22">
        <f t="shared" si="89"/>
        <v>4.3523796181979192E-2</v>
      </c>
      <c r="AE361" s="22">
        <f t="shared" si="89"/>
        <v>4.3510816309949178E-2</v>
      </c>
      <c r="AF361" s="22">
        <f t="shared" si="89"/>
        <v>4.3498272024403609E-2</v>
      </c>
      <c r="AG361" s="22">
        <f t="shared" si="89"/>
        <v>4.3485269908382404E-2</v>
      </c>
      <c r="AH361" s="22">
        <f t="shared" si="89"/>
        <v>4.3470794681813855E-2</v>
      </c>
      <c r="AI361" s="22">
        <f t="shared" si="89"/>
        <v>4.3457142818991309E-2</v>
      </c>
      <c r="AJ361" s="22">
        <f t="shared" si="89"/>
        <v>4.3442982993410872E-2</v>
      </c>
      <c r="AK361" s="22">
        <f t="shared" si="89"/>
        <v>4.3428063772341617E-2</v>
      </c>
      <c r="AL361" s="22">
        <f t="shared" si="89"/>
        <v>4.341428439837456E-2</v>
      </c>
      <c r="AM361" s="22">
        <f t="shared" si="89"/>
        <v>4.3400669786567307E-2</v>
      </c>
      <c r="AN361" s="22">
        <f t="shared" si="89"/>
        <v>4.3387212027571391E-2</v>
      </c>
      <c r="AO361" s="22">
        <f t="shared" si="89"/>
        <v>4.3373404476056268E-2</v>
      </c>
      <c r="AP361" s="22">
        <f t="shared" si="89"/>
        <v>4.3360455680123942E-2</v>
      </c>
      <c r="AQ361" s="22">
        <f t="shared" si="89"/>
        <v>4.3347456746606679E-2</v>
      </c>
      <c r="AR361" s="22">
        <f t="shared" si="89"/>
        <v>4.3334406453670642E-2</v>
      </c>
      <c r="AS361" s="22">
        <f t="shared" si="89"/>
        <v>4.3321253482996702E-2</v>
      </c>
      <c r="AT361" s="22">
        <f t="shared" si="89"/>
        <v>4.3308361671151811E-2</v>
      </c>
      <c r="AU361" s="22">
        <f t="shared" si="89"/>
        <v>4.3305094208433745E-2</v>
      </c>
      <c r="AV361" s="22">
        <f t="shared" si="89"/>
        <v>4.3303316847961369E-2</v>
      </c>
      <c r="AW361" s="22">
        <f t="shared" si="89"/>
        <v>4.3301159991555531E-2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2.9920831317593892</v>
      </c>
      <c r="W362" s="22">
        <f t="shared" si="89"/>
        <v>2.9956160654028894</v>
      </c>
      <c r="X362" s="22">
        <f t="shared" si="89"/>
        <v>2.999823856987974</v>
      </c>
      <c r="Y362" s="22">
        <f t="shared" si="89"/>
        <v>3.0051074078675009</v>
      </c>
      <c r="Z362" s="22">
        <f t="shared" si="89"/>
        <v>3.0109273188788133</v>
      </c>
      <c r="AA362" s="22">
        <f t="shared" si="89"/>
        <v>3.0175810369686715</v>
      </c>
      <c r="AB362" s="22">
        <f t="shared" si="89"/>
        <v>3.024202565908769</v>
      </c>
      <c r="AC362" s="22">
        <f t="shared" si="89"/>
        <v>3.0314350877584868</v>
      </c>
      <c r="AD362" s="22">
        <f t="shared" si="89"/>
        <v>3.0386470400741876</v>
      </c>
      <c r="AE362" s="22">
        <f t="shared" si="89"/>
        <v>3.0533292168981085</v>
      </c>
      <c r="AF362" s="22">
        <f t="shared" si="89"/>
        <v>3.0675186802521446</v>
      </c>
      <c r="AG362" s="22">
        <f t="shared" si="89"/>
        <v>3.0822260183574164</v>
      </c>
      <c r="AH362" s="22">
        <f t="shared" si="89"/>
        <v>3.0985996648428551</v>
      </c>
      <c r="AI362" s="22">
        <f t="shared" si="89"/>
        <v>3.1140419637709953</v>
      </c>
      <c r="AJ362" s="22">
        <f t="shared" si="89"/>
        <v>3.1300588445605206</v>
      </c>
      <c r="AK362" s="22">
        <f t="shared" si="89"/>
        <v>3.1469347152399401</v>
      </c>
      <c r="AL362" s="22">
        <f t="shared" si="89"/>
        <v>3.162521248345938</v>
      </c>
      <c r="AM362" s="22">
        <f t="shared" si="89"/>
        <v>3.177921410803688</v>
      </c>
      <c r="AN362" s="22">
        <f t="shared" si="89"/>
        <v>3.1931441492694401</v>
      </c>
      <c r="AO362" s="22">
        <f t="shared" si="89"/>
        <v>3.2087625553971719</v>
      </c>
      <c r="AP362" s="22">
        <f t="shared" si="89"/>
        <v>3.2234095805061624</v>
      </c>
      <c r="AQ362" s="22">
        <f t="shared" si="89"/>
        <v>3.2381133187234368</v>
      </c>
      <c r="AR362" s="22">
        <f t="shared" si="89"/>
        <v>3.2528751521257839</v>
      </c>
      <c r="AS362" s="22">
        <f t="shared" si="89"/>
        <v>3.2677531294084665</v>
      </c>
      <c r="AT362" s="22">
        <f t="shared" si="89"/>
        <v>3.2823356969907755</v>
      </c>
      <c r="AU362" s="22">
        <f t="shared" si="89"/>
        <v>3.2860316860792262</v>
      </c>
      <c r="AV362" s="22">
        <f t="shared" si="89"/>
        <v>3.2880421466349921</v>
      </c>
      <c r="AW362" s="22">
        <f t="shared" si="89"/>
        <v>3.2904818738573378</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0.32597623656611813</v>
      </c>
      <c r="V363" s="22">
        <f t="shared" si="89"/>
        <v>0.32669963700008048</v>
      </c>
      <c r="W363" s="22">
        <f t="shared" si="89"/>
        <v>0.32769408884254947</v>
      </c>
      <c r="X363" s="22">
        <f t="shared" si="89"/>
        <v>0.32908091691708596</v>
      </c>
      <c r="Y363" s="22">
        <f t="shared" si="89"/>
        <v>0.33048218535590351</v>
      </c>
      <c r="Z363" s="22">
        <f t="shared" si="89"/>
        <v>0.33219997258327627</v>
      </c>
      <c r="AA363" s="22">
        <f t="shared" si="89"/>
        <v>0.33396502638692988</v>
      </c>
      <c r="AB363" s="22">
        <f t="shared" si="89"/>
        <v>0.3359787314923427</v>
      </c>
      <c r="AC363" s="22">
        <f t="shared" si="89"/>
        <v>0.3380423415403031</v>
      </c>
      <c r="AD363" s="22">
        <f t="shared" si="89"/>
        <v>0.34240937791750115</v>
      </c>
      <c r="AE363" s="22">
        <f t="shared" si="89"/>
        <v>0.34673617337200874</v>
      </c>
      <c r="AF363" s="22">
        <f t="shared" si="89"/>
        <v>0.35135697598400939</v>
      </c>
      <c r="AG363" s="22">
        <f t="shared" si="89"/>
        <v>0.35668385844634987</v>
      </c>
      <c r="AH363" s="22">
        <f t="shared" si="89"/>
        <v>0.36183388664803473</v>
      </c>
      <c r="AI363" s="22">
        <f t="shared" si="89"/>
        <v>0.36717393728353659</v>
      </c>
      <c r="AJ363" s="22">
        <f t="shared" si="89"/>
        <v>0.37298827155953246</v>
      </c>
      <c r="AK363" s="22">
        <f t="shared" si="89"/>
        <v>0.37848018465288702</v>
      </c>
      <c r="AL363" s="22">
        <f t="shared" si="89"/>
        <v>0.38405022698338281</v>
      </c>
      <c r="AM363" s="22">
        <f t="shared" si="89"/>
        <v>0.38969969690443573</v>
      </c>
      <c r="AN363" s="22">
        <f t="shared" si="89"/>
        <v>0.39551104991856234</v>
      </c>
      <c r="AO363" s="22">
        <f t="shared" si="89"/>
        <v>0.40107398201650862</v>
      </c>
      <c r="AP363" s="22">
        <f t="shared" si="89"/>
        <v>0.40680522922380336</v>
      </c>
      <c r="AQ363" s="22">
        <f t="shared" si="89"/>
        <v>0.41270967779038581</v>
      </c>
      <c r="AR363" s="22">
        <f t="shared" si="89"/>
        <v>0.41881789946779274</v>
      </c>
      <c r="AS363" s="22">
        <f t="shared" si="89"/>
        <v>0.42479530255222547</v>
      </c>
      <c r="AT363" s="22">
        <f t="shared" si="89"/>
        <v>0.4258678570884521</v>
      </c>
      <c r="AU363" s="22">
        <f t="shared" si="89"/>
        <v>0.42618917461826755</v>
      </c>
      <c r="AV363" s="22">
        <f t="shared" si="89"/>
        <v>0.42673066696139056</v>
      </c>
      <c r="AW363" s="22">
        <f t="shared" si="89"/>
        <v>0.42704399137945392</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0.95314498551395777</v>
      </c>
      <c r="V364" s="22">
        <f t="shared" si="89"/>
        <v>0.95526018723360828</v>
      </c>
      <c r="W364" s="22">
        <f t="shared" si="89"/>
        <v>0.95816793534730293</v>
      </c>
      <c r="X364" s="22">
        <f t="shared" si="89"/>
        <v>0.96222298009209484</v>
      </c>
      <c r="Y364" s="22">
        <f t="shared" si="89"/>
        <v>0.96632024803986749</v>
      </c>
      <c r="Z364" s="22">
        <f t="shared" si="89"/>
        <v>0.97134300767166737</v>
      </c>
      <c r="AA364" s="22">
        <f t="shared" si="89"/>
        <v>0.97650397339063155</v>
      </c>
      <c r="AB364" s="22">
        <f t="shared" si="89"/>
        <v>0.98239198824639784</v>
      </c>
      <c r="AC364" s="22">
        <f t="shared" si="89"/>
        <v>0.98842592369515803</v>
      </c>
      <c r="AD364" s="22">
        <f t="shared" si="89"/>
        <v>1.0011950103878902</v>
      </c>
      <c r="AE364" s="22">
        <f t="shared" si="89"/>
        <v>1.0138464337991548</v>
      </c>
      <c r="AF364" s="22">
        <f t="shared" si="89"/>
        <v>1.027357525543368</v>
      </c>
      <c r="AG364" s="22">
        <f t="shared" si="89"/>
        <v>1.0429331741271022</v>
      </c>
      <c r="AH364" s="22">
        <f t="shared" si="89"/>
        <v>1.0579917060231707</v>
      </c>
      <c r="AI364" s="22">
        <f t="shared" si="89"/>
        <v>1.0736058579602454</v>
      </c>
      <c r="AJ364" s="22">
        <f t="shared" si="89"/>
        <v>1.0906068013960208</v>
      </c>
      <c r="AK364" s="22">
        <f t="shared" si="89"/>
        <v>1.1066649947200229</v>
      </c>
      <c r="AL364" s="22">
        <f t="shared" si="89"/>
        <v>1.1229516356492486</v>
      </c>
      <c r="AM364" s="22">
        <f t="shared" si="89"/>
        <v>1.1394705205311262</v>
      </c>
      <c r="AN364" s="22">
        <f t="shared" si="89"/>
        <v>1.1564627468443551</v>
      </c>
      <c r="AO364" s="22">
        <f t="shared" si="89"/>
        <v>1.1727285976614799</v>
      </c>
      <c r="AP364" s="22">
        <f t="shared" si="89"/>
        <v>1.1894865969374968</v>
      </c>
      <c r="AQ364" s="22">
        <f t="shared" si="89"/>
        <v>1.2067510319243755</v>
      </c>
      <c r="AR364" s="22">
        <f t="shared" si="89"/>
        <v>1.2246112935298172</v>
      </c>
      <c r="AS364" s="22">
        <f t="shared" si="89"/>
        <v>1.2420890453939994</v>
      </c>
      <c r="AT364" s="22">
        <f t="shared" si="89"/>
        <v>1.24522516350084</v>
      </c>
      <c r="AU364" s="22">
        <f t="shared" si="89"/>
        <v>1.2461646865640166</v>
      </c>
      <c r="AV364" s="22">
        <f t="shared" si="89"/>
        <v>1.2477479943442977</v>
      </c>
      <c r="AW364" s="22">
        <f t="shared" si="89"/>
        <v>1.248664145782397</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5.0987882526188445E-2</v>
      </c>
      <c r="V365" s="22">
        <f t="shared" si="89"/>
        <v>5.1101033891867161E-2</v>
      </c>
      <c r="W365" s="22">
        <f t="shared" si="89"/>
        <v>5.1256582020945206E-2</v>
      </c>
      <c r="X365" s="22">
        <f t="shared" si="89"/>
        <v>5.1473504050886305E-2</v>
      </c>
      <c r="Y365" s="22">
        <f t="shared" si="89"/>
        <v>5.1692684784116205E-2</v>
      </c>
      <c r="Z365" s="22">
        <f t="shared" si="89"/>
        <v>5.1961374104162718E-2</v>
      </c>
      <c r="AA365" s="22">
        <f t="shared" si="89"/>
        <v>5.2237456670613344E-2</v>
      </c>
      <c r="AB365" s="22">
        <f t="shared" si="89"/>
        <v>5.255243226649961E-2</v>
      </c>
      <c r="AC365" s="22">
        <f t="shared" si="89"/>
        <v>5.28752137913545E-2</v>
      </c>
      <c r="AD365" s="22">
        <f t="shared" si="89"/>
        <v>5.3558287932383181E-2</v>
      </c>
      <c r="AE365" s="22">
        <f t="shared" si="89"/>
        <v>5.4235067751284276E-2</v>
      </c>
      <c r="AF365" s="22">
        <f t="shared" si="89"/>
        <v>5.4957834978856722E-2</v>
      </c>
      <c r="AG365" s="22">
        <f t="shared" si="89"/>
        <v>5.5791044356576308E-2</v>
      </c>
      <c r="AH365" s="22">
        <f t="shared" si="89"/>
        <v>5.6596590907209005E-2</v>
      </c>
      <c r="AI365" s="22">
        <f t="shared" si="89"/>
        <v>5.7431859997235581E-2</v>
      </c>
      <c r="AJ365" s="22">
        <f t="shared" si="89"/>
        <v>5.8341314613177618E-2</v>
      </c>
      <c r="AK365" s="22">
        <f t="shared" si="89"/>
        <v>5.9200337413728314E-2</v>
      </c>
      <c r="AL365" s="22">
        <f t="shared" si="89"/>
        <v>6.00715808730828E-2</v>
      </c>
      <c r="AM365" s="22">
        <f t="shared" si="89"/>
        <v>6.0955248074423256E-2</v>
      </c>
      <c r="AN365" s="22">
        <f t="shared" si="89"/>
        <v>6.1864236373459565E-2</v>
      </c>
      <c r="AO365" s="22">
        <f t="shared" si="89"/>
        <v>6.273436767903931E-2</v>
      </c>
      <c r="AP365" s="22">
        <f t="shared" si="89"/>
        <v>6.3630826152247133E-2</v>
      </c>
      <c r="AQ365" s="22">
        <f t="shared" si="89"/>
        <v>6.4554376080506265E-2</v>
      </c>
      <c r="AR365" s="22">
        <f t="shared" si="89"/>
        <v>6.5509799373358393E-2</v>
      </c>
      <c r="AS365" s="22">
        <f t="shared" si="89"/>
        <v>6.6444760551790549E-2</v>
      </c>
      <c r="AT365" s="22">
        <f t="shared" si="89"/>
        <v>6.66125251878638E-2</v>
      </c>
      <c r="AU365" s="22">
        <f t="shared" si="89"/>
        <v>6.6662784374350609E-2</v>
      </c>
      <c r="AV365" s="22">
        <f t="shared" si="89"/>
        <v>6.6747482413296103E-2</v>
      </c>
      <c r="AW365" s="22">
        <f t="shared" si="89"/>
        <v>6.6796491349619486E-2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0.32516446366729418</v>
      </c>
      <c r="V366" s="22">
        <f t="shared" si="89"/>
        <v>0.32161835754447049</v>
      </c>
      <c r="W366" s="22">
        <f t="shared" si="89"/>
        <v>0.31879989357470184</v>
      </c>
      <c r="X366" s="22">
        <f t="shared" si="89"/>
        <v>0.31703851740880723</v>
      </c>
      <c r="Y366" s="22">
        <f t="shared" si="89"/>
        <v>0.31584155353628157</v>
      </c>
      <c r="Z366" s="22">
        <f t="shared" si="89"/>
        <v>0.31542333741744427</v>
      </c>
      <c r="AA366" s="22">
        <f t="shared" si="89"/>
        <v>0.31499718495892426</v>
      </c>
      <c r="AB366" s="22">
        <f t="shared" si="89"/>
        <v>0.31512267478555672</v>
      </c>
      <c r="AC366" s="22">
        <f t="shared" si="89"/>
        <v>0.31523579513435995</v>
      </c>
      <c r="AD366" s="22">
        <f t="shared" si="89"/>
        <v>0.31916892776149813</v>
      </c>
      <c r="AE366" s="22">
        <f t="shared" si="89"/>
        <v>0.32251851095624262</v>
      </c>
      <c r="AF366" s="22">
        <f t="shared" si="89"/>
        <v>0.32615668108522727</v>
      </c>
      <c r="AG366" s="22">
        <f t="shared" si="89"/>
        <v>0.3310682325494565</v>
      </c>
      <c r="AH366" s="22">
        <f t="shared" si="89"/>
        <v>0.33500217866628129</v>
      </c>
      <c r="AI366" s="22">
        <f t="shared" si="89"/>
        <v>0.33927317037971827</v>
      </c>
      <c r="AJ366" s="22">
        <f t="shared" si="89"/>
        <v>0.34410160376720783</v>
      </c>
      <c r="AK366" s="22">
        <f t="shared" si="89"/>
        <v>0.34762564965784504</v>
      </c>
      <c r="AL366" s="22">
        <f t="shared" si="89"/>
        <v>0.35079318781439139</v>
      </c>
      <c r="AM366" s="22">
        <f t="shared" si="89"/>
        <v>0.35360661521926884</v>
      </c>
      <c r="AN366" s="22">
        <f t="shared" si="89"/>
        <v>0.35838624445989831</v>
      </c>
      <c r="AO366" s="22">
        <f t="shared" si="89"/>
        <v>0.36221485225748246</v>
      </c>
      <c r="AP366" s="22">
        <f t="shared" si="89"/>
        <v>0.36597283410645065</v>
      </c>
      <c r="AQ366" s="22">
        <f t="shared" si="89"/>
        <v>0.36965745482817469</v>
      </c>
      <c r="AR366" s="22">
        <f t="shared" si="89"/>
        <v>0.37331483807251847</v>
      </c>
      <c r="AS366" s="22">
        <f t="shared" si="89"/>
        <v>0.37659810954383977</v>
      </c>
      <c r="AT366" s="22">
        <f t="shared" si="89"/>
        <v>0.37039897180794035</v>
      </c>
      <c r="AU366" s="22">
        <f t="shared" si="89"/>
        <v>0.36282453701960099</v>
      </c>
      <c r="AV366" s="22">
        <f t="shared" si="89"/>
        <v>0.35568293688759689</v>
      </c>
      <c r="AW366" s="22">
        <f t="shared" si="89"/>
        <v>0.34817386081172674</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2.1625877622004555</v>
      </c>
      <c r="V367" s="22">
        <f t="shared" si="91"/>
        <v>2.1390034946633691</v>
      </c>
      <c r="W367" s="22">
        <f t="shared" si="91"/>
        <v>2.120258593635497</v>
      </c>
      <c r="X367" s="22">
        <f t="shared" si="91"/>
        <v>2.1085441199871933</v>
      </c>
      <c r="Y367" s="22">
        <f t="shared" si="91"/>
        <v>2.1005834117556552</v>
      </c>
      <c r="Z367" s="22">
        <f t="shared" si="91"/>
        <v>2.0978019606390341</v>
      </c>
      <c r="AA367" s="22">
        <f t="shared" si="91"/>
        <v>2.0949677269062552</v>
      </c>
      <c r="AB367" s="22">
        <f t="shared" si="91"/>
        <v>2.0958023284500262</v>
      </c>
      <c r="AC367" s="22">
        <f t="shared" si="91"/>
        <v>2.0965546636813071</v>
      </c>
      <c r="AD367" s="22">
        <f t="shared" si="91"/>
        <v>2.1227129479865181</v>
      </c>
      <c r="AE367" s="22">
        <f t="shared" si="91"/>
        <v>2.144990190535502</v>
      </c>
      <c r="AF367" s="22">
        <f t="shared" si="91"/>
        <v>2.1691867528197375</v>
      </c>
      <c r="AG367" s="22">
        <f t="shared" si="91"/>
        <v>2.2018522568239756</v>
      </c>
      <c r="AH367" s="22">
        <f t="shared" si="91"/>
        <v>2.2280159514462325</v>
      </c>
      <c r="AI367" s="22">
        <f t="shared" si="91"/>
        <v>2.2564212522831317</v>
      </c>
      <c r="AJ367" s="22">
        <f t="shared" si="91"/>
        <v>2.2885339586859725</v>
      </c>
      <c r="AK367" s="22">
        <f t="shared" si="91"/>
        <v>2.3119715091199051</v>
      </c>
      <c r="AL367" s="22">
        <f t="shared" si="91"/>
        <v>2.3330380155160624</v>
      </c>
      <c r="AM367" s="22">
        <f t="shared" si="91"/>
        <v>2.3517494196068016</v>
      </c>
      <c r="AN367" s="22">
        <f t="shared" si="91"/>
        <v>2.3835375417990745</v>
      </c>
      <c r="AO367" s="22">
        <f t="shared" si="91"/>
        <v>2.4090006575280825</v>
      </c>
      <c r="AP367" s="22">
        <f t="shared" si="91"/>
        <v>2.4339940576847026</v>
      </c>
      <c r="AQ367" s="22">
        <f t="shared" si="91"/>
        <v>2.4584995512779502</v>
      </c>
      <c r="AR367" s="22">
        <f t="shared" si="91"/>
        <v>2.4828238952012995</v>
      </c>
      <c r="AS367" s="22">
        <f t="shared" si="91"/>
        <v>2.5046601150138263</v>
      </c>
      <c r="AT367" s="22">
        <f t="shared" si="91"/>
        <v>2.4634311957996768</v>
      </c>
      <c r="AU367" s="22">
        <f t="shared" si="91"/>
        <v>2.41305551884499</v>
      </c>
      <c r="AV367" s="22">
        <f t="shared" si="91"/>
        <v>2.3655585172544238</v>
      </c>
      <c r="AW367" s="22">
        <f t="shared" si="91"/>
        <v>2.3156175247979878</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0.40488405007514677</v>
      </c>
      <c r="V368" s="22">
        <f t="shared" si="91"/>
        <v>0.40986348765236291</v>
      </c>
      <c r="W368" s="22">
        <f t="shared" si="91"/>
        <v>0.41569058377599444</v>
      </c>
      <c r="X368" s="22">
        <f t="shared" si="91"/>
        <v>0.42287337687881998</v>
      </c>
      <c r="Y368" s="22">
        <f t="shared" si="91"/>
        <v>0.43083948909294068</v>
      </c>
      <c r="Z368" s="22">
        <f t="shared" si="91"/>
        <v>0.43994434757272466</v>
      </c>
      <c r="AA368" s="22">
        <f t="shared" si="91"/>
        <v>0.44914387642432319</v>
      </c>
      <c r="AB368" s="22">
        <f t="shared" si="91"/>
        <v>0.45925869645881551</v>
      </c>
      <c r="AC368" s="22">
        <f t="shared" si="91"/>
        <v>0.46950747064421172</v>
      </c>
      <c r="AD368" s="22">
        <f t="shared" si="91"/>
        <v>0.4911298246659957</v>
      </c>
      <c r="AE368" s="22">
        <f t="shared" si="91"/>
        <v>0.51277376246560891</v>
      </c>
      <c r="AF368" s="22">
        <f t="shared" si="91"/>
        <v>0.53583187032759139</v>
      </c>
      <c r="AG368" s="22">
        <f t="shared" si="91"/>
        <v>0.56207643628355086</v>
      </c>
      <c r="AH368" s="22">
        <f t="shared" si="91"/>
        <v>0.58783353973330543</v>
      </c>
      <c r="AI368" s="22">
        <f t="shared" si="91"/>
        <v>0.61538528738750753</v>
      </c>
      <c r="AJ368" s="22">
        <f t="shared" si="91"/>
        <v>0.64527661326693864</v>
      </c>
      <c r="AK368" s="22">
        <f t="shared" si="91"/>
        <v>0.67408134085626836</v>
      </c>
      <c r="AL368" s="22">
        <f t="shared" si="91"/>
        <v>0.70352819443026682</v>
      </c>
      <c r="AM368" s="22">
        <f t="shared" si="91"/>
        <v>0.73363212375574727</v>
      </c>
      <c r="AN368" s="22">
        <f t="shared" si="91"/>
        <v>0.76452787642144748</v>
      </c>
      <c r="AO368" s="22">
        <f t="shared" si="91"/>
        <v>0.79457240409376606</v>
      </c>
      <c r="AP368" s="22">
        <f t="shared" si="91"/>
        <v>0.82563458221528374</v>
      </c>
      <c r="AQ368" s="22">
        <f t="shared" si="91"/>
        <v>0.85775303306019013</v>
      </c>
      <c r="AR368" s="22">
        <f t="shared" si="91"/>
        <v>0.89108515119874909</v>
      </c>
      <c r="AS368" s="22">
        <f t="shared" si="91"/>
        <v>0.92483899080099408</v>
      </c>
      <c r="AT368" s="22">
        <f t="shared" si="91"/>
        <v>0.93598793483320897</v>
      </c>
      <c r="AU368" s="22">
        <f t="shared" si="91"/>
        <v>0.94359082835355401</v>
      </c>
      <c r="AV368" s="22">
        <f t="shared" si="91"/>
        <v>0.95217451073973358</v>
      </c>
      <c r="AW368" s="22">
        <f t="shared" si="91"/>
        <v>0.95962583467377616</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5.9727899526368568E-2</v>
      </c>
      <c r="V369" s="22">
        <f t="shared" si="91"/>
        <v>5.9836675729280198E-2</v>
      </c>
      <c r="W369" s="22">
        <f t="shared" si="91"/>
        <v>5.9959249399707856E-2</v>
      </c>
      <c r="X369" s="22">
        <f t="shared" si="91"/>
        <v>6.0095351868613554E-2</v>
      </c>
      <c r="Y369" s="22">
        <f t="shared" si="91"/>
        <v>6.0177634005082255E-2</v>
      </c>
      <c r="Z369" s="22">
        <f t="shared" si="91"/>
        <v>6.0271320258102265E-2</v>
      </c>
      <c r="AA369" s="22">
        <f t="shared" si="91"/>
        <v>6.0374981580126101E-2</v>
      </c>
      <c r="AB369" s="22">
        <f t="shared" si="91"/>
        <v>6.0488842365611209E-2</v>
      </c>
      <c r="AC369" s="22">
        <f t="shared" si="91"/>
        <v>6.0611811942094841E-2</v>
      </c>
      <c r="AD369" s="22">
        <f t="shared" si="91"/>
        <v>6.06983759275012E-2</v>
      </c>
      <c r="AE369" s="22">
        <f t="shared" si="91"/>
        <v>6.0792530225501393E-2</v>
      </c>
      <c r="AF369" s="22">
        <f t="shared" si="91"/>
        <v>6.0895083008995501E-2</v>
      </c>
      <c r="AG369" s="22">
        <f t="shared" si="91"/>
        <v>6.1007134766683534E-2</v>
      </c>
      <c r="AH369" s="22">
        <f t="shared" si="91"/>
        <v>6.1125412792503671E-2</v>
      </c>
      <c r="AI369" s="22">
        <f t="shared" si="91"/>
        <v>6.1201054673147869E-2</v>
      </c>
      <c r="AJ369" s="22">
        <f t="shared" si="91"/>
        <v>6.1284263591400136E-2</v>
      </c>
      <c r="AK369" s="22">
        <f t="shared" si="91"/>
        <v>6.1372109438900577E-2</v>
      </c>
      <c r="AL369" s="22">
        <f t="shared" si="91"/>
        <v>6.1465744375397952E-2</v>
      </c>
      <c r="AM369" s="22">
        <f t="shared" si="91"/>
        <v>6.15649807034492E-2</v>
      </c>
      <c r="AN369" s="22">
        <f t="shared" si="91"/>
        <v>6.1623491081048712E-2</v>
      </c>
      <c r="AO369" s="22">
        <f t="shared" si="91"/>
        <v>6.1685855939589557E-2</v>
      </c>
      <c r="AP369" s="22">
        <f t="shared" si="91"/>
        <v>6.1753325345994238E-2</v>
      </c>
      <c r="AQ369" s="22">
        <f t="shared" si="91"/>
        <v>6.1825763222221122E-2</v>
      </c>
      <c r="AR369" s="22">
        <f t="shared" si="91"/>
        <v>6.190313080298479E-2</v>
      </c>
      <c r="AS369" s="22">
        <f t="shared" si="91"/>
        <v>6.1937271693977246E-2</v>
      </c>
      <c r="AT369" s="22">
        <f t="shared" si="91"/>
        <v>6.1958552786276926E-2</v>
      </c>
      <c r="AU369" s="22">
        <f t="shared" si="91"/>
        <v>6.1980930819069795E-2</v>
      </c>
      <c r="AV369" s="22">
        <f t="shared" si="91"/>
        <v>6.2007580683895905E-2</v>
      </c>
      <c r="AW369" s="22">
        <f t="shared" si="91"/>
        <v>6.203687329368316E-2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4.8610391330714729E-2</v>
      </c>
      <c r="V370" s="22">
        <f t="shared" si="91"/>
        <v>4.8698920373807381E-2</v>
      </c>
      <c r="W370" s="22">
        <f t="shared" si="91"/>
        <v>4.8798678679952065E-2</v>
      </c>
      <c r="X370" s="22">
        <f t="shared" si="91"/>
        <v>4.8909447589072369E-2</v>
      </c>
      <c r="Y370" s="22">
        <f t="shared" si="91"/>
        <v>4.8976414063450151E-2</v>
      </c>
      <c r="Z370" s="22">
        <f t="shared" si="91"/>
        <v>4.9052661938525685E-2</v>
      </c>
      <c r="AA370" s="22">
        <f t="shared" si="91"/>
        <v>4.9137028163847463E-2</v>
      </c>
      <c r="AB370" s="22">
        <f t="shared" si="91"/>
        <v>4.9229695366001629E-2</v>
      </c>
      <c r="AC370" s="22">
        <f t="shared" si="91"/>
        <v>4.9329775885859906E-2</v>
      </c>
      <c r="AD370" s="22">
        <f t="shared" si="91"/>
        <v>4.9400227203236169E-2</v>
      </c>
      <c r="AE370" s="22">
        <f t="shared" si="91"/>
        <v>4.9476856003303669E-2</v>
      </c>
      <c r="AF370" s="22">
        <f t="shared" si="91"/>
        <v>4.9560320028947183E-2</v>
      </c>
      <c r="AG370" s="22">
        <f t="shared" si="91"/>
        <v>4.9651514928377813E-2</v>
      </c>
      <c r="AH370" s="22">
        <f t="shared" si="91"/>
        <v>4.9747777163724013E-2</v>
      </c>
      <c r="AI370" s="22">
        <f t="shared" si="91"/>
        <v>4.9809339372478424E-2</v>
      </c>
      <c r="AJ370" s="22">
        <f t="shared" si="91"/>
        <v>4.9877060121249484E-2</v>
      </c>
      <c r="AK370" s="22">
        <f t="shared" si="91"/>
        <v>4.9948554700125304E-2</v>
      </c>
      <c r="AL370" s="22">
        <f t="shared" si="91"/>
        <v>5.0024760810526939E-2</v>
      </c>
      <c r="AM370" s="22">
        <f t="shared" si="91"/>
        <v>5.0105525692249665E-2</v>
      </c>
      <c r="AN370" s="22">
        <f t="shared" si="91"/>
        <v>5.015314518623111E-2</v>
      </c>
      <c r="AO370" s="22">
        <f t="shared" si="91"/>
        <v>5.0203901703754654E-2</v>
      </c>
      <c r="AP370" s="22">
        <f t="shared" si="91"/>
        <v>5.0258812629372172E-2</v>
      </c>
      <c r="AQ370" s="22">
        <f t="shared" si="91"/>
        <v>5.0317767214055016E-2</v>
      </c>
      <c r="AR370" s="22">
        <f t="shared" si="91"/>
        <v>5.0380733908130228E-2</v>
      </c>
      <c r="AS370" s="22">
        <f t="shared" si="91"/>
        <v>5.0408519952586543E-2</v>
      </c>
      <c r="AT370" s="22">
        <f t="shared" si="91"/>
        <v>5.042583986895454E-2</v>
      </c>
      <c r="AU370" s="22">
        <f t="shared" si="91"/>
        <v>5.0444052545775574E-2</v>
      </c>
      <c r="AV370" s="22">
        <f t="shared" si="91"/>
        <v>5.0465741913196513E-2</v>
      </c>
      <c r="AW370" s="22">
        <f t="shared" si="91"/>
        <v>5.0489582115784373E-2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7.5542064381065093E-3</v>
      </c>
      <c r="V371" s="22">
        <f t="shared" si="91"/>
        <v>7.5782813675955053E-3</v>
      </c>
      <c r="W371" s="22">
        <f t="shared" si="91"/>
        <v>7.6044384869322105E-3</v>
      </c>
      <c r="X371" s="22">
        <f t="shared" si="91"/>
        <v>7.6326502436862044E-3</v>
      </c>
      <c r="Y371" s="22">
        <f t="shared" si="91"/>
        <v>7.6502183183195108E-3</v>
      </c>
      <c r="Z371" s="22">
        <f t="shared" si="91"/>
        <v>7.6695343884536143E-3</v>
      </c>
      <c r="AA371" s="22">
        <f t="shared" si="91"/>
        <v>7.6903444181301598E-3</v>
      </c>
      <c r="AB371" s="22">
        <f t="shared" si="91"/>
        <v>7.7127045569016627E-3</v>
      </c>
      <c r="AC371" s="22">
        <f t="shared" si="91"/>
        <v>7.7364223542177131E-3</v>
      </c>
      <c r="AD371" s="22">
        <f t="shared" si="91"/>
        <v>7.7530063506026335E-3</v>
      </c>
      <c r="AE371" s="22">
        <f t="shared" si="91"/>
        <v>7.7707203598988521E-3</v>
      </c>
      <c r="AF371" s="22">
        <f t="shared" si="91"/>
        <v>7.7897236704747713E-3</v>
      </c>
      <c r="AG371" s="22">
        <f t="shared" si="91"/>
        <v>7.8102274542581739E-3</v>
      </c>
      <c r="AH371" s="22">
        <f t="shared" si="91"/>
        <v>7.8316297580619931E-3</v>
      </c>
      <c r="AI371" s="22">
        <f t="shared" si="91"/>
        <v>7.8448990385486181E-3</v>
      </c>
      <c r="AJ371" s="22">
        <f t="shared" si="91"/>
        <v>7.8593617227037914E-3</v>
      </c>
      <c r="AK371" s="22">
        <f t="shared" si="91"/>
        <v>7.8744810835778938E-3</v>
      </c>
      <c r="AL371" s="22">
        <f t="shared" si="91"/>
        <v>7.8904746921901088E-3</v>
      </c>
      <c r="AM371" s="22">
        <f t="shared" si="91"/>
        <v>7.9073119262949854E-3</v>
      </c>
      <c r="AN371" s="22">
        <f t="shared" si="91"/>
        <v>7.9165040970348727E-3</v>
      </c>
      <c r="AO371" s="22">
        <f t="shared" si="91"/>
        <v>7.9262563140872124E-3</v>
      </c>
      <c r="AP371" s="22">
        <f t="shared" si="91"/>
        <v>7.9368004966482338E-3</v>
      </c>
      <c r="AQ371" s="22">
        <f t="shared" si="91"/>
        <v>7.9481138267067097E-3</v>
      </c>
      <c r="AR371" s="22">
        <f t="shared" si="91"/>
        <v>7.9601910376334382E-3</v>
      </c>
      <c r="AS371" s="22">
        <f t="shared" si="91"/>
        <v>7.96428083472254E-3</v>
      </c>
      <c r="AT371" s="22">
        <f t="shared" si="91"/>
        <v>7.9659377902861934E-3</v>
      </c>
      <c r="AU371" s="22">
        <f t="shared" si="91"/>
        <v>7.9677064881148139E-3</v>
      </c>
      <c r="AV371" s="22">
        <f t="shared" si="91"/>
        <v>7.9701645495979506E-3</v>
      </c>
      <c r="AW371" s="22">
        <f t="shared" si="91"/>
        <v>7.9730181485450462E-3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9.1149503577846708E-2</v>
      </c>
      <c r="V372" s="22">
        <f t="shared" si="91"/>
        <v>9.1439993107034628E-2</v>
      </c>
      <c r="W372" s="22">
        <f t="shared" si="91"/>
        <v>9.1755606462600364E-2</v>
      </c>
      <c r="X372" s="22">
        <f t="shared" si="91"/>
        <v>9.2096011195281977E-2</v>
      </c>
      <c r="Y372" s="22">
        <f t="shared" si="91"/>
        <v>9.2307988627294835E-2</v>
      </c>
      <c r="Z372" s="22">
        <f t="shared" si="91"/>
        <v>9.2541057476845587E-2</v>
      </c>
      <c r="AA372" s="22">
        <f t="shared" si="91"/>
        <v>9.2792152530971853E-2</v>
      </c>
      <c r="AB372" s="22">
        <f t="shared" si="91"/>
        <v>9.306195129350936E-2</v>
      </c>
      <c r="AC372" s="22">
        <f t="shared" si="91"/>
        <v>9.3348131644686E-2</v>
      </c>
      <c r="AD372" s="22">
        <f t="shared" si="91"/>
        <v>9.3548235130102658E-2</v>
      </c>
      <c r="AE372" s="22">
        <f t="shared" si="91"/>
        <v>9.376197341842625E-2</v>
      </c>
      <c r="AF372" s="22">
        <f t="shared" si="91"/>
        <v>9.3991268492571042E-2</v>
      </c>
      <c r="AG372" s="22">
        <f t="shared" si="91"/>
        <v>9.4238668365560607E-2</v>
      </c>
      <c r="AH372" s="22">
        <f t="shared" si="91"/>
        <v>9.4496909834485776E-2</v>
      </c>
      <c r="AI372" s="22">
        <f t="shared" si="91"/>
        <v>9.46570177609901E-2</v>
      </c>
      <c r="AJ372" s="22">
        <f t="shared" si="91"/>
        <v>9.4831525367043507E-2</v>
      </c>
      <c r="AK372" s="22">
        <f t="shared" si="91"/>
        <v>9.5013956473391989E-2</v>
      </c>
      <c r="AL372" s="22">
        <f t="shared" si="91"/>
        <v>9.5206936304876089E-2</v>
      </c>
      <c r="AM372" s="22">
        <f t="shared" si="91"/>
        <v>9.5410095371663298E-2</v>
      </c>
      <c r="AN372" s="22">
        <f t="shared" si="91"/>
        <v>9.5521008649796235E-2</v>
      </c>
      <c r="AO372" s="22">
        <f t="shared" si="91"/>
        <v>9.5638679480000252E-2</v>
      </c>
      <c r="AP372" s="22">
        <f t="shared" si="91"/>
        <v>9.5765906213072141E-2</v>
      </c>
      <c r="AQ372" s="22">
        <f t="shared" si="91"/>
        <v>9.5902413525533289E-2</v>
      </c>
      <c r="AR372" s="22">
        <f t="shared" si="91"/>
        <v>9.6048137869922806E-2</v>
      </c>
      <c r="AS372" s="22">
        <f t="shared" si="91"/>
        <v>9.6097485604520763E-2</v>
      </c>
      <c r="AT372" s="22">
        <f t="shared" si="91"/>
        <v>9.6117478528769645E-2</v>
      </c>
      <c r="AU372" s="22">
        <f t="shared" si="91"/>
        <v>9.6138819741824741E-2</v>
      </c>
      <c r="AV372" s="22">
        <f t="shared" si="91"/>
        <v>9.6168478857681275E-2</v>
      </c>
      <c r="AW372" s="22">
        <f t="shared" si="91"/>
        <v>9.6202910552071516E-2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0.10428056541130729</v>
      </c>
      <c r="V375" s="22">
        <f t="shared" si="92"/>
        <v>0.10273817955641536</v>
      </c>
      <c r="W375" s="22">
        <f t="shared" si="92"/>
        <v>0.10145552863598629</v>
      </c>
      <c r="X375" s="22">
        <f t="shared" si="92"/>
        <v>0.10053835440762707</v>
      </c>
      <c r="Y375" s="22">
        <f t="shared" si="92"/>
        <v>9.9858519543689628E-2</v>
      </c>
      <c r="Z375" s="22">
        <f t="shared" si="92"/>
        <v>9.9447707040955638E-2</v>
      </c>
      <c r="AA375" s="22">
        <f t="shared" si="92"/>
        <v>9.9046883133818917E-2</v>
      </c>
      <c r="AB375" s="22">
        <f t="shared" si="92"/>
        <v>9.8838170992434499E-2</v>
      </c>
      <c r="AC375" s="22">
        <f t="shared" si="92"/>
        <v>9.8636331075886999E-2</v>
      </c>
      <c r="AD375" s="22">
        <f t="shared" si="92"/>
        <v>0.10059832759435153</v>
      </c>
      <c r="AE375" s="22">
        <f t="shared" si="92"/>
        <v>0.10242455133755742</v>
      </c>
      <c r="AF375" s="22">
        <f t="shared" si="92"/>
        <v>0.10440410175997709</v>
      </c>
      <c r="AG375" s="22">
        <f t="shared" si="92"/>
        <v>0.10687340603336827</v>
      </c>
      <c r="AH375" s="22">
        <f t="shared" si="92"/>
        <v>0.10908219845414112</v>
      </c>
      <c r="AI375" s="22">
        <f t="shared" si="92"/>
        <v>0.11149904956243303</v>
      </c>
      <c r="AJ375" s="22">
        <f t="shared" si="92"/>
        <v>0.11418276251973131</v>
      </c>
      <c r="AK375" s="22">
        <f t="shared" si="92"/>
        <v>0.11649317237961981</v>
      </c>
      <c r="AL375" s="22">
        <f t="shared" si="92"/>
        <v>0.11875534804149991</v>
      </c>
      <c r="AM375" s="22">
        <f t="shared" si="92"/>
        <v>0.12097058670176176</v>
      </c>
      <c r="AN375" s="22">
        <f t="shared" si="92"/>
        <v>0.12333993516160081</v>
      </c>
      <c r="AO375" s="22">
        <f t="shared" si="92"/>
        <v>0.12541492674313065</v>
      </c>
      <c r="AP375" s="22">
        <f t="shared" si="92"/>
        <v>0.12751032243637175</v>
      </c>
      <c r="AQ375" s="22">
        <f t="shared" si="92"/>
        <v>0.12962661312433388</v>
      </c>
      <c r="AR375" s="22">
        <f t="shared" si="92"/>
        <v>0.13178226231309467</v>
      </c>
      <c r="AS375" s="22">
        <f t="shared" si="92"/>
        <v>0.13387040675986037</v>
      </c>
      <c r="AT375" s="22">
        <f t="shared" si="92"/>
        <v>0.13249052289739111</v>
      </c>
      <c r="AU375" s="22">
        <f t="shared" si="92"/>
        <v>0.13060251554885594</v>
      </c>
      <c r="AV375" s="22">
        <f t="shared" si="92"/>
        <v>0.12887566658933464</v>
      </c>
      <c r="AW375" s="22">
        <f t="shared" si="92"/>
        <v>0.12700945550878659</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2.6456377664760063E-2</v>
      </c>
      <c r="V376" s="22">
        <f t="shared" si="92"/>
        <v>2.6065068483410149E-2</v>
      </c>
      <c r="W376" s="22">
        <f t="shared" si="92"/>
        <v>2.5739655046792514E-2</v>
      </c>
      <c r="X376" s="22">
        <f t="shared" si="92"/>
        <v>2.5506964442611874E-2</v>
      </c>
      <c r="Y376" s="22">
        <f t="shared" si="92"/>
        <v>2.5334487741521323E-2</v>
      </c>
      <c r="Z376" s="22">
        <f t="shared" si="92"/>
        <v>2.5230263040793365E-2</v>
      </c>
      <c r="AA376" s="22">
        <f t="shared" si="92"/>
        <v>2.5128572484912244E-2</v>
      </c>
      <c r="AB376" s="22">
        <f t="shared" si="92"/>
        <v>2.5075621417626519E-2</v>
      </c>
      <c r="AC376" s="22">
        <f t="shared" si="92"/>
        <v>2.5024413860025133E-2</v>
      </c>
      <c r="AD376" s="22">
        <f t="shared" si="92"/>
        <v>2.5522179869105606E-2</v>
      </c>
      <c r="AE376" s="22">
        <f t="shared" si="92"/>
        <v>2.5985499806622646E-2</v>
      </c>
      <c r="AF376" s="22">
        <f t="shared" si="92"/>
        <v>2.6487719308170253E-2</v>
      </c>
      <c r="AG376" s="22">
        <f t="shared" si="92"/>
        <v>2.7114191231949816E-2</v>
      </c>
      <c r="AH376" s="22">
        <f t="shared" si="92"/>
        <v>2.7674570303894221E-2</v>
      </c>
      <c r="AI376" s="22">
        <f t="shared" si="92"/>
        <v>2.8287734659383341E-2</v>
      </c>
      <c r="AJ376" s="22">
        <f t="shared" si="92"/>
        <v>2.8968602885040228E-2</v>
      </c>
      <c r="AK376" s="22">
        <f t="shared" si="92"/>
        <v>2.9554762689338411E-2</v>
      </c>
      <c r="AL376" s="22">
        <f t="shared" si="92"/>
        <v>3.0128685293408199E-2</v>
      </c>
      <c r="AM376" s="22">
        <f t="shared" si="92"/>
        <v>3.0690699800927448E-2</v>
      </c>
      <c r="AN376" s="22">
        <f t="shared" si="92"/>
        <v>3.1291812553104023E-2</v>
      </c>
      <c r="AO376" s="22">
        <f t="shared" si="92"/>
        <v>3.1818245841182431E-2</v>
      </c>
      <c r="AP376" s="22">
        <f t="shared" si="92"/>
        <v>3.2349855730319919E-2</v>
      </c>
      <c r="AQ376" s="22">
        <f t="shared" si="92"/>
        <v>3.2886766759410581E-2</v>
      </c>
      <c r="AR376" s="22">
        <f t="shared" si="92"/>
        <v>3.3433663190453565E-2</v>
      </c>
      <c r="AS376" s="22">
        <f t="shared" si="92"/>
        <v>3.3963433410669631E-2</v>
      </c>
      <c r="AT376" s="22">
        <f t="shared" si="92"/>
        <v>3.3613351605349492E-2</v>
      </c>
      <c r="AU376" s="22">
        <f t="shared" si="92"/>
        <v>3.3134356931225184E-2</v>
      </c>
      <c r="AV376" s="22">
        <f t="shared" si="92"/>
        <v>3.2696248755814977E-2</v>
      </c>
      <c r="AW376" s="22">
        <f t="shared" si="92"/>
        <v>3.2222783878113177E-2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0.17614567671319886</v>
      </c>
      <c r="V377" s="22">
        <f t="shared" si="92"/>
        <v>0.17787897676794623</v>
      </c>
      <c r="W377" s="22">
        <f t="shared" si="92"/>
        <v>0.17981654601399147</v>
      </c>
      <c r="X377" s="22">
        <f t="shared" si="92"/>
        <v>0.18207649015211952</v>
      </c>
      <c r="Y377" s="22">
        <f t="shared" si="92"/>
        <v>0.18440096522571381</v>
      </c>
      <c r="Z377" s="22">
        <f t="shared" si="92"/>
        <v>0.18699045607979251</v>
      </c>
      <c r="AA377" s="22">
        <f t="shared" si="92"/>
        <v>0.18959927969039292</v>
      </c>
      <c r="AB377" s="22">
        <f t="shared" si="92"/>
        <v>0.19241847629568934</v>
      </c>
      <c r="AC377" s="22">
        <f t="shared" si="92"/>
        <v>0.19526508717943455</v>
      </c>
      <c r="AD377" s="22">
        <f t="shared" si="92"/>
        <v>0.20034437202869937</v>
      </c>
      <c r="AE377" s="22">
        <f t="shared" si="92"/>
        <v>0.20538817472437035</v>
      </c>
      <c r="AF377" s="22">
        <f t="shared" si="92"/>
        <v>0.21071555491000082</v>
      </c>
      <c r="AG377" s="22">
        <f t="shared" si="92"/>
        <v>0.21672538136085742</v>
      </c>
      <c r="AH377" s="22">
        <f t="shared" si="92"/>
        <v>0.22257596850826059</v>
      </c>
      <c r="AI377" s="22">
        <f t="shared" si="92"/>
        <v>0.22868706456506227</v>
      </c>
      <c r="AJ377" s="22">
        <f t="shared" si="92"/>
        <v>0.23527051265341281</v>
      </c>
      <c r="AK377" s="22">
        <f t="shared" si="92"/>
        <v>0.24155568527344778</v>
      </c>
      <c r="AL377" s="22">
        <f t="shared" si="92"/>
        <v>0.24793050880999448</v>
      </c>
      <c r="AM377" s="22">
        <f t="shared" si="92"/>
        <v>0.25439703694313381</v>
      </c>
      <c r="AN377" s="22">
        <f t="shared" si="92"/>
        <v>0.26110092224117815</v>
      </c>
      <c r="AO377" s="22">
        <f t="shared" si="92"/>
        <v>0.2675756230534076</v>
      </c>
      <c r="AP377" s="22">
        <f t="shared" si="92"/>
        <v>0.27423152647705579</v>
      </c>
      <c r="AQ377" s="22">
        <f t="shared" si="92"/>
        <v>0.28107508262952857</v>
      </c>
      <c r="AR377" s="22">
        <f t="shared" si="92"/>
        <v>0.28813837369917716</v>
      </c>
      <c r="AS377" s="22">
        <f t="shared" si="92"/>
        <v>0.29515389972723893</v>
      </c>
      <c r="AT377" s="22">
        <f t="shared" si="92"/>
        <v>0.29726306012503578</v>
      </c>
      <c r="AU377" s="22">
        <f t="shared" si="92"/>
        <v>0.29860255687749043</v>
      </c>
      <c r="AV377" s="22">
        <f t="shared" si="92"/>
        <v>0.30014712296784329</v>
      </c>
      <c r="AW377" s="22">
        <f t="shared" si="92"/>
        <v>0.30144510826307597</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0.72752669754706611</v>
      </c>
      <c r="V378" s="22">
        <f t="shared" si="92"/>
        <v>0.72451271312196042</v>
      </c>
      <c r="W378" s="22">
        <f t="shared" si="92"/>
        <v>0.72386380729267963</v>
      </c>
      <c r="X378" s="22">
        <f t="shared" si="92"/>
        <v>0.72686692182023782</v>
      </c>
      <c r="Y378" s="22">
        <f t="shared" si="92"/>
        <v>0.73292827804926364</v>
      </c>
      <c r="Z378" s="22">
        <f t="shared" si="92"/>
        <v>0.74185915324788143</v>
      </c>
      <c r="AA378" s="22">
        <f t="shared" si="92"/>
        <v>0.75082768328919247</v>
      </c>
      <c r="AB378" s="22">
        <f t="shared" si="92"/>
        <v>0.76195899877781781</v>
      </c>
      <c r="AC378" s="22">
        <f t="shared" si="92"/>
        <v>0.77317728193781265</v>
      </c>
      <c r="AD378" s="22">
        <f t="shared" si="92"/>
        <v>0.81064770200115277</v>
      </c>
      <c r="AE378" s="22">
        <f t="shared" si="92"/>
        <v>0.84717434994982244</v>
      </c>
      <c r="AF378" s="22">
        <f t="shared" si="92"/>
        <v>0.88623860906679464</v>
      </c>
      <c r="AG378" s="22">
        <f t="shared" si="92"/>
        <v>0.9320843513105207</v>
      </c>
      <c r="AH378" s="22">
        <f t="shared" si="92"/>
        <v>0.97558914720321399</v>
      </c>
      <c r="AI378" s="22">
        <f t="shared" si="92"/>
        <v>1.0230772182783778</v>
      </c>
      <c r="AJ378" s="22">
        <f t="shared" si="92"/>
        <v>1.0749365154437325</v>
      </c>
      <c r="AK378" s="22">
        <f t="shared" si="92"/>
        <v>1.1230158570622424</v>
      </c>
      <c r="AL378" s="22">
        <f t="shared" si="92"/>
        <v>1.1714330012487373</v>
      </c>
      <c r="AM378" s="22">
        <f t="shared" si="92"/>
        <v>1.2202093313626119</v>
      </c>
      <c r="AN378" s="22">
        <f t="shared" si="92"/>
        <v>1.2725138572395742</v>
      </c>
      <c r="AO378" s="22">
        <f t="shared" si="92"/>
        <v>1.3218795353236785</v>
      </c>
      <c r="AP378" s="22">
        <f t="shared" si="92"/>
        <v>1.3725368987082276</v>
      </c>
      <c r="AQ378" s="22">
        <f t="shared" si="92"/>
        <v>1.4245344546022212</v>
      </c>
      <c r="AR378" s="22">
        <f t="shared" si="92"/>
        <v>1.4781775102430434</v>
      </c>
      <c r="AS378" s="22">
        <f t="shared" si="92"/>
        <v>1.5324380434637692</v>
      </c>
      <c r="AT378" s="22">
        <f t="shared" si="92"/>
        <v>1.5373540811595001</v>
      </c>
      <c r="AU378" s="22">
        <f t="shared" si="92"/>
        <v>1.5346415290130659</v>
      </c>
      <c r="AV378" s="22">
        <f t="shared" si="92"/>
        <v>1.534009523778094</v>
      </c>
      <c r="AW378" s="22">
        <f t="shared" si="92"/>
        <v>1.5310019231216234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1.1019017173571768</v>
      </c>
      <c r="V380" s="22">
        <f t="shared" si="92"/>
        <v>1.104347037264287</v>
      </c>
      <c r="W380" s="22">
        <f t="shared" si="92"/>
        <v>1.1077085957772288</v>
      </c>
      <c r="X380" s="22">
        <f t="shared" si="92"/>
        <v>1.112396508776988</v>
      </c>
      <c r="Y380" s="22">
        <f t="shared" si="92"/>
        <v>1.1171332347281706</v>
      </c>
      <c r="Z380" s="22">
        <f t="shared" si="92"/>
        <v>1.1229398932620429</v>
      </c>
      <c r="AA380" s="22">
        <f t="shared" si="92"/>
        <v>1.1289063276192273</v>
      </c>
      <c r="AB380" s="22">
        <f t="shared" si="92"/>
        <v>1.1357132812097084</v>
      </c>
      <c r="AC380" s="22">
        <f t="shared" si="92"/>
        <v>1.1426889291273503</v>
      </c>
      <c r="AD380" s="22">
        <f t="shared" si="92"/>
        <v>1.1574508790611446</v>
      </c>
      <c r="AE380" s="22">
        <f t="shared" si="92"/>
        <v>1.1720768020799477</v>
      </c>
      <c r="AF380" s="22">
        <f t="shared" ref="L380:AW387" si="94">AF1483</f>
        <v>1.1876965613218127</v>
      </c>
      <c r="AG380" s="22">
        <f t="shared" si="94"/>
        <v>1.2057030914764186</v>
      </c>
      <c r="AH380" s="22">
        <f t="shared" si="94"/>
        <v>1.2231117988707176</v>
      </c>
      <c r="AI380" s="22">
        <f t="shared" si="94"/>
        <v>1.2411628415725382</v>
      </c>
      <c r="AJ380" s="22">
        <f t="shared" si="94"/>
        <v>1.2608171114404865</v>
      </c>
      <c r="AK380" s="22">
        <f t="shared" si="94"/>
        <v>1.2793814967861539</v>
      </c>
      <c r="AL380" s="22">
        <f t="shared" si="94"/>
        <v>1.2982099834095358</v>
      </c>
      <c r="AM380" s="22">
        <f t="shared" si="94"/>
        <v>1.3173069601515912</v>
      </c>
      <c r="AN380" s="22">
        <f t="shared" si="94"/>
        <v>1.3369511524212199</v>
      </c>
      <c r="AO380" s="22">
        <f t="shared" si="94"/>
        <v>1.3557556042329248</v>
      </c>
      <c r="AP380" s="22">
        <f t="shared" si="94"/>
        <v>1.3751290138005747</v>
      </c>
      <c r="AQ380" s="22">
        <f t="shared" si="94"/>
        <v>1.3950878981784689</v>
      </c>
      <c r="AR380" s="22">
        <f t="shared" si="94"/>
        <v>1.415735599456436</v>
      </c>
      <c r="AS380" s="22">
        <f t="shared" si="94"/>
        <v>1.4359410929410399</v>
      </c>
      <c r="AT380" s="22">
        <f t="shared" si="94"/>
        <v>1.4395666630067512</v>
      </c>
      <c r="AU380" s="22">
        <f t="shared" si="94"/>
        <v>1.4406528168370132</v>
      </c>
      <c r="AV380" s="22">
        <f t="shared" si="94"/>
        <v>1.442483230455835</v>
      </c>
      <c r="AW380" s="22">
        <f t="shared" si="94"/>
        <v>1.443542365066355</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0.75040260882848964</v>
      </c>
      <c r="V381" s="22">
        <f t="shared" si="94"/>
        <v>0.75206788841632533</v>
      </c>
      <c r="W381" s="22">
        <f t="shared" si="94"/>
        <v>0.75435713276371708</v>
      </c>
      <c r="X381" s="22">
        <f t="shared" si="94"/>
        <v>0.75754963359166516</v>
      </c>
      <c r="Y381" s="22">
        <f t="shared" si="94"/>
        <v>0.760775376373515</v>
      </c>
      <c r="Z381" s="22">
        <f t="shared" si="94"/>
        <v>0.76472975056474957</v>
      </c>
      <c r="AA381" s="22">
        <f t="shared" si="94"/>
        <v>0.76879293318485942</v>
      </c>
      <c r="AB381" s="22">
        <f t="shared" si="94"/>
        <v>0.773428515153751</v>
      </c>
      <c r="AC381" s="22">
        <f t="shared" si="94"/>
        <v>0.7781789791136603</v>
      </c>
      <c r="AD381" s="22">
        <f t="shared" si="94"/>
        <v>0.78823196802113116</v>
      </c>
      <c r="AE381" s="22">
        <f t="shared" si="94"/>
        <v>0.79819232166878484</v>
      </c>
      <c r="AF381" s="22">
        <f t="shared" si="94"/>
        <v>0.80882948458425841</v>
      </c>
      <c r="AG381" s="22">
        <f t="shared" si="94"/>
        <v>0.82109205482180458</v>
      </c>
      <c r="AH381" s="22">
        <f t="shared" si="94"/>
        <v>0.83294750366922621</v>
      </c>
      <c r="AI381" s="22">
        <f t="shared" si="94"/>
        <v>0.84524038725598427</v>
      </c>
      <c r="AJ381" s="22">
        <f t="shared" si="94"/>
        <v>0.85862507951229627</v>
      </c>
      <c r="AK381" s="22">
        <f t="shared" si="94"/>
        <v>0.87126755295184966</v>
      </c>
      <c r="AL381" s="22">
        <f t="shared" si="94"/>
        <v>0.88408988116853038</v>
      </c>
      <c r="AM381" s="22">
        <f t="shared" si="94"/>
        <v>0.89709505299306103</v>
      </c>
      <c r="AN381" s="22">
        <f t="shared" si="94"/>
        <v>0.91047288233596557</v>
      </c>
      <c r="AO381" s="22">
        <f t="shared" si="94"/>
        <v>0.923278842681446</v>
      </c>
      <c r="AP381" s="22">
        <f t="shared" si="94"/>
        <v>0.93647226715158449</v>
      </c>
      <c r="AQ381" s="22">
        <f t="shared" si="94"/>
        <v>0.95006440397336878</v>
      </c>
      <c r="AR381" s="22">
        <f t="shared" si="94"/>
        <v>0.96412562981704841</v>
      </c>
      <c r="AS381" s="22">
        <f t="shared" si="94"/>
        <v>0.97788570912782347</v>
      </c>
      <c r="AT381" s="22">
        <f t="shared" si="94"/>
        <v>0.98035474714904147</v>
      </c>
      <c r="AU381" s="22">
        <f t="shared" si="94"/>
        <v>0.98109442533900959</v>
      </c>
      <c r="AV381" s="22">
        <f t="shared" si="94"/>
        <v>0.98234094953727802</v>
      </c>
      <c r="AW381" s="22">
        <f t="shared" si="94"/>
        <v>0.98306222745373362</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12.481060221572905</v>
      </c>
      <c r="V382" s="22">
        <f t="shared" si="94"/>
        <v>12.344947057262504</v>
      </c>
      <c r="W382" s="22">
        <f t="shared" si="94"/>
        <v>12.236763591756228</v>
      </c>
      <c r="X382" s="22">
        <f t="shared" si="94"/>
        <v>12.169155213671388</v>
      </c>
      <c r="Y382" s="22">
        <f t="shared" si="94"/>
        <v>12.123211145837072</v>
      </c>
      <c r="Z382" s="22">
        <f t="shared" si="94"/>
        <v>12.107158405922103</v>
      </c>
      <c r="AA382" s="22">
        <f t="shared" si="94"/>
        <v>12.090801038827392</v>
      </c>
      <c r="AB382" s="22">
        <f t="shared" si="94"/>
        <v>12.095617820051674</v>
      </c>
      <c r="AC382" s="22">
        <f t="shared" si="94"/>
        <v>12.099959813238058</v>
      </c>
      <c r="AD382" s="22">
        <f t="shared" si="94"/>
        <v>12.250928540340333</v>
      </c>
      <c r="AE382" s="22">
        <f t="shared" si="94"/>
        <v>12.379498400340626</v>
      </c>
      <c r="AF382" s="22">
        <f t="shared" si="94"/>
        <v>12.519145334584479</v>
      </c>
      <c r="AG382" s="22">
        <f t="shared" si="94"/>
        <v>12.70766953220136</v>
      </c>
      <c r="AH382" s="22">
        <f t="shared" si="94"/>
        <v>12.858669484160288</v>
      </c>
      <c r="AI382" s="22">
        <f t="shared" si="94"/>
        <v>13.022606539827569</v>
      </c>
      <c r="AJ382" s="22">
        <f t="shared" si="94"/>
        <v>13.207940346620095</v>
      </c>
      <c r="AK382" s="22">
        <f t="shared" si="94"/>
        <v>13.343206754543544</v>
      </c>
      <c r="AL382" s="22">
        <f t="shared" si="94"/>
        <v>13.464789027219062</v>
      </c>
      <c r="AM382" s="22">
        <f t="shared" si="94"/>
        <v>13.572779170032538</v>
      </c>
      <c r="AN382" s="22">
        <f t="shared" si="94"/>
        <v>13.756239686339526</v>
      </c>
      <c r="AO382" s="22">
        <f t="shared" si="94"/>
        <v>13.903196349277103</v>
      </c>
      <c r="AP382" s="22">
        <f t="shared" si="94"/>
        <v>14.047442117217296</v>
      </c>
      <c r="AQ382" s="22">
        <f t="shared" si="94"/>
        <v>14.188872003505695</v>
      </c>
      <c r="AR382" s="22">
        <f t="shared" si="94"/>
        <v>14.329256410864343</v>
      </c>
      <c r="AS382" s="22">
        <f t="shared" si="94"/>
        <v>14.45528097238981</v>
      </c>
      <c r="AT382" s="22">
        <f t="shared" si="94"/>
        <v>14.217334271415888</v>
      </c>
      <c r="AU382" s="22">
        <f t="shared" si="94"/>
        <v>13.926598390651352</v>
      </c>
      <c r="AV382" s="22">
        <f t="shared" si="94"/>
        <v>13.652476365382505</v>
      </c>
      <c r="AW382" s="22">
        <f t="shared" si="94"/>
        <v>13.36424920287436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7.8481007499210067</v>
      </c>
      <c r="V383" s="22">
        <f t="shared" si="94"/>
        <v>7.7625126822460988</v>
      </c>
      <c r="W383" s="22">
        <f t="shared" si="94"/>
        <v>7.6944868317417239</v>
      </c>
      <c r="X383" s="22">
        <f t="shared" si="94"/>
        <v>7.6519746289857826</v>
      </c>
      <c r="Y383" s="22">
        <f t="shared" si="94"/>
        <v>7.6230849620164909</v>
      </c>
      <c r="Z383" s="22">
        <f t="shared" si="94"/>
        <v>7.612990986190046</v>
      </c>
      <c r="AA383" s="22">
        <f t="shared" si="94"/>
        <v>7.6027054605468916</v>
      </c>
      <c r="AB383" s="22">
        <f t="shared" si="94"/>
        <v>7.6057342564718695</v>
      </c>
      <c r="AC383" s="22">
        <f t="shared" si="94"/>
        <v>7.6084645052950659</v>
      </c>
      <c r="AD383" s="22">
        <f t="shared" si="94"/>
        <v>7.7033937628542999</v>
      </c>
      <c r="AE383" s="22">
        <f t="shared" si="94"/>
        <v>7.7842385946852906</v>
      </c>
      <c r="AF383" s="22">
        <f t="shared" si="94"/>
        <v>7.8720486997490475</v>
      </c>
      <c r="AG383" s="22">
        <f t="shared" si="94"/>
        <v>7.9905928675063622</v>
      </c>
      <c r="AH383" s="22">
        <f t="shared" si="94"/>
        <v>8.085541759280682</v>
      </c>
      <c r="AI383" s="22">
        <f t="shared" si="94"/>
        <v>8.1886255123178167</v>
      </c>
      <c r="AJ383" s="22">
        <f t="shared" si="94"/>
        <v>8.3051635597474807</v>
      </c>
      <c r="AK383" s="22">
        <f t="shared" si="94"/>
        <v>8.3902191863222342</v>
      </c>
      <c r="AL383" s="22">
        <f t="shared" si="94"/>
        <v>8.4666702175986153</v>
      </c>
      <c r="AM383" s="22">
        <f t="shared" si="94"/>
        <v>8.534574506637588</v>
      </c>
      <c r="AN383" s="22">
        <f t="shared" si="94"/>
        <v>8.6499346274966431</v>
      </c>
      <c r="AO383" s="22">
        <f t="shared" si="94"/>
        <v>8.7423410958680403</v>
      </c>
      <c r="AP383" s="22">
        <f t="shared" si="94"/>
        <v>8.8330429512751323</v>
      </c>
      <c r="AQ383" s="22">
        <f t="shared" si="94"/>
        <v>8.9219741780248203</v>
      </c>
      <c r="AR383" s="22">
        <f t="shared" si="94"/>
        <v>9.0102480067789106</v>
      </c>
      <c r="AS383" s="22">
        <f t="shared" si="94"/>
        <v>9.0894923528727567</v>
      </c>
      <c r="AT383" s="22">
        <f t="shared" si="94"/>
        <v>8.9398712750794722</v>
      </c>
      <c r="AU383" s="22">
        <f t="shared" si="94"/>
        <v>8.7570563183890755</v>
      </c>
      <c r="AV383" s="22">
        <f t="shared" si="94"/>
        <v>8.5846881674555693</v>
      </c>
      <c r="AW383" s="22">
        <f t="shared" si="94"/>
        <v>8.4034506948314061</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5.9368092902715741</v>
      </c>
      <c r="V385" s="22">
        <f t="shared" si="94"/>
        <v>5.9476213827296576</v>
      </c>
      <c r="W385" s="22">
        <f t="shared" si="94"/>
        <v>5.9598049102119255</v>
      </c>
      <c r="X385" s="22">
        <f t="shared" si="94"/>
        <v>5.9733331676633945</v>
      </c>
      <c r="Y385" s="22">
        <f t="shared" si="94"/>
        <v>5.9815118137581766</v>
      </c>
      <c r="Z385" s="22">
        <f t="shared" si="94"/>
        <v>5.9908240015583578</v>
      </c>
      <c r="AA385" s="22">
        <f t="shared" si="94"/>
        <v>6.0011276871812091</v>
      </c>
      <c r="AB385" s="22">
        <f t="shared" si="94"/>
        <v>6.01244517489509</v>
      </c>
      <c r="AC385" s="22">
        <f t="shared" si="94"/>
        <v>6.024668054485331</v>
      </c>
      <c r="AD385" s="22">
        <f t="shared" si="94"/>
        <v>6.0332723060468076</v>
      </c>
      <c r="AE385" s="22">
        <f t="shared" si="94"/>
        <v>6.0426310163901986</v>
      </c>
      <c r="AF385" s="22">
        <f t="shared" si="94"/>
        <v>6.0528245159543719</v>
      </c>
      <c r="AG385" s="22">
        <f t="shared" si="94"/>
        <v>6.0639621906643262</v>
      </c>
      <c r="AH385" s="22">
        <f t="shared" si="94"/>
        <v>6.0757187414235574</v>
      </c>
      <c r="AI385" s="22">
        <f t="shared" si="94"/>
        <v>6.0832373620899975</v>
      </c>
      <c r="AJ385" s="22">
        <f t="shared" si="94"/>
        <v>6.0915081280608563</v>
      </c>
      <c r="AK385" s="22">
        <f t="shared" si="94"/>
        <v>6.1002397936256587</v>
      </c>
      <c r="AL385" s="22">
        <f t="shared" si="94"/>
        <v>6.1095468806871454</v>
      </c>
      <c r="AM385" s="22">
        <f t="shared" si="94"/>
        <v>6.1194107325717573</v>
      </c>
      <c r="AN385" s="22">
        <f t="shared" si="94"/>
        <v>6.1252265231162868</v>
      </c>
      <c r="AO385" s="22">
        <f t="shared" si="94"/>
        <v>6.1314254397784804</v>
      </c>
      <c r="AP385" s="22">
        <f t="shared" si="94"/>
        <v>6.1381317361982228</v>
      </c>
      <c r="AQ385" s="22">
        <f t="shared" si="94"/>
        <v>6.1453318865460762</v>
      </c>
      <c r="AR385" s="22">
        <f t="shared" si="94"/>
        <v>6.1530220376460782</v>
      </c>
      <c r="AS385" s="22">
        <f t="shared" si="94"/>
        <v>6.1564155599435209</v>
      </c>
      <c r="AT385" s="22">
        <f t="shared" si="94"/>
        <v>6.1585308492383684</v>
      </c>
      <c r="AU385" s="22">
        <f t="shared" si="94"/>
        <v>6.1607551717750102</v>
      </c>
      <c r="AV385" s="22">
        <f t="shared" si="94"/>
        <v>6.1634041041221836</v>
      </c>
      <c r="AW385" s="22">
        <f t="shared" si="94"/>
        <v>6.1663157189504343</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0.66272321245422106</v>
      </c>
      <c r="V386" s="22">
        <f t="shared" si="94"/>
        <v>0.66393016122027193</v>
      </c>
      <c r="W386" s="22">
        <f t="shared" si="94"/>
        <v>0.66529020262926652</v>
      </c>
      <c r="X386" s="22">
        <f t="shared" si="94"/>
        <v>0.66680035560855078</v>
      </c>
      <c r="Y386" s="22">
        <f t="shared" si="94"/>
        <v>0.66771333400291188</v>
      </c>
      <c r="Z386" s="22">
        <f t="shared" si="94"/>
        <v>0.66875284912158439</v>
      </c>
      <c r="AA386" s="22">
        <f t="shared" si="94"/>
        <v>0.66990304467313821</v>
      </c>
      <c r="AB386" s="22">
        <f t="shared" si="94"/>
        <v>0.6711664104724987</v>
      </c>
      <c r="AC386" s="22">
        <f t="shared" si="94"/>
        <v>0.6725308447386894</v>
      </c>
      <c r="AD386" s="22">
        <f t="shared" si="94"/>
        <v>0.6734913332699497</v>
      </c>
      <c r="AE386" s="22">
        <f t="shared" si="94"/>
        <v>0.67453604167811176</v>
      </c>
      <c r="AF386" s="22">
        <f t="shared" si="94"/>
        <v>0.67567393721206293</v>
      </c>
      <c r="AG386" s="22">
        <f t="shared" si="94"/>
        <v>0.67691723057086206</v>
      </c>
      <c r="AH386" s="22">
        <f t="shared" si="94"/>
        <v>0.67822960877026039</v>
      </c>
      <c r="AI386" s="22">
        <f t="shared" si="94"/>
        <v>0.67906890883830417</v>
      </c>
      <c r="AJ386" s="22">
        <f t="shared" si="94"/>
        <v>0.67999217053085115</v>
      </c>
      <c r="AK386" s="22">
        <f t="shared" si="94"/>
        <v>0.68096688222702506</v>
      </c>
      <c r="AL386" s="22">
        <f t="shared" si="94"/>
        <v>0.6820058279526503</v>
      </c>
      <c r="AM386" s="22">
        <f t="shared" si="94"/>
        <v>0.68310692507208359</v>
      </c>
      <c r="AN386" s="22">
        <f t="shared" si="94"/>
        <v>0.68375613901920285</v>
      </c>
      <c r="AO386" s="22">
        <f t="shared" si="94"/>
        <v>0.68444812115358522</v>
      </c>
      <c r="AP386" s="22">
        <f t="shared" si="94"/>
        <v>0.68519674185026924</v>
      </c>
      <c r="AQ386" s="22">
        <f t="shared" si="94"/>
        <v>0.68600049122731277</v>
      </c>
      <c r="AR386" s="22">
        <f t="shared" si="94"/>
        <v>0.68685893915650653</v>
      </c>
      <c r="AS386" s="22">
        <f t="shared" si="94"/>
        <v>0.68723775644514373</v>
      </c>
      <c r="AT386" s="22">
        <f t="shared" si="94"/>
        <v>0.68747388518841468</v>
      </c>
      <c r="AU386" s="22">
        <f t="shared" si="94"/>
        <v>0.68772218526088502</v>
      </c>
      <c r="AV386" s="22">
        <f t="shared" si="94"/>
        <v>0.68801788432562838</v>
      </c>
      <c r="AW386" s="22">
        <f t="shared" si="94"/>
        <v>0.68834290651146324</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0.75086991704070716</v>
      </c>
      <c r="V387" s="22">
        <f t="shared" si="95"/>
        <v>0.75326290702003529</v>
      </c>
      <c r="W387" s="22">
        <f t="shared" si="95"/>
        <v>0.7558628616529004</v>
      </c>
      <c r="X387" s="22">
        <f t="shared" si="95"/>
        <v>0.75866704229411064</v>
      </c>
      <c r="Y387" s="22">
        <f t="shared" si="95"/>
        <v>0.76041326657995134</v>
      </c>
      <c r="Z387" s="22">
        <f t="shared" si="95"/>
        <v>0.76233323740653391</v>
      </c>
      <c r="AA387" s="22">
        <f t="shared" si="95"/>
        <v>0.7644017042117327</v>
      </c>
      <c r="AB387" s="22">
        <f t="shared" si="95"/>
        <v>0.76662424812576768</v>
      </c>
      <c r="AC387" s="22">
        <f t="shared" si="95"/>
        <v>0.76898174002766417</v>
      </c>
      <c r="AD387" s="22">
        <f t="shared" si="95"/>
        <v>0.77063014930688833</v>
      </c>
      <c r="AE387" s="22">
        <f t="shared" si="95"/>
        <v>0.77239087914657267</v>
      </c>
      <c r="AF387" s="22">
        <f t="shared" si="95"/>
        <v>0.77427976242670926</v>
      </c>
      <c r="AG387" s="22">
        <f t="shared" si="95"/>
        <v>0.77631778912807148</v>
      </c>
      <c r="AH387" s="22">
        <f t="shared" si="95"/>
        <v>0.77844512655435472</v>
      </c>
      <c r="AI387" s="22">
        <f t="shared" si="95"/>
        <v>0.7797640610605554</v>
      </c>
      <c r="AJ387" s="22">
        <f t="shared" si="95"/>
        <v>0.78120161701573809</v>
      </c>
      <c r="AK387" s="22">
        <f t="shared" si="95"/>
        <v>0.78270444505442915</v>
      </c>
      <c r="AL387" s="22">
        <f t="shared" si="95"/>
        <v>0.78429417121166733</v>
      </c>
      <c r="AM387" s="22">
        <f t="shared" si="95"/>
        <v>0.78596775171004374</v>
      </c>
      <c r="AN387" s="22">
        <f t="shared" si="95"/>
        <v>0.78688143133177946</v>
      </c>
      <c r="AO387" s="22">
        <f t="shared" si="95"/>
        <v>0.78785077820746408</v>
      </c>
      <c r="AP387" s="22">
        <f t="shared" si="95"/>
        <v>0.7888988445463605</v>
      </c>
      <c r="AQ387" s="22">
        <f t="shared" si="95"/>
        <v>0.79002336229313685</v>
      </c>
      <c r="AR387" s="22">
        <f t="shared" si="95"/>
        <v>0.79122380795754044</v>
      </c>
      <c r="AS387" s="22">
        <f t="shared" si="95"/>
        <v>0.7916303239332646</v>
      </c>
      <c r="AT387" s="22">
        <f t="shared" si="95"/>
        <v>0.79179502132362767</v>
      </c>
      <c r="AU387" s="22">
        <f t="shared" si="95"/>
        <v>0.79197082562586996</v>
      </c>
      <c r="AV387" s="22">
        <f t="shared" si="95"/>
        <v>0.79221515101425422</v>
      </c>
      <c r="AW387" s="22">
        <f t="shared" si="95"/>
        <v>0.79249879187345329</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1.2426744605643545</v>
      </c>
      <c r="V388" s="22">
        <f t="shared" si="95"/>
        <v>1.2466348103722378</v>
      </c>
      <c r="W388" s="22">
        <f t="shared" si="95"/>
        <v>1.2509376824777296</v>
      </c>
      <c r="X388" s="22">
        <f t="shared" si="95"/>
        <v>1.2555785444786665</v>
      </c>
      <c r="Y388" s="22">
        <f t="shared" si="95"/>
        <v>1.2584685102013364</v>
      </c>
      <c r="Z388" s="22">
        <f t="shared" si="95"/>
        <v>1.261646022919686</v>
      </c>
      <c r="AA388" s="22">
        <f t="shared" si="95"/>
        <v>1.2650692934663017</v>
      </c>
      <c r="AB388" s="22">
        <f t="shared" si="95"/>
        <v>1.2687475584983314</v>
      </c>
      <c r="AC388" s="22">
        <f t="shared" si="95"/>
        <v>1.272649159709125</v>
      </c>
      <c r="AD388" s="22">
        <f t="shared" si="95"/>
        <v>1.2753772435827231</v>
      </c>
      <c r="AE388" s="22">
        <f t="shared" si="95"/>
        <v>1.2782912157023583</v>
      </c>
      <c r="AF388" s="22">
        <f t="shared" si="95"/>
        <v>1.2814172791628093</v>
      </c>
      <c r="AG388" s="22">
        <f t="shared" si="95"/>
        <v>1.2847901719558945</v>
      </c>
      <c r="AH388" s="22">
        <f t="shared" si="95"/>
        <v>1.2883108721845891</v>
      </c>
      <c r="AI388" s="22">
        <f t="shared" si="95"/>
        <v>1.2904936820013306</v>
      </c>
      <c r="AJ388" s="22">
        <f t="shared" si="95"/>
        <v>1.2928728079066252</v>
      </c>
      <c r="AK388" s="22">
        <f t="shared" si="95"/>
        <v>1.2953599577842783</v>
      </c>
      <c r="AL388" s="22">
        <f t="shared" si="95"/>
        <v>1.2979909222829984</v>
      </c>
      <c r="AM388" s="22">
        <f t="shared" si="95"/>
        <v>1.3007606640130009</v>
      </c>
      <c r="AN388" s="22">
        <f t="shared" si="95"/>
        <v>1.3022727852277429</v>
      </c>
      <c r="AO388" s="22">
        <f t="shared" si="95"/>
        <v>1.3038770346170228</v>
      </c>
      <c r="AP388" s="22">
        <f t="shared" si="95"/>
        <v>1.3056115631189191</v>
      </c>
      <c r="AQ388" s="22">
        <f t="shared" si="95"/>
        <v>1.3074726171479283</v>
      </c>
      <c r="AR388" s="22">
        <f t="shared" si="95"/>
        <v>1.3094593303383155</v>
      </c>
      <c r="AS388" s="22">
        <f t="shared" si="95"/>
        <v>1.3101321060207329</v>
      </c>
      <c r="AT388" s="22">
        <f t="shared" si="95"/>
        <v>1.3104046768563475</v>
      </c>
      <c r="AU388" s="22">
        <f t="shared" si="95"/>
        <v>1.3106956294055117</v>
      </c>
      <c r="AV388" s="22">
        <f t="shared" si="95"/>
        <v>1.3110999829603982</v>
      </c>
      <c r="AW388" s="22">
        <f t="shared" si="95"/>
        <v>1.3115694028208826</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0.18507774454731582</v>
      </c>
      <c r="V389" s="22">
        <f t="shared" si="95"/>
        <v>0.18475318870778257</v>
      </c>
      <c r="W389" s="22">
        <f t="shared" si="95"/>
        <v>0.18461269957531484</v>
      </c>
      <c r="X389" s="22">
        <f t="shared" si="95"/>
        <v>0.18476400663065076</v>
      </c>
      <c r="Y389" s="22">
        <f t="shared" si="95"/>
        <v>0.1852454346893917</v>
      </c>
      <c r="Z389" s="22">
        <f t="shared" si="95"/>
        <v>0.1859517633658378</v>
      </c>
      <c r="AA389" s="22">
        <f t="shared" si="95"/>
        <v>0.18664547987501798</v>
      </c>
      <c r="AB389" s="22">
        <f t="shared" si="95"/>
        <v>0.18750414951882943</v>
      </c>
      <c r="AC389" s="22">
        <f t="shared" si="95"/>
        <v>0.18835417333288468</v>
      </c>
      <c r="AD389" s="22">
        <f t="shared" si="95"/>
        <v>0.19144577743196164</v>
      </c>
      <c r="AE389" s="22">
        <f t="shared" si="95"/>
        <v>0.19443984366563877</v>
      </c>
      <c r="AF389" s="22">
        <f t="shared" si="95"/>
        <v>0.19762433002693799</v>
      </c>
      <c r="AG389" s="22">
        <f t="shared" si="95"/>
        <v>0.20134845549169711</v>
      </c>
      <c r="AH389" s="22">
        <f t="shared" si="95"/>
        <v>0.20485530492151927</v>
      </c>
      <c r="AI389" s="22">
        <f t="shared" si="95"/>
        <v>0.20876004121420597</v>
      </c>
      <c r="AJ389" s="22">
        <f t="shared" si="95"/>
        <v>0.21300801490798224</v>
      </c>
      <c r="AK389" s="22">
        <f t="shared" si="95"/>
        <v>0.21692606418584567</v>
      </c>
      <c r="AL389" s="22">
        <f t="shared" si="95"/>
        <v>0.22085294573643779</v>
      </c>
      <c r="AM389" s="22">
        <f t="shared" si="95"/>
        <v>0.22478951184627766</v>
      </c>
      <c r="AN389" s="22">
        <f t="shared" si="95"/>
        <v>0.22910330745518556</v>
      </c>
      <c r="AO389" s="22">
        <f t="shared" si="95"/>
        <v>0.23316294376236621</v>
      </c>
      <c r="AP389" s="22">
        <f t="shared" si="95"/>
        <v>0.23731513351694561</v>
      </c>
      <c r="AQ389" s="22">
        <f t="shared" si="95"/>
        <v>0.24156299233523279</v>
      </c>
      <c r="AR389" s="22">
        <f t="shared" si="95"/>
        <v>0.24593066402224678</v>
      </c>
      <c r="AS389" s="22">
        <f t="shared" si="95"/>
        <v>0.25046456926232608</v>
      </c>
      <c r="AT389" s="22">
        <f t="shared" si="95"/>
        <v>0.25094253773192082</v>
      </c>
      <c r="AU389" s="22">
        <f t="shared" si="95"/>
        <v>0.25078452314814187</v>
      </c>
      <c r="AV389" s="22">
        <f t="shared" si="95"/>
        <v>0.25078747601406304</v>
      </c>
      <c r="AW389" s="22">
        <f t="shared" si="95"/>
        <v>0.25058596915197773</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0.66007517124244464</v>
      </c>
      <c r="W407" s="22">
        <f t="shared" si="97"/>
        <v>0.66002784832559036</v>
      </c>
      <c r="X407" s="22">
        <f t="shared" si="97"/>
        <v>0.65997148582591891</v>
      </c>
      <c r="Y407" s="22">
        <f t="shared" si="97"/>
        <v>0.65990071375256643</v>
      </c>
      <c r="Z407" s="22">
        <f t="shared" ref="L407:AW414" si="98">Z1510</f>
        <v>0.65982275724596895</v>
      </c>
      <c r="AA407" s="22">
        <f t="shared" si="98"/>
        <v>0.6597336320656767</v>
      </c>
      <c r="AB407" s="22">
        <f t="shared" si="98"/>
        <v>0.65964493805240054</v>
      </c>
      <c r="AC407" s="22">
        <f t="shared" si="98"/>
        <v>0.65954805991522669</v>
      </c>
      <c r="AD407" s="22">
        <f t="shared" si="98"/>
        <v>0.65945145730271504</v>
      </c>
      <c r="AE407" s="22">
        <f t="shared" si="98"/>
        <v>0.65925479257498754</v>
      </c>
      <c r="AF407" s="22">
        <f t="shared" si="98"/>
        <v>0.65906472764247881</v>
      </c>
      <c r="AG407" s="22">
        <f t="shared" si="98"/>
        <v>0.65886772588458176</v>
      </c>
      <c r="AH407" s="22">
        <f t="shared" si="98"/>
        <v>0.65864840426990678</v>
      </c>
      <c r="AI407" s="22">
        <f t="shared" si="98"/>
        <v>0.65844155786350467</v>
      </c>
      <c r="AJ407" s="22">
        <f t="shared" si="98"/>
        <v>0.65822701505167991</v>
      </c>
      <c r="AK407" s="22">
        <f t="shared" si="98"/>
        <v>0.65800096624760029</v>
      </c>
      <c r="AL407" s="22">
        <f t="shared" si="98"/>
        <v>0.65779218785415994</v>
      </c>
      <c r="AM407" s="22">
        <f t="shared" si="98"/>
        <v>0.65758590585708043</v>
      </c>
      <c r="AN407" s="22">
        <f t="shared" si="98"/>
        <v>0.65738200041774841</v>
      </c>
      <c r="AO407" s="22">
        <f t="shared" si="98"/>
        <v>0.65717279509176152</v>
      </c>
      <c r="AP407" s="22">
        <f t="shared" si="98"/>
        <v>0.65697660121399915</v>
      </c>
      <c r="AQ407" s="22">
        <f t="shared" si="98"/>
        <v>0.6567796476758585</v>
      </c>
      <c r="AR407" s="22">
        <f t="shared" si="98"/>
        <v>0.65658191596470661</v>
      </c>
      <c r="AS407" s="22">
        <f t="shared" si="98"/>
        <v>0.65638262853025309</v>
      </c>
      <c r="AT407" s="22">
        <f t="shared" si="98"/>
        <v>0.65618729804775466</v>
      </c>
      <c r="AU407" s="22">
        <f t="shared" si="98"/>
        <v>0.65613779103687475</v>
      </c>
      <c r="AV407" s="22">
        <f t="shared" si="98"/>
        <v>0.65611086133274787</v>
      </c>
      <c r="AW407" s="22">
        <f t="shared" si="98"/>
        <v>0.65607818169023535</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8.7129922604002718E-3</v>
      </c>
      <c r="W408" s="22">
        <f t="shared" si="98"/>
        <v>8.7123675978977924E-3</v>
      </c>
      <c r="X408" s="22">
        <f t="shared" si="98"/>
        <v>8.7116236129021318E-3</v>
      </c>
      <c r="Y408" s="22">
        <f t="shared" si="98"/>
        <v>8.7106894215338813E-3</v>
      </c>
      <c r="Z408" s="22">
        <f t="shared" si="98"/>
        <v>8.7096603956467924E-3</v>
      </c>
      <c r="AA408" s="22">
        <f t="shared" si="98"/>
        <v>8.7084839432669363E-3</v>
      </c>
      <c r="AB408" s="22">
        <f t="shared" si="98"/>
        <v>8.7073131822916865E-3</v>
      </c>
      <c r="AC408" s="22">
        <f t="shared" si="98"/>
        <v>8.7060343908809956E-3</v>
      </c>
      <c r="AD408" s="22">
        <f t="shared" si="98"/>
        <v>8.7047592363958381E-3</v>
      </c>
      <c r="AE408" s="22">
        <f t="shared" si="98"/>
        <v>8.7021632619898349E-3</v>
      </c>
      <c r="AF408" s="22">
        <f t="shared" si="98"/>
        <v>8.6996544048807221E-3</v>
      </c>
      <c r="AG408" s="22">
        <f t="shared" si="98"/>
        <v>8.6970539816764812E-3</v>
      </c>
      <c r="AH408" s="22">
        <f t="shared" si="98"/>
        <v>8.6941589363627707E-3</v>
      </c>
      <c r="AI408" s="22">
        <f t="shared" si="98"/>
        <v>8.6914285637982626E-3</v>
      </c>
      <c r="AJ408" s="22">
        <f t="shared" si="98"/>
        <v>8.6885965986821731E-3</v>
      </c>
      <c r="AK408" s="22">
        <f t="shared" si="98"/>
        <v>8.6856127544683234E-3</v>
      </c>
      <c r="AL408" s="22">
        <f t="shared" si="98"/>
        <v>8.682856879674912E-3</v>
      </c>
      <c r="AM408" s="22">
        <f t="shared" si="98"/>
        <v>8.6801339573134625E-3</v>
      </c>
      <c r="AN408" s="22">
        <f t="shared" si="98"/>
        <v>8.6774424055142789E-3</v>
      </c>
      <c r="AO408" s="22">
        <f t="shared" si="98"/>
        <v>8.6746808952112529E-3</v>
      </c>
      <c r="AP408" s="22">
        <f t="shared" si="98"/>
        <v>8.6720911360247902E-3</v>
      </c>
      <c r="AQ408" s="22">
        <f t="shared" si="98"/>
        <v>8.6694913493213371E-3</v>
      </c>
      <c r="AR408" s="22">
        <f t="shared" si="98"/>
        <v>8.666881290734129E-3</v>
      </c>
      <c r="AS408" s="22">
        <f t="shared" si="98"/>
        <v>8.6642506965993391E-3</v>
      </c>
      <c r="AT408" s="22">
        <f t="shared" si="98"/>
        <v>8.6616723342303626E-3</v>
      </c>
      <c r="AU408" s="22">
        <f t="shared" si="98"/>
        <v>8.6610188416867476E-3</v>
      </c>
      <c r="AV408" s="22">
        <f t="shared" si="98"/>
        <v>8.6606633695922759E-3</v>
      </c>
      <c r="AW408" s="22">
        <f t="shared" si="98"/>
        <v>8.6602319983111065E-3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1.092839339751706</v>
      </c>
      <c r="V409" s="22">
        <f t="shared" si="98"/>
        <v>1.0884590012986415</v>
      </c>
      <c r="W409" s="22">
        <f t="shared" si="98"/>
        <v>1.0861722374431266</v>
      </c>
      <c r="X409" s="22">
        <f t="shared" si="98"/>
        <v>1.0869911214108279</v>
      </c>
      <c r="Y409" s="22">
        <f t="shared" si="98"/>
        <v>1.0894788156278201</v>
      </c>
      <c r="Z409" s="22">
        <f t="shared" si="98"/>
        <v>1.0943472306919324</v>
      </c>
      <c r="AA409" s="22">
        <f t="shared" si="98"/>
        <v>1.0992824340058134</v>
      </c>
      <c r="AB409" s="22">
        <f t="shared" si="98"/>
        <v>1.1059782625530461</v>
      </c>
      <c r="AC409" s="22">
        <f t="shared" si="98"/>
        <v>1.1127541328733426</v>
      </c>
      <c r="AD409" s="22">
        <f t="shared" si="98"/>
        <v>1.1357373605513075</v>
      </c>
      <c r="AE409" s="22">
        <f t="shared" si="98"/>
        <v>1.1575749589410607</v>
      </c>
      <c r="AF409" s="22">
        <f t="shared" si="98"/>
        <v>1.1809860041969444</v>
      </c>
      <c r="AG409" s="22">
        <f t="shared" si="98"/>
        <v>1.2091819756077173</v>
      </c>
      <c r="AH409" s="22">
        <f t="shared" si="98"/>
        <v>1.2350794934885041</v>
      </c>
      <c r="AI409" s="22">
        <f t="shared" si="98"/>
        <v>1.2628709486403595</v>
      </c>
      <c r="AJ409" s="22">
        <f t="shared" si="98"/>
        <v>1.2934118335186329</v>
      </c>
      <c r="AK409" s="22">
        <f t="shared" si="98"/>
        <v>1.3205705191042605</v>
      </c>
      <c r="AL409" s="22">
        <f t="shared" si="98"/>
        <v>1.3474536601686133</v>
      </c>
      <c r="AM409" s="22">
        <f t="shared" si="98"/>
        <v>1.3740738385187794</v>
      </c>
      <c r="AN409" s="22">
        <f t="shared" si="98"/>
        <v>1.4047500744052734</v>
      </c>
      <c r="AO409" s="22">
        <f t="shared" si="98"/>
        <v>1.4328935771270377</v>
      </c>
      <c r="AP409" s="22">
        <f t="shared" si="98"/>
        <v>1.4615735148714093</v>
      </c>
      <c r="AQ409" s="22">
        <f t="shared" si="98"/>
        <v>1.4908084199731186</v>
      </c>
      <c r="AR409" s="22">
        <f t="shared" si="98"/>
        <v>1.5207973759815956</v>
      </c>
      <c r="AS409" s="22">
        <f t="shared" si="98"/>
        <v>1.5502519330608044</v>
      </c>
      <c r="AT409" s="22">
        <f t="shared" si="98"/>
        <v>1.5449424945959094</v>
      </c>
      <c r="AU409" s="22">
        <f t="shared" si="98"/>
        <v>1.5343999995480406</v>
      </c>
      <c r="AV409" s="22">
        <f t="shared" si="98"/>
        <v>1.5253965273392394</v>
      </c>
      <c r="AW409" s="22">
        <f t="shared" si="98"/>
        <v>1.5148607007353287</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3.9807055690293072</v>
      </c>
      <c r="V410" s="22">
        <f t="shared" si="98"/>
        <v>3.9625560708146326</v>
      </c>
      <c r="W410" s="22">
        <f t="shared" si="98"/>
        <v>3.9495614007990318</v>
      </c>
      <c r="X410" s="22">
        <f t="shared" si="98"/>
        <v>3.943864336123371</v>
      </c>
      <c r="Y410" s="22">
        <f t="shared" si="98"/>
        <v>3.9400190580275929</v>
      </c>
      <c r="Z410" s="22">
        <f t="shared" si="98"/>
        <v>3.941611592754009</v>
      </c>
      <c r="AA410" s="22">
        <f t="shared" si="98"/>
        <v>3.9434781321850321</v>
      </c>
      <c r="AB410" s="22">
        <f t="shared" si="98"/>
        <v>3.9492750098765179</v>
      </c>
      <c r="AC410" s="22">
        <f t="shared" si="98"/>
        <v>3.9552941314218661</v>
      </c>
      <c r="AD410" s="22">
        <f t="shared" si="98"/>
        <v>3.9857719912410707</v>
      </c>
      <c r="AE410" s="22">
        <f t="shared" si="98"/>
        <v>4.012786525479755</v>
      </c>
      <c r="AF410" s="22">
        <f t="shared" si="98"/>
        <v>4.0420640872662528</v>
      </c>
      <c r="AG410" s="22">
        <f t="shared" si="98"/>
        <v>4.0801010364484798</v>
      </c>
      <c r="AH410" s="22">
        <f t="shared" si="98"/>
        <v>4.1120670996546611</v>
      </c>
      <c r="AI410" s="22">
        <f t="shared" si="98"/>
        <v>4.1449564534239842</v>
      </c>
      <c r="AJ410" s="22">
        <f t="shared" si="98"/>
        <v>4.1818992717021617</v>
      </c>
      <c r="AK410" s="22">
        <f t="shared" si="98"/>
        <v>4.2105750419215395</v>
      </c>
      <c r="AL410" s="22">
        <f t="shared" si="98"/>
        <v>4.2372421747994684</v>
      </c>
      <c r="AM410" s="22">
        <f t="shared" si="98"/>
        <v>4.2619108003098249</v>
      </c>
      <c r="AN410" s="22">
        <f t="shared" si="98"/>
        <v>4.2977359863750904</v>
      </c>
      <c r="AO410" s="22">
        <f t="shared" si="98"/>
        <v>4.3275381669954509</v>
      </c>
      <c r="AP410" s="22">
        <f t="shared" si="98"/>
        <v>4.3571675530763168</v>
      </c>
      <c r="AQ410" s="22">
        <f t="shared" si="98"/>
        <v>4.3866062325638868</v>
      </c>
      <c r="AR410" s="22">
        <f t="shared" si="98"/>
        <v>4.4161636348015252</v>
      </c>
      <c r="AS410" s="22">
        <f t="shared" si="98"/>
        <v>4.4419641901398546</v>
      </c>
      <c r="AT410" s="22">
        <f t="shared" si="98"/>
        <v>4.4044702040185655</v>
      </c>
      <c r="AU410" s="22">
        <f t="shared" si="98"/>
        <v>4.3578539764504418</v>
      </c>
      <c r="AV410" s="22">
        <f t="shared" si="98"/>
        <v>4.3142319052561389</v>
      </c>
      <c r="AW410" s="22">
        <f t="shared" si="98"/>
        <v>4.2682211211699421</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2.2772593407864336E-4</v>
      </c>
      <c r="W411" s="22">
        <f t="shared" si="98"/>
        <v>2.2770960767232865E-4</v>
      </c>
      <c r="X411" s="22">
        <f t="shared" si="98"/>
        <v>2.2769016260994199E-4</v>
      </c>
      <c r="Y411" s="22">
        <f t="shared" si="98"/>
        <v>2.2766574624463539E-4</v>
      </c>
      <c r="Z411" s="22">
        <f t="shared" si="98"/>
        <v>2.2763885124985932E-4</v>
      </c>
      <c r="AA411" s="22">
        <f t="shared" si="98"/>
        <v>2.2760810306265847E-4</v>
      </c>
      <c r="AB411" s="22">
        <f t="shared" si="98"/>
        <v>2.2757750362807817E-4</v>
      </c>
      <c r="AC411" s="22">
        <f t="shared" si="98"/>
        <v>2.2754408067075321E-4</v>
      </c>
      <c r="AD411" s="22">
        <f t="shared" si="98"/>
        <v>2.2751075276943662E-4</v>
      </c>
      <c r="AE411" s="22">
        <f t="shared" si="98"/>
        <v>2.274429034383707E-4</v>
      </c>
      <c r="AF411" s="22">
        <f t="shared" si="98"/>
        <v>2.2737733103665519E-4</v>
      </c>
      <c r="AG411" s="22">
        <f t="shared" si="98"/>
        <v>2.2730936543018069E-4</v>
      </c>
      <c r="AH411" s="22">
        <f t="shared" si="98"/>
        <v>2.2723369947311785E-4</v>
      </c>
      <c r="AI411" s="22">
        <f t="shared" si="98"/>
        <v>2.2716233746290909E-4</v>
      </c>
      <c r="AJ411" s="22">
        <f t="shared" si="98"/>
        <v>2.2708832019282946E-4</v>
      </c>
      <c r="AK411" s="22">
        <f t="shared" si="98"/>
        <v>2.2701033335542205E-4</v>
      </c>
      <c r="AL411" s="22">
        <f t="shared" si="98"/>
        <v>2.2693830480968513E-4</v>
      </c>
      <c r="AM411" s="22">
        <f t="shared" si="98"/>
        <v>2.2686713752069273E-4</v>
      </c>
      <c r="AN411" s="22">
        <f t="shared" si="98"/>
        <v>2.2679679014412317E-4</v>
      </c>
      <c r="AO411" s="22">
        <f t="shared" si="98"/>
        <v>2.2672461430665769E-4</v>
      </c>
      <c r="AP411" s="22">
        <f t="shared" si="98"/>
        <v>2.2665692741882969E-4</v>
      </c>
      <c r="AQ411" s="22">
        <f t="shared" si="98"/>
        <v>2.2658897844817118E-4</v>
      </c>
      <c r="AR411" s="22">
        <f t="shared" si="98"/>
        <v>2.2652076100782375E-4</v>
      </c>
      <c r="AS411" s="22">
        <f t="shared" si="98"/>
        <v>2.2645200684293725E-4</v>
      </c>
      <c r="AT411" s="22">
        <f t="shared" si="98"/>
        <v>2.263846178264753E-4</v>
      </c>
      <c r="AU411" s="22">
        <f t="shared" si="98"/>
        <v>2.2636753790772178E-4</v>
      </c>
      <c r="AV411" s="22">
        <f t="shared" si="98"/>
        <v>2.2635824715979799E-4</v>
      </c>
      <c r="AW411" s="22">
        <f t="shared" si="98"/>
        <v>2.2634697268313111E-4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1.5029911649190466E-6</v>
      </c>
      <c r="W412" s="22">
        <f t="shared" si="98"/>
        <v>1.5028834106373694E-6</v>
      </c>
      <c r="X412" s="22">
        <f t="shared" si="98"/>
        <v>1.5027550732256176E-6</v>
      </c>
      <c r="Y412" s="22">
        <f t="shared" si="98"/>
        <v>1.502593925214594E-6</v>
      </c>
      <c r="Z412" s="22">
        <f t="shared" si="98"/>
        <v>1.5024164182490718E-6</v>
      </c>
      <c r="AA412" s="22">
        <f t="shared" si="98"/>
        <v>1.5022134802135461E-6</v>
      </c>
      <c r="AB412" s="22">
        <f t="shared" si="98"/>
        <v>1.502011523945316E-6</v>
      </c>
      <c r="AC412" s="22">
        <f t="shared" si="98"/>
        <v>1.5017909324269712E-6</v>
      </c>
      <c r="AD412" s="22">
        <f t="shared" si="98"/>
        <v>1.501570968278282E-6</v>
      </c>
      <c r="AE412" s="22">
        <f t="shared" si="98"/>
        <v>1.5011231626932466E-6</v>
      </c>
      <c r="AF412" s="22">
        <f t="shared" si="98"/>
        <v>1.5006903848419244E-6</v>
      </c>
      <c r="AG412" s="22">
        <f t="shared" si="98"/>
        <v>1.5002418118391926E-6</v>
      </c>
      <c r="AH412" s="22">
        <f t="shared" si="98"/>
        <v>1.499742416522578E-6</v>
      </c>
      <c r="AI412" s="22">
        <f t="shared" si="98"/>
        <v>1.4992714272552002E-6</v>
      </c>
      <c r="AJ412" s="22">
        <f t="shared" si="98"/>
        <v>1.4987829132726751E-6</v>
      </c>
      <c r="AK412" s="22">
        <f t="shared" si="98"/>
        <v>1.4982682001457858E-6</v>
      </c>
      <c r="AL412" s="22">
        <f t="shared" si="98"/>
        <v>1.4977928117439221E-6</v>
      </c>
      <c r="AM412" s="22">
        <f t="shared" si="98"/>
        <v>1.4973231076365723E-6</v>
      </c>
      <c r="AN412" s="22">
        <f t="shared" si="98"/>
        <v>1.4968588149512128E-6</v>
      </c>
      <c r="AO412" s="22">
        <f t="shared" si="98"/>
        <v>1.4963824544239411E-6</v>
      </c>
      <c r="AP412" s="22">
        <f t="shared" si="98"/>
        <v>1.4959357209642762E-6</v>
      </c>
      <c r="AQ412" s="22">
        <f t="shared" si="98"/>
        <v>1.4954872577579301E-6</v>
      </c>
      <c r="AR412" s="22">
        <f t="shared" si="98"/>
        <v>1.495037022651637E-6</v>
      </c>
      <c r="AS412" s="22">
        <f t="shared" si="98"/>
        <v>1.4945832451633862E-6</v>
      </c>
      <c r="AT412" s="22">
        <f t="shared" si="98"/>
        <v>1.4941384776547373E-6</v>
      </c>
      <c r="AU412" s="22">
        <f t="shared" si="98"/>
        <v>1.4940257501909636E-6</v>
      </c>
      <c r="AV412" s="22">
        <f t="shared" si="98"/>
        <v>1.4939644312546671E-6</v>
      </c>
      <c r="AW412" s="22">
        <f t="shared" si="98"/>
        <v>1.4938900197086658E-6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0.18851478610716926</v>
      </c>
      <c r="V413" s="22">
        <f t="shared" si="98"/>
        <v>0.18775917772401565</v>
      </c>
      <c r="W413" s="22">
        <f t="shared" si="98"/>
        <v>0.18736471095893931</v>
      </c>
      <c r="X413" s="22">
        <f t="shared" si="98"/>
        <v>0.18750596844336775</v>
      </c>
      <c r="Y413" s="22">
        <f t="shared" si="98"/>
        <v>0.18793509569579894</v>
      </c>
      <c r="Z413" s="22">
        <f t="shared" si="98"/>
        <v>0.18877489729435831</v>
      </c>
      <c r="AA413" s="22">
        <f t="shared" si="98"/>
        <v>0.18962621986600278</v>
      </c>
      <c r="AB413" s="22">
        <f t="shared" si="98"/>
        <v>0.19078125029040044</v>
      </c>
      <c r="AC413" s="22">
        <f t="shared" si="98"/>
        <v>0.19195008792065155</v>
      </c>
      <c r="AD413" s="22">
        <f t="shared" si="98"/>
        <v>0.19591469469510053</v>
      </c>
      <c r="AE413" s="22">
        <f t="shared" si="98"/>
        <v>0.19968168041733295</v>
      </c>
      <c r="AF413" s="22">
        <f t="shared" si="98"/>
        <v>0.20372008572397285</v>
      </c>
      <c r="AG413" s="22">
        <f t="shared" si="98"/>
        <v>0.20858389079233128</v>
      </c>
      <c r="AH413" s="22">
        <f t="shared" si="98"/>
        <v>0.21305121262676693</v>
      </c>
      <c r="AI413" s="22">
        <f t="shared" si="98"/>
        <v>0.21784523864046199</v>
      </c>
      <c r="AJ413" s="22">
        <f t="shared" si="98"/>
        <v>0.22311354128196409</v>
      </c>
      <c r="AK413" s="22">
        <f t="shared" si="98"/>
        <v>0.22779841454548488</v>
      </c>
      <c r="AL413" s="22">
        <f t="shared" si="98"/>
        <v>0.23243575637908576</v>
      </c>
      <c r="AM413" s="22">
        <f t="shared" si="98"/>
        <v>0.23702773714448941</v>
      </c>
      <c r="AN413" s="22">
        <f t="shared" si="98"/>
        <v>0.24231938783490956</v>
      </c>
      <c r="AO413" s="22">
        <f t="shared" si="98"/>
        <v>0.24717414205441396</v>
      </c>
      <c r="AP413" s="22">
        <f t="shared" si="98"/>
        <v>0.25212143131531811</v>
      </c>
      <c r="AQ413" s="22">
        <f t="shared" si="98"/>
        <v>0.25716445244536296</v>
      </c>
      <c r="AR413" s="22">
        <f t="shared" si="98"/>
        <v>0.26233754735682513</v>
      </c>
      <c r="AS413" s="22">
        <f t="shared" si="98"/>
        <v>0.26741845845298873</v>
      </c>
      <c r="AT413" s="22">
        <f t="shared" si="98"/>
        <v>0.26650258031779434</v>
      </c>
      <c r="AU413" s="22">
        <f t="shared" si="98"/>
        <v>0.26468399992203701</v>
      </c>
      <c r="AV413" s="22">
        <f t="shared" si="98"/>
        <v>0.26313090096601877</v>
      </c>
      <c r="AW413" s="22">
        <f t="shared" si="98"/>
        <v>0.26131347087684414</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0.10322686804569892</v>
      </c>
      <c r="W415" s="22">
        <f t="shared" si="99"/>
        <v>0.10334875425639968</v>
      </c>
      <c r="X415" s="22">
        <f t="shared" si="99"/>
        <v>0.1034939230660851</v>
      </c>
      <c r="Y415" s="22">
        <f t="shared" si="99"/>
        <v>0.10367620557142879</v>
      </c>
      <c r="Z415" s="22">
        <f t="shared" si="99"/>
        <v>0.10387699250131904</v>
      </c>
      <c r="AA415" s="22">
        <f t="shared" si="99"/>
        <v>0.10410654577541917</v>
      </c>
      <c r="AB415" s="22">
        <f t="shared" si="99"/>
        <v>0.10433498852385252</v>
      </c>
      <c r="AC415" s="22">
        <f t="shared" si="99"/>
        <v>0.10458451052766779</v>
      </c>
      <c r="AD415" s="22">
        <f t="shared" si="99"/>
        <v>0.10483332288255948</v>
      </c>
      <c r="AE415" s="22">
        <f t="shared" si="99"/>
        <v>0.10533985798298476</v>
      </c>
      <c r="AF415" s="22">
        <f t="shared" si="99"/>
        <v>0.10582939446869896</v>
      </c>
      <c r="AG415" s="22">
        <f t="shared" si="99"/>
        <v>0.10633679763333087</v>
      </c>
      <c r="AH415" s="22">
        <f t="shared" si="99"/>
        <v>0.10690168843707849</v>
      </c>
      <c r="AI415" s="22">
        <f t="shared" si="99"/>
        <v>0.10743444775009932</v>
      </c>
      <c r="AJ415" s="22">
        <f t="shared" si="99"/>
        <v>0.10798703013733794</v>
      </c>
      <c r="AK415" s="22">
        <f t="shared" si="99"/>
        <v>0.10856924767577791</v>
      </c>
      <c r="AL415" s="22">
        <f t="shared" si="99"/>
        <v>0.10910698306793486</v>
      </c>
      <c r="AM415" s="22">
        <f t="shared" si="99"/>
        <v>0.10963828867272722</v>
      </c>
      <c r="AN415" s="22">
        <f t="shared" si="99"/>
        <v>0.11016347314979566</v>
      </c>
      <c r="AO415" s="22">
        <f t="shared" si="99"/>
        <v>0.11070230816120243</v>
      </c>
      <c r="AP415" s="22">
        <f t="shared" si="99"/>
        <v>0.11120763052746262</v>
      </c>
      <c r="AQ415" s="22">
        <f t="shared" si="99"/>
        <v>0.11171490949595857</v>
      </c>
      <c r="AR415" s="22">
        <f t="shared" si="99"/>
        <v>0.11222419274833953</v>
      </c>
      <c r="AS415" s="22">
        <f t="shared" si="99"/>
        <v>0.11273748296459209</v>
      </c>
      <c r="AT415" s="22">
        <f t="shared" si="99"/>
        <v>0.11324058154618175</v>
      </c>
      <c r="AU415" s="22">
        <f t="shared" si="99"/>
        <v>0.1133680931697333</v>
      </c>
      <c r="AV415" s="22">
        <f t="shared" si="99"/>
        <v>0.11343745405890722</v>
      </c>
      <c r="AW415" s="22">
        <f t="shared" si="99"/>
        <v>0.11352162464807815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0.40503763722581093</v>
      </c>
      <c r="V428" s="22">
        <f t="shared" si="102"/>
        <v>0.40593648925756265</v>
      </c>
      <c r="W428" s="22">
        <f t="shared" si="102"/>
        <v>0.40717213277824238</v>
      </c>
      <c r="X428" s="22">
        <f t="shared" si="102"/>
        <v>0.40889531840817023</v>
      </c>
      <c r="Y428" s="22">
        <f t="shared" si="102"/>
        <v>0.41063644672953681</v>
      </c>
      <c r="Z428" s="22">
        <f t="shared" si="102"/>
        <v>0.41277086145608582</v>
      </c>
      <c r="AA428" s="22">
        <f t="shared" si="102"/>
        <v>0.41496400666734201</v>
      </c>
      <c r="AB428" s="22">
        <f t="shared" si="102"/>
        <v>0.41746611039906761</v>
      </c>
      <c r="AC428" s="22">
        <f t="shared" si="102"/>
        <v>0.4200302228840333</v>
      </c>
      <c r="AD428" s="22">
        <f t="shared" si="102"/>
        <v>0.42545642853182047</v>
      </c>
      <c r="AE428" s="22">
        <f t="shared" si="102"/>
        <v>0.43083263333163768</v>
      </c>
      <c r="AF428" s="22">
        <f t="shared" si="102"/>
        <v>0.43657415299505642</v>
      </c>
      <c r="AG428" s="22">
        <f t="shared" si="102"/>
        <v>0.44319300321878541</v>
      </c>
      <c r="AH428" s="22">
        <f t="shared" si="102"/>
        <v>0.44959210542461031</v>
      </c>
      <c r="AI428" s="22">
        <f t="shared" si="102"/>
        <v>0.45622731759484209</v>
      </c>
      <c r="AJ428" s="22">
        <f t="shared" si="102"/>
        <v>0.46345184488553848</v>
      </c>
      <c r="AK428" s="22">
        <f t="shared" si="102"/>
        <v>0.47027575182616183</v>
      </c>
      <c r="AL428" s="22">
        <f t="shared" si="102"/>
        <v>0.47719673725920331</v>
      </c>
      <c r="AM428" s="22">
        <f t="shared" si="102"/>
        <v>0.48421641443722802</v>
      </c>
      <c r="AN428" s="22">
        <f t="shared" si="102"/>
        <v>0.49143723739881062</v>
      </c>
      <c r="AO428" s="22">
        <f t="shared" si="102"/>
        <v>0.49834938810260215</v>
      </c>
      <c r="AP428" s="22">
        <f t="shared" si="102"/>
        <v>0.50547067661017353</v>
      </c>
      <c r="AQ428" s="22">
        <f t="shared" si="102"/>
        <v>0.51280717426939726</v>
      </c>
      <c r="AR428" s="22">
        <f t="shared" si="102"/>
        <v>0.52039686762229476</v>
      </c>
      <c r="AS428" s="22">
        <f t="shared" si="102"/>
        <v>0.52782401399213086</v>
      </c>
      <c r="AT428" s="22">
        <f t="shared" si="102"/>
        <v>0.52915670302408402</v>
      </c>
      <c r="AU428" s="22">
        <f t="shared" si="102"/>
        <v>0.52955595204433981</v>
      </c>
      <c r="AV428" s="22">
        <f t="shared" si="102"/>
        <v>0.5302287764856084</v>
      </c>
      <c r="AW428" s="22">
        <f t="shared" si="102"/>
        <v>0.53061809376626179</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3.1955149803358125E-2</v>
      </c>
      <c r="V429" s="22">
        <f t="shared" si="102"/>
        <v>3.2026064080664329E-2</v>
      </c>
      <c r="W429" s="22">
        <f t="shared" si="102"/>
        <v>3.2123549277539631E-2</v>
      </c>
      <c r="X429" s="22">
        <f t="shared" si="102"/>
        <v>3.2259498754532663E-2</v>
      </c>
      <c r="Y429" s="22">
        <f t="shared" si="102"/>
        <v>3.2396863807116948E-2</v>
      </c>
      <c r="Z429" s="22">
        <f t="shared" si="102"/>
        <v>3.256525690459925E-2</v>
      </c>
      <c r="AA429" s="22">
        <f t="shared" si="102"/>
        <v>3.2738283500957595E-2</v>
      </c>
      <c r="AB429" s="22">
        <f t="shared" si="102"/>
        <v>3.2935685155081544E-2</v>
      </c>
      <c r="AC429" s="22">
        <f t="shared" si="102"/>
        <v>3.3137978944693169E-2</v>
      </c>
      <c r="AD429" s="22">
        <f t="shared" si="102"/>
        <v>3.3566075492773198E-2</v>
      </c>
      <c r="AE429" s="22">
        <f t="shared" si="102"/>
        <v>3.3990227260318487E-2</v>
      </c>
      <c r="AF429" s="22">
        <f t="shared" si="102"/>
        <v>3.4443200278332566E-2</v>
      </c>
      <c r="AG429" s="22">
        <f t="shared" si="102"/>
        <v>3.4965389652816141E-2</v>
      </c>
      <c r="AH429" s="22">
        <f t="shared" si="102"/>
        <v>3.5470242167250809E-2</v>
      </c>
      <c r="AI429" s="22">
        <f t="shared" si="102"/>
        <v>3.5993722405603619E-2</v>
      </c>
      <c r="AJ429" s="22">
        <f t="shared" si="102"/>
        <v>3.6563696231774113E-2</v>
      </c>
      <c r="AK429" s="22">
        <f t="shared" si="102"/>
        <v>3.7102063406798461E-2</v>
      </c>
      <c r="AL429" s="22">
        <f t="shared" si="102"/>
        <v>3.7648089518876542E-2</v>
      </c>
      <c r="AM429" s="22">
        <f t="shared" si="102"/>
        <v>3.8201901844396147E-2</v>
      </c>
      <c r="AN429" s="22">
        <f t="shared" si="102"/>
        <v>3.8771583420215382E-2</v>
      </c>
      <c r="AO429" s="22">
        <f t="shared" si="102"/>
        <v>3.9316912522754821E-2</v>
      </c>
      <c r="AP429" s="22">
        <f t="shared" si="102"/>
        <v>3.9878741400216668E-2</v>
      </c>
      <c r="AQ429" s="22">
        <f t="shared" si="102"/>
        <v>4.0457549047175599E-2</v>
      </c>
      <c r="AR429" s="22">
        <f t="shared" si="102"/>
        <v>4.105633238423665E-2</v>
      </c>
      <c r="AS429" s="22">
        <f t="shared" si="102"/>
        <v>4.1642291695290164E-2</v>
      </c>
      <c r="AT429" s="22">
        <f t="shared" si="102"/>
        <v>4.174743322719579E-2</v>
      </c>
      <c r="AU429" s="22">
        <f t="shared" si="102"/>
        <v>4.1778931688273381E-2</v>
      </c>
      <c r="AV429" s="22">
        <f t="shared" si="102"/>
        <v>4.1832013683219219E-2</v>
      </c>
      <c r="AW429" s="22">
        <f t="shared" si="102"/>
        <v>4.1862728586924296E-2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2.9621155611650907E-4</v>
      </c>
      <c r="V430" s="22">
        <f t="shared" si="102"/>
        <v>2.9686890332223374E-4</v>
      </c>
      <c r="W430" s="22">
        <f t="shared" si="102"/>
        <v>2.9777255240673041E-4</v>
      </c>
      <c r="X430" s="22">
        <f t="shared" si="102"/>
        <v>2.9903275010197318E-4</v>
      </c>
      <c r="Y430" s="22">
        <f t="shared" si="102"/>
        <v>3.0030606962112437E-4</v>
      </c>
      <c r="Z430" s="22">
        <f t="shared" si="102"/>
        <v>3.0186700680187481E-4</v>
      </c>
      <c r="AA430" s="22">
        <f t="shared" si="102"/>
        <v>3.0347089467823397E-4</v>
      </c>
      <c r="AB430" s="22">
        <f t="shared" si="102"/>
        <v>3.0530072966595433E-4</v>
      </c>
      <c r="AC430" s="22">
        <f t="shared" si="102"/>
        <v>3.071759128080238E-4</v>
      </c>
      <c r="AD430" s="22">
        <f t="shared" si="102"/>
        <v>3.1114419790307811E-4</v>
      </c>
      <c r="AE430" s="22">
        <f t="shared" si="102"/>
        <v>3.1507591644820454E-4</v>
      </c>
      <c r="AF430" s="22">
        <f t="shared" si="102"/>
        <v>3.1927479654641783E-4</v>
      </c>
      <c r="AG430" s="22">
        <f t="shared" si="102"/>
        <v>3.2411528479808077E-4</v>
      </c>
      <c r="AH430" s="22">
        <f t="shared" si="102"/>
        <v>3.2879506723785249E-4</v>
      </c>
      <c r="AI430" s="22">
        <f t="shared" si="102"/>
        <v>3.3364752128525705E-4</v>
      </c>
      <c r="AJ430" s="22">
        <f t="shared" si="102"/>
        <v>3.3893095243906439E-4</v>
      </c>
      <c r="AK430" s="22">
        <f t="shared" si="102"/>
        <v>3.4392140248099327E-4</v>
      </c>
      <c r="AL430" s="22">
        <f t="shared" si="102"/>
        <v>3.489828478296831E-4</v>
      </c>
      <c r="AM430" s="22">
        <f t="shared" si="102"/>
        <v>3.5411646828673466E-4</v>
      </c>
      <c r="AN430" s="22">
        <f t="shared" si="102"/>
        <v>3.5939719039577593E-4</v>
      </c>
      <c r="AO430" s="22">
        <f t="shared" si="102"/>
        <v>3.6445217474267608E-4</v>
      </c>
      <c r="AP430" s="22">
        <f t="shared" si="102"/>
        <v>3.6966010545457282E-4</v>
      </c>
      <c r="AQ430" s="22">
        <f t="shared" si="102"/>
        <v>3.7502542262106664E-4</v>
      </c>
      <c r="AR430" s="22">
        <f t="shared" si="102"/>
        <v>3.8057590650672967E-4</v>
      </c>
      <c r="AS430" s="22">
        <f t="shared" si="102"/>
        <v>3.8600751676098297E-4</v>
      </c>
      <c r="AT430" s="22">
        <f t="shared" si="102"/>
        <v>3.8698213703251637E-4</v>
      </c>
      <c r="AU430" s="22">
        <f t="shared" si="102"/>
        <v>3.8727411526539858E-4</v>
      </c>
      <c r="AV430" s="22">
        <f t="shared" si="102"/>
        <v>3.8776616429103087E-4</v>
      </c>
      <c r="AW430" s="22">
        <f t="shared" si="102"/>
        <v>3.8805087925805279E-4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2.6275916255942959E-3</v>
      </c>
      <c r="V431" s="22">
        <f t="shared" si="102"/>
        <v>2.5989362225815795E-3</v>
      </c>
      <c r="W431" s="22">
        <f t="shared" si="102"/>
        <v>2.5761607561592061E-3</v>
      </c>
      <c r="X431" s="22">
        <f t="shared" si="102"/>
        <v>2.5619274134045032E-3</v>
      </c>
      <c r="Y431" s="22">
        <f t="shared" si="102"/>
        <v>2.5522549780709622E-3</v>
      </c>
      <c r="Z431" s="22">
        <f t="shared" si="102"/>
        <v>2.5488754538783372E-3</v>
      </c>
      <c r="AA431" s="22">
        <f t="shared" si="102"/>
        <v>2.5454317976478726E-3</v>
      </c>
      <c r="AB431" s="22">
        <f t="shared" si="102"/>
        <v>2.546445856852984E-3</v>
      </c>
      <c r="AC431" s="22">
        <f t="shared" si="102"/>
        <v>2.5473599606816969E-3</v>
      </c>
      <c r="AD431" s="22">
        <f t="shared" si="102"/>
        <v>2.5791428505979644E-3</v>
      </c>
      <c r="AE431" s="22">
        <f t="shared" si="102"/>
        <v>2.6062101895453957E-3</v>
      </c>
      <c r="AF431" s="22">
        <f t="shared" si="102"/>
        <v>2.6356095441230488E-3</v>
      </c>
      <c r="AG431" s="22">
        <f t="shared" si="102"/>
        <v>2.675298848884497E-3</v>
      </c>
      <c r="AH431" s="22">
        <f t="shared" si="102"/>
        <v>2.707088312454798E-3</v>
      </c>
      <c r="AI431" s="22">
        <f t="shared" si="102"/>
        <v>2.7416013768058051E-3</v>
      </c>
      <c r="AJ431" s="22">
        <f t="shared" si="102"/>
        <v>2.7806190203410732E-3</v>
      </c>
      <c r="AK431" s="22">
        <f t="shared" si="102"/>
        <v>2.8090961588512725E-3</v>
      </c>
      <c r="AL431" s="22">
        <f t="shared" si="102"/>
        <v>2.8346924267829612E-3</v>
      </c>
      <c r="AM431" s="22">
        <f t="shared" si="102"/>
        <v>2.8574271936910615E-3</v>
      </c>
      <c r="AN431" s="22">
        <f t="shared" si="102"/>
        <v>2.8960504602820068E-3</v>
      </c>
      <c r="AO431" s="22">
        <f t="shared" si="102"/>
        <v>2.9269887051109689E-3</v>
      </c>
      <c r="AP431" s="22">
        <f t="shared" si="102"/>
        <v>2.9573562352036412E-3</v>
      </c>
      <c r="AQ431" s="22">
        <f t="shared" si="102"/>
        <v>2.9871309481064624E-3</v>
      </c>
      <c r="AR431" s="22">
        <f t="shared" si="102"/>
        <v>3.0166855601819671E-3</v>
      </c>
      <c r="AS431" s="22">
        <f t="shared" si="102"/>
        <v>3.0432170468189072E-3</v>
      </c>
      <c r="AT431" s="22">
        <f t="shared" si="102"/>
        <v>2.9931230045086091E-3</v>
      </c>
      <c r="AU431" s="22">
        <f t="shared" si="102"/>
        <v>2.931915450663443E-3</v>
      </c>
      <c r="AV431" s="22">
        <f t="shared" si="102"/>
        <v>2.8742055506068434E-3</v>
      </c>
      <c r="AW431" s="22">
        <f t="shared" si="102"/>
        <v>2.8135261479735494E-3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1.3080167916535011E-2</v>
      </c>
      <c r="V432" s="22">
        <f t="shared" si="102"/>
        <v>1.2937521137076831E-2</v>
      </c>
      <c r="W432" s="22">
        <f t="shared" si="102"/>
        <v>1.2824144719569538E-2</v>
      </c>
      <c r="X432" s="22">
        <f t="shared" si="102"/>
        <v>1.2753291048309637E-2</v>
      </c>
      <c r="Y432" s="22">
        <f t="shared" si="102"/>
        <v>1.2705141603360818E-2</v>
      </c>
      <c r="Z432" s="22">
        <f t="shared" si="102"/>
        <v>1.2688318310316743E-2</v>
      </c>
      <c r="AA432" s="22">
        <f t="shared" si="102"/>
        <v>1.2671175767578154E-2</v>
      </c>
      <c r="AB432" s="22">
        <f t="shared" si="102"/>
        <v>1.2676223760786448E-2</v>
      </c>
      <c r="AC432" s="22">
        <f t="shared" si="102"/>
        <v>1.2680774175491778E-2</v>
      </c>
      <c r="AD432" s="22">
        <f t="shared" si="102"/>
        <v>1.2838989604757165E-2</v>
      </c>
      <c r="AE432" s="22">
        <f t="shared" si="102"/>
        <v>1.297373099114215E-2</v>
      </c>
      <c r="AF432" s="22">
        <f t="shared" si="102"/>
        <v>1.3120081166248413E-2</v>
      </c>
      <c r="AG432" s="22">
        <f t="shared" si="102"/>
        <v>1.331765477917727E-2</v>
      </c>
      <c r="AH432" s="22">
        <f t="shared" si="102"/>
        <v>1.3475902932134473E-2</v>
      </c>
      <c r="AI432" s="22">
        <f t="shared" si="102"/>
        <v>1.3647709187196362E-2</v>
      </c>
      <c r="AJ432" s="22">
        <f t="shared" si="102"/>
        <v>1.3841939266245802E-2</v>
      </c>
      <c r="AK432" s="22">
        <f t="shared" si="102"/>
        <v>1.398369864387039E-2</v>
      </c>
      <c r="AL432" s="22">
        <f t="shared" si="102"/>
        <v>1.4111117029331023E-2</v>
      </c>
      <c r="AM432" s="22">
        <f t="shared" si="102"/>
        <v>1.4224290844395977E-2</v>
      </c>
      <c r="AN432" s="22">
        <f t="shared" si="102"/>
        <v>1.4416557712494404E-2</v>
      </c>
      <c r="AO432" s="22">
        <f t="shared" si="102"/>
        <v>1.4570568493113398E-2</v>
      </c>
      <c r="AP432" s="22">
        <f t="shared" si="102"/>
        <v>1.472173825212522E-2</v>
      </c>
      <c r="AQ432" s="22">
        <f t="shared" si="102"/>
        <v>1.4869956963374701E-2</v>
      </c>
      <c r="AR432" s="22">
        <f t="shared" si="102"/>
        <v>1.5017080011298183E-2</v>
      </c>
      <c r="AS432" s="22">
        <f t="shared" si="102"/>
        <v>1.5149153921454597E-2</v>
      </c>
      <c r="AT432" s="22">
        <f t="shared" si="102"/>
        <v>1.489978545846579E-2</v>
      </c>
      <c r="AU432" s="22">
        <f t="shared" si="102"/>
        <v>1.4595093863981794E-2</v>
      </c>
      <c r="AV432" s="22">
        <f t="shared" si="102"/>
        <v>1.4307813612425946E-2</v>
      </c>
      <c r="AW432" s="22">
        <f t="shared" si="102"/>
        <v>1.4005751158052342E-2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0.18661593838968488</v>
      </c>
      <c r="V433" s="22">
        <f t="shared" si="102"/>
        <v>0.18891102118178937</v>
      </c>
      <c r="W433" s="22">
        <f t="shared" si="102"/>
        <v>0.19159680001401697</v>
      </c>
      <c r="X433" s="22">
        <f t="shared" si="102"/>
        <v>0.19490743592297405</v>
      </c>
      <c r="Y433" s="22">
        <f t="shared" si="102"/>
        <v>0.19857911305098078</v>
      </c>
      <c r="Z433" s="22">
        <f t="shared" si="102"/>
        <v>0.2027756520571353</v>
      </c>
      <c r="AA433" s="22">
        <f t="shared" si="102"/>
        <v>0.20701582577863753</v>
      </c>
      <c r="AB433" s="22">
        <f t="shared" si="102"/>
        <v>0.21167786823753224</v>
      </c>
      <c r="AC433" s="22">
        <f t="shared" si="102"/>
        <v>0.21640165177900966</v>
      </c>
      <c r="AD433" s="22">
        <f t="shared" si="102"/>
        <v>0.22636765534279604</v>
      </c>
      <c r="AE433" s="22">
        <f t="shared" si="102"/>
        <v>0.23634360712991417</v>
      </c>
      <c r="AF433" s="22">
        <f t="shared" si="102"/>
        <v>0.24697136694252173</v>
      </c>
      <c r="AG433" s="22">
        <f t="shared" si="102"/>
        <v>0.25906780369421001</v>
      </c>
      <c r="AH433" s="22">
        <f t="shared" si="102"/>
        <v>0.27093956310183293</v>
      </c>
      <c r="AI433" s="22">
        <f t="shared" si="102"/>
        <v>0.28363849565254812</v>
      </c>
      <c r="AJ433" s="22">
        <f t="shared" si="102"/>
        <v>0.29741576800414271</v>
      </c>
      <c r="AK433" s="22">
        <f t="shared" si="102"/>
        <v>0.31069221410801939</v>
      </c>
      <c r="AL433" s="22">
        <f t="shared" si="102"/>
        <v>0.32426462381720761</v>
      </c>
      <c r="AM433" s="22">
        <f t="shared" si="102"/>
        <v>0.33813988765940795</v>
      </c>
      <c r="AN433" s="22">
        <f t="shared" si="102"/>
        <v>0.35238011242226325</v>
      </c>
      <c r="AO433" s="22">
        <f t="shared" si="102"/>
        <v>0.36622799732660555</v>
      </c>
      <c r="AP433" s="22">
        <f t="shared" si="102"/>
        <v>0.38054492958782615</v>
      </c>
      <c r="AQ433" s="22">
        <f t="shared" si="102"/>
        <v>0.39534871067757948</v>
      </c>
      <c r="AR433" s="22">
        <f t="shared" si="102"/>
        <v>0.41071188565023775</v>
      </c>
      <c r="AS433" s="22">
        <f t="shared" si="102"/>
        <v>0.42626943712814547</v>
      </c>
      <c r="AT433" s="22">
        <f t="shared" si="102"/>
        <v>0.43140811980097421</v>
      </c>
      <c r="AU433" s="22">
        <f t="shared" si="102"/>
        <v>0.43491238505546542</v>
      </c>
      <c r="AV433" s="22">
        <f t="shared" si="102"/>
        <v>0.43886870771880226</v>
      </c>
      <c r="AW433" s="22">
        <f t="shared" si="102"/>
        <v>0.44230311272423228</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1.1993554121760756E-4</v>
      </c>
      <c r="V434" s="22">
        <f t="shared" si="102"/>
        <v>1.201539673278719E-4</v>
      </c>
      <c r="W434" s="22">
        <f t="shared" si="102"/>
        <v>1.204000991962005E-4</v>
      </c>
      <c r="X434" s="22">
        <f t="shared" si="102"/>
        <v>1.2067339732653323E-4</v>
      </c>
      <c r="Y434" s="22">
        <f t="shared" si="102"/>
        <v>1.2083862250016517E-4</v>
      </c>
      <c r="Z434" s="22">
        <f t="shared" si="102"/>
        <v>1.2102674750622946E-4</v>
      </c>
      <c r="AA434" s="22">
        <f t="shared" si="102"/>
        <v>1.2123490277133756E-4</v>
      </c>
      <c r="AB434" s="22">
        <f t="shared" si="102"/>
        <v>1.214635388867695E-4</v>
      </c>
      <c r="AC434" s="22">
        <f t="shared" si="102"/>
        <v>1.2171046574717841E-4</v>
      </c>
      <c r="AD434" s="22">
        <f t="shared" si="102"/>
        <v>1.2188428901104661E-4</v>
      </c>
      <c r="AE434" s="22">
        <f t="shared" si="102"/>
        <v>1.2207335386646865E-4</v>
      </c>
      <c r="AF434" s="22">
        <f t="shared" si="102"/>
        <v>1.2227928315059337E-4</v>
      </c>
      <c r="AG434" s="22">
        <f t="shared" si="102"/>
        <v>1.2250428668008742E-4</v>
      </c>
      <c r="AH434" s="22">
        <f t="shared" si="102"/>
        <v>1.2274179275603147E-4</v>
      </c>
      <c r="AI434" s="22">
        <f t="shared" ref="L434:AW441" si="103">AI1537</f>
        <v>1.2289368408262624E-4</v>
      </c>
      <c r="AJ434" s="22">
        <f t="shared" si="103"/>
        <v>1.2306077026385569E-4</v>
      </c>
      <c r="AK434" s="22">
        <f t="shared" si="103"/>
        <v>1.2323716754799311E-4</v>
      </c>
      <c r="AL434" s="22">
        <f t="shared" si="103"/>
        <v>1.2342518950883124E-4</v>
      </c>
      <c r="AM434" s="22">
        <f t="shared" si="103"/>
        <v>1.2362445924387391E-4</v>
      </c>
      <c r="AN434" s="22">
        <f t="shared" si="103"/>
        <v>1.237419499619452E-4</v>
      </c>
      <c r="AO434" s="22">
        <f t="shared" si="103"/>
        <v>1.2386718060158544E-4</v>
      </c>
      <c r="AP434" s="22">
        <f t="shared" si="103"/>
        <v>1.2400266133733785E-4</v>
      </c>
      <c r="AQ434" s="22">
        <f t="shared" si="103"/>
        <v>1.2414811892012275E-4</v>
      </c>
      <c r="AR434" s="22">
        <f t="shared" si="103"/>
        <v>1.243034755080016E-4</v>
      </c>
      <c r="AS434" s="22">
        <f t="shared" si="103"/>
        <v>1.2437203151401057E-4</v>
      </c>
      <c r="AT434" s="22">
        <f t="shared" si="103"/>
        <v>1.2441476463107817E-4</v>
      </c>
      <c r="AU434" s="22">
        <f t="shared" si="103"/>
        <v>1.2445970043989919E-4</v>
      </c>
      <c r="AV434" s="22">
        <f t="shared" si="103"/>
        <v>1.2451321422469059E-4</v>
      </c>
      <c r="AW434" s="22">
        <f t="shared" si="103"/>
        <v>1.245720347262714E-4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8.2305947353185534E-4</v>
      </c>
      <c r="V435" s="22">
        <f t="shared" si="103"/>
        <v>8.2455842603162824E-4</v>
      </c>
      <c r="W435" s="22">
        <f t="shared" si="103"/>
        <v>8.2624750971699247E-4</v>
      </c>
      <c r="X435" s="22">
        <f t="shared" si="103"/>
        <v>8.2812302228803898E-4</v>
      </c>
      <c r="Y435" s="22">
        <f t="shared" si="103"/>
        <v>8.292568825520036E-4</v>
      </c>
      <c r="Z435" s="22">
        <f t="shared" si="103"/>
        <v>8.3054789326390355E-4</v>
      </c>
      <c r="AA435" s="22">
        <f t="shared" si="103"/>
        <v>8.3197636193276859E-4</v>
      </c>
      <c r="AB435" s="22">
        <f t="shared" si="103"/>
        <v>8.335453807481035E-4</v>
      </c>
      <c r="AC435" s="22">
        <f t="shared" si="103"/>
        <v>8.3523992007869508E-4</v>
      </c>
      <c r="AD435" s="22">
        <f t="shared" si="103"/>
        <v>8.3643278486751854E-4</v>
      </c>
      <c r="AE435" s="22">
        <f t="shared" si="103"/>
        <v>8.3773024530991319E-4</v>
      </c>
      <c r="AF435" s="22">
        <f t="shared" si="103"/>
        <v>8.3914343815046533E-4</v>
      </c>
      <c r="AG435" s="22">
        <f t="shared" si="103"/>
        <v>8.4068752828961931E-4</v>
      </c>
      <c r="AH435" s="22">
        <f t="shared" si="103"/>
        <v>8.4231741734371068E-4</v>
      </c>
      <c r="AI435" s="22">
        <f t="shared" si="103"/>
        <v>8.433597738798297E-4</v>
      </c>
      <c r="AJ435" s="22">
        <f t="shared" si="103"/>
        <v>8.4450640533670254E-4</v>
      </c>
      <c r="AK435" s="22">
        <f t="shared" si="103"/>
        <v>8.4571693437872494E-4</v>
      </c>
      <c r="AL435" s="22">
        <f t="shared" si="103"/>
        <v>8.4700723794119506E-4</v>
      </c>
      <c r="AM435" s="22">
        <f t="shared" si="103"/>
        <v>8.4837472952500718E-4</v>
      </c>
      <c r="AN435" s="22">
        <f t="shared" si="103"/>
        <v>8.4918101136255842E-4</v>
      </c>
      <c r="AO435" s="22">
        <f t="shared" si="103"/>
        <v>8.5004040852945282E-4</v>
      </c>
      <c r="AP435" s="22">
        <f t="shared" si="103"/>
        <v>8.5097014713662465E-4</v>
      </c>
      <c r="AQ435" s="22">
        <f t="shared" si="103"/>
        <v>8.5196835200811454E-4</v>
      </c>
      <c r="AR435" s="22">
        <f t="shared" si="103"/>
        <v>8.5303448895243574E-4</v>
      </c>
      <c r="AS435" s="22">
        <f t="shared" si="103"/>
        <v>8.5350495558509797E-4</v>
      </c>
      <c r="AT435" s="22">
        <f t="shared" si="103"/>
        <v>8.5379821225012808E-4</v>
      </c>
      <c r="AU435" s="22">
        <f t="shared" si="103"/>
        <v>8.5410658492077684E-4</v>
      </c>
      <c r="AV435" s="22">
        <f t="shared" si="103"/>
        <v>8.5447382408182905E-4</v>
      </c>
      <c r="AW435" s="22">
        <f t="shared" si="103"/>
        <v>8.5487748066746241E-4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1.51690892331456E-5</v>
      </c>
      <c r="V436" s="22">
        <f t="shared" si="103"/>
        <v>1.5217432465051217E-5</v>
      </c>
      <c r="W436" s="22">
        <f t="shared" si="103"/>
        <v>1.5269956801068695E-5</v>
      </c>
      <c r="X436" s="22">
        <f t="shared" si="103"/>
        <v>1.5326606915032538E-5</v>
      </c>
      <c r="Y436" s="22">
        <f t="shared" si="103"/>
        <v>1.5361884173332352E-5</v>
      </c>
      <c r="Z436" s="22">
        <f t="shared" si="103"/>
        <v>1.5400671462758264E-5</v>
      </c>
      <c r="AA436" s="22">
        <f t="shared" si="103"/>
        <v>1.5442458670944096E-5</v>
      </c>
      <c r="AB436" s="22">
        <f t="shared" si="103"/>
        <v>1.5487358547995306E-5</v>
      </c>
      <c r="AC436" s="22">
        <f t="shared" si="103"/>
        <v>1.5534984647023521E-5</v>
      </c>
      <c r="AD436" s="22">
        <f t="shared" si="103"/>
        <v>1.5568285844583603E-5</v>
      </c>
      <c r="AE436" s="22">
        <f t="shared" si="103"/>
        <v>1.5603856144375205E-5</v>
      </c>
      <c r="AF436" s="22">
        <f t="shared" si="103"/>
        <v>1.5642015402559782E-5</v>
      </c>
      <c r="AG436" s="22">
        <f t="shared" si="103"/>
        <v>1.5683187659152959E-5</v>
      </c>
      <c r="AH436" s="22">
        <f t="shared" si="103"/>
        <v>1.5726164172815247E-5</v>
      </c>
      <c r="AI436" s="22">
        <f t="shared" si="103"/>
        <v>1.5752809314354656E-5</v>
      </c>
      <c r="AJ436" s="22">
        <f t="shared" si="103"/>
        <v>1.5781850848802794E-5</v>
      </c>
      <c r="AK436" s="22">
        <f t="shared" si="103"/>
        <v>1.5812211011200589E-5</v>
      </c>
      <c r="AL436" s="22">
        <f t="shared" si="103"/>
        <v>1.5844326691144795E-5</v>
      </c>
      <c r="AM436" s="22">
        <f t="shared" si="103"/>
        <v>1.5878136398182702E-5</v>
      </c>
      <c r="AN436" s="22">
        <f t="shared" si="103"/>
        <v>1.5896594572359183E-5</v>
      </c>
      <c r="AO436" s="22">
        <f t="shared" si="103"/>
        <v>1.5916177337524526E-5</v>
      </c>
      <c r="AP436" s="22">
        <f t="shared" si="103"/>
        <v>1.5937350394875973E-5</v>
      </c>
      <c r="AQ436" s="22">
        <f t="shared" si="103"/>
        <v>1.5960067925113877E-5</v>
      </c>
      <c r="AR436" s="22">
        <f t="shared" si="103"/>
        <v>1.5984319352677588E-5</v>
      </c>
      <c r="AS436" s="22">
        <f t="shared" si="103"/>
        <v>1.5992531796631608E-5</v>
      </c>
      <c r="AT436" s="22">
        <f t="shared" si="103"/>
        <v>1.5995859016638944E-5</v>
      </c>
      <c r="AU436" s="22">
        <f t="shared" si="103"/>
        <v>1.5999410618704444E-5</v>
      </c>
      <c r="AV436" s="22">
        <f t="shared" si="103"/>
        <v>1.6004346485136448E-5</v>
      </c>
      <c r="AW436" s="22">
        <f t="shared" si="103"/>
        <v>1.6010076603504106E-5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1.5433215074750855E-3</v>
      </c>
      <c r="V437" s="22">
        <f t="shared" si="103"/>
        <v>1.5482400064300375E-3</v>
      </c>
      <c r="W437" s="22">
        <f t="shared" si="103"/>
        <v>1.5535838959804063E-3</v>
      </c>
      <c r="X437" s="22">
        <f t="shared" si="103"/>
        <v>1.5593475471751181E-3</v>
      </c>
      <c r="Y437" s="22">
        <f t="shared" si="103"/>
        <v>1.5629366981532733E-3</v>
      </c>
      <c r="Z437" s="22">
        <f t="shared" si="103"/>
        <v>1.5668829639486424E-3</v>
      </c>
      <c r="AA437" s="22">
        <f t="shared" si="103"/>
        <v>1.5711344451113753E-3</v>
      </c>
      <c r="AB437" s="22">
        <f t="shared" si="103"/>
        <v>1.5757026129737345E-3</v>
      </c>
      <c r="AC437" s="22">
        <f t="shared" si="103"/>
        <v>1.5805481499613328E-3</v>
      </c>
      <c r="AD437" s="22">
        <f t="shared" si="103"/>
        <v>1.5839362541269306E-3</v>
      </c>
      <c r="AE437" s="22">
        <f t="shared" si="103"/>
        <v>1.5875552195013167E-3</v>
      </c>
      <c r="AF437" s="22">
        <f t="shared" si="103"/>
        <v>1.5914375886376831E-3</v>
      </c>
      <c r="AG437" s="22">
        <f t="shared" si="103"/>
        <v>1.5956265038807079E-3</v>
      </c>
      <c r="AH437" s="22">
        <f t="shared" si="103"/>
        <v>1.5999989864227964E-3</v>
      </c>
      <c r="AI437" s="22">
        <f t="shared" si="103"/>
        <v>1.6027098953887498E-3</v>
      </c>
      <c r="AJ437" s="22">
        <f t="shared" si="103"/>
        <v>1.6056646162711317E-3</v>
      </c>
      <c r="AK437" s="22">
        <f t="shared" si="103"/>
        <v>1.6087534959578942E-3</v>
      </c>
      <c r="AL437" s="22">
        <f t="shared" si="103"/>
        <v>1.6120209841256597E-3</v>
      </c>
      <c r="AM437" s="22">
        <f t="shared" si="103"/>
        <v>1.6154608246613075E-3</v>
      </c>
      <c r="AN437" s="22">
        <f t="shared" si="103"/>
        <v>1.6173387816538099E-3</v>
      </c>
      <c r="AO437" s="22">
        <f t="shared" si="103"/>
        <v>1.6193311558953354E-3</v>
      </c>
      <c r="AP437" s="22">
        <f t="shared" si="103"/>
        <v>1.6214853283896258E-3</v>
      </c>
      <c r="AQ437" s="22">
        <f t="shared" si="103"/>
        <v>1.6237966374256533E-3</v>
      </c>
      <c r="AR437" s="22">
        <f t="shared" si="103"/>
        <v>1.6262640070330693E-3</v>
      </c>
      <c r="AS437" s="22">
        <f t="shared" si="103"/>
        <v>1.6270995510257492E-3</v>
      </c>
      <c r="AT437" s="22">
        <f t="shared" si="103"/>
        <v>1.6274380664183677E-3</v>
      </c>
      <c r="AU437" s="22">
        <f t="shared" si="103"/>
        <v>1.6277994107132974E-3</v>
      </c>
      <c r="AV437" s="22">
        <f t="shared" si="103"/>
        <v>1.62830159174114E-3</v>
      </c>
      <c r="AW437" s="22">
        <f t="shared" si="103"/>
        <v>1.6288845809227096E-3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0.10940764323917777</v>
      </c>
      <c r="V440" s="22">
        <f t="shared" si="103"/>
        <v>0.1077894241522023</v>
      </c>
      <c r="W440" s="22">
        <f t="shared" si="103"/>
        <v>0.10644371017616848</v>
      </c>
      <c r="X440" s="22">
        <f t="shared" si="103"/>
        <v>0.10548144198776055</v>
      </c>
      <c r="Y440" s="22">
        <f t="shared" si="103"/>
        <v>0.10476818223545815</v>
      </c>
      <c r="Z440" s="22">
        <f t="shared" si="103"/>
        <v>0.10433717164820216</v>
      </c>
      <c r="AA440" s="22">
        <f t="shared" si="103"/>
        <v>0.10391664075770705</v>
      </c>
      <c r="AB440" s="22">
        <f t="shared" si="103"/>
        <v>0.10369766703605332</v>
      </c>
      <c r="AC440" s="22">
        <f t="shared" si="103"/>
        <v>0.10348590342033112</v>
      </c>
      <c r="AD440" s="22">
        <f t="shared" si="103"/>
        <v>0.10554436382742631</v>
      </c>
      <c r="AE440" s="22">
        <f t="shared" si="103"/>
        <v>0.10746037602954198</v>
      </c>
      <c r="AF440" s="22">
        <f t="shared" si="103"/>
        <v>0.10953725339912493</v>
      </c>
      <c r="AG440" s="22">
        <f t="shared" si="103"/>
        <v>0.11212796394932742</v>
      </c>
      <c r="AH440" s="22">
        <f t="shared" si="103"/>
        <v>0.1144453542723292</v>
      </c>
      <c r="AI440" s="22">
        <f t="shared" si="103"/>
        <v>0.1169810327352841</v>
      </c>
      <c r="AJ440" s="22">
        <f t="shared" si="103"/>
        <v>0.11979669362694062</v>
      </c>
      <c r="AK440" s="22">
        <f t="shared" si="103"/>
        <v>0.12222069753111926</v>
      </c>
      <c r="AL440" s="22">
        <f t="shared" si="103"/>
        <v>0.12459409574566795</v>
      </c>
      <c r="AM440" s="22">
        <f t="shared" si="103"/>
        <v>0.12691824924517789</v>
      </c>
      <c r="AN440" s="22">
        <f t="shared" si="103"/>
        <v>0.12940408953556104</v>
      </c>
      <c r="AO440" s="22">
        <f t="shared" si="103"/>
        <v>0.13158110054217473</v>
      </c>
      <c r="AP440" s="22">
        <f t="shared" si="103"/>
        <v>0.13377951885288111</v>
      </c>
      <c r="AQ440" s="22">
        <f t="shared" si="103"/>
        <v>0.13599985948553603</v>
      </c>
      <c r="AR440" s="22">
        <f t="shared" si="103"/>
        <v>0.13826149372641824</v>
      </c>
      <c r="AS440" s="22">
        <f t="shared" si="103"/>
        <v>0.14045230427450556</v>
      </c>
      <c r="AT440" s="22">
        <f t="shared" si="103"/>
        <v>0.13900457678337555</v>
      </c>
      <c r="AU440" s="22">
        <f t="shared" si="103"/>
        <v>0.13702374331160877</v>
      </c>
      <c r="AV440" s="22">
        <f t="shared" si="103"/>
        <v>0.13521199177242155</v>
      </c>
      <c r="AW440" s="22">
        <f t="shared" si="103"/>
        <v>0.13325402620803975</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1.064707881630588E-2</v>
      </c>
      <c r="V441" s="22">
        <f t="shared" si="103"/>
        <v>1.0489600731128474E-2</v>
      </c>
      <c r="W441" s="22">
        <f t="shared" si="103"/>
        <v>1.0358641665172598E-2</v>
      </c>
      <c r="X441" s="22">
        <f t="shared" ref="L441:AW448" si="105">X1544</f>
        <v>1.0264997885441364E-2</v>
      </c>
      <c r="Y441" s="22">
        <f t="shared" si="105"/>
        <v>1.0195586530124435E-2</v>
      </c>
      <c r="Z441" s="22">
        <f t="shared" si="105"/>
        <v>1.0153642443246109E-2</v>
      </c>
      <c r="AA441" s="22">
        <f t="shared" si="105"/>
        <v>1.011271819514761E-2</v>
      </c>
      <c r="AB441" s="22">
        <f t="shared" si="105"/>
        <v>1.0091408619288722E-2</v>
      </c>
      <c r="AC441" s="22">
        <f t="shared" si="105"/>
        <v>1.0070800699766213E-2</v>
      </c>
      <c r="AD441" s="22">
        <f t="shared" si="105"/>
        <v>1.0271121166835184E-2</v>
      </c>
      <c r="AE441" s="22">
        <f t="shared" si="105"/>
        <v>1.0457579190470089E-2</v>
      </c>
      <c r="AF441" s="22">
        <f t="shared" si="105"/>
        <v>1.0659691916702662E-2</v>
      </c>
      <c r="AG441" s="22">
        <f t="shared" si="105"/>
        <v>1.0911808666516389E-2</v>
      </c>
      <c r="AH441" s="22">
        <f t="shared" si="105"/>
        <v>1.1137327073518409E-2</v>
      </c>
      <c r="AI441" s="22">
        <f t="shared" si="105"/>
        <v>1.1384088338532321E-2</v>
      </c>
      <c r="AJ441" s="22">
        <f t="shared" si="105"/>
        <v>1.1658096283003993E-2</v>
      </c>
      <c r="AK441" s="22">
        <f t="shared" si="105"/>
        <v>1.189398986278253E-2</v>
      </c>
      <c r="AL441" s="22">
        <f t="shared" si="105"/>
        <v>1.2124958715639886E-2</v>
      </c>
      <c r="AM441" s="22">
        <f t="shared" si="105"/>
        <v>1.2351135285739095E-2</v>
      </c>
      <c r="AN441" s="22">
        <f t="shared" si="105"/>
        <v>1.259304651527357E-2</v>
      </c>
      <c r="AO441" s="22">
        <f t="shared" si="105"/>
        <v>1.2804903814134395E-2</v>
      </c>
      <c r="AP441" s="22">
        <f t="shared" si="105"/>
        <v>1.3018844379275087E-2</v>
      </c>
      <c r="AQ441" s="22">
        <f t="shared" si="105"/>
        <v>1.3234918330006694E-2</v>
      </c>
      <c r="AR441" s="22">
        <f t="shared" si="105"/>
        <v>1.3455010796158145E-2</v>
      </c>
      <c r="AS441" s="22">
        <f t="shared" si="105"/>
        <v>1.36682110067329E-2</v>
      </c>
      <c r="AT441" s="22">
        <f t="shared" si="105"/>
        <v>1.3527324426543091E-2</v>
      </c>
      <c r="AU441" s="22">
        <f t="shared" si="105"/>
        <v>1.3334558277200379E-2</v>
      </c>
      <c r="AV441" s="22">
        <f t="shared" si="105"/>
        <v>1.3158246450510903E-2</v>
      </c>
      <c r="AW441" s="22">
        <f t="shared" si="105"/>
        <v>1.2967705707045545E-2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7.2309801946185318E-2</v>
      </c>
      <c r="V442" s="22">
        <f t="shared" si="105"/>
        <v>7.3021341315250649E-2</v>
      </c>
      <c r="W442" s="22">
        <f t="shared" si="105"/>
        <v>7.3816735508584558E-2</v>
      </c>
      <c r="X442" s="22">
        <f t="shared" si="105"/>
        <v>7.4744468258469504E-2</v>
      </c>
      <c r="Y442" s="22">
        <f t="shared" si="105"/>
        <v>7.5698691690669451E-2</v>
      </c>
      <c r="Z442" s="22">
        <f t="shared" si="105"/>
        <v>7.6761707112301181E-2</v>
      </c>
      <c r="AA442" s="22">
        <f t="shared" si="105"/>
        <v>7.7832658850175512E-2</v>
      </c>
      <c r="AB442" s="22">
        <f t="shared" si="105"/>
        <v>7.8989971092974745E-2</v>
      </c>
      <c r="AC442" s="22">
        <f t="shared" si="105"/>
        <v>8.0158537208603095E-2</v>
      </c>
      <c r="AD442" s="22">
        <f t="shared" si="105"/>
        <v>8.224364135837231E-2</v>
      </c>
      <c r="AE442" s="22">
        <f t="shared" si="105"/>
        <v>8.431417968088499E-2</v>
      </c>
      <c r="AF442" s="22">
        <f t="shared" si="105"/>
        <v>8.650112978549751E-2</v>
      </c>
      <c r="AG442" s="22">
        <f t="shared" si="105"/>
        <v>8.896823183705653E-2</v>
      </c>
      <c r="AH442" s="22">
        <f t="shared" si="105"/>
        <v>9.1369964345010365E-2</v>
      </c>
      <c r="AI442" s="22">
        <f t="shared" si="105"/>
        <v>9.3878638720600857E-2</v>
      </c>
      <c r="AJ442" s="22">
        <f t="shared" si="105"/>
        <v>9.6581218972778812E-2</v>
      </c>
      <c r="AK442" s="22">
        <f t="shared" si="105"/>
        <v>9.9161353755719314E-2</v>
      </c>
      <c r="AL442" s="22">
        <f t="shared" si="105"/>
        <v>0.1017782912586483</v>
      </c>
      <c r="AM442" s="22">
        <f t="shared" si="105"/>
        <v>0.10443287454057625</v>
      </c>
      <c r="AN442" s="22">
        <f t="shared" si="105"/>
        <v>0.10718489563593818</v>
      </c>
      <c r="AO442" s="22">
        <f t="shared" si="105"/>
        <v>0.10984283389550395</v>
      </c>
      <c r="AP442" s="22">
        <f t="shared" si="105"/>
        <v>0.11257515788617774</v>
      </c>
      <c r="AQ442" s="22">
        <f t="shared" si="105"/>
        <v>0.11538451545445137</v>
      </c>
      <c r="AR442" s="22">
        <f t="shared" si="105"/>
        <v>0.11828407670321336</v>
      </c>
      <c r="AS442" s="22">
        <f t="shared" si="105"/>
        <v>0.12116402985961937</v>
      </c>
      <c r="AT442" s="22">
        <f t="shared" si="105"/>
        <v>0.12202986417064678</v>
      </c>
      <c r="AU442" s="22">
        <f t="shared" si="105"/>
        <v>0.12257974280908344</v>
      </c>
      <c r="AV442" s="22">
        <f t="shared" si="105"/>
        <v>0.12321380474106068</v>
      </c>
      <c r="AW442" s="22">
        <f t="shared" si="105"/>
        <v>0.12374664245458661</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0.28718159113699976</v>
      </c>
      <c r="V443" s="22">
        <f t="shared" si="105"/>
        <v>0.28599186044287905</v>
      </c>
      <c r="W443" s="22">
        <f t="shared" si="105"/>
        <v>0.28573571340500509</v>
      </c>
      <c r="X443" s="22">
        <f t="shared" si="105"/>
        <v>0.28692115335009394</v>
      </c>
      <c r="Y443" s="22">
        <f t="shared" si="105"/>
        <v>0.28931379396681456</v>
      </c>
      <c r="Z443" s="22">
        <f t="shared" si="105"/>
        <v>0.29283913943995321</v>
      </c>
      <c r="AA443" s="22">
        <f t="shared" si="105"/>
        <v>0.2963793486667865</v>
      </c>
      <c r="AB443" s="22">
        <f t="shared" si="105"/>
        <v>0.30077328899124378</v>
      </c>
      <c r="AC443" s="22">
        <f t="shared" si="105"/>
        <v>0.30520155865966281</v>
      </c>
      <c r="AD443" s="22">
        <f t="shared" si="105"/>
        <v>0.31999251394782341</v>
      </c>
      <c r="AE443" s="22">
        <f t="shared" si="105"/>
        <v>0.33441092761177199</v>
      </c>
      <c r="AF443" s="22">
        <f t="shared" si="105"/>
        <v>0.34983102989478732</v>
      </c>
      <c r="AG443" s="22">
        <f t="shared" si="105"/>
        <v>0.36792803341204761</v>
      </c>
      <c r="AH443" s="22">
        <f t="shared" si="105"/>
        <v>0.3851009791591633</v>
      </c>
      <c r="AI443" s="22">
        <f t="shared" si="105"/>
        <v>0.40384627037304388</v>
      </c>
      <c r="AJ443" s="22">
        <f t="shared" si="105"/>
        <v>0.42431704556989436</v>
      </c>
      <c r="AK443" s="22">
        <f t="shared" si="105"/>
        <v>0.44329573305088521</v>
      </c>
      <c r="AL443" s="22">
        <f t="shared" si="105"/>
        <v>0.46240776365081737</v>
      </c>
      <c r="AM443" s="22">
        <f t="shared" si="105"/>
        <v>0.48166157816945193</v>
      </c>
      <c r="AN443" s="22">
        <f t="shared" si="105"/>
        <v>0.50230810154193706</v>
      </c>
      <c r="AO443" s="22">
        <f t="shared" si="105"/>
        <v>0.52179455341724146</v>
      </c>
      <c r="AP443" s="22">
        <f t="shared" si="105"/>
        <v>0.54179088106903728</v>
      </c>
      <c r="AQ443" s="22">
        <f t="shared" si="105"/>
        <v>0.56231623207982406</v>
      </c>
      <c r="AR443" s="22">
        <f t="shared" si="105"/>
        <v>0.58349112246435919</v>
      </c>
      <c r="AS443" s="22">
        <f t="shared" si="105"/>
        <v>0.60490975399885627</v>
      </c>
      <c r="AT443" s="22">
        <f t="shared" si="105"/>
        <v>0.60685029519453948</v>
      </c>
      <c r="AU443" s="22">
        <f t="shared" si="105"/>
        <v>0.60577955092621005</v>
      </c>
      <c r="AV443" s="22">
        <f t="shared" si="105"/>
        <v>0.60553007517556334</v>
      </c>
      <c r="AW443" s="22">
        <f t="shared" si="105"/>
        <v>0.60434286439011442</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9.1224693068876331E-2</v>
      </c>
      <c r="V444" s="22">
        <f t="shared" si="105"/>
        <v>9.1427137220171761E-2</v>
      </c>
      <c r="W444" s="22">
        <f t="shared" si="105"/>
        <v>9.1705435310414946E-2</v>
      </c>
      <c r="X444" s="22">
        <f t="shared" si="105"/>
        <v>9.2093540182020317E-2</v>
      </c>
      <c r="Y444" s="22">
        <f t="shared" si="105"/>
        <v>9.2485686200346126E-2</v>
      </c>
      <c r="Z444" s="22">
        <f t="shared" si="105"/>
        <v>9.2966410237857164E-2</v>
      </c>
      <c r="AA444" s="22">
        <f t="shared" si="105"/>
        <v>9.3460361862013952E-2</v>
      </c>
      <c r="AB444" s="22">
        <f t="shared" si="105"/>
        <v>9.4023898738528733E-2</v>
      </c>
      <c r="AC444" s="22">
        <f t="shared" si="105"/>
        <v>9.4601401550457973E-2</v>
      </c>
      <c r="AD444" s="22">
        <f t="shared" si="105"/>
        <v>9.5823519939599186E-2</v>
      </c>
      <c r="AE444" s="22">
        <f t="shared" si="105"/>
        <v>9.7034376876494993E-2</v>
      </c>
      <c r="AF444" s="22">
        <f t="shared" si="105"/>
        <v>9.8327511935823508E-2</v>
      </c>
      <c r="AG444" s="22">
        <f t="shared" si="105"/>
        <v>9.98182439681949E-2</v>
      </c>
      <c r="AH444" s="22">
        <f t="shared" si="105"/>
        <v>0.10125948320374105</v>
      </c>
      <c r="AI444" s="22">
        <f t="shared" si="105"/>
        <v>0.10275390035919864</v>
      </c>
      <c r="AJ444" s="22">
        <f t="shared" si="105"/>
        <v>0.10438104614539157</v>
      </c>
      <c r="AK444" s="22">
        <f t="shared" si="105"/>
        <v>0.10591796212300943</v>
      </c>
      <c r="AL444" s="22">
        <f t="shared" si="105"/>
        <v>0.1074767426259467</v>
      </c>
      <c r="AM444" s="22">
        <f t="shared" si="105"/>
        <v>0.10905775099937567</v>
      </c>
      <c r="AN444" s="22">
        <f t="shared" si="105"/>
        <v>0.11068406247720958</v>
      </c>
      <c r="AO444" s="22">
        <f t="shared" si="105"/>
        <v>0.11224085317626173</v>
      </c>
      <c r="AP444" s="22">
        <f t="shared" si="105"/>
        <v>0.11384474698427331</v>
      </c>
      <c r="AQ444" s="22">
        <f t="shared" si="105"/>
        <v>0.11549711132193632</v>
      </c>
      <c r="AR444" s="22">
        <f t="shared" si="105"/>
        <v>0.11720650171673304</v>
      </c>
      <c r="AS444" s="22">
        <f t="shared" si="105"/>
        <v>0.11887928243066011</v>
      </c>
      <c r="AT444" s="22">
        <f t="shared" si="105"/>
        <v>0.11917943761803694</v>
      </c>
      <c r="AU444" s="22">
        <f t="shared" si="105"/>
        <v>0.11926935856854502</v>
      </c>
      <c r="AV444" s="22">
        <f t="shared" si="105"/>
        <v>0.11942089560486674</v>
      </c>
      <c r="AW444" s="22">
        <f t="shared" si="105"/>
        <v>0.11950857967708599</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2.7547542933929418E-2</v>
      </c>
      <c r="V445" s="22">
        <f t="shared" si="105"/>
        <v>2.7608675931607179E-2</v>
      </c>
      <c r="W445" s="22">
        <f t="shared" si="105"/>
        <v>2.7692714894430721E-2</v>
      </c>
      <c r="X445" s="22">
        <f t="shared" si="105"/>
        <v>2.7809912719424706E-2</v>
      </c>
      <c r="Y445" s="22">
        <f t="shared" si="105"/>
        <v>2.792833086820427E-2</v>
      </c>
      <c r="Z445" s="22">
        <f t="shared" si="105"/>
        <v>2.8073497331551078E-2</v>
      </c>
      <c r="AA445" s="22">
        <f t="shared" si="105"/>
        <v>2.8222658190480681E-2</v>
      </c>
      <c r="AB445" s="22">
        <f t="shared" si="105"/>
        <v>2.8392832030242714E-2</v>
      </c>
      <c r="AC445" s="22">
        <f t="shared" si="105"/>
        <v>2.8567223228183759E-2</v>
      </c>
      <c r="AD445" s="22">
        <f t="shared" si="105"/>
        <v>2.8936271976528621E-2</v>
      </c>
      <c r="AE445" s="22">
        <f t="shared" si="105"/>
        <v>2.9301920051998699E-2</v>
      </c>
      <c r="AF445" s="22">
        <f t="shared" si="105"/>
        <v>2.9692414033045313E-2</v>
      </c>
      <c r="AG445" s="22">
        <f t="shared" si="105"/>
        <v>3.0142577286910468E-2</v>
      </c>
      <c r="AH445" s="22">
        <f t="shared" si="105"/>
        <v>3.0577794971767942E-2</v>
      </c>
      <c r="AI445" s="22">
        <f t="shared" si="105"/>
        <v>3.1029071039313461E-2</v>
      </c>
      <c r="AJ445" s="22">
        <f t="shared" si="105"/>
        <v>3.1520427786012169E-2</v>
      </c>
      <c r="AK445" s="22">
        <f t="shared" si="105"/>
        <v>3.198453741965384E-2</v>
      </c>
      <c r="AL445" s="22">
        <f t="shared" si="105"/>
        <v>3.2455249585238398E-2</v>
      </c>
      <c r="AM445" s="22">
        <f t="shared" si="105"/>
        <v>3.2932674003789783E-2</v>
      </c>
      <c r="AN445" s="22">
        <f t="shared" si="105"/>
        <v>3.3423778810530498E-2</v>
      </c>
      <c r="AO445" s="22">
        <f t="shared" si="105"/>
        <v>3.3893890105823124E-2</v>
      </c>
      <c r="AP445" s="22">
        <f t="shared" si="105"/>
        <v>3.437822534501437E-2</v>
      </c>
      <c r="AQ445" s="22">
        <f t="shared" si="105"/>
        <v>3.4877197454461724E-2</v>
      </c>
      <c r="AR445" s="22">
        <f t="shared" si="105"/>
        <v>3.5393389986410902E-2</v>
      </c>
      <c r="AS445" s="22">
        <f t="shared" si="105"/>
        <v>3.5898527323526004E-2</v>
      </c>
      <c r="AT445" s="22">
        <f t="shared" si="105"/>
        <v>3.5989166575168784E-2</v>
      </c>
      <c r="AU445" s="22">
        <f t="shared" si="105"/>
        <v>3.6016320420925334E-2</v>
      </c>
      <c r="AV445" s="22">
        <f t="shared" si="105"/>
        <v>3.606208076139588E-2</v>
      </c>
      <c r="AW445" s="22">
        <f t="shared" si="105"/>
        <v>3.608855912665887E-2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1.4810577805825455E-3</v>
      </c>
      <c r="V446" s="22">
        <f t="shared" si="105"/>
        <v>1.4843445166111686E-3</v>
      </c>
      <c r="W446" s="22">
        <f t="shared" si="105"/>
        <v>1.4888627620336522E-3</v>
      </c>
      <c r="X446" s="22">
        <f t="shared" si="105"/>
        <v>1.4951637505098659E-3</v>
      </c>
      <c r="Y446" s="22">
        <f t="shared" si="105"/>
        <v>1.5015303481056219E-3</v>
      </c>
      <c r="Z446" s="22">
        <f t="shared" si="105"/>
        <v>1.5093350340093742E-3</v>
      </c>
      <c r="AA446" s="22">
        <f t="shared" si="105"/>
        <v>1.5173544733911701E-3</v>
      </c>
      <c r="AB446" s="22">
        <f t="shared" si="105"/>
        <v>1.5265036483297718E-3</v>
      </c>
      <c r="AC446" s="22">
        <f t="shared" si="105"/>
        <v>1.5358795640401191E-3</v>
      </c>
      <c r="AD446" s="22">
        <f t="shared" si="105"/>
        <v>1.5557209895153907E-3</v>
      </c>
      <c r="AE446" s="22">
        <f t="shared" si="105"/>
        <v>1.5753795822410226E-3</v>
      </c>
      <c r="AF446" s="22">
        <f t="shared" si="105"/>
        <v>1.5963739827320892E-3</v>
      </c>
      <c r="AG446" s="22">
        <f t="shared" si="105"/>
        <v>1.6205764239904036E-3</v>
      </c>
      <c r="AH446" s="22">
        <f t="shared" si="105"/>
        <v>1.6439753361892626E-3</v>
      </c>
      <c r="AI446" s="22">
        <f t="shared" si="105"/>
        <v>1.6682376064262856E-3</v>
      </c>
      <c r="AJ446" s="22">
        <f t="shared" si="105"/>
        <v>1.6946547621953219E-3</v>
      </c>
      <c r="AK446" s="22">
        <f t="shared" si="105"/>
        <v>1.7196070124049668E-3</v>
      </c>
      <c r="AL446" s="22">
        <f t="shared" si="105"/>
        <v>1.7449142391484155E-3</v>
      </c>
      <c r="AM446" s="22">
        <f t="shared" si="105"/>
        <v>1.7705823414336729E-3</v>
      </c>
      <c r="AN446" s="22">
        <f t="shared" si="105"/>
        <v>1.7969859519788799E-3</v>
      </c>
      <c r="AO446" s="22">
        <f t="shared" si="105"/>
        <v>1.8222608737133803E-3</v>
      </c>
      <c r="AP446" s="22">
        <f t="shared" si="105"/>
        <v>1.8483005272728642E-3</v>
      </c>
      <c r="AQ446" s="22">
        <f t="shared" si="105"/>
        <v>1.8751271131053333E-3</v>
      </c>
      <c r="AR446" s="22">
        <f t="shared" si="105"/>
        <v>1.9028795325336482E-3</v>
      </c>
      <c r="AS446" s="22">
        <f t="shared" si="105"/>
        <v>1.9300375838049151E-3</v>
      </c>
      <c r="AT446" s="22">
        <f t="shared" si="105"/>
        <v>1.9349106851625822E-3</v>
      </c>
      <c r="AU446" s="22">
        <f t="shared" si="105"/>
        <v>1.936370576326993E-3</v>
      </c>
      <c r="AV446" s="22">
        <f t="shared" si="105"/>
        <v>1.938830821455154E-3</v>
      </c>
      <c r="AW446" s="22">
        <f t="shared" si="105"/>
        <v>1.9402543962902643E-3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2.4633671489946524E-2</v>
      </c>
      <c r="V447" s="22">
        <f t="shared" si="105"/>
        <v>2.4365027086702309E-2</v>
      </c>
      <c r="W447" s="22">
        <f t="shared" si="105"/>
        <v>2.4151507088992562E-2</v>
      </c>
      <c r="X447" s="22">
        <f t="shared" si="105"/>
        <v>2.4018069500667212E-2</v>
      </c>
      <c r="Y447" s="22">
        <f t="shared" si="105"/>
        <v>2.3927390419415273E-2</v>
      </c>
      <c r="Z447" s="22">
        <f t="shared" si="105"/>
        <v>2.3895707380109411E-2</v>
      </c>
      <c r="AA447" s="22">
        <f t="shared" si="105"/>
        <v>2.3863423102948804E-2</v>
      </c>
      <c r="AB447" s="22">
        <f t="shared" si="105"/>
        <v>2.3872929907996721E-2</v>
      </c>
      <c r="AC447" s="22">
        <f t="shared" si="105"/>
        <v>2.3881499631390905E-2</v>
      </c>
      <c r="AD447" s="22">
        <f t="shared" si="105"/>
        <v>2.4179464224355917E-2</v>
      </c>
      <c r="AE447" s="22">
        <f t="shared" si="105"/>
        <v>2.4433220526988073E-2</v>
      </c>
      <c r="AF447" s="22">
        <f t="shared" si="105"/>
        <v>2.4708839476153585E-2</v>
      </c>
      <c r="AG447" s="22">
        <f t="shared" si="105"/>
        <v>2.5080926708292164E-2</v>
      </c>
      <c r="AH447" s="22">
        <f t="shared" si="105"/>
        <v>2.5378952929263728E-2</v>
      </c>
      <c r="AI447" s="22">
        <f t="shared" si="105"/>
        <v>2.5702512907554421E-2</v>
      </c>
      <c r="AJ447" s="22">
        <f t="shared" si="105"/>
        <v>2.6068303315697563E-2</v>
      </c>
      <c r="AK447" s="22">
        <f t="shared" si="105"/>
        <v>2.6335276489230681E-2</v>
      </c>
      <c r="AL447" s="22">
        <f t="shared" si="105"/>
        <v>2.6575241501090256E-2</v>
      </c>
      <c r="AM447" s="22">
        <f t="shared" si="105"/>
        <v>2.6788379940853695E-2</v>
      </c>
      <c r="AN447" s="22">
        <f t="shared" si="105"/>
        <v>2.7150473065143805E-2</v>
      </c>
      <c r="AO447" s="22">
        <f t="shared" si="105"/>
        <v>2.7440519110415333E-2</v>
      </c>
      <c r="AP447" s="22">
        <f t="shared" si="105"/>
        <v>2.7725214705034137E-2</v>
      </c>
      <c r="AQ447" s="22">
        <f t="shared" si="105"/>
        <v>2.8004352638498081E-2</v>
      </c>
      <c r="AR447" s="22">
        <f t="shared" si="105"/>
        <v>2.8281427126705942E-2</v>
      </c>
      <c r="AS447" s="22">
        <f t="shared" si="105"/>
        <v>2.8530159813927258E-2</v>
      </c>
      <c r="AT447" s="22">
        <f t="shared" si="105"/>
        <v>2.8060528167268207E-2</v>
      </c>
      <c r="AU447" s="22">
        <f t="shared" si="105"/>
        <v>2.7486707349969774E-2</v>
      </c>
      <c r="AV447" s="22">
        <f t="shared" si="105"/>
        <v>2.6945677036939158E-2</v>
      </c>
      <c r="AW447" s="22">
        <f t="shared" si="105"/>
        <v>2.6376807637252024E-2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3.2700419791337525E-2</v>
      </c>
      <c r="V448" s="22">
        <f t="shared" si="106"/>
        <v>3.2343802842692081E-2</v>
      </c>
      <c r="W448" s="22">
        <f t="shared" si="106"/>
        <v>3.2060361798923846E-2</v>
      </c>
      <c r="X448" s="22">
        <f t="shared" si="106"/>
        <v>3.1883227620774092E-2</v>
      </c>
      <c r="Y448" s="22">
        <f t="shared" si="106"/>
        <v>3.176285400840205E-2</v>
      </c>
      <c r="Z448" s="22">
        <f t="shared" si="106"/>
        <v>3.1720795775791857E-2</v>
      </c>
      <c r="AA448" s="22">
        <f t="shared" si="106"/>
        <v>3.1677939418945388E-2</v>
      </c>
      <c r="AB448" s="22">
        <f t="shared" si="106"/>
        <v>3.169055940196612E-2</v>
      </c>
      <c r="AC448" s="22">
        <f t="shared" si="106"/>
        <v>3.1701935438729449E-2</v>
      </c>
      <c r="AD448" s="22">
        <f t="shared" si="106"/>
        <v>3.2097474011892911E-2</v>
      </c>
      <c r="AE448" s="22">
        <f t="shared" si="106"/>
        <v>3.2434327477855372E-2</v>
      </c>
      <c r="AF448" s="22">
        <f t="shared" si="106"/>
        <v>3.2800202915621031E-2</v>
      </c>
      <c r="AG448" s="22">
        <f t="shared" si="106"/>
        <v>3.3294136947943177E-2</v>
      </c>
      <c r="AH448" s="22">
        <f t="shared" si="106"/>
        <v>3.3689757330336183E-2</v>
      </c>
      <c r="AI448" s="22">
        <f t="shared" si="106"/>
        <v>3.4119272967990902E-2</v>
      </c>
      <c r="AJ448" s="22">
        <f t="shared" si="106"/>
        <v>3.4604848165614509E-2</v>
      </c>
      <c r="AK448" s="22">
        <f t="shared" si="106"/>
        <v>3.4959246609675983E-2</v>
      </c>
      <c r="AL448" s="22">
        <f t="shared" si="106"/>
        <v>3.5277792573327561E-2</v>
      </c>
      <c r="AM448" s="22">
        <f t="shared" si="106"/>
        <v>3.5560727110989954E-2</v>
      </c>
      <c r="AN448" s="22">
        <f t="shared" si="106"/>
        <v>3.6041394281236011E-2</v>
      </c>
      <c r="AO448" s="22">
        <f t="shared" si="106"/>
        <v>3.6426421232783494E-2</v>
      </c>
      <c r="AP448" s="22">
        <f t="shared" si="106"/>
        <v>3.6804345630313047E-2</v>
      </c>
      <c r="AQ448" s="22">
        <f t="shared" si="106"/>
        <v>3.7174892408436751E-2</v>
      </c>
      <c r="AR448" s="22">
        <f t="shared" si="106"/>
        <v>3.754270002824546E-2</v>
      </c>
      <c r="AS448" s="22">
        <f t="shared" si="106"/>
        <v>3.7872884803636493E-2</v>
      </c>
      <c r="AT448" s="22">
        <f t="shared" si="106"/>
        <v>3.7249463646164473E-2</v>
      </c>
      <c r="AU448" s="22">
        <f t="shared" si="106"/>
        <v>3.6487734659954481E-2</v>
      </c>
      <c r="AV448" s="22">
        <f t="shared" si="106"/>
        <v>3.5769534031064865E-2</v>
      </c>
      <c r="AW448" s="22">
        <f t="shared" si="106"/>
        <v>3.5014377895130865E-2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4.9456520774651472E-2</v>
      </c>
      <c r="V449" s="22">
        <f t="shared" si="106"/>
        <v>5.0064758263725105E-2</v>
      </c>
      <c r="W449" s="22">
        <f t="shared" si="106"/>
        <v>5.0776537106188235E-2</v>
      </c>
      <c r="X449" s="22">
        <f t="shared" si="106"/>
        <v>5.165391411386238E-2</v>
      </c>
      <c r="Y449" s="22">
        <f t="shared" si="106"/>
        <v>5.2626973423404805E-2</v>
      </c>
      <c r="Z449" s="22">
        <f t="shared" si="106"/>
        <v>5.3739130403834448E-2</v>
      </c>
      <c r="AA449" s="22">
        <f t="shared" si="106"/>
        <v>5.4862851354762619E-2</v>
      </c>
      <c r="AB449" s="22">
        <f t="shared" si="106"/>
        <v>5.6098374974611016E-2</v>
      </c>
      <c r="AC449" s="22">
        <f t="shared" si="106"/>
        <v>5.7350261072175696E-2</v>
      </c>
      <c r="AD449" s="22">
        <f t="shared" si="106"/>
        <v>5.9991428094380586E-2</v>
      </c>
      <c r="AE449" s="22">
        <f t="shared" si="106"/>
        <v>6.263523157153203E-2</v>
      </c>
      <c r="AF449" s="22">
        <f t="shared" si="106"/>
        <v>6.5451775691481029E-2</v>
      </c>
      <c r="AG449" s="22">
        <f t="shared" si="106"/>
        <v>6.8657545148642238E-2</v>
      </c>
      <c r="AH449" s="22">
        <f t="shared" si="106"/>
        <v>7.1803771140061742E-2</v>
      </c>
      <c r="AI449" s="22">
        <f t="shared" si="106"/>
        <v>7.516921262876719E-2</v>
      </c>
      <c r="AJ449" s="22">
        <f t="shared" si="106"/>
        <v>7.88204332166456E-2</v>
      </c>
      <c r="AK449" s="22">
        <f t="shared" si="106"/>
        <v>8.2338926000358525E-2</v>
      </c>
      <c r="AL449" s="22">
        <f t="shared" si="106"/>
        <v>8.593585436851793E-2</v>
      </c>
      <c r="AM449" s="22">
        <f t="shared" si="106"/>
        <v>8.9613044432705291E-2</v>
      </c>
      <c r="AN449" s="22">
        <f t="shared" si="106"/>
        <v>9.338695558893903E-2</v>
      </c>
      <c r="AO449" s="22">
        <f t="shared" si="106"/>
        <v>9.7056889750867195E-2</v>
      </c>
      <c r="AP449" s="22">
        <f t="shared" si="106"/>
        <v>0.10085112974942392</v>
      </c>
      <c r="AQ449" s="22">
        <f t="shared" si="106"/>
        <v>0.10477439328911117</v>
      </c>
      <c r="AR449" s="22">
        <f t="shared" si="106"/>
        <v>0.10884590609105239</v>
      </c>
      <c r="AS449" s="22">
        <f t="shared" si="106"/>
        <v>0.11296893210109864</v>
      </c>
      <c r="AT449" s="22">
        <f t="shared" si="106"/>
        <v>0.11433077379884474</v>
      </c>
      <c r="AU449" s="22">
        <f t="shared" si="106"/>
        <v>0.1152594660040986</v>
      </c>
      <c r="AV449" s="22">
        <f t="shared" si="106"/>
        <v>0.11630796140957657</v>
      </c>
      <c r="AW449" s="22">
        <f t="shared" si="106"/>
        <v>0.11721813941454919</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4.4975827956602842E-3</v>
      </c>
      <c r="V450" s="22">
        <f t="shared" si="106"/>
        <v>4.5057737747951961E-3</v>
      </c>
      <c r="W450" s="22">
        <f t="shared" si="106"/>
        <v>4.5150037198575192E-3</v>
      </c>
      <c r="X450" s="22">
        <f t="shared" si="106"/>
        <v>4.5252523997449971E-3</v>
      </c>
      <c r="Y450" s="22">
        <f t="shared" si="106"/>
        <v>4.5314483437561949E-3</v>
      </c>
      <c r="Z450" s="22">
        <f t="shared" si="106"/>
        <v>4.5385030314836049E-3</v>
      </c>
      <c r="AA450" s="22">
        <f t="shared" si="106"/>
        <v>4.5463088539251587E-3</v>
      </c>
      <c r="AB450" s="22">
        <f t="shared" si="106"/>
        <v>4.5548827082538563E-3</v>
      </c>
      <c r="AC450" s="22">
        <f t="shared" si="106"/>
        <v>4.5641424655191894E-3</v>
      </c>
      <c r="AD450" s="22">
        <f t="shared" si="106"/>
        <v>4.5706608379142474E-3</v>
      </c>
      <c r="AE450" s="22">
        <f t="shared" si="106"/>
        <v>4.5777507699925751E-3</v>
      </c>
      <c r="AF450" s="22">
        <f t="shared" si="106"/>
        <v>4.5854731181472512E-3</v>
      </c>
      <c r="AG450" s="22">
        <f t="shared" si="106"/>
        <v>4.5939107505032781E-3</v>
      </c>
      <c r="AH450" s="22">
        <f t="shared" si="106"/>
        <v>4.6028172283511803E-3</v>
      </c>
      <c r="AI450" s="22">
        <f t="shared" si="106"/>
        <v>4.6085131530984834E-3</v>
      </c>
      <c r="AJ450" s="22">
        <f t="shared" si="106"/>
        <v>4.614778884894589E-3</v>
      </c>
      <c r="AK450" s="22">
        <f t="shared" si="106"/>
        <v>4.6213937830497419E-3</v>
      </c>
      <c r="AL450" s="22">
        <f t="shared" si="106"/>
        <v>4.6284446065811705E-3</v>
      </c>
      <c r="AM450" s="22">
        <f t="shared" si="106"/>
        <v>4.6359172216452705E-3</v>
      </c>
      <c r="AN450" s="22">
        <f t="shared" si="106"/>
        <v>4.6403231235729444E-3</v>
      </c>
      <c r="AO450" s="22">
        <f t="shared" si="106"/>
        <v>4.6450192725594553E-3</v>
      </c>
      <c r="AP450" s="22">
        <f t="shared" si="106"/>
        <v>4.6500998001501679E-3</v>
      </c>
      <c r="AQ450" s="22">
        <f t="shared" si="106"/>
        <v>4.6555544595046029E-3</v>
      </c>
      <c r="AR450" s="22">
        <f t="shared" si="106"/>
        <v>4.6613803315500588E-3</v>
      </c>
      <c r="AS450" s="22">
        <f t="shared" si="106"/>
        <v>4.6639511817753955E-3</v>
      </c>
      <c r="AT450" s="22">
        <f t="shared" si="106"/>
        <v>4.665553673665431E-3</v>
      </c>
      <c r="AU450" s="22">
        <f t="shared" si="106"/>
        <v>4.6672387664962196E-3</v>
      </c>
      <c r="AV450" s="22">
        <f t="shared" si="106"/>
        <v>4.669245533425897E-3</v>
      </c>
      <c r="AW450" s="22">
        <f t="shared" si="106"/>
        <v>4.6714513022351779E-3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3.7411794251447964E-3</v>
      </c>
      <c r="V451" s="22">
        <f t="shared" si="106"/>
        <v>3.74799284559831E-3</v>
      </c>
      <c r="W451" s="22">
        <f t="shared" si="106"/>
        <v>3.7556704987136021E-3</v>
      </c>
      <c r="X451" s="22">
        <f t="shared" si="106"/>
        <v>3.7641955558547231E-3</v>
      </c>
      <c r="Y451" s="22">
        <f t="shared" si="106"/>
        <v>3.7693494661454711E-3</v>
      </c>
      <c r="Z451" s="22">
        <f t="shared" si="106"/>
        <v>3.7752176966541059E-3</v>
      </c>
      <c r="AA451" s="22">
        <f t="shared" si="106"/>
        <v>3.7817107360580394E-3</v>
      </c>
      <c r="AB451" s="22">
        <f t="shared" si="106"/>
        <v>3.7888426397641064E-3</v>
      </c>
      <c r="AC451" s="22">
        <f t="shared" si="106"/>
        <v>3.796545091266795E-3</v>
      </c>
      <c r="AD451" s="22">
        <f t="shared" si="106"/>
        <v>3.8019672039432662E-3</v>
      </c>
      <c r="AE451" s="22">
        <f t="shared" si="106"/>
        <v>3.8078647514086963E-3</v>
      </c>
      <c r="AF451" s="22">
        <f t="shared" si="106"/>
        <v>3.8142883552293883E-3</v>
      </c>
      <c r="AG451" s="22">
        <f t="shared" si="106"/>
        <v>3.8213069467709958E-3</v>
      </c>
      <c r="AH451" s="22">
        <f t="shared" si="106"/>
        <v>3.8287155333805033E-3</v>
      </c>
      <c r="AI451" s="22">
        <f t="shared" si="106"/>
        <v>3.833453517635589E-3</v>
      </c>
      <c r="AJ451" s="22">
        <f t="shared" si="106"/>
        <v>3.8386654788031931E-3</v>
      </c>
      <c r="AK451" s="22">
        <f t="shared" si="106"/>
        <v>3.8441678835396589E-3</v>
      </c>
      <c r="AL451" s="22">
        <f t="shared" si="106"/>
        <v>3.8500328997327039E-3</v>
      </c>
      <c r="AM451" s="22">
        <f t="shared" si="106"/>
        <v>3.8562487705682139E-3</v>
      </c>
      <c r="AN451" s="22">
        <f t="shared" si="106"/>
        <v>3.8599136880116294E-3</v>
      </c>
      <c r="AO451" s="22">
        <f t="shared" si="106"/>
        <v>3.8638200387702401E-3</v>
      </c>
      <c r="AP451" s="22">
        <f t="shared" si="106"/>
        <v>3.8680461233482942E-3</v>
      </c>
      <c r="AQ451" s="22">
        <f t="shared" si="106"/>
        <v>3.8725834182187025E-3</v>
      </c>
      <c r="AR451" s="22">
        <f t="shared" si="106"/>
        <v>3.8774294952383446E-3</v>
      </c>
      <c r="AS451" s="22">
        <f t="shared" si="106"/>
        <v>3.8795679799322642E-3</v>
      </c>
      <c r="AT451" s="22">
        <f t="shared" si="106"/>
        <v>3.8809009647733095E-3</v>
      </c>
      <c r="AU451" s="22">
        <f t="shared" si="106"/>
        <v>3.8823026587308041E-3</v>
      </c>
      <c r="AV451" s="22">
        <f t="shared" si="106"/>
        <v>3.8839719276446776E-3</v>
      </c>
      <c r="AW451" s="22">
        <f t="shared" si="106"/>
        <v>3.8858067303066471E-3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5.6884084624296007E-4</v>
      </c>
      <c r="V452" s="22">
        <f t="shared" si="106"/>
        <v>5.7065371743942066E-4</v>
      </c>
      <c r="W452" s="22">
        <f t="shared" si="106"/>
        <v>5.726233800400762E-4</v>
      </c>
      <c r="X452" s="22">
        <f t="shared" si="106"/>
        <v>5.7474775931372021E-4</v>
      </c>
      <c r="Y452" s="22">
        <f t="shared" si="106"/>
        <v>5.7607065649996315E-4</v>
      </c>
      <c r="Z452" s="22">
        <f t="shared" si="106"/>
        <v>5.7752517985343473E-4</v>
      </c>
      <c r="AA452" s="22">
        <f t="shared" si="106"/>
        <v>5.7909220016040346E-4</v>
      </c>
      <c r="AB452" s="22">
        <f t="shared" si="106"/>
        <v>5.8077594554982394E-4</v>
      </c>
      <c r="AC452" s="22">
        <f t="shared" si="106"/>
        <v>5.8256192426338197E-4</v>
      </c>
      <c r="AD452" s="22">
        <f t="shared" si="106"/>
        <v>5.8381071917188495E-4</v>
      </c>
      <c r="AE452" s="22">
        <f t="shared" si="106"/>
        <v>5.8514460541407023E-4</v>
      </c>
      <c r="AF452" s="22">
        <f t="shared" si="106"/>
        <v>5.8657557759599186E-4</v>
      </c>
      <c r="AG452" s="22">
        <f t="shared" si="106"/>
        <v>5.8811953721823584E-4</v>
      </c>
      <c r="AH452" s="22">
        <f t="shared" si="106"/>
        <v>5.897311564805718E-4</v>
      </c>
      <c r="AI452" s="22">
        <f t="shared" si="106"/>
        <v>5.9073034928829949E-4</v>
      </c>
      <c r="AJ452" s="22">
        <f t="shared" si="106"/>
        <v>5.918194068301047E-4</v>
      </c>
      <c r="AK452" s="22">
        <f t="shared" si="106"/>
        <v>5.9295791292002199E-4</v>
      </c>
      <c r="AL452" s="22">
        <f t="shared" si="106"/>
        <v>5.9416225091792985E-4</v>
      </c>
      <c r="AM452" s="22">
        <f t="shared" si="106"/>
        <v>5.9543011493185135E-4</v>
      </c>
      <c r="AN452" s="22">
        <f t="shared" si="106"/>
        <v>5.9612229646346937E-4</v>
      </c>
      <c r="AO452" s="22">
        <f t="shared" si="106"/>
        <v>5.9685665015716974E-4</v>
      </c>
      <c r="AP452" s="22">
        <f t="shared" si="106"/>
        <v>5.9765063980784887E-4</v>
      </c>
      <c r="AQ452" s="22">
        <f t="shared" si="106"/>
        <v>5.9850254719177041E-4</v>
      </c>
      <c r="AR452" s="22">
        <f t="shared" si="106"/>
        <v>5.9941197572540954E-4</v>
      </c>
      <c r="AS452" s="22">
        <f t="shared" si="106"/>
        <v>5.9971994237368524E-4</v>
      </c>
      <c r="AT452" s="22">
        <f t="shared" si="106"/>
        <v>5.9984471312396026E-4</v>
      </c>
      <c r="AU452" s="22">
        <f t="shared" si="106"/>
        <v>5.9997789820141669E-4</v>
      </c>
      <c r="AV452" s="22">
        <f t="shared" si="106"/>
        <v>6.001629931926168E-4</v>
      </c>
      <c r="AW452" s="22">
        <f t="shared" si="106"/>
        <v>6.0037787263140412E-4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7.015097761250387E-3</v>
      </c>
      <c r="V453" s="22">
        <f t="shared" si="106"/>
        <v>7.0374545746819872E-3</v>
      </c>
      <c r="W453" s="22">
        <f t="shared" si="106"/>
        <v>7.0617449817291199E-3</v>
      </c>
      <c r="X453" s="22">
        <f t="shared" si="106"/>
        <v>7.0879433962505378E-3</v>
      </c>
      <c r="Y453" s="22">
        <f t="shared" si="106"/>
        <v>7.1042577188785141E-3</v>
      </c>
      <c r="Z453" s="22">
        <f t="shared" si="106"/>
        <v>7.1221952906756463E-3</v>
      </c>
      <c r="AA453" s="22">
        <f t="shared" si="106"/>
        <v>7.1415202050517058E-3</v>
      </c>
      <c r="AB453" s="22">
        <f t="shared" si="106"/>
        <v>7.1622846044260653E-3</v>
      </c>
      <c r="AC453" s="22">
        <f t="shared" si="106"/>
        <v>7.1843097725515122E-3</v>
      </c>
      <c r="AD453" s="22">
        <f t="shared" si="106"/>
        <v>7.1997102460315031E-3</v>
      </c>
      <c r="AE453" s="22">
        <f t="shared" si="106"/>
        <v>7.216160088642347E-3</v>
      </c>
      <c r="AF453" s="22">
        <f t="shared" si="106"/>
        <v>7.233807221080378E-3</v>
      </c>
      <c r="AG453" s="22">
        <f t="shared" si="106"/>
        <v>7.2528477449123087E-3</v>
      </c>
      <c r="AH453" s="22">
        <f t="shared" si="106"/>
        <v>7.2727226655581638E-3</v>
      </c>
      <c r="AI453" s="22">
        <f t="shared" si="106"/>
        <v>7.2850449790397703E-3</v>
      </c>
      <c r="AJ453" s="22">
        <f t="shared" si="106"/>
        <v>7.2984755285051437E-3</v>
      </c>
      <c r="AK453" s="22">
        <f t="shared" si="106"/>
        <v>7.3125158907177013E-3</v>
      </c>
      <c r="AL453" s="22">
        <f t="shared" si="106"/>
        <v>7.3273681096620892E-3</v>
      </c>
      <c r="AM453" s="22">
        <f t="shared" si="106"/>
        <v>7.3430037484604888E-3</v>
      </c>
      <c r="AN453" s="22">
        <f t="shared" si="106"/>
        <v>7.3515399166082258E-3</v>
      </c>
      <c r="AO453" s="22">
        <f t="shared" si="106"/>
        <v>7.360596163160614E-3</v>
      </c>
      <c r="AP453" s="22">
        <f t="shared" si="106"/>
        <v>7.3703878563164803E-3</v>
      </c>
      <c r="AQ453" s="22">
        <f t="shared" si="106"/>
        <v>7.3808938064802432E-3</v>
      </c>
      <c r="AR453" s="22">
        <f t="shared" si="106"/>
        <v>7.3921091228775875E-3</v>
      </c>
      <c r="AS453" s="22">
        <f t="shared" si="106"/>
        <v>7.3959070501170426E-3</v>
      </c>
      <c r="AT453" s="22">
        <f t="shared" si="106"/>
        <v>7.3974457564471244E-3</v>
      </c>
      <c r="AU453" s="22">
        <f t="shared" si="106"/>
        <v>7.3990882305149872E-3</v>
      </c>
      <c r="AV453" s="22">
        <f t="shared" si="106"/>
        <v>7.4013708715506363E-3</v>
      </c>
      <c r="AW453" s="22">
        <f t="shared" si="106"/>
        <v>7.4040208223759528E-3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2.2487183455572303E-2</v>
      </c>
      <c r="V456" s="22">
        <f t="shared" si="107"/>
        <v>2.2154581560469094E-2</v>
      </c>
      <c r="W456" s="22">
        <f t="shared" si="107"/>
        <v>2.1877989211325395E-2</v>
      </c>
      <c r="X456" s="22">
        <f t="shared" si="107"/>
        <v>2.1680208684795945E-2</v>
      </c>
      <c r="Y456" s="22">
        <f t="shared" si="107"/>
        <v>2.1533608297230368E-2</v>
      </c>
      <c r="Z456" s="22">
        <f t="shared" si="107"/>
        <v>2.1445020207221603E-2</v>
      </c>
      <c r="AA456" s="22">
        <f t="shared" si="107"/>
        <v>2.135858606968493E-2</v>
      </c>
      <c r="AB456" s="22">
        <f t="shared" si="107"/>
        <v>2.1313579138679092E-2</v>
      </c>
      <c r="AC456" s="22">
        <f t="shared" si="107"/>
        <v>2.1270054142298808E-2</v>
      </c>
      <c r="AD456" s="22">
        <f t="shared" si="107"/>
        <v>2.1693141373135032E-2</v>
      </c>
      <c r="AE456" s="22">
        <f t="shared" si="107"/>
        <v>2.2086950403441073E-2</v>
      </c>
      <c r="AF456" s="22">
        <f t="shared" si="107"/>
        <v>2.2513822978718467E-2</v>
      </c>
      <c r="AG456" s="22">
        <f t="shared" si="107"/>
        <v>2.30463066489437E-2</v>
      </c>
      <c r="AH456" s="22">
        <f t="shared" si="107"/>
        <v>2.3522613237666998E-2</v>
      </c>
      <c r="AI456" s="22">
        <f t="shared" si="107"/>
        <v>2.4043785845838061E-2</v>
      </c>
      <c r="AJ456" s="22">
        <f t="shared" si="107"/>
        <v>2.4622504856181275E-2</v>
      </c>
      <c r="AK456" s="22">
        <f t="shared" si="107"/>
        <v>2.5120724348681678E-2</v>
      </c>
      <c r="AL456" s="22">
        <f t="shared" si="107"/>
        <v>2.5608542562140579E-2</v>
      </c>
      <c r="AM456" s="22">
        <f t="shared" si="107"/>
        <v>2.6086239225509292E-2</v>
      </c>
      <c r="AN456" s="22">
        <f t="shared" si="107"/>
        <v>2.6597168306843191E-2</v>
      </c>
      <c r="AO456" s="22">
        <f t="shared" si="107"/>
        <v>2.7044621925631961E-2</v>
      </c>
      <c r="AP456" s="22">
        <f t="shared" si="107"/>
        <v>2.749647551100599E-2</v>
      </c>
      <c r="AQ456" s="22">
        <f t="shared" si="107"/>
        <v>2.795283491755331E-2</v>
      </c>
      <c r="AR456" s="22">
        <f t="shared" si="107"/>
        <v>2.8417681637383851E-2</v>
      </c>
      <c r="AS456" s="22">
        <f t="shared" si="107"/>
        <v>2.8867971555461541E-2</v>
      </c>
      <c r="AT456" s="22">
        <f t="shared" si="107"/>
        <v>2.8570411780633499E-2</v>
      </c>
      <c r="AU456" s="22">
        <f t="shared" si="107"/>
        <v>2.8163279661196652E-2</v>
      </c>
      <c r="AV456" s="22">
        <f t="shared" si="107"/>
        <v>2.7790899925819724E-2</v>
      </c>
      <c r="AW456" s="22">
        <f t="shared" si="107"/>
        <v>2.7388467979180542E-2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3.3608203334298862E-3</v>
      </c>
      <c r="V457" s="22">
        <f t="shared" si="107"/>
        <v>3.3111113418966133E-3</v>
      </c>
      <c r="W457" s="22">
        <f t="shared" si="107"/>
        <v>3.2697732528953896E-3</v>
      </c>
      <c r="X457" s="22">
        <f t="shared" si="107"/>
        <v>3.2402139789903285E-3</v>
      </c>
      <c r="Y457" s="22">
        <f t="shared" si="107"/>
        <v>3.2183038289534198E-3</v>
      </c>
      <c r="Z457" s="22">
        <f t="shared" si="107"/>
        <v>3.2050639025398074E-3</v>
      </c>
      <c r="AA457" s="22">
        <f t="shared" si="107"/>
        <v>3.1921458949329576E-3</v>
      </c>
      <c r="AB457" s="22">
        <f t="shared" si="107"/>
        <v>3.1854193874017432E-3</v>
      </c>
      <c r="AC457" s="22">
        <f t="shared" si="107"/>
        <v>3.1789143622999406E-3</v>
      </c>
      <c r="AD457" s="22">
        <f t="shared" si="107"/>
        <v>3.2421468329656509E-3</v>
      </c>
      <c r="AE457" s="22">
        <f t="shared" si="107"/>
        <v>3.3010035323453551E-3</v>
      </c>
      <c r="AF457" s="22">
        <f t="shared" si="107"/>
        <v>3.3648017413834153E-3</v>
      </c>
      <c r="AG457" s="22">
        <f t="shared" si="107"/>
        <v>3.4443840487741123E-3</v>
      </c>
      <c r="AH457" s="22">
        <f t="shared" si="107"/>
        <v>3.5155704146207097E-3</v>
      </c>
      <c r="AI457" s="22">
        <f t="shared" si="107"/>
        <v>3.5934622280720707E-3</v>
      </c>
      <c r="AJ457" s="22">
        <f t="shared" si="107"/>
        <v>3.6799546347866144E-3</v>
      </c>
      <c r="AK457" s="22">
        <f t="shared" si="107"/>
        <v>3.7544159920399399E-3</v>
      </c>
      <c r="AL457" s="22">
        <f t="shared" si="107"/>
        <v>3.8273228269065296E-3</v>
      </c>
      <c r="AM457" s="22">
        <f t="shared" si="107"/>
        <v>3.8987169462560275E-3</v>
      </c>
      <c r="AN457" s="22">
        <f t="shared" si="107"/>
        <v>3.9750778141646364E-3</v>
      </c>
      <c r="AO457" s="22">
        <f t="shared" si="107"/>
        <v>4.041951961532321E-3</v>
      </c>
      <c r="AP457" s="22">
        <f t="shared" si="107"/>
        <v>4.1094837055792588E-3</v>
      </c>
      <c r="AQ457" s="22">
        <f t="shared" si="107"/>
        <v>4.1776888667950426E-3</v>
      </c>
      <c r="AR457" s="22">
        <f t="shared" si="107"/>
        <v>4.2471624987872932E-3</v>
      </c>
      <c r="AS457" s="22">
        <f t="shared" si="107"/>
        <v>4.314460545054577E-3</v>
      </c>
      <c r="AT457" s="22">
        <f t="shared" si="107"/>
        <v>4.2699887710047632E-3</v>
      </c>
      <c r="AU457" s="22">
        <f t="shared" si="107"/>
        <v>4.2091408703284032E-3</v>
      </c>
      <c r="AV457" s="22">
        <f t="shared" si="107"/>
        <v>4.1534868846309671E-3</v>
      </c>
      <c r="AW457" s="22">
        <f t="shared" si="107"/>
        <v>4.0933414479310424E-3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1.8765519536207264E-2</v>
      </c>
      <c r="V458" s="22">
        <f t="shared" si="107"/>
        <v>1.8950175081812459E-2</v>
      </c>
      <c r="W458" s="22">
        <f t="shared" si="107"/>
        <v>1.9156592260013292E-2</v>
      </c>
      <c r="X458" s="22">
        <f t="shared" si="107"/>
        <v>1.9397353354274095E-2</v>
      </c>
      <c r="Y458" s="22">
        <f t="shared" si="107"/>
        <v>1.964498919308031E-2</v>
      </c>
      <c r="Z458" s="22">
        <f t="shared" si="107"/>
        <v>1.9920858247136988E-2</v>
      </c>
      <c r="AA458" s="22">
        <f t="shared" si="107"/>
        <v>2.0198786898834472E-2</v>
      </c>
      <c r="AB458" s="22">
        <f t="shared" si="107"/>
        <v>2.0499127446273722E-2</v>
      </c>
      <c r="AC458" s="22">
        <f t="shared" si="107"/>
        <v>2.0802388548945443E-2</v>
      </c>
      <c r="AD458" s="22">
        <f t="shared" si="107"/>
        <v>2.1343505542830189E-2</v>
      </c>
      <c r="AE458" s="22">
        <f t="shared" si="107"/>
        <v>2.1880842477738319E-2</v>
      </c>
      <c r="AF458" s="22">
        <f t="shared" si="107"/>
        <v>2.2448390082741566E-2</v>
      </c>
      <c r="AG458" s="22">
        <f t="shared" si="107"/>
        <v>2.3088641480204987E-2</v>
      </c>
      <c r="AH458" s="22">
        <f t="shared" si="107"/>
        <v>2.3711928463237986E-2</v>
      </c>
      <c r="AI458" s="22">
        <f t="shared" si="107"/>
        <v>2.4362968526107486E-2</v>
      </c>
      <c r="AJ458" s="22">
        <f t="shared" si="107"/>
        <v>2.5064330183247101E-2</v>
      </c>
      <c r="AK458" s="22">
        <f t="shared" si="107"/>
        <v>2.5733915334529237E-2</v>
      </c>
      <c r="AL458" s="22">
        <f t="shared" si="107"/>
        <v>2.6413051364701116E-2</v>
      </c>
      <c r="AM458" s="22">
        <f t="shared" si="107"/>
        <v>2.7101957060703182E-2</v>
      </c>
      <c r="AN458" s="22">
        <f t="shared" si="107"/>
        <v>2.7816149386489145E-2</v>
      </c>
      <c r="AO458" s="22">
        <f t="shared" si="107"/>
        <v>2.8505925751428362E-2</v>
      </c>
      <c r="AP458" s="22">
        <f t="shared" si="107"/>
        <v>2.9215006371845431E-2</v>
      </c>
      <c r="AQ458" s="22">
        <f t="shared" si="107"/>
        <v>2.9944078405134435E-2</v>
      </c>
      <c r="AR458" s="22">
        <f t="shared" si="107"/>
        <v>3.0696559698065753E-2</v>
      </c>
      <c r="AS458" s="22">
        <f t="shared" si="107"/>
        <v>3.1443952385714374E-2</v>
      </c>
      <c r="AT458" s="22">
        <f t="shared" si="107"/>
        <v>3.1668649871275122E-2</v>
      </c>
      <c r="AU458" s="22">
        <f t="shared" si="107"/>
        <v>3.1811351940073555E-2</v>
      </c>
      <c r="AV458" s="22">
        <f t="shared" si="107"/>
        <v>3.197590088435831E-2</v>
      </c>
      <c r="AW458" s="22">
        <f t="shared" si="107"/>
        <v>3.2114180567799293E-2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7.1795397784249954E-2</v>
      </c>
      <c r="V459" s="22">
        <f t="shared" si="107"/>
        <v>7.1497965110719763E-2</v>
      </c>
      <c r="W459" s="22">
        <f t="shared" si="107"/>
        <v>7.1433928351251272E-2</v>
      </c>
      <c r="X459" s="22">
        <f t="shared" si="107"/>
        <v>7.1730288337523485E-2</v>
      </c>
      <c r="Y459" s="22">
        <f t="shared" si="107"/>
        <v>7.2328448491703654E-2</v>
      </c>
      <c r="Z459" s="22">
        <f t="shared" si="107"/>
        <v>7.3209784859988289E-2</v>
      </c>
      <c r="AA459" s="22">
        <f t="shared" si="107"/>
        <v>7.4094837166696625E-2</v>
      </c>
      <c r="AB459" s="22">
        <f t="shared" si="107"/>
        <v>7.5193322247810945E-2</v>
      </c>
      <c r="AC459" s="22">
        <f t="shared" si="107"/>
        <v>7.6300389664915702E-2</v>
      </c>
      <c r="AD459" s="22">
        <f t="shared" si="107"/>
        <v>7.9998128486955866E-2</v>
      </c>
      <c r="AE459" s="22">
        <f t="shared" si="107"/>
        <v>8.3602731902942998E-2</v>
      </c>
      <c r="AF459" s="22">
        <f t="shared" si="107"/>
        <v>8.7457757473696829E-2</v>
      </c>
      <c r="AG459" s="22">
        <f t="shared" si="107"/>
        <v>9.1982008353011915E-2</v>
      </c>
      <c r="AH459" s="22">
        <f t="shared" si="107"/>
        <v>9.627524478979084E-2</v>
      </c>
      <c r="AI459" s="22">
        <f t="shared" si="107"/>
        <v>0.10096156759326097</v>
      </c>
      <c r="AJ459" s="22">
        <f t="shared" si="107"/>
        <v>0.1060792613924736</v>
      </c>
      <c r="AK459" s="22">
        <f t="shared" si="107"/>
        <v>0.1108239332627213</v>
      </c>
      <c r="AL459" s="22">
        <f t="shared" si="107"/>
        <v>0.11560194091270434</v>
      </c>
      <c r="AM459" s="22">
        <f t="shared" si="107"/>
        <v>0.12041539454236301</v>
      </c>
      <c r="AN459" s="22">
        <f t="shared" si="107"/>
        <v>0.12557702538548429</v>
      </c>
      <c r="AO459" s="22">
        <f t="shared" si="107"/>
        <v>0.13044863835431036</v>
      </c>
      <c r="AP459" s="22">
        <f t="shared" si="107"/>
        <v>0.13544772026725932</v>
      </c>
      <c r="AQ459" s="22">
        <f t="shared" si="107"/>
        <v>0.14057905801995602</v>
      </c>
      <c r="AR459" s="22">
        <f t="shared" si="107"/>
        <v>0.14587278061608985</v>
      </c>
      <c r="AS459" s="22">
        <f t="shared" si="107"/>
        <v>0.15122743849971407</v>
      </c>
      <c r="AT459" s="22">
        <f t="shared" si="107"/>
        <v>0.15171257379863487</v>
      </c>
      <c r="AU459" s="22">
        <f t="shared" si="107"/>
        <v>0.15144488773155254</v>
      </c>
      <c r="AV459" s="22">
        <f t="shared" si="107"/>
        <v>0.15138251879389084</v>
      </c>
      <c r="AW459" s="22">
        <f t="shared" si="107"/>
        <v>0.15108571609752861</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73.876723208251562</v>
      </c>
      <c r="V462" s="93">
        <f>IF('Net zero activities &amp; levers'!$C$8="Off",('Activity data'!AO5*EF!$H4)*kgtoGg,IF('Net zero activities &amp; levers'!$C$8="On",(('Net zero supporting data'!M132*EF!$H4)+('Net zero supporting data'!M122*'Net zero supporting data'!M142))*kgtoGg,"ERROR"))</f>
        <v>74.040669065751914</v>
      </c>
      <c r="W462" s="93">
        <f>IF('Net zero activities &amp; levers'!$C$8="Off",('Activity data'!AP5*EF!$H4)*kgtoGg,IF('Net zero activities &amp; levers'!$C$8="On",(('Net zero supporting data'!N132*EF!$H4)+('Net zero supporting data'!N122*'Net zero supporting data'!N142))*kgtoGg,"ERROR"))</f>
        <v>74.266043909893696</v>
      </c>
      <c r="X462" s="93">
        <f>IF('Net zero activities &amp; levers'!$C$8="Off",('Activity data'!AQ5*EF!$H4)*kgtoGg,IF('Net zero activities &amp; levers'!$C$8="On",(('Net zero supporting data'!O132*EF!$H4)+('Net zero supporting data'!O122*'Net zero supporting data'!O142))*kgtoGg,"ERROR"))</f>
        <v>74.580343856660463</v>
      </c>
      <c r="Y462" s="93">
        <f>IF('Net zero activities &amp; levers'!$C$8="Off",('Activity data'!AR5*EF!$H4)*kgtoGg,IF('Net zero activities &amp; levers'!$C$8="On",(('Net zero supporting data'!P132*EF!$H4)+('Net zero supporting data'!P122*'Net zero supporting data'!P142))*kgtoGg,"ERROR"))</f>
        <v>74.897916455465491</v>
      </c>
      <c r="Z462" s="93">
        <f>IF('Net zero activities &amp; levers'!$C$8="Off",('Activity data'!AS5*EF!$H4)*kgtoGg,IF('Net zero activities &amp; levers'!$C$8="On",(('Net zero supporting data'!Q132*EF!$H4)+('Net zero supporting data'!Q122*'Net zero supporting data'!Q142))*kgtoGg,"ERROR"))</f>
        <v>75.287222414894075</v>
      </c>
      <c r="AA462" s="93">
        <f>IF('Net zero activities &amp; levers'!$C$8="Off",('Activity data'!AT5*EF!$H4)*kgtoGg,IF('Net zero activities &amp; levers'!$C$8="On",(('Net zero supporting data'!R132*EF!$H4)+('Net zero supporting data'!R122*'Net zero supporting data'!R142))*kgtoGg,"ERROR"))</f>
        <v>75.68724050416894</v>
      </c>
      <c r="AB462" s="93">
        <f>IF('Net zero activities &amp; levers'!$C$8="Off",('Activity data'!AU5*EF!$H4)*kgtoGg,IF('Net zero activities &amp; levers'!$C$8="On",(('Net zero supporting data'!S132*EF!$H4)+('Net zero supporting data'!S122*'Net zero supporting data'!S142))*kgtoGg,"ERROR"))</f>
        <v>76.143610993817958</v>
      </c>
      <c r="AC462" s="93">
        <f>IF('Net zero activities &amp; levers'!$C$8="Off",('Activity data'!AV5*EF!$H4)*kgtoGg,IF('Net zero activities &amp; levers'!$C$8="On",(('Net zero supporting data'!T132*EF!$H4)+('Net zero supporting data'!T122*'Net zero supporting data'!T142))*kgtoGg,"ERROR"))</f>
        <v>76.611291552158349</v>
      </c>
      <c r="AD462" s="93">
        <f>IF('Net zero activities &amp; levers'!$C$8="Off",('Activity data'!AW5*EF!$H4)*kgtoGg,IF('Net zero activities &amp; levers'!$C$8="On",(('Net zero supporting data'!U132*EF!$H4)+('Net zero supporting data'!U122*'Net zero supporting data'!U142))*kgtoGg,"ERROR"))</f>
        <v>77.601002768770869</v>
      </c>
      <c r="AE462" s="93">
        <f>IF('Net zero activities &amp; levers'!$C$8="Off",('Activity data'!AX5*EF!$H4)*kgtoGg,IF('Net zero activities &amp; levers'!$C$8="On",(('Net zero supporting data'!V132*EF!$H4)+('Net zero supporting data'!V122*'Net zero supporting data'!V142))*kgtoGg,"ERROR"))</f>
        <v>78.581594095116046</v>
      </c>
      <c r="AF462" s="93">
        <f>IF('Net zero activities &amp; levers'!$C$8="Off",('Activity data'!AY5*EF!$H4)*kgtoGg,IF('Net zero activities &amp; levers'!$C$8="On",(('Net zero supporting data'!W132*EF!$H4)+('Net zero supporting data'!W122*'Net zero supporting data'!W142))*kgtoGg,"ERROR"))</f>
        <v>79.62881692081271</v>
      </c>
      <c r="AG462" s="93">
        <f>IF('Net zero activities &amp; levers'!$C$8="Off",('Activity data'!AZ5*EF!$H4)*kgtoGg,IF('Net zero activities &amp; levers'!$C$8="On",(('Net zero supporting data'!X132*EF!$H4)+('Net zero supporting data'!X122*'Net zero supporting data'!X142))*kgtoGg,"ERROR"))</f>
        <v>80.836060201423422</v>
      </c>
      <c r="AH462" s="93">
        <f>IF('Net zero activities &amp; levers'!$C$8="Off",('Activity data'!BA5*EF!$H4)*kgtoGg,IF('Net zero activities &amp; levers'!$C$8="On",(('Net zero supporting data'!Y132*EF!$H4)+('Net zero supporting data'!Y122*'Net zero supporting data'!Y142))*kgtoGg,"ERROR"))</f>
        <v>82.003222605586558</v>
      </c>
      <c r="AI462" s="93">
        <f>IF('Net zero activities &amp; levers'!$C$8="Off",('Activity data'!BB5*EF!$H4)*kgtoGg,IF('Net zero activities &amp; levers'!$C$8="On",(('Net zero supporting data'!Z132*EF!$H4)+('Net zero supporting data'!Z122*'Net zero supporting data'!Z142))*kgtoGg,"ERROR"))</f>
        <v>83.213450218718108</v>
      </c>
      <c r="AJ462" s="93">
        <f>IF('Net zero activities &amp; levers'!$C$8="Off",('Activity data'!BC5*EF!$H4)*kgtoGg,IF('Net zero activities &amp; levers'!$C$8="On",(('Net zero supporting data'!AA132*EF!$H4)+('Net zero supporting data'!AA122*'Net zero supporting data'!AA142))*kgtoGg,"ERROR"))</f>
        <v>84.531165793549221</v>
      </c>
      <c r="AK462" s="93">
        <f>IF('Net zero activities &amp; levers'!$C$8="Off",('Activity data'!BD5*EF!$H4)*kgtoGg,IF('Net zero activities &amp; levers'!$C$8="On",(('Net zero supporting data'!AB132*EF!$H4)+('Net zero supporting data'!AB122*'Net zero supporting data'!AB142))*kgtoGg,"ERROR"))</f>
        <v>85.775810334990297</v>
      </c>
      <c r="AL462" s="93">
        <f>IF('Net zero activities &amp; levers'!$C$8="Off",('Activity data'!BE5*EF!$H4)*kgtoGg,IF('Net zero activities &amp; levers'!$C$8="On",(('Net zero supporting data'!AC132*EF!$H4)+('Net zero supporting data'!AC122*'Net zero supporting data'!AC142))*kgtoGg,"ERROR"))</f>
        <v>87.038161480101522</v>
      </c>
      <c r="AM462" s="93">
        <f>IF('Net zero activities &amp; levers'!$C$8="Off",('Activity data'!BF5*EF!$H4)*kgtoGg,IF('Net zero activities &amp; levers'!$C$8="On",(('Net zero supporting data'!AD132*EF!$H4)+('Net zero supporting data'!AD122*'Net zero supporting data'!AD142))*kgtoGg,"ERROR"))</f>
        <v>88.318513477619945</v>
      </c>
      <c r="AN462" s="93">
        <f>IF('Net zero activities &amp; levers'!$C$8="Off",('Activity data'!BG5*EF!$H4)*kgtoGg,IF('Net zero activities &amp; levers'!$C$8="On",(('Net zero supporting data'!AE132*EF!$H4)+('Net zero supporting data'!AE122*'Net zero supporting data'!AE142))*kgtoGg,"ERROR"))</f>
        <v>89.635553402409016</v>
      </c>
      <c r="AO462" s="93">
        <f>IF('Net zero activities &amp; levers'!$C$8="Off",('Activity data'!BH5*EF!$H4)*kgtoGg,IF('Net zero activities &amp; levers'!$C$8="On",(('Net zero supporting data'!AF132*EF!$H4)+('Net zero supporting data'!AF122*'Net zero supporting data'!AF142))*kgtoGg,"ERROR"))</f>
        <v>90.896293139622713</v>
      </c>
      <c r="AP462" s="93">
        <f>IF('Net zero activities &amp; levers'!$C$8="Off",('Activity data'!BI5*EF!$H4)*kgtoGg,IF('Net zero activities &amp; levers'!$C$8="On",(('Net zero supporting data'!AG132*EF!$H4)+('Net zero supporting data'!AG122*'Net zero supporting data'!AG142))*kgtoGg,"ERROR"))</f>
        <v>92.195178506334088</v>
      </c>
      <c r="AQ462" s="93">
        <f>IF('Net zero activities &amp; levers'!$C$8="Off",('Activity data'!BJ5*EF!$H4)*kgtoGg,IF('Net zero activities &amp; levers'!$C$8="On",(('Net zero supporting data'!AH132*EF!$H4)+('Net zero supporting data'!AH122*'Net zero supporting data'!AH142))*kgtoGg,"ERROR"))</f>
        <v>93.533316884290031</v>
      </c>
      <c r="AR462" s="93">
        <f>IF('Net zero activities &amp; levers'!$C$8="Off",('Activity data'!BK5*EF!$H4)*kgtoGg,IF('Net zero activities &amp; levers'!$C$8="On",(('Net zero supporting data'!AI132*EF!$H4)+('Net zero supporting data'!AI122*'Net zero supporting data'!AI142))*kgtoGg,"ERROR"))</f>
        <v>94.917636817884059</v>
      </c>
      <c r="AS462" s="93">
        <f>IF('Net zero activities &amp; levers'!$C$8="Off",('Activity data'!BL5*EF!$H4)*kgtoGg,IF('Net zero activities &amp; levers'!$C$8="On",(('Net zero supporting data'!AJ132*EF!$H4)+('Net zero supporting data'!AJ122*'Net zero supporting data'!AJ142))*kgtoGg,"ERROR"))</f>
        <v>96.2723090413092</v>
      </c>
      <c r="AT462" s="93">
        <f>IF('Net zero activities &amp; levers'!$C$8="Off",('Activity data'!BM5*EF!$H4)*kgtoGg,IF('Net zero activities &amp; levers'!$C$8="On",(('Net zero supporting data'!AK132*EF!$H4)+('Net zero supporting data'!AK122*'Net zero supporting data'!AK142))*kgtoGg,"ERROR"))</f>
        <v>96.515384473534752</v>
      </c>
      <c r="AU462" s="93">
        <f>IF('Net zero activities &amp; levers'!$C$8="Off",('Activity data'!BN5*EF!$H4)*kgtoGg,IF('Net zero activities &amp; levers'!$C$8="On",(('Net zero supporting data'!AL132*EF!$H4)+('Net zero supporting data'!AL122*'Net zero supporting data'!AL142))*kgtoGg,"ERROR"))</f>
        <v>96.588205383617634</v>
      </c>
      <c r="AV462" s="93">
        <f>IF('Net zero activities &amp; levers'!$C$8="Off",('Activity data'!BO5*EF!$H4)*kgtoGg,IF('Net zero activities &amp; levers'!$C$8="On",(('Net zero supporting data'!AM132*EF!$H4)+('Net zero supporting data'!AM122*'Net zero supporting data'!AM142))*kgtoGg,"ERROR"))</f>
        <v>96.710925003838085</v>
      </c>
      <c r="AW462" s="93">
        <f>IF('Net zero activities &amp; levers'!$C$8="Off",('Activity data'!BP5*EF!$H4)*kgtoGg,IF('Net zero activities &amp; levers'!$C$8="On",(('Net zero supporting data'!AN132*EF!$H4)+('Net zero supporting data'!AN122*'Net zero supporting data'!AN142))*kgtoGg,"ERROR"))</f>
        <v>96.7819344171361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59.087826225972741</v>
      </c>
      <c r="V463" s="93">
        <f>IF('Net zero activities &amp; levers'!$C$8="Off",('Activity data'!AO6*EF!$H5)*kgtoGg,IF('Net zero activities &amp; levers'!$C$8="On",(('Net zero supporting data'!M133*EF!$H5)+('Net zero supporting data'!M123*'Net zero supporting data'!M143))*kgtoGg,"ERROR"))</f>
        <v>59.218952836869384</v>
      </c>
      <c r="W463" s="93">
        <f>IF('Net zero activities &amp; levers'!$C$8="Off",('Activity data'!AP6*EF!$H5)*kgtoGg,IF('Net zero activities &amp; levers'!$C$8="On",(('Net zero supporting data'!N133*EF!$H5)+('Net zero supporting data'!N123*'Net zero supporting data'!N143))*kgtoGg,"ERROR"))</f>
        <v>59.399211368217848</v>
      </c>
      <c r="X463" s="93">
        <f>IF('Net zero activities &amp; levers'!$C$8="Off",('Activity data'!AQ6*EF!$H5)*kgtoGg,IF('Net zero activities &amp; levers'!$C$8="On",(('Net zero supporting data'!O133*EF!$H5)+('Net zero supporting data'!O123*'Net zero supporting data'!O143))*kgtoGg,"ERROR"))</f>
        <v>59.650593668770576</v>
      </c>
      <c r="Y463" s="93">
        <f>IF('Net zero activities &amp; levers'!$C$8="Off",('Activity data'!AR6*EF!$H5)*kgtoGg,IF('Net zero activities &amp; levers'!$C$8="On",(('Net zero supporting data'!P133*EF!$H5)+('Net zero supporting data'!P123*'Net zero supporting data'!P143))*kgtoGg,"ERROR"))</f>
        <v>59.904593490601144</v>
      </c>
      <c r="Z463" s="93">
        <f>IF('Net zero activities &amp; levers'!$C$8="Off",('Activity data'!AS6*EF!$H5)*kgtoGg,IF('Net zero activities &amp; levers'!$C$8="On",(('Net zero supporting data'!Q133*EF!$H5)+('Net zero supporting data'!Q123*'Net zero supporting data'!Q143))*kgtoGg,"ERROR"))</f>
        <v>60.215966841779803</v>
      </c>
      <c r="AA463" s="93">
        <f>IF('Net zero activities &amp; levers'!$C$8="Off",('Activity data'!AT6*EF!$H5)*kgtoGg,IF('Net zero activities &amp; levers'!$C$8="On",(('Net zero supporting data'!R133*EF!$H5)+('Net zero supporting data'!R123*'Net zero supporting data'!R143))*kgtoGg,"ERROR"))</f>
        <v>60.535907931745179</v>
      </c>
      <c r="AB463" s="93">
        <f>IF('Net zero activities &amp; levers'!$C$8="Off",('Activity data'!AU6*EF!$H5)*kgtoGg,IF('Net zero activities &amp; levers'!$C$8="On",(('Net zero supporting data'!S133*EF!$H5)+('Net zero supporting data'!S123*'Net zero supporting data'!S143))*kgtoGg,"ERROR"))</f>
        <v>60.90092060442462</v>
      </c>
      <c r="AC463" s="93">
        <f>IF('Net zero activities &amp; levers'!$C$8="Off",('Activity data'!AV6*EF!$H5)*kgtoGg,IF('Net zero activities &amp; levers'!$C$8="On",(('Net zero supporting data'!T133*EF!$H5)+('Net zero supporting data'!T123*'Net zero supporting data'!T143))*kgtoGg,"ERROR"))</f>
        <v>61.274979257277771</v>
      </c>
      <c r="AD463" s="93">
        <f>IF('Net zero activities &amp; levers'!$C$8="Off",('Activity data'!AW6*EF!$H5)*kgtoGg,IF('Net zero activities &amp; levers'!$C$8="On",(('Net zero supporting data'!U133*EF!$H5)+('Net zero supporting data'!U123*'Net zero supporting data'!U143))*kgtoGg,"ERROR"))</f>
        <v>62.066566672656862</v>
      </c>
      <c r="AE463" s="93">
        <f>IF('Net zero activities &amp; levers'!$C$8="Off",('Activity data'!AX6*EF!$H5)*kgtoGg,IF('Net zero activities &amp; levers'!$C$8="On",(('Net zero supporting data'!V133*EF!$H5)+('Net zero supporting data'!V123*'Net zero supporting data'!V143))*kgtoGg,"ERROR"))</f>
        <v>62.850859848823454</v>
      </c>
      <c r="AF463" s="93">
        <f>IF('Net zero activities &amp; levers'!$C$8="Off",('Activity data'!AY6*EF!$H5)*kgtoGg,IF('Net zero activities &amp; levers'!$C$8="On",(('Net zero supporting data'!W133*EF!$H5)+('Net zero supporting data'!W123*'Net zero supporting data'!W143))*kgtoGg,"ERROR"))</f>
        <v>63.688446001233153</v>
      </c>
      <c r="AG463" s="93">
        <f>IF('Net zero activities &amp; levers'!$C$8="Off",('Activity data'!AZ6*EF!$H5)*kgtoGg,IF('Net zero activities &amp; levers'!$C$8="On",(('Net zero supporting data'!X133*EF!$H5)+('Net zero supporting data'!X123*'Net zero supporting data'!X143))*kgtoGg,"ERROR"))</f>
        <v>64.654019162567309</v>
      </c>
      <c r="AH463" s="93">
        <f>IF('Net zero activities &amp; levers'!$C$8="Off",('Activity data'!BA6*EF!$H5)*kgtoGg,IF('Net zero activities &amp; levers'!$C$8="On",(('Net zero supporting data'!Y133*EF!$H5)+('Net zero supporting data'!Y123*'Net zero supporting data'!Y143))*kgtoGg,"ERROR"))</f>
        <v>65.58753497539341</v>
      </c>
      <c r="AI463" s="93">
        <f>IF('Net zero activities &amp; levers'!$C$8="Off",('Activity data'!BB6*EF!$H5)*kgtoGg,IF('Net zero activities &amp; levers'!$C$8="On",(('Net zero supporting data'!Z133*EF!$H5)+('Net zero supporting data'!Z123*'Net zero supporting data'!Z143))*kgtoGg,"ERROR"))</f>
        <v>66.555495055282321</v>
      </c>
      <c r="AJ463" s="93">
        <f>IF('Net zero activities &amp; levers'!$C$8="Off",('Activity data'!BC6*EF!$H5)*kgtoGg,IF('Net zero activities &amp; levers'!$C$8="On",(('Net zero supporting data'!AA133*EF!$H5)+('Net zero supporting data'!AA123*'Net zero supporting data'!AA143))*kgtoGg,"ERROR"))</f>
        <v>67.609425786365179</v>
      </c>
      <c r="AK463" s="93">
        <f>IF('Net zero activities &amp; levers'!$C$8="Off",('Activity data'!BD6*EF!$H5)*kgtoGg,IF('Net zero activities &amp; levers'!$C$8="On",(('Net zero supporting data'!AB133*EF!$H5)+('Net zero supporting data'!AB123*'Net zero supporting data'!AB143))*kgtoGg,"ERROR"))</f>
        <v>68.604913095276601</v>
      </c>
      <c r="AL463" s="93">
        <f>IF('Net zero activities &amp; levers'!$C$8="Off",('Activity data'!BE6*EF!$H5)*kgtoGg,IF('Net zero activities &amp; levers'!$C$8="On",(('Net zero supporting data'!AC133*EF!$H5)+('Net zero supporting data'!AC123*'Net zero supporting data'!AC143))*kgtoGg,"ERROR"))</f>
        <v>69.614562438930207</v>
      </c>
      <c r="AM463" s="93">
        <f>IF('Net zero activities &amp; levers'!$C$8="Off",('Activity data'!BF6*EF!$H5)*kgtoGg,IF('Net zero activities &amp; levers'!$C$8="On",(('Net zero supporting data'!AD133*EF!$H5)+('Net zero supporting data'!AD123*'Net zero supporting data'!AD143))*kgtoGg,"ERROR"))</f>
        <v>70.638609162337076</v>
      </c>
      <c r="AN463" s="93">
        <f>IF('Net zero activities &amp; levers'!$C$8="Off",('Activity data'!BG6*EF!$H5)*kgtoGg,IF('Net zero activities &amp; levers'!$C$8="On",(('Net zero supporting data'!AE133*EF!$H5)+('Net zero supporting data'!AE123*'Net zero supporting data'!AE143))*kgtoGg,"ERROR"))</f>
        <v>71.691999497331139</v>
      </c>
      <c r="AO463" s="93">
        <f>IF('Net zero activities &amp; levers'!$C$8="Off",('Activity data'!BH6*EF!$H5)*kgtoGg,IF('Net zero activities &amp; levers'!$C$8="On",(('Net zero supporting data'!AF133*EF!$H5)+('Net zero supporting data'!AF123*'Net zero supporting data'!AF143))*kgtoGg,"ERROR"))</f>
        <v>72.700360010271993</v>
      </c>
      <c r="AP463" s="93">
        <f>IF('Net zero activities &amp; levers'!$C$8="Off",('Activity data'!BI6*EF!$H5)*kgtoGg,IF('Net zero activities &amp; levers'!$C$8="On",(('Net zero supporting data'!AG133*EF!$H5)+('Net zero supporting data'!AG123*'Net zero supporting data'!AG143))*kgtoGg,"ERROR"))</f>
        <v>73.739230029173001</v>
      </c>
      <c r="AQ463" s="93">
        <f>IF('Net zero activities &amp; levers'!$C$8="Off",('Activity data'!BJ6*EF!$H5)*kgtoGg,IF('Net zero activities &amp; levers'!$C$8="On",(('Net zero supporting data'!AH133*EF!$H5)+('Net zero supporting data'!AH123*'Net zero supporting data'!AH143))*kgtoGg,"ERROR"))</f>
        <v>74.809495256287647</v>
      </c>
      <c r="AR463" s="93">
        <f>IF('Net zero activities &amp; levers'!$C$8="Off",('Activity data'!BK6*EF!$H5)*kgtoGg,IF('Net zero activities &amp; levers'!$C$8="On",(('Net zero supporting data'!AI133*EF!$H5)+('Net zero supporting data'!AI123*'Net zero supporting data'!AI143))*kgtoGg,"ERROR"))</f>
        <v>75.916697256121566</v>
      </c>
      <c r="AS463" s="93">
        <f>IF('Net zero activities &amp; levers'!$C$8="Off",('Activity data'!BL6*EF!$H5)*kgtoGg,IF('Net zero activities &amp; levers'!$C$8="On",(('Net zero supporting data'!AJ133*EF!$H5)+('Net zero supporting data'!AJ123*'Net zero supporting data'!AJ143))*kgtoGg,"ERROR"))</f>
        <v>77.000186526554671</v>
      </c>
      <c r="AT463" s="93">
        <f>IF('Net zero activities &amp; levers'!$C$8="Off",('Activity data'!BM6*EF!$H5)*kgtoGg,IF('Net zero activities &amp; levers'!$C$8="On",(('Net zero supporting data'!AK133*EF!$H5)+('Net zero supporting data'!AK123*'Net zero supporting data'!AK143))*kgtoGg,"ERROR"))</f>
        <v>77.194602281279742</v>
      </c>
      <c r="AU463" s="93">
        <f>IF('Net zero activities &amp; levers'!$C$8="Off",('Activity data'!BN6*EF!$H5)*kgtoGg,IF('Net zero activities &amp; levers'!$C$8="On",(('Net zero supporting data'!AL133*EF!$H5)+('Net zero supporting data'!AL123*'Net zero supporting data'!AL143))*kgtoGg,"ERROR"))</f>
        <v>77.252845650689409</v>
      </c>
      <c r="AV463" s="93">
        <f>IF('Net zero activities &amp; levers'!$C$8="Off",('Activity data'!BO6*EF!$H5)*kgtoGg,IF('Net zero activities &amp; levers'!$C$8="On",(('Net zero supporting data'!AM133*EF!$H5)+('Net zero supporting data'!AM123*'Net zero supporting data'!AM143))*kgtoGg,"ERROR"))</f>
        <v>77.350998834523267</v>
      </c>
      <c r="AW463" s="93">
        <f>IF('Net zero activities &amp; levers'!$C$8="Off",('Activity data'!BP6*EF!$H5)*kgtoGg,IF('Net zero activities &amp; levers'!$C$8="On",(('Net zero supporting data'!AN133*EF!$H5)+('Net zero supporting data'!AN123*'Net zero supporting data'!AN143))*kgtoGg,"ERROR"))</f>
        <v>77.407793338815736</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26.715883242519524</v>
      </c>
      <c r="V464" s="93">
        <f>IF('Net zero activities &amp; levers'!$C$8="Off",('Activity data'!AO7*EF!$H6)*kgtoGg,IF('Net zero activities &amp; levers'!$C$8="On",(('Net zero supporting data'!M134*EF!$H6)+('Net zero supporting data'!M124*'Net zero supporting data'!M144))*kgtoGg,"ERROR"))</f>
        <v>26.77517063639495</v>
      </c>
      <c r="W464" s="93">
        <f>IF('Net zero activities &amp; levers'!$C$8="Off",('Activity data'!AP7*EF!$H6)*kgtoGg,IF('Net zero activities &amp; levers'!$C$8="On",(('Net zero supporting data'!N134*EF!$H6)+('Net zero supporting data'!N124*'Net zero supporting data'!N144))*kgtoGg,"ERROR"))</f>
        <v>26.856672464852075</v>
      </c>
      <c r="X464" s="93">
        <f>IF('Net zero activities &amp; levers'!$C$8="Off",('Activity data'!AQ7*EF!$H6)*kgtoGg,IF('Net zero activities &amp; levers'!$C$8="On",(('Net zero supporting data'!O134*EF!$H6)+('Net zero supporting data'!O124*'Net zero supporting data'!O144))*kgtoGg,"ERROR"))</f>
        <v>26.970332090188752</v>
      </c>
      <c r="Y464" s="93">
        <f>IF('Net zero activities &amp; levers'!$C$8="Off",('Activity data'!AR7*EF!$H6)*kgtoGg,IF('Net zero activities &amp; levers'!$C$8="On",(('Net zero supporting data'!P134*EF!$H6)+('Net zero supporting data'!P124*'Net zero supporting data'!P144))*kgtoGg,"ERROR"))</f>
        <v>27.085175197763814</v>
      </c>
      <c r="Z464" s="93">
        <f>IF('Net zero activities &amp; levers'!$C$8="Off",('Activity data'!AS7*EF!$H6)*kgtoGg,IF('Net zero activities &amp; levers'!$C$8="On",(('Net zero supporting data'!Q134*EF!$H6)+('Net zero supporting data'!Q124*'Net zero supporting data'!Q144))*kgtoGg,"ERROR"))</f>
        <v>27.225959088900844</v>
      </c>
      <c r="AA464" s="93">
        <f>IF('Net zero activities &amp; levers'!$C$8="Off",('Activity data'!AT7*EF!$H6)*kgtoGg,IF('Net zero activities &amp; levers'!$C$8="On",(('Net zero supporting data'!R134*EF!$H6)+('Net zero supporting data'!R124*'Net zero supporting data'!R144))*kgtoGg,"ERROR"))</f>
        <v>27.370616784909338</v>
      </c>
      <c r="AB464" s="93">
        <f>IF('Net zero activities &amp; levers'!$C$8="Off",('Activity data'!AU7*EF!$H6)*kgtoGg,IF('Net zero activities &amp; levers'!$C$8="On",(('Net zero supporting data'!S134*EF!$H6)+('Net zero supporting data'!S124*'Net zero supporting data'!S144))*kgtoGg,"ERROR"))</f>
        <v>27.535653080339301</v>
      </c>
      <c r="AC464" s="93">
        <f>IF('Net zero activities &amp; levers'!$C$8="Off",('Activity data'!AV7*EF!$H6)*kgtoGg,IF('Net zero activities &amp; levers'!$C$8="On",(('Net zero supporting data'!T134*EF!$H6)+('Net zero supporting data'!T124*'Net zero supporting data'!T144))*kgtoGg,"ERROR"))</f>
        <v>27.704779412001269</v>
      </c>
      <c r="AD464" s="93">
        <f>IF('Net zero activities &amp; levers'!$C$8="Off",('Activity data'!AW7*EF!$H6)*kgtoGg,IF('Net zero activities &amp; levers'!$C$8="On",(('Net zero supporting data'!U134*EF!$H6)+('Net zero supporting data'!U124*'Net zero supporting data'!U144))*kgtoGg,"ERROR"))</f>
        <v>28.062686587070438</v>
      </c>
      <c r="AE464" s="93">
        <f>IF('Net zero activities &amp; levers'!$C$8="Off",('Activity data'!AX7*EF!$H6)*kgtoGg,IF('Net zero activities &amp; levers'!$C$8="On",(('Net zero supporting data'!V134*EF!$H6)+('Net zero supporting data'!V124*'Net zero supporting data'!V144))*kgtoGg,"ERROR"))</f>
        <v>28.417295755501161</v>
      </c>
      <c r="AF464" s="93">
        <f>IF('Net zero activities &amp; levers'!$C$8="Off",('Activity data'!AY7*EF!$H6)*kgtoGg,IF('Net zero activities &amp; levers'!$C$8="On",(('Net zero supporting data'!W134*EF!$H6)+('Net zero supporting data'!W124*'Net zero supporting data'!W144))*kgtoGg,"ERROR"))</f>
        <v>28.796000732187089</v>
      </c>
      <c r="AG464" s="93">
        <f>IF('Net zero activities &amp; levers'!$C$8="Off",('Activity data'!AZ7*EF!$H6)*kgtoGg,IF('Net zero activities &amp; levers'!$C$8="On",(('Net zero supporting data'!X134*EF!$H6)+('Net zero supporting data'!X124*'Net zero supporting data'!X144))*kgtoGg,"ERROR"))</f>
        <v>29.232573567709242</v>
      </c>
      <c r="AH464" s="93">
        <f>IF('Net zero activities &amp; levers'!$C$8="Off",('Activity data'!BA7*EF!$H6)*kgtoGg,IF('Net zero activities &amp; levers'!$C$8="On",(('Net zero supporting data'!Y134*EF!$H6)+('Net zero supporting data'!Y124*'Net zero supporting data'!Y144))*kgtoGg,"ERROR"))</f>
        <v>29.654652040610408</v>
      </c>
      <c r="AI464" s="93">
        <f>IF('Net zero activities &amp; levers'!$C$8="Off",('Activity data'!BB7*EF!$H6)*kgtoGg,IF('Net zero activities &amp; levers'!$C$8="On",(('Net zero supporting data'!Z134*EF!$H6)+('Net zero supporting data'!Z124*'Net zero supporting data'!Z144))*kgtoGg,"ERROR"))</f>
        <v>30.092304093993366</v>
      </c>
      <c r="AJ464" s="93">
        <f>IF('Net zero activities &amp; levers'!$C$8="Off",('Activity data'!BC7*EF!$H6)*kgtoGg,IF('Net zero activities &amp; levers'!$C$8="On",(('Net zero supporting data'!AA134*EF!$H6)+('Net zero supporting data'!AA124*'Net zero supporting data'!AA144))*kgtoGg,"ERROR"))</f>
        <v>30.568826791742165</v>
      </c>
      <c r="AK464" s="93">
        <f>IF('Net zero activities &amp; levers'!$C$8="Off",('Activity data'!BD7*EF!$H6)*kgtoGg,IF('Net zero activities &amp; levers'!$C$8="On",(('Net zero supporting data'!AB134*EF!$H6)+('Net zero supporting data'!AB124*'Net zero supporting data'!AB144))*kgtoGg,"ERROR"))</f>
        <v>31.018924966154231</v>
      </c>
      <c r="AL464" s="93">
        <f>IF('Net zero activities &amp; levers'!$C$8="Off",('Activity data'!BE7*EF!$H6)*kgtoGg,IF('Net zero activities &amp; levers'!$C$8="On",(('Net zero supporting data'!AC134*EF!$H6)+('Net zero supporting data'!AC124*'Net zero supporting data'!AC144))*kgtoGg,"ERROR"))</f>
        <v>31.475426342220747</v>
      </c>
      <c r="AM464" s="93">
        <f>IF('Net zero activities &amp; levers'!$C$8="Off",('Activity data'!BF7*EF!$H6)*kgtoGg,IF('Net zero activities &amp; levers'!$C$8="On",(('Net zero supporting data'!AD134*EF!$H6)+('Net zero supporting data'!AD124*'Net zero supporting data'!AD144))*kgtoGg,"ERROR"))</f>
        <v>31.938437328490483</v>
      </c>
      <c r="AN464" s="93">
        <f>IF('Net zero activities &amp; levers'!$C$8="Off",('Activity data'!BG7*EF!$H6)*kgtoGg,IF('Net zero activities &amp; levers'!$C$8="On",(('Net zero supporting data'!AE134*EF!$H6)+('Net zero supporting data'!AE124*'Net zero supporting data'!AE144))*kgtoGg,"ERROR"))</f>
        <v>32.414715692342867</v>
      </c>
      <c r="AO464" s="93">
        <f>IF('Net zero activities &amp; levers'!$C$8="Off",('Activity data'!BH7*EF!$H6)*kgtoGg,IF('Net zero activities &amp; levers'!$C$8="On",(('Net zero supporting data'!AF134*EF!$H6)+('Net zero supporting data'!AF124*'Net zero supporting data'!AF144))*kgtoGg,"ERROR"))</f>
        <v>32.870634338377833</v>
      </c>
      <c r="AP464" s="93">
        <f>IF('Net zero activities &amp; levers'!$C$8="Off",('Activity data'!BI7*EF!$H6)*kgtoGg,IF('Net zero activities &amp; levers'!$C$8="On",(('Net zero supporting data'!AG134*EF!$H6)+('Net zero supporting data'!AG124*'Net zero supporting data'!AG144))*kgtoGg,"ERROR"))</f>
        <v>33.340347507770311</v>
      </c>
      <c r="AQ464" s="93">
        <f>IF('Net zero activities &amp; levers'!$C$8="Off",('Activity data'!BJ7*EF!$H6)*kgtoGg,IF('Net zero activities &amp; levers'!$C$8="On",(('Net zero supporting data'!AH134*EF!$H6)+('Net zero supporting data'!AH124*'Net zero supporting data'!AH144))*kgtoGg,"ERROR"))</f>
        <v>33.824255660640468</v>
      </c>
      <c r="AR464" s="93">
        <f>IF('Net zero activities &amp; levers'!$C$8="Off",('Activity data'!BK7*EF!$H6)*kgtoGg,IF('Net zero activities &amp; levers'!$C$8="On",(('Net zero supporting data'!AI134*EF!$H6)+('Net zero supporting data'!AI124*'Net zero supporting data'!AI144))*kgtoGg,"ERROR"))</f>
        <v>34.324864351850792</v>
      </c>
      <c r="AS464" s="93">
        <f>IF('Net zero activities &amp; levers'!$C$8="Off",('Activity data'!BL7*EF!$H6)*kgtoGg,IF('Net zero activities &amp; levers'!$C$8="On",(('Net zero supporting data'!AJ134*EF!$H6)+('Net zero supporting data'!AJ124*'Net zero supporting data'!AJ144))*kgtoGg,"ERROR"))</f>
        <v>34.814751604306352</v>
      </c>
      <c r="AT464" s="93">
        <f>IF('Net zero activities &amp; levers'!$C$8="Off",('Activity data'!BM7*EF!$H6)*kgtoGg,IF('Net zero activities &amp; levers'!$C$8="On",(('Net zero supporting data'!AK134*EF!$H6)+('Net zero supporting data'!AK124*'Net zero supporting data'!AK144))*kgtoGg,"ERROR"))</f>
        <v>34.902654459014151</v>
      </c>
      <c r="AU464" s="93">
        <f>IF('Net zero activities &amp; levers'!$C$8="Off",('Activity data'!BN7*EF!$H6)*kgtoGg,IF('Net zero activities &amp; levers'!$C$8="On",(('Net zero supporting data'!AL134*EF!$H6)+('Net zero supporting data'!AL124*'Net zero supporting data'!AL144))*kgtoGg,"ERROR"))</f>
        <v>34.928988530788068</v>
      </c>
      <c r="AV464" s="93">
        <f>IF('Net zero activities &amp; levers'!$C$8="Off",('Activity data'!BO7*EF!$H6)*kgtoGg,IF('Net zero activities &amp; levers'!$C$8="On",(('Net zero supporting data'!AM134*EF!$H6)+('Net zero supporting data'!AM124*'Net zero supporting data'!AM144))*kgtoGg,"ERROR"))</f>
        <v>34.97336736762594</v>
      </c>
      <c r="AW464" s="93">
        <f>IF('Net zero activities &amp; levers'!$C$8="Off",('Activity data'!BP7*EF!$H6)*kgtoGg,IF('Net zero activities &amp; levers'!$C$8="On",(('Net zero supporting data'!AN134*EF!$H6)+('Net zero supporting data'!AN124*'Net zero supporting data'!AN144))*kgtoGg,"ERROR"))</f>
        <v>34.999046351646967</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376.56908709508394</v>
      </c>
      <c r="V465" s="93">
        <f>IF('Net zero activities &amp; levers'!$C$8="Off",('Activity data'!AO8*EF!$H7)*kgtoGg,IF('Net zero activities &amp; levers'!$C$8="On",(('Net zero supporting data'!M135*EF!$H7)+('Net zero supporting data'!M125*'Net zero supporting data'!M145))*kgtoGg,"ERROR"))</f>
        <v>372.46238388910166</v>
      </c>
      <c r="W465" s="93">
        <f>IF('Net zero activities &amp; levers'!$C$8="Off",('Activity data'!AP8*EF!$H7)*kgtoGg,IF('Net zero activities &amp; levers'!$C$8="On",(('Net zero supporting data'!N135*EF!$H7)+('Net zero supporting data'!N125*'Net zero supporting data'!N145))*kgtoGg,"ERROR"))</f>
        <v>369.19835438189159</v>
      </c>
      <c r="X465" s="93">
        <f>IF('Net zero activities &amp; levers'!$C$8="Off",('Activity data'!AQ8*EF!$H7)*kgtoGg,IF('Net zero activities &amp; levers'!$C$8="On",(('Net zero supporting data'!O135*EF!$H7)+('Net zero supporting data'!O125*'Net zero supporting data'!O145))*kgtoGg,"ERROR"))</f>
        <v>367.15852565232717</v>
      </c>
      <c r="Y465" s="93">
        <f>IF('Net zero activities &amp; levers'!$C$8="Off",('Activity data'!AR8*EF!$H7)*kgtoGg,IF('Net zero activities &amp; levers'!$C$8="On",(('Net zero supporting data'!P135*EF!$H7)+('Net zero supporting data'!P125*'Net zero supporting data'!P145))*kgtoGg,"ERROR"))</f>
        <v>365.77233606789594</v>
      </c>
      <c r="Z465" s="93">
        <f>IF('Net zero activities &amp; levers'!$C$8="Off",('Activity data'!AS8*EF!$H7)*kgtoGg,IF('Net zero activities &amp; levers'!$C$8="On",(('Net zero supporting data'!Q135*EF!$H7)+('Net zero supporting data'!Q125*'Net zero supporting data'!Q145))*kgtoGg,"ERROR"))</f>
        <v>365.28800496878733</v>
      </c>
      <c r="AA465" s="93">
        <f>IF('Net zero activities &amp; levers'!$C$8="Off",('Activity data'!AT8*EF!$H7)*kgtoGg,IF('Net zero activities &amp; levers'!$C$8="On",(('Net zero supporting data'!R135*EF!$H7)+('Net zero supporting data'!R125*'Net zero supporting data'!R145))*kgtoGg,"ERROR"))</f>
        <v>364.79448288934998</v>
      </c>
      <c r="AB465" s="93">
        <f>IF('Net zero activities &amp; levers'!$C$8="Off",('Activity data'!AU8*EF!$H7)*kgtoGg,IF('Net zero activities &amp; levers'!$C$8="On",(('Net zero supporting data'!S135*EF!$H7)+('Net zero supporting data'!S125*'Net zero supporting data'!S145))*kgtoGg,"ERROR"))</f>
        <v>364.93981116083995</v>
      </c>
      <c r="AC465" s="93">
        <f>IF('Net zero activities &amp; levers'!$C$8="Off",('Activity data'!AV8*EF!$H7)*kgtoGg,IF('Net zero activities &amp; levers'!$C$8="On",(('Net zero supporting data'!T135*EF!$H7)+('Net zero supporting data'!T125*'Net zero supporting data'!T145))*kgtoGg,"ERROR"))</f>
        <v>365.07081448758817</v>
      </c>
      <c r="AD465" s="93">
        <f>IF('Net zero activities &amp; levers'!$C$8="Off",('Activity data'!AW8*EF!$H7)*kgtoGg,IF('Net zero activities &amp; levers'!$C$8="On",(('Net zero supporting data'!U135*EF!$H7)+('Net zero supporting data'!U125*'Net zero supporting data'!U145))*kgtoGg,"ERROR"))</f>
        <v>369.62572847210271</v>
      </c>
      <c r="AE465" s="93">
        <f>IF('Net zero activities &amp; levers'!$C$8="Off",('Activity data'!AX8*EF!$H7)*kgtoGg,IF('Net zero activities &amp; levers'!$C$8="On",(('Net zero supporting data'!V135*EF!$H7)+('Net zero supporting data'!V125*'Net zero supporting data'!V145))*kgtoGg,"ERROR"))</f>
        <v>373.50484081903051</v>
      </c>
      <c r="AF465" s="93">
        <f>IF('Net zero activities &amp; levers'!$C$8="Off",('Activity data'!AY8*EF!$H7)*kgtoGg,IF('Net zero activities &amp; levers'!$C$8="On",(('Net zero supporting data'!W135*EF!$H7)+('Net zero supporting data'!W125*'Net zero supporting data'!W145))*kgtoGg,"ERROR"))</f>
        <v>377.71816225248864</v>
      </c>
      <c r="AG465" s="93">
        <f>IF('Net zero activities &amp; levers'!$C$8="Off",('Activity data'!AZ8*EF!$H7)*kgtoGg,IF('Net zero activities &amp; levers'!$C$8="On",(('Net zero supporting data'!X135*EF!$H7)+('Net zero supporting data'!X125*'Net zero supporting data'!X145))*kgtoGg,"ERROR"))</f>
        <v>383.40617142251222</v>
      </c>
      <c r="AH465" s="93">
        <f>IF('Net zero activities &amp; levers'!$C$8="Off",('Activity data'!BA8*EF!$H7)*kgtoGg,IF('Net zero activities &amp; levers'!$C$8="On",(('Net zero supporting data'!Y135*EF!$H7)+('Net zero supporting data'!Y125*'Net zero supporting data'!Y145))*kgtoGg,"ERROR"))</f>
        <v>387.96202749973008</v>
      </c>
      <c r="AI465" s="93">
        <f>IF('Net zero activities &amp; levers'!$C$8="Off",('Activity data'!BB8*EF!$H7)*kgtoGg,IF('Net zero activities &amp; levers'!$C$8="On",(('Net zero supporting data'!Z135*EF!$H7)+('Net zero supporting data'!Z125*'Net zero supporting data'!Z145))*kgtoGg,"ERROR"))</f>
        <v>392.90821206239889</v>
      </c>
      <c r="AJ465" s="93">
        <f>IF('Net zero activities &amp; levers'!$C$8="Off",('Activity data'!BC8*EF!$H7)*kgtoGg,IF('Net zero activities &amp; levers'!$C$8="On",(('Net zero supporting data'!AA135*EF!$H7)+('Net zero supporting data'!AA125*'Net zero supporting data'!AA145))*kgtoGg,"ERROR"))</f>
        <v>398.49996317910995</v>
      </c>
      <c r="AK465" s="93">
        <f>IF('Net zero activities &amp; levers'!$C$8="Off",('Activity data'!BD8*EF!$H7)*kgtoGg,IF('Net zero activities &amp; levers'!$C$8="On",(('Net zero supporting data'!AB135*EF!$H7)+('Net zero supporting data'!AB125*'Net zero supporting data'!AB145))*kgtoGg,"ERROR"))</f>
        <v>402.58111869331231</v>
      </c>
      <c r="AL465" s="93">
        <f>IF('Net zero activities &amp; levers'!$C$8="Off",('Activity data'!BE8*EF!$H7)*kgtoGg,IF('Net zero activities &amp; levers'!$C$8="On",(('Net zero supporting data'!AC135*EF!$H7)+('Net zero supporting data'!AC125*'Net zero supporting data'!AC145))*kgtoGg,"ERROR"))</f>
        <v>406.24940685277727</v>
      </c>
      <c r="AM465" s="93">
        <f>IF('Net zero activities &amp; levers'!$C$8="Off",('Activity data'!BF8*EF!$H7)*kgtoGg,IF('Net zero activities &amp; levers'!$C$8="On",(('Net zero supporting data'!AD135*EF!$H7)+('Net zero supporting data'!AD125*'Net zero supporting data'!AD145))*kgtoGg,"ERROR"))</f>
        <v>409.5076035742585</v>
      </c>
      <c r="AN465" s="93">
        <f>IF('Net zero activities &amp; levers'!$C$8="Off",('Activity data'!BG8*EF!$H7)*kgtoGg,IF('Net zero activities &amp; levers'!$C$8="On",(('Net zero supporting data'!AE135*EF!$H7)+('Net zero supporting data'!AE125*'Net zero supporting data'!AE145))*kgtoGg,"ERROR"))</f>
        <v>415.0428351905843</v>
      </c>
      <c r="AO465" s="93">
        <f>IF('Net zero activities &amp; levers'!$C$8="Off",('Activity data'!BH8*EF!$H7)*kgtoGg,IF('Net zero activities &amp; levers'!$C$8="On",(('Net zero supporting data'!AF135*EF!$H7)+('Net zero supporting data'!AF125*'Net zero supporting data'!AF145))*kgtoGg,"ERROR"))</f>
        <v>419.47670021667324</v>
      </c>
      <c r="AP465" s="93">
        <f>IF('Net zero activities &amp; levers'!$C$8="Off",('Activity data'!BI8*EF!$H7)*kgtoGg,IF('Net zero activities &amp; levers'!$C$8="On",(('Net zero supporting data'!AG135*EF!$H7)+('Net zero supporting data'!AG125*'Net zero supporting data'!AG145))*kgtoGg,"ERROR"))</f>
        <v>423.82877417403472</v>
      </c>
      <c r="AQ465" s="93">
        <f>IF('Net zero activities &amp; levers'!$C$8="Off",('Activity data'!BJ8*EF!$H7)*kgtoGg,IF('Net zero activities &amp; levers'!$C$8="On",(('Net zero supporting data'!AH135*EF!$H7)+('Net zero supporting data'!AH125*'Net zero supporting data'!AH145))*kgtoGg,"ERROR"))</f>
        <v>428.09588948492228</v>
      </c>
      <c r="AR465" s="93">
        <f>IF('Net zero activities &amp; levers'!$C$8="Off",('Activity data'!BK8*EF!$H7)*kgtoGg,IF('Net zero activities &amp; levers'!$C$8="On",(('Net zero supporting data'!AI135*EF!$H7)+('Net zero supporting data'!AI125*'Net zero supporting data'!AI145))*kgtoGg,"ERROR"))</f>
        <v>432.33146139812055</v>
      </c>
      <c r="AS465" s="93">
        <f>IF('Net zero activities &amp; levers'!$C$8="Off",('Activity data'!BL8*EF!$H7)*kgtoGg,IF('Net zero activities &amp; levers'!$C$8="On",(('Net zero supporting data'!AJ135*EF!$H7)+('Net zero supporting data'!AJ125*'Net zero supporting data'!AJ145))*kgtoGg,"ERROR"))</f>
        <v>436.13377892906044</v>
      </c>
      <c r="AT465" s="93">
        <f>IF('Net zero activities &amp; levers'!$C$8="Off",('Activity data'!BM8*EF!$H7)*kgtoGg,IF('Net zero activities &amp; levers'!$C$8="On",(('Net zero supporting data'!AK135*EF!$H7)+('Net zero supporting data'!AK125*'Net zero supporting data'!AK145))*kgtoGg,"ERROR"))</f>
        <v>428.95463145502129</v>
      </c>
      <c r="AU465" s="93">
        <f>IF('Net zero activities &amp; levers'!$C$8="Off",('Activity data'!BN8*EF!$H7)*kgtoGg,IF('Net zero activities &amp; levers'!$C$8="On",(('Net zero supporting data'!AL135*EF!$H7)+('Net zero supporting data'!AL125*'Net zero supporting data'!AL145))*kgtoGg,"ERROR"))</f>
        <v>420.18276886789494</v>
      </c>
      <c r="AV465" s="93">
        <f>IF('Net zero activities &amp; levers'!$C$8="Off",('Activity data'!BO8*EF!$H7)*kgtoGg,IF('Net zero activities &amp; levers'!$C$8="On",(('Net zero supporting data'!AM135*EF!$H7)+('Net zero supporting data'!AM125*'Net zero supporting data'!AM145))*kgtoGg,"ERROR"))</f>
        <v>411.91216693379607</v>
      </c>
      <c r="AW465" s="93">
        <f>IF('Net zero activities &amp; levers'!$C$8="Off",('Activity data'!BP8*EF!$H7)*kgtoGg,IF('Net zero activities &amp; levers'!$C$8="On",(('Net zero supporting data'!AN135*EF!$H7)+('Net zero supporting data'!AN125*'Net zero supporting data'!AN145))*kgtoGg,"ERROR"))</f>
        <v>403.21599549203847</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265.17209211682933</v>
      </c>
      <c r="V466" s="93">
        <f>IF('Net zero activities &amp; levers'!$C$8="Off",('Activity data'!AO9*EF!$H8)*kgtoGg,IF('Net zero activities &amp; levers'!$C$8="On",(('Net zero supporting data'!M136*EF!$H8)+('Net zero supporting data'!M126*'Net zero supporting data'!M146))*kgtoGg,"ERROR"))</f>
        <v>262.28023742627624</v>
      </c>
      <c r="W466" s="93">
        <f>IF('Net zero activities &amp; levers'!$C$8="Off",('Activity data'!AP9*EF!$H8)*kgtoGg,IF('Net zero activities &amp; levers'!$C$8="On",(('Net zero supporting data'!N136*EF!$H8)+('Net zero supporting data'!N126*'Net zero supporting data'!N146))*kgtoGg,"ERROR"))</f>
        <v>259.98177596775662</v>
      </c>
      <c r="X466" s="93">
        <f>IF('Net zero activities &amp; levers'!$C$8="Off",('Activity data'!AQ9*EF!$H8)*kgtoGg,IF('Net zero activities &amp; levers'!$C$8="On",(('Net zero supporting data'!O136*EF!$H8)+('Net zero supporting data'!O126*'Net zero supporting data'!O146))*kgtoGg,"ERROR"))</f>
        <v>258.54537114772415</v>
      </c>
      <c r="Y466" s="93">
        <f>IF('Net zero activities &amp; levers'!$C$8="Off",('Activity data'!AR9*EF!$H8)*kgtoGg,IF('Net zero activities &amp; levers'!$C$8="On",(('Net zero supporting data'!P136*EF!$H8)+('Net zero supporting data'!P126*'Net zero supporting data'!P146))*kgtoGg,"ERROR"))</f>
        <v>257.56924537221306</v>
      </c>
      <c r="Z466" s="93">
        <f>IF('Net zero activities &amp; levers'!$C$8="Off",('Activity data'!AS9*EF!$H8)*kgtoGg,IF('Net zero activities &amp; levers'!$C$8="On",(('Net zero supporting data'!Q136*EF!$H8)+('Net zero supporting data'!Q126*'Net zero supporting data'!Q146))*kgtoGg,"ERROR"))</f>
        <v>257.22818952023488</v>
      </c>
      <c r="AA466" s="93">
        <f>IF('Net zero activities &amp; levers'!$C$8="Off",('Activity data'!AT9*EF!$H8)*kgtoGg,IF('Net zero activities &amp; levers'!$C$8="On",(('Net zero supporting data'!R136*EF!$H8)+('Net zero supporting data'!R126*'Net zero supporting data'!R146))*kgtoGg,"ERROR"))</f>
        <v>256.88066157172534</v>
      </c>
      <c r="AB466" s="93">
        <f>IF('Net zero activities &amp; levers'!$C$8="Off",('Activity data'!AU9*EF!$H8)*kgtoGg,IF('Net zero activities &amp; levers'!$C$8="On",(('Net zero supporting data'!S136*EF!$H8)+('Net zero supporting data'!S126*'Net zero supporting data'!S146))*kgtoGg,"ERROR"))</f>
        <v>256.98299870750037</v>
      </c>
      <c r="AC466" s="93">
        <f>IF('Net zero activities &amp; levers'!$C$8="Off",('Activity data'!AV9*EF!$H8)*kgtoGg,IF('Net zero activities &amp; levers'!$C$8="On",(('Net zero supporting data'!T136*EF!$H8)+('Net zero supporting data'!T126*'Net zero supporting data'!T146))*kgtoGg,"ERROR"))</f>
        <v>257.07524851615051</v>
      </c>
      <c r="AD466" s="93">
        <f>IF('Net zero activities &amp; levers'!$C$8="Off",('Activity data'!AW9*EF!$H8)*kgtoGg,IF('Net zero activities &amp; levers'!$C$8="On",(('Net zero supporting data'!U136*EF!$H8)+('Net zero supporting data'!U126*'Net zero supporting data'!U146))*kgtoGg,"ERROR"))</f>
        <v>260.28272388276486</v>
      </c>
      <c r="AE466" s="93">
        <f>IF('Net zero activities &amp; levers'!$C$8="Off",('Activity data'!AX9*EF!$H8)*kgtoGg,IF('Net zero activities &amp; levers'!$C$8="On",(('Net zero supporting data'!V136*EF!$H8)+('Net zero supporting data'!V126*'Net zero supporting data'!V146))*kgtoGg,"ERROR"))</f>
        <v>263.01431384020424</v>
      </c>
      <c r="AF466" s="93">
        <f>IF('Net zero activities &amp; levers'!$C$8="Off",('Activity data'!AY9*EF!$H8)*kgtoGg,IF('Net zero activities &amp; levers'!$C$8="On",(('Net zero supporting data'!W136*EF!$H8)+('Net zero supporting data'!W126*'Net zero supporting data'!W146))*kgtoGg,"ERROR"))</f>
        <v>265.98124686141824</v>
      </c>
      <c r="AG466" s="93">
        <f>IF('Net zero activities &amp; levers'!$C$8="Off",('Activity data'!AZ9*EF!$H8)*kgtoGg,IF('Net zero activities &amp; levers'!$C$8="On",(('Net zero supporting data'!X136*EF!$H8)+('Net zero supporting data'!X126*'Net zero supporting data'!X146))*kgtoGg,"ERROR"))</f>
        <v>269.98662420991513</v>
      </c>
      <c r="AH466" s="93">
        <f>IF('Net zero activities &amp; levers'!$C$8="Off",('Activity data'!BA9*EF!$H8)*kgtoGg,IF('Net zero activities &amp; levers'!$C$8="On",(('Net zero supporting data'!Y136*EF!$H8)+('Net zero supporting data'!Y126*'Net zero supporting data'!Y146))*kgtoGg,"ERROR"))</f>
        <v>273.1947629785497</v>
      </c>
      <c r="AI466" s="93">
        <f>IF('Net zero activities &amp; levers'!$C$8="Off",('Activity data'!BB9*EF!$H8)*kgtoGg,IF('Net zero activities &amp; levers'!$C$8="On",(('Net zero supporting data'!Z136*EF!$H8)+('Net zero supporting data'!Z126*'Net zero supporting data'!Z146))*kgtoGg,"ERROR"))</f>
        <v>276.67776292046386</v>
      </c>
      <c r="AJ466" s="93">
        <f>IF('Net zero activities &amp; levers'!$C$8="Off",('Activity data'!BC9*EF!$H8)*kgtoGg,IF('Net zero activities &amp; levers'!$C$8="On",(('Net zero supporting data'!AA136*EF!$H8)+('Net zero supporting data'!AA126*'Net zero supporting data'!AA146))*kgtoGg,"ERROR"))</f>
        <v>280.61535735672862</v>
      </c>
      <c r="AK466" s="93">
        <f>IF('Net zero activities &amp; levers'!$C$8="Off",('Activity data'!BD9*EF!$H8)*kgtoGg,IF('Net zero activities &amp; levers'!$C$8="On",(('Net zero supporting data'!AB136*EF!$H8)+('Net zero supporting data'!AB126*'Net zero supporting data'!AB146))*kgtoGg,"ERROR"))</f>
        <v>283.48922189591178</v>
      </c>
      <c r="AL466" s="93">
        <f>IF('Net zero activities &amp; levers'!$C$8="Off",('Activity data'!BE9*EF!$H8)*kgtoGg,IF('Net zero activities &amp; levers'!$C$8="On",(('Net zero supporting data'!AC136*EF!$H8)+('Net zero supporting data'!AC126*'Net zero supporting data'!AC146))*kgtoGg,"ERROR"))</f>
        <v>286.07235386045124</v>
      </c>
      <c r="AM466" s="93">
        <f>IF('Net zero activities &amp; levers'!$C$8="Off",('Activity data'!BF9*EF!$H8)*kgtoGg,IF('Net zero activities &amp; levers'!$C$8="On",(('Net zero supporting data'!AD136*EF!$H8)+('Net zero supporting data'!AD126*'Net zero supporting data'!AD146))*kgtoGg,"ERROR"))</f>
        <v>288.36670799299111</v>
      </c>
      <c r="AN466" s="93">
        <f>IF('Net zero activities &amp; levers'!$C$8="Off",('Activity data'!BG9*EF!$H8)*kgtoGg,IF('Net zero activities &amp; levers'!$C$8="On",(('Net zero supporting data'!AE136*EF!$H8)+('Net zero supporting data'!AE126*'Net zero supporting data'!AE146))*kgtoGg,"ERROR"))</f>
        <v>292.26450257664931</v>
      </c>
      <c r="AO466" s="93">
        <f>IF('Net zero activities &amp; levers'!$C$8="Off",('Activity data'!BH9*EF!$H8)*kgtoGg,IF('Net zero activities &amp; levers'!$C$8="On",(('Net zero supporting data'!AF136*EF!$H8)+('Net zero supporting data'!AF126*'Net zero supporting data'!AF146))*kgtoGg,"ERROR"))</f>
        <v>295.38673779303809</v>
      </c>
      <c r="AP466" s="93">
        <f>IF('Net zero activities &amp; levers'!$C$8="Off",('Activity data'!BI9*EF!$H8)*kgtoGg,IF('Net zero activities &amp; levers'!$C$8="On",(('Net zero supporting data'!AG136*EF!$H8)+('Net zero supporting data'!AG126*'Net zero supporting data'!AG146))*kgtoGg,"ERROR"))</f>
        <v>298.45137744581257</v>
      </c>
      <c r="AQ466" s="93">
        <f>IF('Net zero activities &amp; levers'!$C$8="Off",('Activity data'!BJ9*EF!$H8)*kgtoGg,IF('Net zero activities &amp; levers'!$C$8="On",(('Net zero supporting data'!AH136*EF!$H8)+('Net zero supporting data'!AH126*'Net zero supporting data'!AH146))*kgtoGg,"ERROR"))</f>
        <v>301.45619099283141</v>
      </c>
      <c r="AR466" s="93">
        <f>IF('Net zero activities &amp; levers'!$C$8="Off",('Activity data'!BK9*EF!$H8)*kgtoGg,IF('Net zero activities &amp; levers'!$C$8="On",(('Net zero supporting data'!AI136*EF!$H8)+('Net zero supporting data'!AI126*'Net zero supporting data'!AI146))*kgtoGg,"ERROR"))</f>
        <v>304.43879233750965</v>
      </c>
      <c r="AS466" s="93">
        <f>IF('Net zero activities &amp; levers'!$C$8="Off",('Activity data'!BL9*EF!$H8)*kgtoGg,IF('Net zero activities &amp; levers'!$C$8="On",(('Net zero supporting data'!AJ136*EF!$H8)+('Net zero supporting data'!AJ126*'Net zero supporting data'!AJ146))*kgtoGg,"ERROR"))</f>
        <v>307.11630498824201</v>
      </c>
      <c r="AT466" s="93">
        <f>IF('Net zero activities &amp; levers'!$C$8="Off",('Activity data'!BM9*EF!$H8)*kgtoGg,IF('Net zero activities &amp; levers'!$C$8="On",(('Net zero supporting data'!AK136*EF!$H8)+('Net zero supporting data'!AK126*'Net zero supporting data'!AK146))*kgtoGg,"ERROR"))</f>
        <v>302.06089916618765</v>
      </c>
      <c r="AU466" s="93">
        <f>IF('Net zero activities &amp; levers'!$C$8="Off",('Activity data'!BN9*EF!$H8)*kgtoGg,IF('Net zero activities &amp; levers'!$C$8="On",(('Net zero supporting data'!AL136*EF!$H8)+('Net zero supporting data'!AL126*'Net zero supporting data'!AL146))*kgtoGg,"ERROR"))</f>
        <v>295.8839366015406</v>
      </c>
      <c r="AV466" s="93">
        <f>IF('Net zero activities &amp; levers'!$C$8="Off",('Activity data'!BO9*EF!$H8)*kgtoGg,IF('Net zero activities &amp; levers'!$C$8="On",(('Net zero supporting data'!AM136*EF!$H8)+('Net zero supporting data'!AM126*'Net zero supporting data'!AM146))*kgtoGg,"ERROR"))</f>
        <v>290.05995132742089</v>
      </c>
      <c r="AW466" s="93">
        <f>IF('Net zero activities &amp; levers'!$C$8="Off",('Activity data'!BP9*EF!$H8)*kgtoGg,IF('Net zero activities &amp; levers'!$C$8="On",(('Net zero supporting data'!AN136*EF!$H8)+('Net zero supporting data'!AN126*'Net zero supporting data'!AN146))*kgtoGg,"ERROR"))</f>
        <v>283.93628888766449</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37.582312554635628</v>
      </c>
      <c r="V467" s="93">
        <f>IF('Net zero activities &amp; levers'!$C$8="Off",('Activity data'!AO10*EF!$H9)*kgtoGg,IF('Net zero activities &amp; levers'!$C$8="On",(('Net zero supporting data'!M137*EF!$H9)+('Net zero supporting data'!M127*'Net zero supporting data'!M147))*kgtoGg,"ERROR"))</f>
        <v>38.044515941848587</v>
      </c>
      <c r="W467" s="93">
        <f>IF('Net zero activities &amp; levers'!$C$8="Off",('Activity data'!AP10*EF!$H9)*kgtoGg,IF('Net zero activities &amp; levers'!$C$8="On",(('Net zero supporting data'!N137*EF!$H9)+('Net zero supporting data'!N127*'Net zero supporting data'!N147))*kgtoGg,"ERROR"))</f>
        <v>38.58540103663951</v>
      </c>
      <c r="X467" s="93">
        <f>IF('Net zero activities &amp; levers'!$C$8="Off",('Activity data'!AQ10*EF!$H9)*kgtoGg,IF('Net zero activities &amp; levers'!$C$8="On",(('Net zero supporting data'!O137*EF!$H9)+('Net zero supporting data'!O127*'Net zero supporting data'!O147))*kgtoGg,"ERROR"))</f>
        <v>39.252125189778084</v>
      </c>
      <c r="Y467" s="93">
        <f>IF('Net zero activities &amp; levers'!$C$8="Off",('Activity data'!AR10*EF!$H9)*kgtoGg,IF('Net zero activities &amp; levers'!$C$8="On",(('Net zero supporting data'!P137*EF!$H9)+('Net zero supporting data'!P127*'Net zero supporting data'!P147))*kgtoGg,"ERROR"))</f>
        <v>39.991558909186935</v>
      </c>
      <c r="Z467" s="93">
        <f>IF('Net zero activities &amp; levers'!$C$8="Off",('Activity data'!AS10*EF!$H9)*kgtoGg,IF('Net zero activities &amp; levers'!$C$8="On",(('Net zero supporting data'!Q137*EF!$H9)+('Net zero supporting data'!Q127*'Net zero supporting data'!Q147))*kgtoGg,"ERROR"))</f>
        <v>40.836693799260921</v>
      </c>
      <c r="AA467" s="93">
        <f>IF('Net zero activities &amp; levers'!$C$8="Off",('Activity data'!AT10*EF!$H9)*kgtoGg,IF('Net zero activities &amp; levers'!$C$8="On",(('Net zero supporting data'!R137*EF!$H9)+('Net zero supporting data'!R127*'Net zero supporting data'!R147))*kgtoGg,"ERROR"))</f>
        <v>41.690616221228382</v>
      </c>
      <c r="AB467" s="93">
        <f>IF('Net zero activities &amp; levers'!$C$8="Off",('Activity data'!AU10*EF!$H9)*kgtoGg,IF('Net zero activities &amp; levers'!$C$8="On",(('Net zero supporting data'!S137*EF!$H9)+('Net zero supporting data'!S127*'Net zero supporting data'!S147))*kgtoGg,"ERROR"))</f>
        <v>42.629498174962116</v>
      </c>
      <c r="AC467" s="93">
        <f>IF('Net zero activities &amp; levers'!$C$8="Off",('Activity data'!AV10*EF!$H9)*kgtoGg,IF('Net zero activities &amp; levers'!$C$8="On",(('Net zero supporting data'!T137*EF!$H9)+('Net zero supporting data'!T127*'Net zero supporting data'!T147))*kgtoGg,"ERROR"))</f>
        <v>43.580814075566131</v>
      </c>
      <c r="AD467" s="93">
        <f>IF('Net zero activities &amp; levers'!$C$8="Off",('Activity data'!AW10*EF!$H9)*kgtoGg,IF('Net zero activities &amp; levers'!$C$8="On",(('Net zero supporting data'!U137*EF!$H9)+('Net zero supporting data'!U127*'Net zero supporting data'!U147))*kgtoGg,"ERROR"))</f>
        <v>45.587853046014203</v>
      </c>
      <c r="AE467" s="93">
        <f>IF('Net zero activities &amp; levers'!$C$8="Off",('Activity data'!AX10*EF!$H9)*kgtoGg,IF('Net zero activities &amp; levers'!$C$8="On",(('Net zero supporting data'!V137*EF!$H9)+('Net zero supporting data'!V127*'Net zero supporting data'!V147))*kgtoGg,"ERROR"))</f>
        <v>47.596895474697625</v>
      </c>
      <c r="AF467" s="93">
        <f>IF('Net zero activities &amp; levers'!$C$8="Off",('Activity data'!AY10*EF!$H9)*kgtoGg,IF('Net zero activities &amp; levers'!$C$8="On",(('Net zero supporting data'!W137*EF!$H9)+('Net zero supporting data'!W127*'Net zero supporting data'!W147))*kgtoGg,"ERROR"))</f>
        <v>49.737204574121748</v>
      </c>
      <c r="AG467" s="93">
        <f>IF('Net zero activities &amp; levers'!$C$8="Off",('Activity data'!AZ10*EF!$H9)*kgtoGg,IF('Net zero activities &amp; levers'!$C$8="On",(('Net zero supporting data'!X137*EF!$H9)+('Net zero supporting data'!X127*'Net zero supporting data'!X147))*kgtoGg,"ERROR"))</f>
        <v>52.173288387338303</v>
      </c>
      <c r="AH467" s="93">
        <f>IF('Net zero activities &amp; levers'!$C$8="Off",('Activity data'!BA10*EF!$H9)*kgtoGg,IF('Net zero activities &amp; levers'!$C$8="On",(('Net zero supporting data'!Y137*EF!$H9)+('Net zero supporting data'!Y127*'Net zero supporting data'!Y147))*kgtoGg,"ERROR"))</f>
        <v>54.564124756839867</v>
      </c>
      <c r="AI467" s="93">
        <f>IF('Net zero activities &amp; levers'!$C$8="Off",('Activity data'!BB10*EF!$H9)*kgtoGg,IF('Net zero activities &amp; levers'!$C$8="On",(('Net zero supporting data'!Z137*EF!$H9)+('Net zero supporting data'!Z127*'Net zero supporting data'!Z147))*kgtoGg,"ERROR"))</f>
        <v>57.121544323193469</v>
      </c>
      <c r="AJ467" s="93">
        <f>IF('Net zero activities &amp; levers'!$C$8="Off",('Activity data'!BC10*EF!$H9)*kgtoGg,IF('Net zero activities &amp; levers'!$C$8="On",(('Net zero supporting data'!AA137*EF!$H9)+('Net zero supporting data'!AA127*'Net zero supporting data'!AA147))*kgtoGg,"ERROR"))</f>
        <v>59.896129174497808</v>
      </c>
      <c r="AK467" s="93">
        <f>IF('Net zero activities &amp; levers'!$C$8="Off",('Activity data'!BD10*EF!$H9)*kgtoGg,IF('Net zero activities &amp; levers'!$C$8="On",(('Net zero supporting data'!AB137*EF!$H9)+('Net zero supporting data'!AB127*'Net zero supporting data'!AB147))*kgtoGg,"ERROR"))</f>
        <v>62.569853355809485</v>
      </c>
      <c r="AL467" s="93">
        <f>IF('Net zero activities &amp; levers'!$C$8="Off",('Activity data'!BE10*EF!$H9)*kgtoGg,IF('Net zero activities &amp; levers'!$C$8="On",(('Net zero supporting data'!AC137*EF!$H9)+('Net zero supporting data'!AC127*'Net zero supporting data'!AC147))*kgtoGg,"ERROR"))</f>
        <v>65.303181217361953</v>
      </c>
      <c r="AM467" s="93">
        <f>IF('Net zero activities &amp; levers'!$C$8="Off",('Activity data'!BF10*EF!$H9)*kgtoGg,IF('Net zero activities &amp; levers'!$C$8="On",(('Net zero supporting data'!AD137*EF!$H9)+('Net zero supporting data'!AD127*'Net zero supporting data'!AD147))*kgtoGg,"ERROR"))</f>
        <v>68.097500432512263</v>
      </c>
      <c r="AN467" s="93">
        <f>IF('Net zero activities &amp; levers'!$C$8="Off",('Activity data'!BG10*EF!$H9)*kgtoGg,IF('Net zero activities &amp; levers'!$C$8="On",(('Net zero supporting data'!AE137*EF!$H9)+('Net zero supporting data'!AE127*'Net zero supporting data'!AE147))*kgtoGg,"ERROR"))</f>
        <v>70.965318596941216</v>
      </c>
      <c r="AO467" s="93">
        <f>IF('Net zero activities &amp; levers'!$C$8="Off",('Activity data'!BH10*EF!$H9)*kgtoGg,IF('Net zero activities &amp; levers'!$C$8="On",(('Net zero supporting data'!AF137*EF!$H9)+('Net zero supporting data'!AF127*'Net zero supporting data'!AF147))*kgtoGg,"ERROR"))</f>
        <v>73.754124007596189</v>
      </c>
      <c r="AP467" s="93">
        <f>IF('Net zero activities &amp; levers'!$C$8="Off",('Activity data'!BI10*EF!$H9)*kgtoGg,IF('Net zero activities &amp; levers'!$C$8="On",(('Net zero supporting data'!AG137*EF!$H9)+('Net zero supporting data'!AG127*'Net zero supporting data'!AG147))*kgtoGg,"ERROR"))</f>
        <v>76.637390183613689</v>
      </c>
      <c r="AQ467" s="93">
        <f>IF('Net zero activities &amp; levers'!$C$8="Off",('Activity data'!BJ10*EF!$H9)*kgtoGg,IF('Net zero activities &amp; levers'!$C$8="On",(('Net zero supporting data'!AH137*EF!$H9)+('Net zero supporting data'!AH127*'Net zero supporting data'!AH147))*kgtoGg,"ERROR"))</f>
        <v>79.61870213749269</v>
      </c>
      <c r="AR467" s="93">
        <f>IF('Net zero activities &amp; levers'!$C$8="Off",('Activity data'!BK10*EF!$H9)*kgtoGg,IF('Net zero activities &amp; levers'!$C$8="On",(('Net zero supporting data'!AI137*EF!$H9)+('Net zero supporting data'!AI127*'Net zero supporting data'!AI147))*kgtoGg,"ERROR"))</f>
        <v>82.712669612276756</v>
      </c>
      <c r="AS467" s="93">
        <f>IF('Net zero activities &amp; levers'!$C$8="Off",('Activity data'!BL10*EF!$H9)*kgtoGg,IF('Net zero activities &amp; levers'!$C$8="On",(('Net zero supporting data'!AJ137*EF!$H9)+('Net zero supporting data'!AJ127*'Net zero supporting data'!AJ147))*kgtoGg,"ERROR"))</f>
        <v>85.845782288894128</v>
      </c>
      <c r="AT467" s="93">
        <f>IF('Net zero activities &amp; levers'!$C$8="Off",('Activity data'!BM10*EF!$H9)*kgtoGg,IF('Net zero activities &amp; levers'!$C$8="On",(('Net zero supporting data'!AK137*EF!$H9)+('Net zero supporting data'!AK127*'Net zero supporting data'!AK147))*kgtoGg,"ERROR"))</f>
        <v>86.880654122435288</v>
      </c>
      <c r="AU467" s="93">
        <f>IF('Net zero activities &amp; levers'!$C$8="Off",('Activity data'!BN10*EF!$H9)*kgtoGg,IF('Net zero activities &amp; levers'!$C$8="On",(('Net zero supporting data'!AL137*EF!$H9)+('Net zero supporting data'!AL127*'Net zero supporting data'!AL147))*kgtoGg,"ERROR"))</f>
        <v>87.586373007998162</v>
      </c>
      <c r="AV467" s="93">
        <f>IF('Net zero activities &amp; levers'!$C$8="Off",('Activity data'!BO10*EF!$H9)*kgtoGg,IF('Net zero activities &amp; levers'!$C$8="On",(('Net zero supporting data'!AM137*EF!$H9)+('Net zero supporting data'!AM127*'Net zero supporting data'!AM147))*kgtoGg,"ERROR"))</f>
        <v>88.383131077986945</v>
      </c>
      <c r="AW467" s="93">
        <f>IF('Net zero activities &amp; levers'!$C$8="Off",('Activity data'!BP10*EF!$H9)*kgtoGg,IF('Net zero activities &amp; levers'!$C$8="On",(('Net zero supporting data'!AN137*EF!$H9)+('Net zero supporting data'!AN127*'Net zero supporting data'!AN147))*kgtoGg,"ERROR"))</f>
        <v>89.074780909545012</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135.69863198492428</v>
      </c>
      <c r="V468" s="93">
        <f>IF('Net zero activities &amp; levers'!$C$8="Off",('Activity data'!AO11*EF!$H10)*kgtoGg,IF('Net zero activities &amp; levers'!$C$8="On",(('Net zero supporting data'!M138*EF!$H10)+('Net zero supporting data'!M128*'Net zero supporting data'!M148))*kgtoGg,"ERROR"))</f>
        <v>135.94576577072075</v>
      </c>
      <c r="W468" s="93">
        <f>IF('Net zero activities &amp; levers'!$C$8="Off",('Activity data'!AP11*EF!$H10)*kgtoGg,IF('Net zero activities &amp; levers'!$C$8="On",(('Net zero supporting data'!N138*EF!$H10)+('Net zero supporting data'!N128*'Net zero supporting data'!N148))*kgtoGg,"ERROR"))</f>
        <v>136.2242466737209</v>
      </c>
      <c r="X468" s="93">
        <f>IF('Net zero activities &amp; levers'!$C$8="Off",('Activity data'!AQ11*EF!$H10)*kgtoGg,IF('Net zero activities &amp; levers'!$C$8="On",(('Net zero supporting data'!O138*EF!$H10)+('Net zero supporting data'!O128*'Net zero supporting data'!O148))*kgtoGg,"ERROR"))</f>
        <v>136.53346429206556</v>
      </c>
      <c r="Y468" s="93">
        <f>IF('Net zero activities &amp; levers'!$C$8="Off",('Activity data'!AR11*EF!$H10)*kgtoGg,IF('Net zero activities &amp; levers'!$C$8="On",(('Net zero supporting data'!P138*EF!$H10)+('Net zero supporting data'!P128*'Net zero supporting data'!P148))*kgtoGg,"ERROR"))</f>
        <v>136.72040495872454</v>
      </c>
      <c r="Z468" s="93">
        <f>IF('Net zero activities &amp; levers'!$C$8="Off",('Activity data'!AS11*EF!$H10)*kgtoGg,IF('Net zero activities &amp; levers'!$C$8="On",(('Net zero supporting data'!Q138*EF!$H10)+('Net zero supporting data'!Q128*'Net zero supporting data'!Q148))*kgtoGg,"ERROR"))</f>
        <v>136.9332551756487</v>
      </c>
      <c r="AA468" s="93">
        <f>IF('Net zero activities &amp; levers'!$C$8="Off",('Activity data'!AT11*EF!$H10)*kgtoGg,IF('Net zero activities &amp; levers'!$C$8="On",(('Net zero supporting data'!R138*EF!$H10)+('Net zero supporting data'!R128*'Net zero supporting data'!R148))*kgtoGg,"ERROR"))</f>
        <v>137.16876822231416</v>
      </c>
      <c r="AB468" s="93">
        <f>IF('Net zero activities &amp; levers'!$C$8="Off",('Activity data'!AU11*EF!$H10)*kgtoGg,IF('Net zero activities &amp; levers'!$C$8="On",(('Net zero supporting data'!S138*EF!$H10)+('Net zero supporting data'!S128*'Net zero supporting data'!S148))*kgtoGg,"ERROR"))</f>
        <v>137.42745391107232</v>
      </c>
      <c r="AC468" s="93">
        <f>IF('Net zero activities &amp; levers'!$C$8="Off",('Activity data'!AV11*EF!$H10)*kgtoGg,IF('Net zero activities &amp; levers'!$C$8="On",(('Net zero supporting data'!T138*EF!$H10)+('Net zero supporting data'!T128*'Net zero supporting data'!T148))*kgtoGg,"ERROR"))</f>
        <v>137.70683429171382</v>
      </c>
      <c r="AD468" s="93">
        <f>IF('Net zero activities &amp; levers'!$C$8="Off",('Activity data'!AW11*EF!$H10)*kgtoGg,IF('Net zero activities &amp; levers'!$C$8="On",(('Net zero supporting data'!U138*EF!$H10)+('Net zero supporting data'!U128*'Net zero supporting data'!U148))*kgtoGg,"ERROR"))</f>
        <v>137.9035030929266</v>
      </c>
      <c r="AE468" s="93">
        <f>IF('Net zero activities &amp; levers'!$C$8="Off",('Activity data'!AX11*EF!$H10)*kgtoGg,IF('Net zero activities &amp; levers'!$C$8="On",(('Net zero supporting data'!V138*EF!$H10)+('Net zero supporting data'!V128*'Net zero supporting data'!V148))*kgtoGg,"ERROR"))</f>
        <v>138.11741668331635</v>
      </c>
      <c r="AF468" s="93">
        <f>IF('Net zero activities &amp; levers'!$C$8="Off",('Activity data'!AY11*EF!$H10)*kgtoGg,IF('Net zero activities &amp; levers'!$C$8="On",(('Net zero supporting data'!W138*EF!$H10)+('Net zero supporting data'!W128*'Net zero supporting data'!W148))*kgtoGg,"ERROR"))</f>
        <v>138.35041118901219</v>
      </c>
      <c r="AG468" s="93">
        <f>IF('Net zero activities &amp; levers'!$C$8="Off",('Activity data'!AZ11*EF!$H10)*kgtoGg,IF('Net zero activities &amp; levers'!$C$8="On",(('Net zero supporting data'!X138*EF!$H10)+('Net zero supporting data'!X128*'Net zero supporting data'!X148))*kgtoGg,"ERROR"))</f>
        <v>138.60498686219583</v>
      </c>
      <c r="AH468" s="93">
        <f>IF('Net zero activities &amp; levers'!$C$8="Off",('Activity data'!BA11*EF!$H10)*kgtoGg,IF('Net zero activities &amp; levers'!$C$8="On",(('Net zero supporting data'!Y138*EF!$H10)+('Net zero supporting data'!Y128*'Net zero supporting data'!Y148))*kgtoGg,"ERROR"))</f>
        <v>138.87370828760922</v>
      </c>
      <c r="AI468" s="93">
        <f>IF('Net zero activities &amp; levers'!$C$8="Off",('Activity data'!BB11*EF!$H10)*kgtoGg,IF('Net zero activities &amp; levers'!$C$8="On",(('Net zero supporting data'!Z138*EF!$H10)+('Net zero supporting data'!Z128*'Net zero supporting data'!Z148))*kgtoGg,"ERROR"))</f>
        <v>139.04556264387452</v>
      </c>
      <c r="AJ468" s="93">
        <f>IF('Net zero activities &amp; levers'!$C$8="Off",('Activity data'!BC11*EF!$H10)*kgtoGg,IF('Net zero activities &amp; levers'!$C$8="On",(('Net zero supporting data'!AA138*EF!$H10)+('Net zero supporting data'!AA128*'Net zero supporting data'!AA148))*kgtoGg,"ERROR"))</f>
        <v>139.23460890977901</v>
      </c>
      <c r="AK468" s="93">
        <f>IF('Net zero activities &amp; levers'!$C$8="Off",('Activity data'!BD11*EF!$H10)*kgtoGg,IF('Net zero activities &amp; levers'!$C$8="On",(('Net zero supporting data'!AB138*EF!$H10)+('Net zero supporting data'!AB128*'Net zero supporting data'!AB148))*kgtoGg,"ERROR"))</f>
        <v>139.43419003394197</v>
      </c>
      <c r="AL468" s="93">
        <f>IF('Net zero activities &amp; levers'!$C$8="Off",('Activity data'!BE11*EF!$H10)*kgtoGg,IF('Net zero activities &amp; levers'!$C$8="On",(('Net zero supporting data'!AC138*EF!$H10)+('Net zero supporting data'!AC128*'Net zero supporting data'!AC148))*kgtoGg,"ERROR"))</f>
        <v>139.64692366243801</v>
      </c>
      <c r="AM468" s="93">
        <f>IF('Net zero activities &amp; levers'!$C$8="Off",('Activity data'!BF11*EF!$H10)*kgtoGg,IF('Net zero activities &amp; levers'!$C$8="On",(('Net zero supporting data'!AD138*EF!$H10)+('Net zero supporting data'!AD128*'Net zero supporting data'!AD148))*kgtoGg,"ERROR"))</f>
        <v>139.87238335659342</v>
      </c>
      <c r="AN468" s="93">
        <f>IF('Net zero activities &amp; levers'!$C$8="Off",('Activity data'!BG11*EF!$H10)*kgtoGg,IF('Net zero activities &amp; levers'!$C$8="On",(('Net zero supporting data'!AE138*EF!$H10)+('Net zero supporting data'!AE128*'Net zero supporting data'!AE148))*kgtoGg,"ERROR"))</f>
        <v>140.0053158430886</v>
      </c>
      <c r="AO468" s="93">
        <f>IF('Net zero activities &amp; levers'!$C$8="Off",('Activity data'!BH11*EF!$H10)*kgtoGg,IF('Net zero activities &amp; levers'!$C$8="On",(('Net zero supporting data'!AF138*EF!$H10)+('Net zero supporting data'!AF128*'Net zero supporting data'!AF148))*kgtoGg,"ERROR"))</f>
        <v>140.14700550663002</v>
      </c>
      <c r="AP468" s="93">
        <f>IF('Net zero activities &amp; levers'!$C$8="Off",('Activity data'!BI11*EF!$H10)*kgtoGg,IF('Net zero activities &amp; levers'!$C$8="On",(('Net zero supporting data'!AG138*EF!$H10)+('Net zero supporting data'!AG128*'Net zero supporting data'!AG148))*kgtoGg,"ERROR"))</f>
        <v>140.30029243321798</v>
      </c>
      <c r="AQ468" s="93">
        <f>IF('Net zero activities &amp; levers'!$C$8="Off",('Activity data'!BJ11*EF!$H10)*kgtoGg,IF('Net zero activities &amp; levers'!$C$8="On",(('Net zero supporting data'!AH138*EF!$H10)+('Net zero supporting data'!AH128*'Net zero supporting data'!AH148))*kgtoGg,"ERROR"))</f>
        <v>140.46486746073157</v>
      </c>
      <c r="AR468" s="93">
        <f>IF('Net zero activities &amp; levers'!$C$8="Off",('Activity data'!BK11*EF!$H10)*kgtoGg,IF('Net zero activities &amp; levers'!$C$8="On",(('Net zero supporting data'!AI138*EF!$H10)+('Net zero supporting data'!AI128*'Net zero supporting data'!AI148))*kgtoGg,"ERROR"))</f>
        <v>140.64064251649052</v>
      </c>
      <c r="AS468" s="93">
        <f>IF('Net zero activities &amp; levers'!$C$8="Off",('Activity data'!BL11*EF!$H10)*kgtoGg,IF('Net zero activities &amp; levers'!$C$8="On",(('Net zero supporting data'!AJ138*EF!$H10)+('Net zero supporting data'!AJ128*'Net zero supporting data'!AJ148))*kgtoGg,"ERROR"))</f>
        <v>140.71820881698258</v>
      </c>
      <c r="AT468" s="93">
        <f>IF('Net zero activities &amp; levers'!$C$8="Off",('Activity data'!BM11*EF!$H10)*kgtoGg,IF('Net zero activities &amp; levers'!$C$8="On",(('Net zero supporting data'!AK138*EF!$H10)+('Net zero supporting data'!AK128*'Net zero supporting data'!AK148))*kgtoGg,"ERROR"))</f>
        <v>140.76655833429544</v>
      </c>
      <c r="AU468" s="93">
        <f>IF('Net zero activities &amp; levers'!$C$8="Off",('Activity data'!BN11*EF!$H10)*kgtoGg,IF('Net zero activities &amp; levers'!$C$8="On",(('Net zero supporting data'!AL138*EF!$H10)+('Net zero supporting data'!AL128*'Net zero supporting data'!AL148))*kgtoGg,"ERROR"))</f>
        <v>140.81740004245174</v>
      </c>
      <c r="AV468" s="93">
        <f>IF('Net zero activities &amp; levers'!$C$8="Off",('Activity data'!BO11*EF!$H10)*kgtoGg,IF('Net zero activities &amp; levers'!$C$8="On",(('Net zero supporting data'!AM138*EF!$H10)+('Net zero supporting data'!AM128*'Net zero supporting data'!AM148))*kgtoGg,"ERROR"))</f>
        <v>140.87794712728416</v>
      </c>
      <c r="AW468" s="93">
        <f>IF('Net zero activities &amp; levers'!$C$8="Off",('Activity data'!BP11*EF!$H10)*kgtoGg,IF('Net zero activities &amp; levers'!$C$8="On",(('Net zero supporting data'!AN138*EF!$H10)+('Net zero supporting data'!AN128*'Net zero supporting data'!AN148))*kgtoGg,"ERROR"))</f>
        <v>140.94449838903819</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14.706178596941838</v>
      </c>
      <c r="V469" s="93">
        <f>IF('Net zero activities &amp; levers'!$C$8="Off",('Activity data'!AO12*EF!$H11)*kgtoGg,IF('Net zero activities &amp; levers'!$C$8="On",(('Net zero supporting data'!M139*EF!$H11)+('Net zero supporting data'!M129*'Net zero supporting data'!M149))*kgtoGg,"ERROR"))</f>
        <v>14.732961428412569</v>
      </c>
      <c r="W469" s="93">
        <f>IF('Net zero activities &amp; levers'!$C$8="Off",('Activity data'!AP12*EF!$H11)*kgtoGg,IF('Net zero activities &amp; levers'!$C$8="On",(('Net zero supporting data'!N139*EF!$H11)+('Net zero supporting data'!N129*'Net zero supporting data'!N149))*kgtoGg,"ERROR"))</f>
        <v>14.763141466600519</v>
      </c>
      <c r="X469" s="93">
        <f>IF('Net zero activities &amp; levers'!$C$8="Off",('Activity data'!AQ12*EF!$H11)*kgtoGg,IF('Net zero activities &amp; levers'!$C$8="On",(('Net zero supporting data'!O139*EF!$H11)+('Net zero supporting data'!O129*'Net zero supporting data'!O149))*kgtoGg,"ERROR"))</f>
        <v>14.796652559926818</v>
      </c>
      <c r="Y469" s="93">
        <f>IF('Net zero activities &amp; levers'!$C$8="Off",('Activity data'!AR12*EF!$H11)*kgtoGg,IF('Net zero activities &amp; levers'!$C$8="On",(('Net zero supporting data'!P139*EF!$H11)+('Net zero supporting data'!P129*'Net zero supporting data'!P149))*kgtoGg,"ERROR"))</f>
        <v>14.816912033369588</v>
      </c>
      <c r="Z469" s="93">
        <f>IF('Net zero activities &amp; levers'!$C$8="Off",('Activity data'!AS12*EF!$H11)*kgtoGg,IF('Net zero activities &amp; levers'!$C$8="On",(('Net zero supporting data'!Q139*EF!$H11)+('Net zero supporting data'!Q129*'Net zero supporting data'!Q149))*kgtoGg,"ERROR"))</f>
        <v>14.839979423649774</v>
      </c>
      <c r="AA469" s="93">
        <f>IF('Net zero activities &amp; levers'!$C$8="Off",('Activity data'!AT12*EF!$H11)*kgtoGg,IF('Net zero activities &amp; levers'!$C$8="On",(('Net zero supporting data'!R139*EF!$H11)+('Net zero supporting data'!R129*'Net zero supporting data'!R149))*kgtoGg,"ERROR"))</f>
        <v>14.86550287127419</v>
      </c>
      <c r="AB469" s="93">
        <f>IF('Net zero activities &amp; levers'!$C$8="Off",('Activity data'!AU12*EF!$H11)*kgtoGg,IF('Net zero activities &amp; levers'!$C$8="On",(('Net zero supporting data'!S139*EF!$H11)+('Net zero supporting data'!S129*'Net zero supporting data'!S149))*kgtoGg,"ERROR"))</f>
        <v>14.893537626552881</v>
      </c>
      <c r="AC469" s="93">
        <f>IF('Net zero activities &amp; levers'!$C$8="Off",('Activity data'!AV12*EF!$H11)*kgtoGg,IF('Net zero activities &amp; levers'!$C$8="On",(('Net zero supporting data'!T139*EF!$H11)+('Net zero supporting data'!T129*'Net zero supporting data'!T149))*kgtoGg,"ERROR"))</f>
        <v>14.923815144565388</v>
      </c>
      <c r="AD469" s="93">
        <f>IF('Net zero activities &amp; levers'!$C$8="Off",('Activity data'!AW12*EF!$H11)*kgtoGg,IF('Net zero activities &amp; levers'!$C$8="On",(('Net zero supporting data'!U139*EF!$H11)+('Net zero supporting data'!U129*'Net zero supporting data'!U149))*kgtoGg,"ERROR"))</f>
        <v>14.945128893073939</v>
      </c>
      <c r="AE469" s="93">
        <f>IF('Net zero activities &amp; levers'!$C$8="Off",('Activity data'!AX12*EF!$H11)*kgtoGg,IF('Net zero activities &amp; levers'!$C$8="On",(('Net zero supporting data'!V139*EF!$H11)+('Net zero supporting data'!V129*'Net zero supporting data'!V149))*kgtoGg,"ERROR"))</f>
        <v>14.968311525194611</v>
      </c>
      <c r="AF469" s="93">
        <f>IF('Net zero activities &amp; levers'!$C$8="Off",('Activity data'!AY12*EF!$H11)*kgtoGg,IF('Net zero activities &amp; levers'!$C$8="On",(('Net zero supporting data'!W139*EF!$H11)+('Net zero supporting data'!W129*'Net zero supporting data'!W149))*kgtoGg,"ERROR"))</f>
        <v>14.993562028922975</v>
      </c>
      <c r="AG469" s="93">
        <f>IF('Net zero activities &amp; levers'!$C$8="Off",('Activity data'!AZ12*EF!$H11)*kgtoGg,IF('Net zero activities &amp; levers'!$C$8="On",(('Net zero supporting data'!X139*EF!$H11)+('Net zero supporting data'!X129*'Net zero supporting data'!X149))*kgtoGg,"ERROR"))</f>
        <v>15.021151366129347</v>
      </c>
      <c r="AH469" s="93">
        <f>IF('Net zero activities &amp; levers'!$C$8="Off",('Activity data'!BA12*EF!$H11)*kgtoGg,IF('Net zero activities &amp; levers'!$C$8="On",(('Net zero supporting data'!Y139*EF!$H11)+('Net zero supporting data'!Y129*'Net zero supporting data'!Y149))*kgtoGg,"ERROR"))</f>
        <v>15.050273732487415</v>
      </c>
      <c r="AI469" s="93">
        <f>IF('Net zero activities &amp; levers'!$C$8="Off",('Activity data'!BB12*EF!$H11)*kgtoGg,IF('Net zero activities &amp; levers'!$C$8="On",(('Net zero supporting data'!Z139*EF!$H11)+('Net zero supporting data'!Z129*'Net zero supporting data'!Z149))*kgtoGg,"ERROR"))</f>
        <v>15.068898244900929</v>
      </c>
      <c r="AJ469" s="93">
        <f>IF('Net zero activities &amp; levers'!$C$8="Off",('Activity data'!BC12*EF!$H11)*kgtoGg,IF('Net zero activities &amp; levers'!$C$8="On",(('Net zero supporting data'!AA139*EF!$H11)+('Net zero supporting data'!AA129*'Net zero supporting data'!AA149))*kgtoGg,"ERROR"))</f>
        <v>15.089385910169254</v>
      </c>
      <c r="AK469" s="93">
        <f>IF('Net zero activities &amp; levers'!$C$8="Off",('Activity data'!BD12*EF!$H11)*kgtoGg,IF('Net zero activities &amp; levers'!$C$8="On",(('Net zero supporting data'!AB139*EF!$H11)+('Net zero supporting data'!AB129*'Net zero supporting data'!AB149))*kgtoGg,"ERROR"))</f>
        <v>15.111015278229832</v>
      </c>
      <c r="AL469" s="93">
        <f>IF('Net zero activities &amp; levers'!$C$8="Off",('Activity data'!BE12*EF!$H11)*kgtoGg,IF('Net zero activities &amp; levers'!$C$8="On",(('Net zero supporting data'!AC139*EF!$H11)+('Net zero supporting data'!AC129*'Net zero supporting data'!AC149))*kgtoGg,"ERROR"))</f>
        <v>15.134070033377146</v>
      </c>
      <c r="AM469" s="93">
        <f>IF('Net zero activities &amp; levers'!$C$8="Off",('Activity data'!BF12*EF!$H11)*kgtoGg,IF('Net zero activities &amp; levers'!$C$8="On",(('Net zero supporting data'!AD139*EF!$H11)+('Net zero supporting data'!AD129*'Net zero supporting data'!AD149))*kgtoGg,"ERROR"))</f>
        <v>15.158503960824772</v>
      </c>
      <c r="AN469" s="93">
        <f>IF('Net zero activities &amp; levers'!$C$8="Off",('Activity data'!BG12*EF!$H11)*kgtoGg,IF('Net zero activities &amp; levers'!$C$8="On",(('Net zero supporting data'!AE139*EF!$H11)+('Net zero supporting data'!AE129*'Net zero supporting data'!AE149))*kgtoGg,"ERROR"))</f>
        <v>15.172910361678914</v>
      </c>
      <c r="AO469" s="93">
        <f>IF('Net zero activities &amp; levers'!$C$8="Off",('Activity data'!BH12*EF!$H11)*kgtoGg,IF('Net zero activities &amp; levers'!$C$8="On",(('Net zero supporting data'!AF139*EF!$H11)+('Net zero supporting data'!AF129*'Net zero supporting data'!AF149))*kgtoGg,"ERROR"))</f>
        <v>15.188265811228414</v>
      </c>
      <c r="AP469" s="93">
        <f>IF('Net zero activities &amp; levers'!$C$8="Off",('Activity data'!BI12*EF!$H11)*kgtoGg,IF('Net zero activities &amp; levers'!$C$8="On",(('Net zero supporting data'!AG139*EF!$H11)+('Net zero supporting data'!AG129*'Net zero supporting data'!AG149))*kgtoGg,"ERROR"))</f>
        <v>15.204878100431365</v>
      </c>
      <c r="AQ469" s="93">
        <f>IF('Net zero activities &amp; levers'!$C$8="Off",('Activity data'!BJ12*EF!$H11)*kgtoGg,IF('Net zero activities &amp; levers'!$C$8="On",(('Net zero supporting data'!AH139*EF!$H11)+('Net zero supporting data'!AH129*'Net zero supporting data'!AH149))*kgtoGg,"ERROR"))</f>
        <v>15.222713724208921</v>
      </c>
      <c r="AR469" s="93">
        <f>IF('Net zero activities &amp; levers'!$C$8="Off",('Activity data'!BK12*EF!$H11)*kgtoGg,IF('Net zero activities &amp; levers'!$C$8="On",(('Net zero supporting data'!AI139*EF!$H11)+('Net zero supporting data'!AI129*'Net zero supporting data'!AI149))*kgtoGg,"ERROR"))</f>
        <v>15.241763137788604</v>
      </c>
      <c r="AS469" s="93">
        <f>IF('Net zero activities &amp; levers'!$C$8="Off",('Activity data'!BL12*EF!$H11)*kgtoGg,IF('Net zero activities &amp; levers'!$C$8="On",(('Net zero supporting data'!AJ139*EF!$H11)+('Net zero supporting data'!AJ129*'Net zero supporting data'!AJ149))*kgtoGg,"ERROR"))</f>
        <v>15.250169293778942</v>
      </c>
      <c r="AT469" s="93">
        <f>IF('Net zero activities &amp; levers'!$C$8="Off",('Activity data'!BM12*EF!$H11)*kgtoGg,IF('Net zero activities &amp; levers'!$C$8="On",(('Net zero supporting data'!AK139*EF!$H11)+('Net zero supporting data'!AK129*'Net zero supporting data'!AK149))*kgtoGg,"ERROR"))</f>
        <v>15.255409115480001</v>
      </c>
      <c r="AU469" s="93">
        <f>IF('Net zero activities &amp; levers'!$C$8="Off",('Activity data'!BN12*EF!$H11)*kgtoGg,IF('Net zero activities &amp; levers'!$C$8="On",(('Net zero supporting data'!AL139*EF!$H11)+('Net zero supporting data'!AL129*'Net zero supporting data'!AL149))*kgtoGg,"ERROR"))</f>
        <v>15.260919025413383</v>
      </c>
      <c r="AV469" s="93">
        <f>IF('Net zero activities &amp; levers'!$C$8="Off",('Activity data'!BO12*EF!$H11)*kgtoGg,IF('Net zero activities &amp; levers'!$C$8="On",(('Net zero supporting data'!AM139*EF!$H11)+('Net zero supporting data'!AM129*'Net zero supporting data'!AM149))*kgtoGg,"ERROR"))</f>
        <v>15.267480744054501</v>
      </c>
      <c r="AW469" s="93">
        <f>IF('Net zero activities &amp; levers'!$C$8="Off",('Activity data'!BP12*EF!$H11)*kgtoGg,IF('Net zero activities &amp; levers'!$C$8="On",(('Net zero supporting data'!AN139*EF!$H11)+('Net zero supporting data'!AN129*'Net zero supporting data'!AN149))*kgtoGg,"ERROR"))</f>
        <v>15.274693158261561</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15.836418666562725</v>
      </c>
      <c r="V470" s="93">
        <f>IF('Net zero activities &amp; levers'!$C$8="Off",('Activity data'!AO13*EF!$H12)*kgtoGg,IF('Net zero activities &amp; levers'!$C$8="On",(('Net zero supporting data'!M140*EF!$H12)+('Net zero supporting data'!M130*'Net zero supporting data'!M150))*kgtoGg,"ERROR"))</f>
        <v>15.88688864853628</v>
      </c>
      <c r="W470" s="93">
        <f>IF('Net zero activities &amp; levers'!$C$8="Off",('Activity data'!AP13*EF!$H12)*kgtoGg,IF('Net zero activities &amp; levers'!$C$8="On",(('Net zero supporting data'!N140*EF!$H12)+('Net zero supporting data'!N130*'Net zero supporting data'!N150))*kgtoGg,"ERROR"))</f>
        <v>15.941723672747123</v>
      </c>
      <c r="X470" s="93">
        <f>IF('Net zero activities &amp; levers'!$C$8="Off",('Activity data'!AQ13*EF!$H12)*kgtoGg,IF('Net zero activities &amp; levers'!$C$8="On",(('Net zero supporting data'!O140*EF!$H12)+('Net zero supporting data'!O130*'Net zero supporting data'!O150))*kgtoGg,"ERROR"))</f>
        <v>16.000865979081482</v>
      </c>
      <c r="Y470" s="93">
        <f>IF('Net zero activities &amp; levers'!$C$8="Off",('Activity data'!AR13*EF!$H12)*kgtoGg,IF('Net zero activities &amp; levers'!$C$8="On",(('Net zero supporting data'!P140*EF!$H12)+('Net zero supporting data'!P130*'Net zero supporting data'!P150))*kgtoGg,"ERROR"))</f>
        <v>16.037695179784158</v>
      </c>
      <c r="Z470" s="93">
        <f>IF('Net zero activities &amp; levers'!$C$8="Off",('Activity data'!AS13*EF!$H12)*kgtoGg,IF('Net zero activities &amp; levers'!$C$8="On",(('Net zero supporting data'!Q140*EF!$H12)+('Net zero supporting data'!Q130*'Net zero supporting data'!Q150))*kgtoGg,"ERROR"))</f>
        <v>16.078188827415136</v>
      </c>
      <c r="AA470" s="93">
        <f>IF('Net zero activities &amp; levers'!$C$8="Off",('Activity data'!AT13*EF!$H12)*kgtoGg,IF('Net zero activities &amp; levers'!$C$8="On",(('Net zero supporting data'!R140*EF!$H12)+('Net zero supporting data'!R130*'Net zero supporting data'!R150))*kgtoGg,"ERROR"))</f>
        <v>16.12181436837983</v>
      </c>
      <c r="AB470" s="93">
        <f>IF('Net zero activities &amp; levers'!$C$8="Off",('Activity data'!AU13*EF!$H12)*kgtoGg,IF('Net zero activities &amp; levers'!$C$8="On",(('Net zero supporting data'!S140*EF!$H12)+('Net zero supporting data'!S130*'Net zero supporting data'!S150))*kgtoGg,"ERROR"))</f>
        <v>16.168689512967049</v>
      </c>
      <c r="AC470" s="93">
        <f>IF('Net zero activities &amp; levers'!$C$8="Off",('Activity data'!AV13*EF!$H12)*kgtoGg,IF('Net zero activities &amp; levers'!$C$8="On",(('Net zero supporting data'!T140*EF!$H12)+('Net zero supporting data'!T130*'Net zero supporting data'!T150))*kgtoGg,"ERROR"))</f>
        <v>16.218410813440247</v>
      </c>
      <c r="AD470" s="93">
        <f>IF('Net zero activities &amp; levers'!$C$8="Off",('Activity data'!AW13*EF!$H12)*kgtoGg,IF('Net zero activities &amp; levers'!$C$8="On",(('Net zero supporting data'!U140*EF!$H12)+('Net zero supporting data'!U130*'Net zero supporting data'!U150))*kgtoGg,"ERROR"))</f>
        <v>16.253177021124422</v>
      </c>
      <c r="AE470" s="93">
        <f>IF('Net zero activities &amp; levers'!$C$8="Off",('Activity data'!AX13*EF!$H12)*kgtoGg,IF('Net zero activities &amp; levers'!$C$8="On",(('Net zero supporting data'!V140*EF!$H12)+('Net zero supporting data'!V130*'Net zero supporting data'!V150))*kgtoGg,"ERROR"))</f>
        <v>16.290312155009993</v>
      </c>
      <c r="AF470" s="93">
        <f>IF('Net zero activities &amp; levers'!$C$8="Off",('Activity data'!AY13*EF!$H12)*kgtoGg,IF('Net zero activities &amp; levers'!$C$8="On",(('Net zero supporting data'!W140*EF!$H12)+('Net zero supporting data'!W130*'Net zero supporting data'!W150))*kgtoGg,"ERROR"))</f>
        <v>16.330150142599646</v>
      </c>
      <c r="AG470" s="93">
        <f>IF('Net zero activities &amp; levers'!$C$8="Off",('Activity data'!AZ13*EF!$H12)*kgtoGg,IF('Net zero activities &amp; levers'!$C$8="On",(('Net zero supporting data'!X140*EF!$H12)+('Net zero supporting data'!X130*'Net zero supporting data'!X150))*kgtoGg,"ERROR"))</f>
        <v>16.37313367858096</v>
      </c>
      <c r="AH470" s="93">
        <f>IF('Net zero activities &amp; levers'!$C$8="Off",('Activity data'!BA13*EF!$H12)*kgtoGg,IF('Net zero activities &amp; levers'!$C$8="On",(('Net zero supporting data'!Y140*EF!$H12)+('Net zero supporting data'!Y130*'Net zero supporting data'!Y150))*kgtoGg,"ERROR"))</f>
        <v>16.41800084580008</v>
      </c>
      <c r="AI470" s="93">
        <f>IF('Net zero activities &amp; levers'!$C$8="Off",('Activity data'!BB13*EF!$H12)*kgtoGg,IF('Net zero activities &amp; levers'!$C$8="On",(('Net zero supporting data'!Z140*EF!$H12)+('Net zero supporting data'!Z130*'Net zero supporting data'!Z150))*kgtoGg,"ERROR"))</f>
        <v>16.445818179481908</v>
      </c>
      <c r="AJ470" s="93">
        <f>IF('Net zero activities &amp; levers'!$C$8="Off",('Activity data'!BC13*EF!$H12)*kgtoGg,IF('Net zero activities &amp; levers'!$C$8="On",(('Net zero supporting data'!AA140*EF!$H12)+('Net zero supporting data'!AA130*'Net zero supporting data'!AA150))*kgtoGg,"ERROR"))</f>
        <v>16.47613732990494</v>
      </c>
      <c r="AK470" s="93">
        <f>IF('Net zero activities &amp; levers'!$C$8="Off",('Activity data'!BD13*EF!$H12)*kgtoGg,IF('Net zero activities &amp; levers'!$C$8="On",(('Net zero supporting data'!AB140*EF!$H12)+('Net zero supporting data'!AB130*'Net zero supporting data'!AB150))*kgtoGg,"ERROR"))</f>
        <v>16.507833118302425</v>
      </c>
      <c r="AL470" s="93">
        <f>IF('Net zero activities &amp; levers'!$C$8="Off",('Activity data'!BE13*EF!$H12)*kgtoGg,IF('Net zero activities &amp; levers'!$C$8="On",(('Net zero supporting data'!AC140*EF!$H12)+('Net zero supporting data'!AC130*'Net zero supporting data'!AC150))*kgtoGg,"ERROR"))</f>
        <v>16.541361654231032</v>
      </c>
      <c r="AM470" s="93">
        <f>IF('Net zero activities &amp; levers'!$C$8="Off",('Activity data'!BF13*EF!$H12)*kgtoGg,IF('Net zero activities &amp; levers'!$C$8="On",(('Net zero supporting data'!AD140*EF!$H12)+('Net zero supporting data'!AD130*'Net zero supporting data'!AD150))*kgtoGg,"ERROR"))</f>
        <v>16.576658742106037</v>
      </c>
      <c r="AN470" s="93">
        <f>IF('Net zero activities &amp; levers'!$C$8="Off",('Activity data'!BG13*EF!$H12)*kgtoGg,IF('Net zero activities &amp; levers'!$C$8="On",(('Net zero supporting data'!AE140*EF!$H12)+('Net zero supporting data'!AE130*'Net zero supporting data'!AE150))*kgtoGg,"ERROR"))</f>
        <v>16.595928941495487</v>
      </c>
      <c r="AO470" s="93">
        <f>IF('Net zero activities &amp; levers'!$C$8="Off",('Activity data'!BH13*EF!$H12)*kgtoGg,IF('Net zero activities &amp; levers'!$C$8="On",(('Net zero supporting data'!AF140*EF!$H12)+('Net zero supporting data'!AF130*'Net zero supporting data'!AF150))*kgtoGg,"ERROR"))</f>
        <v>16.616373205685701</v>
      </c>
      <c r="AP470" s="93">
        <f>IF('Net zero activities &amp; levers'!$C$8="Off",('Activity data'!BI13*EF!$H12)*kgtoGg,IF('Net zero activities &amp; levers'!$C$8="On",(('Net zero supporting data'!AG140*EF!$H12)+('Net zero supporting data'!AG130*'Net zero supporting data'!AG150))*kgtoGg,"ERROR"))</f>
        <v>16.63847772333439</v>
      </c>
      <c r="AQ470" s="93">
        <f>IF('Net zero activities &amp; levers'!$C$8="Off",('Activity data'!BJ13*EF!$H12)*kgtoGg,IF('Net zero activities &amp; levers'!$C$8="On",(('Net zero supporting data'!AH140*EF!$H12)+('Net zero supporting data'!AH130*'Net zero supporting data'!AH150))*kgtoGg,"ERROR"))</f>
        <v>16.662194659426483</v>
      </c>
      <c r="AR470" s="93">
        <f>IF('Net zero activities &amp; levers'!$C$8="Off",('Activity data'!BK13*EF!$H12)*kgtoGg,IF('Net zero activities &amp; levers'!$C$8="On",(('Net zero supporting data'!AI140*EF!$H12)+('Net zero supporting data'!AI130*'Net zero supporting data'!AI150))*kgtoGg,"ERROR"))</f>
        <v>16.687512973153691</v>
      </c>
      <c r="AS470" s="93">
        <f>IF('Net zero activities &amp; levers'!$C$8="Off",('Activity data'!BL13*EF!$H12)*kgtoGg,IF('Net zero activities &amp; levers'!$C$8="On",(('Net zero supporting data'!AJ140*EF!$H12)+('Net zero supporting data'!AJ130*'Net zero supporting data'!AJ150))*kgtoGg,"ERROR"))</f>
        <v>16.6960867048216</v>
      </c>
      <c r="AT470" s="93">
        <f>IF('Net zero activities &amp; levers'!$C$8="Off",('Activity data'!BM13*EF!$H12)*kgtoGg,IF('Net zero activities &amp; levers'!$C$8="On",(('Net zero supporting data'!AK140*EF!$H12)+('Net zero supporting data'!AK130*'Net zero supporting data'!AK150))*kgtoGg,"ERROR"))</f>
        <v>16.699560298273521</v>
      </c>
      <c r="AU470" s="93">
        <f>IF('Net zero activities &amp; levers'!$C$8="Off",('Activity data'!BN13*EF!$H12)*kgtoGg,IF('Net zero activities &amp; levers'!$C$8="On",(('Net zero supporting data'!AL140*EF!$H12)+('Net zero supporting data'!AL130*'Net zero supporting data'!AL150))*kgtoGg,"ERROR"))</f>
        <v>16.703268144959758</v>
      </c>
      <c r="AV470" s="93">
        <f>IF('Net zero activities &amp; levers'!$C$8="Off",('Activity data'!BO13*EF!$H12)*kgtoGg,IF('Net zero activities &amp; levers'!$C$8="On",(('Net zero supporting data'!AM140*EF!$H12)+('Net zero supporting data'!AM130*'Net zero supporting data'!AM150))*kgtoGg,"ERROR"))</f>
        <v>16.708421153561527</v>
      </c>
      <c r="AW470" s="93">
        <f>IF('Net zero activities &amp; levers'!$C$8="Off",('Activity data'!BP13*EF!$H12)*kgtoGg,IF('Net zero activities &amp; levers'!$C$8="On",(('Net zero supporting data'!AN140*EF!$H12)+('Net zero supporting data'!AN130*'Net zero supporting data'!AN150))*kgtoGg,"ERROR"))</f>
        <v>16.71440335539873</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23.43627516326238</v>
      </c>
      <c r="V471" s="93">
        <f>IF('Net zero activities &amp; levers'!$C$8="Off",('Activity data'!AO14*EF!$H13)*kgtoGg,IF('Net zero activities &amp; levers'!$C$8="On",(('Net zero supporting data'!M141*EF!$H13)+('Net zero supporting data'!M131*'Net zero supporting data'!M151))*kgtoGg,"ERROR"))</f>
        <v>23.510965559489058</v>
      </c>
      <c r="W471" s="93">
        <f>IF('Net zero activities &amp; levers'!$C$8="Off",('Activity data'!AP14*EF!$H13)*kgtoGg,IF('Net zero activities &amp; levers'!$C$8="On",(('Net zero supporting data'!N141*EF!$H13)+('Net zero supporting data'!N131*'Net zero supporting data'!N151))*kgtoGg,"ERROR"))</f>
        <v>23.592115770470972</v>
      </c>
      <c r="X471" s="93">
        <f>IF('Net zero activities &amp; levers'!$C$8="Off",('Activity data'!AQ14*EF!$H13)*kgtoGg,IF('Net zero activities &amp; levers'!$C$8="On",(('Net zero supporting data'!O141*EF!$H13)+('Net zero supporting data'!O131*'Net zero supporting data'!O151))*kgtoGg,"ERROR"))</f>
        <v>23.679640317164633</v>
      </c>
      <c r="Y471" s="93">
        <f>IF('Net zero activities &amp; levers'!$C$8="Off",('Activity data'!AR14*EF!$H13)*kgtoGg,IF('Net zero activities &amp; levers'!$C$8="On",(('Net zero supporting data'!P141*EF!$H13)+('Net zero supporting data'!P131*'Net zero supporting data'!P151))*kgtoGg,"ERROR"))</f>
        <v>23.734143756350253</v>
      </c>
      <c r="Z471" s="93">
        <f>IF('Net zero activities &amp; levers'!$C$8="Off",('Activity data'!AS14*EF!$H13)*kgtoGg,IF('Net zero activities &amp; levers'!$C$8="On",(('Net zero supporting data'!Q141*EF!$H13)+('Net zero supporting data'!Q131*'Net zero supporting data'!Q151))*kgtoGg,"ERROR"))</f>
        <v>23.794070201099252</v>
      </c>
      <c r="AA471" s="93">
        <f>IF('Net zero activities &amp; levers'!$C$8="Off",('Activity data'!AT14*EF!$H13)*kgtoGg,IF('Net zero activities &amp; levers'!$C$8="On",(('Net zero supporting data'!R141*EF!$H13)+('Net zero supporting data'!R131*'Net zero supporting data'!R151))*kgtoGg,"ERROR"))</f>
        <v>23.858631526719762</v>
      </c>
      <c r="AB471" s="93">
        <f>IF('Net zero activities &amp; levers'!$C$8="Off",('Activity data'!AU14*EF!$H13)*kgtoGg,IF('Net zero activities &amp; levers'!$C$8="On",(('Net zero supporting data'!S141*EF!$H13)+('Net zero supporting data'!S131*'Net zero supporting data'!S151))*kgtoGg,"ERROR"))</f>
        <v>23.928001932364783</v>
      </c>
      <c r="AC471" s="93">
        <f>IF('Net zero activities &amp; levers'!$C$8="Off",('Activity data'!AV14*EF!$H13)*kgtoGg,IF('Net zero activities &amp; levers'!$C$8="On",(('Net zero supporting data'!T141*EF!$H13)+('Net zero supporting data'!T131*'Net zero supporting data'!T151))*kgtoGg,"ERROR"))</f>
        <v>24.001584356768948</v>
      </c>
      <c r="AD471" s="93">
        <f>IF('Net zero activities &amp; levers'!$C$8="Off",('Activity data'!AW14*EF!$H13)*kgtoGg,IF('Net zero activities &amp; levers'!$C$8="On",(('Net zero supporting data'!U141*EF!$H13)+('Net zero supporting data'!U131*'Net zero supporting data'!U151))*kgtoGg,"ERROR"))</f>
        <v>24.053034777904244</v>
      </c>
      <c r="AE471" s="93">
        <f>IF('Net zero activities &amp; levers'!$C$8="Off",('Activity data'!AX14*EF!$H13)*kgtoGg,IF('Net zero activities &amp; levers'!$C$8="On",(('Net zero supporting data'!V141*EF!$H13)+('Net zero supporting data'!V131*'Net zero supporting data'!V151))*kgtoGg,"ERROR"))</f>
        <v>24.107990966818623</v>
      </c>
      <c r="AF471" s="93">
        <f>IF('Net zero activities &amp; levers'!$C$8="Off",('Activity data'!AY14*EF!$H13)*kgtoGg,IF('Net zero activities &amp; levers'!$C$8="On",(('Net zero supporting data'!W141*EF!$H13)+('Net zero supporting data'!W131*'Net zero supporting data'!W151))*kgtoGg,"ERROR"))</f>
        <v>24.166947101962553</v>
      </c>
      <c r="AG471" s="93">
        <f>IF('Net zero activities &amp; levers'!$C$8="Off",('Activity data'!AZ14*EF!$H13)*kgtoGg,IF('Net zero activities &amp; levers'!$C$8="On",(('Net zero supporting data'!X141*EF!$H13)+('Net zero supporting data'!X131*'Net zero supporting data'!X151))*kgtoGg,"ERROR"))</f>
        <v>24.230558326063051</v>
      </c>
      <c r="AH471" s="93">
        <f>IF('Net zero activities &amp; levers'!$C$8="Off",('Activity data'!BA14*EF!$H13)*kgtoGg,IF('Net zero activities &amp; levers'!$C$8="On",(('Net zero supporting data'!Y141*EF!$H13)+('Net zero supporting data'!Y131*'Net zero supporting data'!Y151))*kgtoGg,"ERROR"))</f>
        <v>24.296957131176967</v>
      </c>
      <c r="AI471" s="93">
        <f>IF('Net zero activities &amp; levers'!$C$8="Off",('Activity data'!BB14*EF!$H13)*kgtoGg,IF('Net zero activities &amp; levers'!$C$8="On",(('Net zero supporting data'!Z141*EF!$H13)+('Net zero supporting data'!Z131*'Net zero supporting data'!Z151))*kgtoGg,"ERROR"))</f>
        <v>24.338123931588228</v>
      </c>
      <c r="AJ471" s="93">
        <f>IF('Net zero activities &amp; levers'!$C$8="Off",('Activity data'!BC14*EF!$H13)*kgtoGg,IF('Net zero activities &amp; levers'!$C$8="On",(('Net zero supporting data'!AA141*EF!$H13)+('Net zero supporting data'!AA131*'Net zero supporting data'!AA151))*kgtoGg,"ERROR"))</f>
        <v>24.382993164145894</v>
      </c>
      <c r="AK471" s="93">
        <f>IF('Net zero activities &amp; levers'!$C$8="Off",('Activity data'!BD14*EF!$H13)*kgtoGg,IF('Net zero activities &amp; levers'!$C$8="On",(('Net zero supporting data'!AB141*EF!$H13)+('Net zero supporting data'!AB131*'Net zero supporting data'!AB151))*kgtoGg,"ERROR"))</f>
        <v>24.429899679693399</v>
      </c>
      <c r="AL471" s="93">
        <f>IF('Net zero activities &amp; levers'!$C$8="Off",('Activity data'!BE14*EF!$H13)*kgtoGg,IF('Net zero activities &amp; levers'!$C$8="On",(('Net zero supporting data'!AC141*EF!$H13)+('Net zero supporting data'!AC131*'Net zero supporting data'!AC151))*kgtoGg,"ERROR"))</f>
        <v>24.479518473587959</v>
      </c>
      <c r="AM471" s="93">
        <f>IF('Net zero activities &amp; levers'!$C$8="Off",('Activity data'!BF14*EF!$H13)*kgtoGg,IF('Net zero activities &amp; levers'!$C$8="On",(('Net zero supporting data'!AD141*EF!$H13)+('Net zero supporting data'!AD131*'Net zero supporting data'!AD151))*kgtoGg,"ERROR"))</f>
        <v>24.531754542949216</v>
      </c>
      <c r="AN471" s="93">
        <f>IF('Net zero activities &amp; levers'!$C$8="Off",('Activity data'!BG14*EF!$H13)*kgtoGg,IF('Net zero activities &amp; levers'!$C$8="On",(('Net zero supporting data'!AE141*EF!$H13)+('Net zero supporting data'!AE131*'Net zero supporting data'!AE151))*kgtoGg,"ERROR"))</f>
        <v>24.560272461353055</v>
      </c>
      <c r="AO471" s="93">
        <f>IF('Net zero activities &amp; levers'!$C$8="Off",('Activity data'!BH14*EF!$H13)*kgtoGg,IF('Net zero activities &amp; levers'!$C$8="On",(('Net zero supporting data'!AF141*EF!$H13)+('Net zero supporting data'!AF131*'Net zero supporting data'!AF151))*kgtoGg,"ERROR"))</f>
        <v>24.590527875229174</v>
      </c>
      <c r="AP471" s="93">
        <f>IF('Net zero activities &amp; levers'!$C$8="Off",('Activity data'!BI14*EF!$H13)*kgtoGg,IF('Net zero activities &amp; levers'!$C$8="On",(('Net zero supporting data'!AG141*EF!$H13)+('Net zero supporting data'!AG131*'Net zero supporting data'!AG151))*kgtoGg,"ERROR"))</f>
        <v>24.623240293918865</v>
      </c>
      <c r="AQ471" s="93">
        <f>IF('Net zero activities &amp; levers'!$C$8="Off",('Activity data'!BJ14*EF!$H13)*kgtoGg,IF('Net zero activities &amp; levers'!$C$8="On",(('Net zero supporting data'!AH141*EF!$H13)+('Net zero supporting data'!AH131*'Net zero supporting data'!AH151))*kgtoGg,"ERROR"))</f>
        <v>24.658338926506637</v>
      </c>
      <c r="AR471" s="93">
        <f>IF('Net zero activities &amp; levers'!$C$8="Off",('Activity data'!BK14*EF!$H13)*kgtoGg,IF('Net zero activities &amp; levers'!$C$8="On",(('Net zero supporting data'!AI141*EF!$H13)+('Net zero supporting data'!AI131*'Net zero supporting data'!AI151))*kgtoGg,"ERROR"))</f>
        <v>24.695807433728753</v>
      </c>
      <c r="AS471" s="93">
        <f>IF('Net zero activities &amp; levers'!$C$8="Off",('Activity data'!BL14*EF!$H13)*kgtoGg,IF('Net zero activities &amp; levers'!$C$8="On",(('Net zero supporting data'!AJ141*EF!$H13)+('Net zero supporting data'!AJ131*'Net zero supporting data'!AJ151))*kgtoGg,"ERROR"))</f>
        <v>24.708495677123668</v>
      </c>
      <c r="AT471" s="93">
        <f>IF('Net zero activities &amp; levers'!$C$8="Off",('Activity data'!BM14*EF!$H13)*kgtoGg,IF('Net zero activities &amp; levers'!$C$8="On",(('Net zero supporting data'!AK141*EF!$H13)+('Net zero supporting data'!AK131*'Net zero supporting data'!AK151))*kgtoGg,"ERROR"))</f>
        <v>24.713636239119321</v>
      </c>
      <c r="AU471" s="93">
        <f>IF('Net zero activities &amp; levers'!$C$8="Off",('Activity data'!BN14*EF!$H13)*kgtoGg,IF('Net zero activities &amp; levers'!$C$8="On",(('Net zero supporting data'!AL141*EF!$H13)+('Net zero supporting data'!AL131*'Net zero supporting data'!AL151))*kgtoGg,"ERROR"))</f>
        <v>24.719123471872599</v>
      </c>
      <c r="AV471" s="93">
        <f>IF('Net zero activities &amp; levers'!$C$8="Off",('Activity data'!BO14*EF!$H13)*kgtoGg,IF('Net zero activities &amp; levers'!$C$8="On",(('Net zero supporting data'!AM141*EF!$H13)+('Net zero supporting data'!AM131*'Net zero supporting data'!AM151))*kgtoGg,"ERROR"))</f>
        <v>24.726749396019503</v>
      </c>
      <c r="AW471" s="93">
        <f>IF('Net zero activities &amp; levers'!$C$8="Off",('Activity data'!BP14*EF!$H13)*kgtoGg,IF('Net zero activities &amp; levers'!$C$8="On",(('Net zero supporting data'!AN141*EF!$H13)+('Net zero supporting data'!AN131*'Net zero supporting data'!AN151))*kgtoGg,"ERROR"))</f>
        <v>24.735602441098116</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5.3670416140303319</v>
      </c>
      <c r="V472" s="27">
        <f t="shared" si="109"/>
        <v>5.3576298681658461</v>
      </c>
      <c r="W472" s="27">
        <f t="shared" si="109"/>
        <v>5.3535558449918694</v>
      </c>
      <c r="X472" s="27">
        <f t="shared" si="109"/>
        <v>5.3579435754803217</v>
      </c>
      <c r="Y472" s="27">
        <f t="shared" si="109"/>
        <v>5.3719044351814391</v>
      </c>
      <c r="Z472" s="27">
        <f t="shared" si="109"/>
        <v>5.3923871539920745</v>
      </c>
      <c r="AA472" s="27">
        <f t="shared" si="109"/>
        <v>5.412504134465423</v>
      </c>
      <c r="AB472" s="27">
        <f t="shared" si="109"/>
        <v>5.4374045660235923</v>
      </c>
      <c r="AC472" s="27">
        <f t="shared" si="109"/>
        <v>5.4620542784680026</v>
      </c>
      <c r="AD472" s="27">
        <f t="shared" si="109"/>
        <v>5.5517072396840428</v>
      </c>
      <c r="AE472" s="27">
        <f t="shared" si="109"/>
        <v>5.6385317150449907</v>
      </c>
      <c r="AF472" s="27">
        <f t="shared" si="109"/>
        <v>5.7308781549814016</v>
      </c>
      <c r="AG472" s="27">
        <f t="shared" si="109"/>
        <v>5.8388735079295362</v>
      </c>
      <c r="AH472" s="27">
        <f t="shared" si="109"/>
        <v>5.9405681058944593</v>
      </c>
      <c r="AI472" s="27">
        <f t="shared" si="109"/>
        <v>6.0538009650149478</v>
      </c>
      <c r="AJ472" s="27">
        <f t="shared" si="109"/>
        <v>6.1769873137872864</v>
      </c>
      <c r="AK472" s="27">
        <f t="shared" si="109"/>
        <v>6.2906062341580098</v>
      </c>
      <c r="AL472" s="27">
        <f t="shared" si="109"/>
        <v>6.4044812802741458</v>
      </c>
      <c r="AM472" s="27">
        <f t="shared" si="109"/>
        <v>6.5186371674639778</v>
      </c>
      <c r="AN472" s="27">
        <f t="shared" si="109"/>
        <v>6.6437322760306987</v>
      </c>
      <c r="AO472" s="27">
        <f t="shared" si="109"/>
        <v>6.7614570573206318</v>
      </c>
      <c r="AP472" s="27">
        <f t="shared" si="109"/>
        <v>6.8818657820794353</v>
      </c>
      <c r="AQ472" s="27">
        <f t="shared" si="109"/>
        <v>7.0050487995947819</v>
      </c>
      <c r="AR472" s="27">
        <f t="shared" si="109"/>
        <v>7.1317062524287902</v>
      </c>
      <c r="AS472" s="27">
        <f t="shared" si="109"/>
        <v>7.2631842870087659</v>
      </c>
      <c r="AT472" s="27">
        <f t="shared" si="109"/>
        <v>7.2770448226057587</v>
      </c>
      <c r="AU472" s="27">
        <f t="shared" si="109"/>
        <v>7.2724625815111343</v>
      </c>
      <c r="AV472" s="27">
        <f t="shared" si="109"/>
        <v>7.2725482112248425</v>
      </c>
      <c r="AW472" s="27">
        <f t="shared" si="109"/>
        <v>7.2667047441079857</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1.5396663284052376</v>
      </c>
      <c r="V474" s="27">
        <f t="shared" si="109"/>
        <v>1.51689353697647</v>
      </c>
      <c r="W474" s="27">
        <f t="shared" si="109"/>
        <v>1.4979556416410036</v>
      </c>
      <c r="X474" s="27">
        <f t="shared" si="109"/>
        <v>1.4844138827224946</v>
      </c>
      <c r="Y474" s="27">
        <f t="shared" si="109"/>
        <v>1.4743763570843096</v>
      </c>
      <c r="Z474" s="27">
        <f t="shared" si="109"/>
        <v>1.4683108531694369</v>
      </c>
      <c r="AA474" s="27">
        <f t="shared" si="109"/>
        <v>1.4623928273992073</v>
      </c>
      <c r="AB474" s="27">
        <f t="shared" si="109"/>
        <v>1.4593112651239024</v>
      </c>
      <c r="AC474" s="27">
        <f t="shared" si="109"/>
        <v>1.4563311688613767</v>
      </c>
      <c r="AD474" s="27">
        <f t="shared" si="109"/>
        <v>1.4852993659939229</v>
      </c>
      <c r="AE474" s="27">
        <f t="shared" si="109"/>
        <v>1.512262925257895</v>
      </c>
      <c r="AF474" s="27">
        <f t="shared" si="109"/>
        <v>1.5414902996853208</v>
      </c>
      <c r="AG474" s="27">
        <f t="shared" si="109"/>
        <v>1.5779487196155533</v>
      </c>
      <c r="AH474" s="27">
        <f t="shared" si="109"/>
        <v>1.610560772525768</v>
      </c>
      <c r="AI474" s="27">
        <f t="shared" si="109"/>
        <v>1.6462447396919304</v>
      </c>
      <c r="AJ474" s="27">
        <f t="shared" si="109"/>
        <v>1.6858688293692288</v>
      </c>
      <c r="AK474" s="27">
        <f t="shared" si="109"/>
        <v>1.7199812284730804</v>
      </c>
      <c r="AL474" s="27">
        <f t="shared" si="109"/>
        <v>1.7533814663965785</v>
      </c>
      <c r="AM474" s="27">
        <f t="shared" si="109"/>
        <v>1.7860886957938682</v>
      </c>
      <c r="AN474" s="27">
        <f t="shared" si="109"/>
        <v>1.8210713028547756</v>
      </c>
      <c r="AO474" s="27">
        <f t="shared" si="109"/>
        <v>1.8517078328467715</v>
      </c>
      <c r="AP474" s="27">
        <f t="shared" si="109"/>
        <v>1.8826456224612003</v>
      </c>
      <c r="AQ474" s="27">
        <f t="shared" si="109"/>
        <v>1.9138919194152015</v>
      </c>
      <c r="AR474" s="27">
        <f t="shared" si="109"/>
        <v>1.9457193309630603</v>
      </c>
      <c r="AS474" s="27">
        <f t="shared" si="109"/>
        <v>1.9765500584418627</v>
      </c>
      <c r="AT474" s="27">
        <f t="shared" si="109"/>
        <v>1.9561765524892059</v>
      </c>
      <c r="AU474" s="27">
        <f t="shared" si="109"/>
        <v>1.9283007797519205</v>
      </c>
      <c r="AV474" s="27">
        <f t="shared" si="109"/>
        <v>1.90280445465309</v>
      </c>
      <c r="AW474" s="27">
        <f t="shared" si="109"/>
        <v>1.8752504962421104</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0.21333866791427153</v>
      </c>
      <c r="V475" s="27">
        <f t="shared" si="109"/>
        <v>0.21018323293561936</v>
      </c>
      <c r="W475" s="27">
        <f t="shared" si="109"/>
        <v>0.20755916739009747</v>
      </c>
      <c r="X475" s="27">
        <f t="shared" si="109"/>
        <v>0.20568279927345287</v>
      </c>
      <c r="Y475" s="27">
        <f t="shared" si="109"/>
        <v>0.20429198341335428</v>
      </c>
      <c r="Z475" s="27">
        <f t="shared" si="109"/>
        <v>0.20345153733646434</v>
      </c>
      <c r="AA475" s="27">
        <f t="shared" si="109"/>
        <v>0.20263152607089951</v>
      </c>
      <c r="AB475" s="27">
        <f t="shared" si="109"/>
        <v>0.20220453979551004</v>
      </c>
      <c r="AC475" s="27">
        <f t="shared" si="109"/>
        <v>0.20179161281569999</v>
      </c>
      <c r="AD475" s="27">
        <f t="shared" si="109"/>
        <v>0.20580549327416048</v>
      </c>
      <c r="AE475" s="27">
        <f t="shared" si="109"/>
        <v>0.20954160785267542</v>
      </c>
      <c r="AF475" s="27">
        <f t="shared" si="109"/>
        <v>0.2135914003381921</v>
      </c>
      <c r="AG475" s="27">
        <f t="shared" si="109"/>
        <v>0.21864313823664394</v>
      </c>
      <c r="AH475" s="27">
        <f t="shared" si="109"/>
        <v>0.22316191727172319</v>
      </c>
      <c r="AI475" s="27">
        <f t="shared" si="109"/>
        <v>0.2281063457369549</v>
      </c>
      <c r="AJ475" s="27">
        <f t="shared" si="109"/>
        <v>0.23359672397873038</v>
      </c>
      <c r="AK475" s="27">
        <f t="shared" si="109"/>
        <v>0.23832339341996808</v>
      </c>
      <c r="AL475" s="27">
        <f t="shared" si="109"/>
        <v>0.24295138465102878</v>
      </c>
      <c r="AM475" s="27">
        <f t="shared" si="109"/>
        <v>0.24748335149478745</v>
      </c>
      <c r="AN475" s="27">
        <f t="shared" si="109"/>
        <v>0.25233059836435606</v>
      </c>
      <c r="AO475" s="27">
        <f t="shared" si="109"/>
        <v>0.25657564573431302</v>
      </c>
      <c r="AP475" s="27">
        <f t="shared" si="109"/>
        <v>0.260862436127002</v>
      </c>
      <c r="AQ475" s="27">
        <f t="shared" si="109"/>
        <v>0.26519197379788484</v>
      </c>
      <c r="AR475" s="27">
        <f t="shared" si="109"/>
        <v>0.26960203165101232</v>
      </c>
      <c r="AS475" s="27">
        <f t="shared" si="109"/>
        <v>0.2738739873402482</v>
      </c>
      <c r="AT475" s="27">
        <f t="shared" si="109"/>
        <v>0.2710510012552142</v>
      </c>
      <c r="AU475" s="27">
        <f t="shared" si="109"/>
        <v>0.26718848889579078</v>
      </c>
      <c r="AV475" s="27">
        <f t="shared" si="109"/>
        <v>0.26365567666696987</v>
      </c>
      <c r="AW475" s="27">
        <f t="shared" si="109"/>
        <v>0.25983775542344156</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7.5172567361532208</v>
      </c>
      <c r="V476" s="27">
        <f t="shared" si="109"/>
        <v>7.5339388932405713</v>
      </c>
      <c r="W476" s="27">
        <f t="shared" si="109"/>
        <v>7.556871699295173</v>
      </c>
      <c r="X476" s="27">
        <f t="shared" si="109"/>
        <v>7.5888529958308224</v>
      </c>
      <c r="Y476" s="27">
        <f t="shared" si="109"/>
        <v>7.6211672980076424</v>
      </c>
      <c r="Z476" s="27">
        <f t="shared" si="109"/>
        <v>7.6607807610694723</v>
      </c>
      <c r="AA476" s="27">
        <f t="shared" si="109"/>
        <v>7.7014842268648902</v>
      </c>
      <c r="AB476" s="27">
        <f t="shared" si="109"/>
        <v>7.7479217783494736</v>
      </c>
      <c r="AC476" s="27">
        <f t="shared" si="109"/>
        <v>7.7955101752744698</v>
      </c>
      <c r="AD476" s="27">
        <f t="shared" si="109"/>
        <v>7.8962173126085711</v>
      </c>
      <c r="AE476" s="27">
        <f t="shared" si="109"/>
        <v>7.995996464055267</v>
      </c>
      <c r="AF476" s="27">
        <f t="shared" si="109"/>
        <v>8.1025556412744635</v>
      </c>
      <c r="AG476" s="27">
        <f t="shared" si="109"/>
        <v>8.2253975499195544</v>
      </c>
      <c r="AH476" s="27">
        <f t="shared" si="109"/>
        <v>8.3441610665436929</v>
      </c>
      <c r="AI476" s="27">
        <f t="shared" si="109"/>
        <v>8.4673066431476602</v>
      </c>
      <c r="AJ476" s="27">
        <f t="shared" si="109"/>
        <v>8.6013895565615393</v>
      </c>
      <c r="AK476" s="27">
        <f t="shared" si="109"/>
        <v>8.7280371954516642</v>
      </c>
      <c r="AL476" s="27">
        <f t="shared" si="109"/>
        <v>8.8564865532044212</v>
      </c>
      <c r="AM476" s="27">
        <f t="shared" si="109"/>
        <v>8.9867675708242913</v>
      </c>
      <c r="AN476" s="27">
        <f t="shared" si="109"/>
        <v>9.1207817341013318</v>
      </c>
      <c r="AO476" s="27">
        <f t="shared" si="109"/>
        <v>9.2490671245536156</v>
      </c>
      <c r="AP476" s="27">
        <f t="shared" si="109"/>
        <v>9.3812339877870841</v>
      </c>
      <c r="AQ476" s="27">
        <f t="shared" si="109"/>
        <v>9.5173950043936113</v>
      </c>
      <c r="AR476" s="27">
        <f t="shared" si="109"/>
        <v>9.6582551819148357</v>
      </c>
      <c r="AS476" s="27">
        <f t="shared" si="109"/>
        <v>9.796098584472313</v>
      </c>
      <c r="AT476" s="27">
        <f t="shared" si="109"/>
        <v>9.8208324972791949</v>
      </c>
      <c r="AU476" s="27">
        <f t="shared" si="109"/>
        <v>9.8282423207402356</v>
      </c>
      <c r="AV476" s="27">
        <f t="shared" si="109"/>
        <v>9.8407295406885229</v>
      </c>
      <c r="AW476" s="27">
        <f t="shared" si="109"/>
        <v>9.8479550369918751</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2.1417226712116899</v>
      </c>
      <c r="V477" s="27">
        <f t="shared" si="109"/>
        <v>2.1464755425439761</v>
      </c>
      <c r="W477" s="27">
        <f t="shared" si="109"/>
        <v>2.1530092705202235</v>
      </c>
      <c r="X477" s="27">
        <f t="shared" si="109"/>
        <v>2.1621209811148248</v>
      </c>
      <c r="Y477" s="27">
        <f t="shared" si="109"/>
        <v>2.1713275675073889</v>
      </c>
      <c r="Z477" s="27">
        <f t="shared" si="109"/>
        <v>2.1826137394318752</v>
      </c>
      <c r="AA477" s="27">
        <f t="shared" si="109"/>
        <v>2.1942104612880913</v>
      </c>
      <c r="AB477" s="27">
        <f t="shared" si="109"/>
        <v>2.2074408670465875</v>
      </c>
      <c r="AC477" s="27">
        <f t="shared" si="109"/>
        <v>2.2209991572790746</v>
      </c>
      <c r="AD477" s="27">
        <f t="shared" si="109"/>
        <v>2.249691373968171</v>
      </c>
      <c r="AE477" s="27">
        <f t="shared" si="109"/>
        <v>2.2781192005368567</v>
      </c>
      <c r="AF477" s="27">
        <f t="shared" si="109"/>
        <v>2.3084787071609183</v>
      </c>
      <c r="AG477" s="27">
        <f t="shared" si="109"/>
        <v>2.3434772857587194</v>
      </c>
      <c r="AH477" s="27">
        <f t="shared" si="109"/>
        <v>2.377313899964463</v>
      </c>
      <c r="AI477" s="27">
        <f t="shared" si="109"/>
        <v>2.4123989958351029</v>
      </c>
      <c r="AJ477" s="27">
        <f t="shared" si="109"/>
        <v>2.4506002207712587</v>
      </c>
      <c r="AK477" s="27">
        <f t="shared" si="109"/>
        <v>2.4866830803817197</v>
      </c>
      <c r="AL477" s="27">
        <f t="shared" si="109"/>
        <v>2.5232792631725229</v>
      </c>
      <c r="AM477" s="27">
        <f t="shared" si="109"/>
        <v>2.5603972995597966</v>
      </c>
      <c r="AN477" s="27">
        <f t="shared" si="109"/>
        <v>2.5985789370677335</v>
      </c>
      <c r="AO477" s="27">
        <f t="shared" si="109"/>
        <v>2.6351284043482002</v>
      </c>
      <c r="AP477" s="27">
        <f t="shared" si="109"/>
        <v>2.672783732256411</v>
      </c>
      <c r="AQ477" s="27">
        <f t="shared" si="109"/>
        <v>2.7115770243358108</v>
      </c>
      <c r="AR477" s="27">
        <f t="shared" si="109"/>
        <v>2.7517091425082829</v>
      </c>
      <c r="AS477" s="27">
        <f t="shared" si="109"/>
        <v>2.7909817589289081</v>
      </c>
      <c r="AT477" s="27">
        <f t="shared" si="109"/>
        <v>2.7980286356906796</v>
      </c>
      <c r="AU477" s="27">
        <f t="shared" si="109"/>
        <v>2.8001397498182397</v>
      </c>
      <c r="AV477" s="27">
        <f t="shared" si="109"/>
        <v>2.8036974521825924</v>
      </c>
      <c r="AW477" s="27">
        <f t="shared" si="109"/>
        <v>2.8057560501242085</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0.44234757316502876</v>
      </c>
      <c r="V478" s="27">
        <f t="shared" si="109"/>
        <v>0.44332922271642128</v>
      </c>
      <c r="W478" s="27">
        <f t="shared" si="109"/>
        <v>0.44467868721659326</v>
      </c>
      <c r="X478" s="27">
        <f t="shared" si="109"/>
        <v>0.44656060363979833</v>
      </c>
      <c r="Y478" s="27">
        <f t="shared" si="109"/>
        <v>0.44846211554076776</v>
      </c>
      <c r="Z478" s="27">
        <f t="shared" si="109"/>
        <v>0.45079314132119486</v>
      </c>
      <c r="AA478" s="27">
        <f t="shared" si="109"/>
        <v>0.45318830752955591</v>
      </c>
      <c r="AB478" s="27">
        <f t="shared" si="109"/>
        <v>0.45592089189163321</v>
      </c>
      <c r="AC478" s="27">
        <f t="shared" si="109"/>
        <v>0.45872119692702534</v>
      </c>
      <c r="AD478" s="27">
        <f t="shared" si="109"/>
        <v>0.46464723608781278</v>
      </c>
      <c r="AE478" s="27">
        <f t="shared" si="109"/>
        <v>0.47051866858560681</v>
      </c>
      <c r="AF478" s="27">
        <f t="shared" si="109"/>
        <v>0.47678906683004613</v>
      </c>
      <c r="AG478" s="27">
        <f t="shared" si="109"/>
        <v>0.48401761070972765</v>
      </c>
      <c r="AH478" s="27">
        <f t="shared" si="109"/>
        <v>0.49100616454035234</v>
      </c>
      <c r="AI478" s="27">
        <f t="shared" si="109"/>
        <v>0.49825257754295632</v>
      </c>
      <c r="AJ478" s="27">
        <f t="shared" si="109"/>
        <v>0.50614259027410013</v>
      </c>
      <c r="AK478" s="27">
        <f t="shared" si="109"/>
        <v>0.51359507961648176</v>
      </c>
      <c r="AL478" s="27">
        <f t="shared" si="109"/>
        <v>0.52115358981120119</v>
      </c>
      <c r="AM478" s="27">
        <f t="shared" si="109"/>
        <v>0.52881988271516178</v>
      </c>
      <c r="AN478" s="27">
        <f t="shared" si="109"/>
        <v>0.53670584989388503</v>
      </c>
      <c r="AO478" s="27">
        <f t="shared" si="109"/>
        <v>0.54425471155058214</v>
      </c>
      <c r="AP478" s="27">
        <f t="shared" si="109"/>
        <v>0.55203197568511508</v>
      </c>
      <c r="AQ478" s="27">
        <f t="shared" si="109"/>
        <v>0.56004427290597614</v>
      </c>
      <c r="AR478" s="27">
        <f t="shared" si="109"/>
        <v>0.56833308887556278</v>
      </c>
      <c r="AS478" s="27">
        <f t="shared" si="109"/>
        <v>0.57644438488928817</v>
      </c>
      <c r="AT478" s="27">
        <f t="shared" si="109"/>
        <v>0.57789983422260416</v>
      </c>
      <c r="AU478" s="27">
        <f t="shared" si="109"/>
        <v>0.57833585996186199</v>
      </c>
      <c r="AV478" s="27">
        <f t="shared" si="109"/>
        <v>0.57907066145043395</v>
      </c>
      <c r="AW478" s="27">
        <f t="shared" si="109"/>
        <v>0.57949584059049575</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7.7122253057553644E-2</v>
      </c>
      <c r="V479" s="27">
        <f t="shared" si="111"/>
        <v>7.6281190382103445E-2</v>
      </c>
      <c r="W479" s="27">
        <f t="shared" si="111"/>
        <v>7.5612709303148562E-2</v>
      </c>
      <c r="X479" s="27">
        <f t="shared" si="111"/>
        <v>7.5194947482365299E-2</v>
      </c>
      <c r="Y479" s="27">
        <f t="shared" si="111"/>
        <v>7.4911052527681307E-2</v>
      </c>
      <c r="Z479" s="27">
        <f t="shared" si="111"/>
        <v>7.4811860355861681E-2</v>
      </c>
      <c r="AA479" s="27">
        <f t="shared" si="111"/>
        <v>7.4710785849206165E-2</v>
      </c>
      <c r="AB479" s="27">
        <f t="shared" si="111"/>
        <v>7.4740549428093439E-2</v>
      </c>
      <c r="AC479" s="27">
        <f t="shared" si="111"/>
        <v>7.4767379223908054E-2</v>
      </c>
      <c r="AD479" s="27">
        <f t="shared" si="111"/>
        <v>7.5700236542810634E-2</v>
      </c>
      <c r="AE479" s="27">
        <f t="shared" si="111"/>
        <v>7.6494688063954513E-2</v>
      </c>
      <c r="AF479" s="27">
        <f t="shared" si="111"/>
        <v>7.7357586408347626E-2</v>
      </c>
      <c r="AG479" s="27">
        <f t="shared" si="111"/>
        <v>7.8522504341437233E-2</v>
      </c>
      <c r="AH479" s="27">
        <f t="shared" si="111"/>
        <v>7.9455554603187137E-2</v>
      </c>
      <c r="AI479" s="27">
        <f t="shared" si="111"/>
        <v>8.0468545075809736E-2</v>
      </c>
      <c r="AJ479" s="27">
        <f t="shared" si="111"/>
        <v>8.1613749128496504E-2</v>
      </c>
      <c r="AK479" s="27">
        <f t="shared" si="111"/>
        <v>8.2449579575338439E-2</v>
      </c>
      <c r="AL479" s="27">
        <f t="shared" si="111"/>
        <v>8.3200853796769295E-2</v>
      </c>
      <c r="AM479" s="27">
        <f t="shared" si="111"/>
        <v>8.386814030720427E-2</v>
      </c>
      <c r="AN479" s="27">
        <f t="shared" si="111"/>
        <v>8.5001769030527127E-2</v>
      </c>
      <c r="AO479" s="27">
        <f t="shared" si="111"/>
        <v>8.5909835232144793E-2</v>
      </c>
      <c r="AP479" s="27">
        <f t="shared" si="111"/>
        <v>8.6801150426533205E-2</v>
      </c>
      <c r="AQ479" s="27">
        <f t="shared" si="111"/>
        <v>8.7675065886165554E-2</v>
      </c>
      <c r="AR479" s="27">
        <f t="shared" si="111"/>
        <v>8.854252118222565E-2</v>
      </c>
      <c r="AS479" s="27">
        <f t="shared" si="111"/>
        <v>8.9321244940695696E-2</v>
      </c>
      <c r="AT479" s="27">
        <f t="shared" si="111"/>
        <v>8.7850938303203313E-2</v>
      </c>
      <c r="AU479" s="27">
        <f t="shared" si="111"/>
        <v>8.6054439786957274E-2</v>
      </c>
      <c r="AV479" s="27">
        <f t="shared" si="111"/>
        <v>8.4360600655815826E-2</v>
      </c>
      <c r="AW479" s="27">
        <f t="shared" si="111"/>
        <v>8.2579603867851237E-2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5.6651361109447025E-2</v>
      </c>
      <c r="V480" s="27">
        <f t="shared" si="111"/>
        <v>5.6033545324072467E-2</v>
      </c>
      <c r="W480" s="27">
        <f t="shared" si="111"/>
        <v>5.554250205838307E-2</v>
      </c>
      <c r="X480" s="27">
        <f t="shared" si="111"/>
        <v>5.5235628557821929E-2</v>
      </c>
      <c r="Y480" s="27">
        <f t="shared" si="111"/>
        <v>5.5027089064260314E-2</v>
      </c>
      <c r="Z480" s="27">
        <f t="shared" si="111"/>
        <v>5.4954225898024879E-2</v>
      </c>
      <c r="AA480" s="27">
        <f t="shared" si="111"/>
        <v>5.4879980033199993E-2</v>
      </c>
      <c r="AB480" s="27">
        <f t="shared" si="111"/>
        <v>5.4901843337092256E-2</v>
      </c>
      <c r="AC480" s="27">
        <f t="shared" si="111"/>
        <v>5.4921551584594455E-2</v>
      </c>
      <c r="AD480" s="27">
        <f t="shared" si="111"/>
        <v>5.560679656566761E-2</v>
      </c>
      <c r="AE480" s="27">
        <f t="shared" si="111"/>
        <v>5.6190373396270352E-2</v>
      </c>
      <c r="AF480" s="27">
        <f t="shared" si="111"/>
        <v>5.6824228914890633E-2</v>
      </c>
      <c r="AG480" s="27">
        <f t="shared" si="111"/>
        <v>5.7679937661380166E-2</v>
      </c>
      <c r="AH480" s="27">
        <f t="shared" si="111"/>
        <v>5.8365324371649284E-2</v>
      </c>
      <c r="AI480" s="27">
        <f t="shared" si="111"/>
        <v>5.9109432418157533E-2</v>
      </c>
      <c r="AJ480" s="27">
        <f t="shared" si="111"/>
        <v>5.9950660024466515E-2</v>
      </c>
      <c r="AK480" s="27">
        <f t="shared" si="111"/>
        <v>6.0564632394217895E-2</v>
      </c>
      <c r="AL480" s="27">
        <f t="shared" si="111"/>
        <v>6.1116492661821044E-2</v>
      </c>
      <c r="AM480" s="27">
        <f t="shared" si="111"/>
        <v>6.1606658438460173E-2</v>
      </c>
      <c r="AN480" s="27">
        <f t="shared" si="111"/>
        <v>6.2439383204956261E-2</v>
      </c>
      <c r="AO480" s="27">
        <f t="shared" si="111"/>
        <v>6.3106417481830102E-2</v>
      </c>
      <c r="AP480" s="27">
        <f t="shared" si="111"/>
        <v>6.3761147043503455E-2</v>
      </c>
      <c r="AQ480" s="27">
        <f t="shared" si="111"/>
        <v>6.440309535699236E-2</v>
      </c>
      <c r="AR480" s="27">
        <f t="shared" si="111"/>
        <v>6.5040298255962761E-2</v>
      </c>
      <c r="AS480" s="27">
        <f t="shared" si="111"/>
        <v>6.5612322011708996E-2</v>
      </c>
      <c r="AT480" s="27">
        <f t="shared" si="111"/>
        <v>6.4532285200543257E-2</v>
      </c>
      <c r="AU480" s="27">
        <f t="shared" si="111"/>
        <v>6.3212639026559075E-2</v>
      </c>
      <c r="AV480" s="27">
        <f t="shared" si="111"/>
        <v>6.1968402914732885E-2</v>
      </c>
      <c r="AW480" s="27">
        <f t="shared" si="111"/>
        <v>6.0660143778495615E-2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0.55512074571363323</v>
      </c>
      <c r="V481" s="27">
        <f t="shared" si="111"/>
        <v>0.56194785856380769</v>
      </c>
      <c r="W481" s="27">
        <f t="shared" si="111"/>
        <v>0.56993716301997244</v>
      </c>
      <c r="X481" s="27">
        <f t="shared" si="111"/>
        <v>0.57978521078280032</v>
      </c>
      <c r="Y481" s="27">
        <f t="shared" si="111"/>
        <v>0.5907072368589581</v>
      </c>
      <c r="Z481" s="27">
        <f t="shared" si="111"/>
        <v>0.60319055357142615</v>
      </c>
      <c r="AA481" s="27">
        <f t="shared" si="111"/>
        <v>0.61580366914208307</v>
      </c>
      <c r="AB481" s="27">
        <f t="shared" si="111"/>
        <v>0.62967170479146084</v>
      </c>
      <c r="AC481" s="27">
        <f t="shared" si="111"/>
        <v>0.6437233997579378</v>
      </c>
      <c r="AD481" s="27">
        <f t="shared" si="111"/>
        <v>0.67336896689358838</v>
      </c>
      <c r="AE481" s="27">
        <f t="shared" si="111"/>
        <v>0.70304412670605998</v>
      </c>
      <c r="AF481" s="27">
        <f t="shared" si="111"/>
        <v>0.73465819999127202</v>
      </c>
      <c r="AG481" s="27">
        <f t="shared" si="111"/>
        <v>0.77064110181637224</v>
      </c>
      <c r="AH481" s="27">
        <f t="shared" si="111"/>
        <v>0.80595566279203201</v>
      </c>
      <c r="AI481" s="27">
        <f t="shared" si="111"/>
        <v>0.84373079051236521</v>
      </c>
      <c r="AJ481" s="27">
        <f t="shared" si="111"/>
        <v>0.88471362278120702</v>
      </c>
      <c r="AK481" s="27">
        <f t="shared" si="111"/>
        <v>0.92420666247120975</v>
      </c>
      <c r="AL481" s="27">
        <f t="shared" si="111"/>
        <v>0.96458009607987927</v>
      </c>
      <c r="AM481" s="27">
        <f t="shared" si="111"/>
        <v>1.0058544206500113</v>
      </c>
      <c r="AN481" s="27">
        <f t="shared" si="111"/>
        <v>1.048214383350405</v>
      </c>
      <c r="AO481" s="27">
        <f t="shared" si="111"/>
        <v>1.0894072646283308</v>
      </c>
      <c r="AP481" s="27">
        <f t="shared" si="111"/>
        <v>1.1319954067868236</v>
      </c>
      <c r="AQ481" s="27">
        <f t="shared" si="111"/>
        <v>1.1760317633211992</v>
      </c>
      <c r="AR481" s="27">
        <f t="shared" si="111"/>
        <v>1.2217321317942409</v>
      </c>
      <c r="AS481" s="27">
        <f t="shared" si="111"/>
        <v>1.2680107061347687</v>
      </c>
      <c r="AT481" s="27">
        <f t="shared" si="111"/>
        <v>1.283296588905241</v>
      </c>
      <c r="AU481" s="27">
        <f t="shared" si="111"/>
        <v>1.2937206199823159</v>
      </c>
      <c r="AV481" s="27">
        <f t="shared" si="111"/>
        <v>1.30548937245923</v>
      </c>
      <c r="AW481" s="27">
        <f t="shared" si="111"/>
        <v>1.315705592382074</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3.6899897938569418E-2</v>
      </c>
      <c r="V482" s="27">
        <f t="shared" si="111"/>
        <v>3.6967099879662492E-2</v>
      </c>
      <c r="W482" s="27">
        <f t="shared" si="111"/>
        <v>3.7042825896559162E-2</v>
      </c>
      <c r="X482" s="27">
        <f t="shared" si="111"/>
        <v>3.7126910005520514E-2</v>
      </c>
      <c r="Y482" s="27">
        <f t="shared" si="111"/>
        <v>3.717774391165047E-2</v>
      </c>
      <c r="Z482" s="27">
        <f t="shared" si="111"/>
        <v>3.7235623281293442E-2</v>
      </c>
      <c r="AA482" s="27">
        <f t="shared" si="111"/>
        <v>3.7299665248836066E-2</v>
      </c>
      <c r="AB482" s="27">
        <f t="shared" si="111"/>
        <v>3.7370008445180194E-2</v>
      </c>
      <c r="AC482" s="27">
        <f t="shared" si="111"/>
        <v>3.7445979052848931E-2</v>
      </c>
      <c r="AD482" s="27">
        <f t="shared" si="111"/>
        <v>3.7499458285368076E-2</v>
      </c>
      <c r="AE482" s="27">
        <f t="shared" si="111"/>
        <v>3.7557626813212425E-2</v>
      </c>
      <c r="AF482" s="27">
        <f t="shared" si="111"/>
        <v>3.7620983925621479E-2</v>
      </c>
      <c r="AG482" s="27">
        <f t="shared" si="111"/>
        <v>3.7690209504543777E-2</v>
      </c>
      <c r="AH482" s="27">
        <f t="shared" si="111"/>
        <v>3.7763281672086049E-2</v>
      </c>
      <c r="AI482" s="27">
        <f t="shared" si="111"/>
        <v>3.7810013227988493E-2</v>
      </c>
      <c r="AJ482" s="27">
        <f t="shared" si="111"/>
        <v>3.786141969992933E-2</v>
      </c>
      <c r="AK482" s="27">
        <f t="shared" si="111"/>
        <v>3.7915690866884774E-2</v>
      </c>
      <c r="AL482" s="27">
        <f t="shared" si="111"/>
        <v>3.797353853317869E-2</v>
      </c>
      <c r="AM482" s="27">
        <f t="shared" si="111"/>
        <v>3.8034846739325681E-2</v>
      </c>
      <c r="AN482" s="27">
        <f t="shared" si="111"/>
        <v>3.8070994452184988E-2</v>
      </c>
      <c r="AO482" s="27">
        <f t="shared" si="111"/>
        <v>3.8109523463473835E-2</v>
      </c>
      <c r="AP482" s="27">
        <f t="shared" si="111"/>
        <v>3.8151206064570654E-2</v>
      </c>
      <c r="AQ482" s="27">
        <f t="shared" si="111"/>
        <v>3.8195958186457664E-2</v>
      </c>
      <c r="AR482" s="27">
        <f t="shared" si="111"/>
        <v>3.8243755879940472E-2</v>
      </c>
      <c r="AS482" s="27">
        <f t="shared" si="111"/>
        <v>3.8264848123316569E-2</v>
      </c>
      <c r="AT482" s="27">
        <f t="shared" si="111"/>
        <v>3.827799558271338E-2</v>
      </c>
      <c r="AU482" s="27">
        <f t="shared" si="111"/>
        <v>3.829182073197647E-2</v>
      </c>
      <c r="AV482" s="27">
        <f t="shared" si="111"/>
        <v>3.8308285019184929E-2</v>
      </c>
      <c r="AW482" s="27">
        <f t="shared" si="111"/>
        <v>3.8326381994301668E-2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4.2141442289652404E-3</v>
      </c>
      <c r="V483" s="27">
        <f t="shared" si="111"/>
        <v>4.221819010957974E-3</v>
      </c>
      <c r="W483" s="27">
        <f t="shared" si="111"/>
        <v>4.2304672830377208E-3</v>
      </c>
      <c r="X483" s="27">
        <f t="shared" si="111"/>
        <v>4.2400700890703295E-3</v>
      </c>
      <c r="Y483" s="27">
        <f t="shared" si="111"/>
        <v>4.2458755634515863E-3</v>
      </c>
      <c r="Z483" s="27">
        <f t="shared" si="111"/>
        <v>4.2524856633484251E-3</v>
      </c>
      <c r="AA483" s="27">
        <f t="shared" si="111"/>
        <v>4.2597995612995952E-3</v>
      </c>
      <c r="AB483" s="27">
        <f t="shared" si="111"/>
        <v>4.2678330896148793E-3</v>
      </c>
      <c r="AC483" s="27">
        <f t="shared" si="111"/>
        <v>4.2765092951266449E-3</v>
      </c>
      <c r="AD483" s="27">
        <f t="shared" si="111"/>
        <v>4.2826168783905664E-3</v>
      </c>
      <c r="AE483" s="27">
        <f t="shared" si="111"/>
        <v>4.2892600015322834E-3</v>
      </c>
      <c r="AF483" s="27">
        <f t="shared" si="111"/>
        <v>4.2964956857628189E-3</v>
      </c>
      <c r="AG483" s="27">
        <f t="shared" si="111"/>
        <v>4.3044015768413752E-3</v>
      </c>
      <c r="AH483" s="27">
        <f t="shared" si="111"/>
        <v>4.3127467666752043E-3</v>
      </c>
      <c r="AI483" s="27">
        <f t="shared" si="111"/>
        <v>4.3180837331065116E-3</v>
      </c>
      <c r="AJ483" s="27">
        <f t="shared" si="111"/>
        <v>4.3239545972325218E-3</v>
      </c>
      <c r="AK483" s="27">
        <f t="shared" si="111"/>
        <v>4.330152623183846E-3</v>
      </c>
      <c r="AL483" s="27">
        <f t="shared" si="111"/>
        <v>4.336759102407107E-3</v>
      </c>
      <c r="AM483" s="27">
        <f t="shared" si="111"/>
        <v>4.3437607917763479E-3</v>
      </c>
      <c r="AN483" s="27">
        <f t="shared" si="111"/>
        <v>4.3478890328839505E-3</v>
      </c>
      <c r="AO483" s="27">
        <f t="shared" si="111"/>
        <v>4.3522892296227319E-3</v>
      </c>
      <c r="AP483" s="27">
        <f t="shared" si="111"/>
        <v>4.3570495813492561E-3</v>
      </c>
      <c r="AQ483" s="27">
        <f t="shared" si="111"/>
        <v>4.3621604869809741E-3</v>
      </c>
      <c r="AR483" s="27">
        <f t="shared" si="111"/>
        <v>4.3676192114057337E-3</v>
      </c>
      <c r="AS483" s="27">
        <f t="shared" si="111"/>
        <v>4.3700280461360444E-3</v>
      </c>
      <c r="AT483" s="27">
        <f t="shared" si="111"/>
        <v>4.3715295486668861E-3</v>
      </c>
      <c r="AU483" s="27">
        <f t="shared" si="111"/>
        <v>4.3731084466106874E-3</v>
      </c>
      <c r="AV483" s="27">
        <f t="shared" si="111"/>
        <v>4.3749887466873723E-3</v>
      </c>
      <c r="AW483" s="27">
        <f t="shared" si="111"/>
        <v>4.3770555075054339E-3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1.6534088481282124E-2</v>
      </c>
      <c r="V484" s="27">
        <f t="shared" si="111"/>
        <v>1.658678190680777E-2</v>
      </c>
      <c r="W484" s="27">
        <f t="shared" si="111"/>
        <v>1.6644032675511532E-2</v>
      </c>
      <c r="X484" s="27">
        <f t="shared" si="111"/>
        <v>1.670578048267099E-2</v>
      </c>
      <c r="Y484" s="27">
        <f t="shared" si="111"/>
        <v>1.6744232185416045E-2</v>
      </c>
      <c r="Z484" s="27">
        <f t="shared" si="111"/>
        <v>1.6786509771463589E-2</v>
      </c>
      <c r="AA484" s="27">
        <f t="shared" si="111"/>
        <v>1.6832057225691796E-2</v>
      </c>
      <c r="AB484" s="27">
        <f t="shared" si="111"/>
        <v>1.6880997444089434E-2</v>
      </c>
      <c r="AC484" s="27">
        <f t="shared" si="111"/>
        <v>1.693290920512187E-2</v>
      </c>
      <c r="AD484" s="27">
        <f t="shared" si="111"/>
        <v>1.6969207030161221E-2</v>
      </c>
      <c r="AE484" s="27">
        <f t="shared" si="111"/>
        <v>1.7007978143905811E-2</v>
      </c>
      <c r="AF484" s="27">
        <f t="shared" si="111"/>
        <v>1.7049571184958357E-2</v>
      </c>
      <c r="AG484" s="27">
        <f t="shared" si="111"/>
        <v>1.7094448350819972E-2</v>
      </c>
      <c r="AH484" s="27">
        <f t="shared" si="111"/>
        <v>1.7141292130864242E-2</v>
      </c>
      <c r="AI484" s="27">
        <f t="shared" si="111"/>
        <v>1.7170334950840947E-2</v>
      </c>
      <c r="AJ484" s="27">
        <f t="shared" si="111"/>
        <v>1.7201989804525142E-2</v>
      </c>
      <c r="AK484" s="27">
        <f t="shared" si="111"/>
        <v>1.7235081943655976E-2</v>
      </c>
      <c r="AL484" s="27">
        <f t="shared" si="111"/>
        <v>1.7270087571592672E-2</v>
      </c>
      <c r="AM484" s="27">
        <f t="shared" si="111"/>
        <v>1.7306939664628651E-2</v>
      </c>
      <c r="AN484" s="27">
        <f t="shared" si="111"/>
        <v>1.7327058808259899E-2</v>
      </c>
      <c r="AO484" s="27">
        <f t="shared" si="111"/>
        <v>1.7348403739849097E-2</v>
      </c>
      <c r="AP484" s="27">
        <f t="shared" si="111"/>
        <v>1.737148206698446E-2</v>
      </c>
      <c r="AQ484" s="27">
        <f t="shared" si="111"/>
        <v>1.7396243847290226E-2</v>
      </c>
      <c r="AR484" s="27">
        <f t="shared" si="111"/>
        <v>1.7422677553557815E-2</v>
      </c>
      <c r="AS484" s="27">
        <f t="shared" si="111"/>
        <v>1.7431628999020125E-2</v>
      </c>
      <c r="AT484" s="27">
        <f t="shared" si="111"/>
        <v>1.7435255620839828E-2</v>
      </c>
      <c r="AU484" s="27">
        <f t="shared" si="111"/>
        <v>1.7439126815866682E-2</v>
      </c>
      <c r="AV484" s="27">
        <f t="shared" si="111"/>
        <v>1.7444506839087867E-2</v>
      </c>
      <c r="AW484" s="27">
        <f t="shared" si="111"/>
        <v>1.7450752585463469E-2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2.784592848494985E-2</v>
      </c>
      <c r="V485" s="27">
        <f t="shared" si="111"/>
        <v>2.7934672255764625E-2</v>
      </c>
      <c r="W485" s="27">
        <f t="shared" si="111"/>
        <v>2.803109128804682E-2</v>
      </c>
      <c r="X485" s="27">
        <f t="shared" si="111"/>
        <v>2.8135084019439982E-2</v>
      </c>
      <c r="Y485" s="27">
        <f t="shared" si="111"/>
        <v>2.8199842555477552E-2</v>
      </c>
      <c r="Z485" s="27">
        <f t="shared" si="111"/>
        <v>2.8271044462914351E-2</v>
      </c>
      <c r="AA485" s="27">
        <f t="shared" si="111"/>
        <v>2.8347753327424542E-2</v>
      </c>
      <c r="AB485" s="27">
        <f t="shared" si="111"/>
        <v>2.8430176124609959E-2</v>
      </c>
      <c r="AC485" s="27">
        <f t="shared" si="111"/>
        <v>2.8517603453118184E-2</v>
      </c>
      <c r="AD485" s="27">
        <f t="shared" si="111"/>
        <v>2.8578734530368025E-2</v>
      </c>
      <c r="AE485" s="27">
        <f t="shared" si="111"/>
        <v>2.8644031003278277E-2</v>
      </c>
      <c r="AF485" s="27">
        <f t="shared" si="111"/>
        <v>2.8714080032466179E-2</v>
      </c>
      <c r="AG485" s="27">
        <f t="shared" si="111"/>
        <v>2.8789660029065602E-2</v>
      </c>
      <c r="AH485" s="27">
        <f t="shared" si="111"/>
        <v>2.88685521040992E-2</v>
      </c>
      <c r="AI485" s="27">
        <f t="shared" si="111"/>
        <v>2.8917464645542783E-2</v>
      </c>
      <c r="AJ485" s="27">
        <f t="shared" si="111"/>
        <v>2.8970776250406248E-2</v>
      </c>
      <c r="AK485" s="27">
        <f t="shared" si="111"/>
        <v>2.9026508463324687E-2</v>
      </c>
      <c r="AL485" s="27">
        <f t="shared" si="111"/>
        <v>2.9085463283434636E-2</v>
      </c>
      <c r="AM485" s="27">
        <f t="shared" si="111"/>
        <v>2.9147527832584858E-2</v>
      </c>
      <c r="AN485" s="27">
        <f t="shared" si="111"/>
        <v>2.918141154110428E-2</v>
      </c>
      <c r="AO485" s="27">
        <f t="shared" si="111"/>
        <v>2.9217359663628359E-2</v>
      </c>
      <c r="AP485" s="27">
        <f t="shared" si="111"/>
        <v>2.9256227088808224E-2</v>
      </c>
      <c r="AQ485" s="27">
        <f t="shared" ref="L485:AW492" si="112">AQ1402</f>
        <v>2.9297929706060759E-2</v>
      </c>
      <c r="AR485" s="27">
        <f t="shared" si="112"/>
        <v>2.9342448101807382E-2</v>
      </c>
      <c r="AS485" s="27">
        <f t="shared" si="112"/>
        <v>2.9357523702162523E-2</v>
      </c>
      <c r="AT485" s="27">
        <f t="shared" si="112"/>
        <v>2.9363631486812862E-2</v>
      </c>
      <c r="AU485" s="27">
        <f t="shared" si="112"/>
        <v>2.9370151170071558E-2</v>
      </c>
      <c r="AV485" s="27">
        <f t="shared" si="112"/>
        <v>2.9379211950291414E-2</v>
      </c>
      <c r="AW485" s="27">
        <f t="shared" si="112"/>
        <v>2.9389730740432583E-2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3.9954643126670249E-3</v>
      </c>
      <c r="V486" s="27">
        <f t="shared" si="112"/>
        <v>3.988457790745685E-3</v>
      </c>
      <c r="W486" s="27">
        <f t="shared" si="112"/>
        <v>3.9854249068272804E-3</v>
      </c>
      <c r="X486" s="27">
        <f t="shared" si="112"/>
        <v>3.9886913284131282E-3</v>
      </c>
      <c r="Y486" s="27">
        <f t="shared" si="112"/>
        <v>3.9990844128572935E-3</v>
      </c>
      <c r="Z486" s="27">
        <f t="shared" si="112"/>
        <v>4.0143326590829894E-3</v>
      </c>
      <c r="AA486" s="27">
        <f t="shared" si="112"/>
        <v>4.0293086334353707E-3</v>
      </c>
      <c r="AB486" s="27">
        <f t="shared" si="112"/>
        <v>4.0478456213731192E-3</v>
      </c>
      <c r="AC486" s="27">
        <f t="shared" si="112"/>
        <v>4.0661959628595125E-3</v>
      </c>
      <c r="AD486" s="27">
        <f t="shared" si="112"/>
        <v>4.1329376117647879E-3</v>
      </c>
      <c r="AE486" s="27">
        <f t="shared" si="112"/>
        <v>4.1975736100890492E-3</v>
      </c>
      <c r="AF486" s="27">
        <f t="shared" si="112"/>
        <v>4.2663204042639328E-3</v>
      </c>
      <c r="AG486" s="27">
        <f t="shared" si="112"/>
        <v>4.3467169447919882E-3</v>
      </c>
      <c r="AH486" s="27">
        <f t="shared" si="112"/>
        <v>4.4224229232769866E-3</v>
      </c>
      <c r="AI486" s="27">
        <f t="shared" si="112"/>
        <v>4.5067184961777957E-3</v>
      </c>
      <c r="AJ486" s="27">
        <f t="shared" si="112"/>
        <v>4.5984238891527583E-3</v>
      </c>
      <c r="AK486" s="27">
        <f t="shared" si="112"/>
        <v>4.6830068632065184E-3</v>
      </c>
      <c r="AL486" s="27">
        <f t="shared" si="112"/>
        <v>4.7677805086485314E-3</v>
      </c>
      <c r="AM486" s="27">
        <f t="shared" si="112"/>
        <v>4.8527632246676278E-3</v>
      </c>
      <c r="AN486" s="27">
        <f t="shared" si="112"/>
        <v>4.9458895832672975E-3</v>
      </c>
      <c r="AO486" s="27">
        <f t="shared" si="112"/>
        <v>5.0335291426720254E-3</v>
      </c>
      <c r="AP486" s="27">
        <f t="shared" si="112"/>
        <v>5.1231667488813581E-3</v>
      </c>
      <c r="AQ486" s="27">
        <f t="shared" si="112"/>
        <v>5.2148696619205596E-3</v>
      </c>
      <c r="AR486" s="27">
        <f t="shared" si="112"/>
        <v>5.3091590990303221E-3</v>
      </c>
      <c r="AS486" s="27">
        <f t="shared" si="112"/>
        <v>5.4070371914398587E-3</v>
      </c>
      <c r="AT486" s="27">
        <f t="shared" si="112"/>
        <v>5.4173555901620655E-3</v>
      </c>
      <c r="AU486" s="27">
        <f t="shared" si="112"/>
        <v>5.413944366236067E-3</v>
      </c>
      <c r="AV486" s="27">
        <f t="shared" si="112"/>
        <v>5.4140081128007164E-3</v>
      </c>
      <c r="AW486" s="27">
        <f t="shared" si="112"/>
        <v>5.4096579761692782E-3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19.478288042061042</v>
      </c>
      <c r="V488" s="27">
        <f t="shared" si="112"/>
        <v>19.190189911454546</v>
      </c>
      <c r="W488" s="27">
        <f t="shared" si="112"/>
        <v>18.950606974912247</v>
      </c>
      <c r="X488" s="27">
        <f t="shared" si="112"/>
        <v>18.779290452660266</v>
      </c>
      <c r="Y488" s="27">
        <f t="shared" si="112"/>
        <v>18.652305915814122</v>
      </c>
      <c r="Z488" s="27">
        <f t="shared" si="112"/>
        <v>18.575571346645155</v>
      </c>
      <c r="AA488" s="27">
        <f t="shared" si="112"/>
        <v>18.500702520545495</v>
      </c>
      <c r="AB488" s="27">
        <f t="shared" si="112"/>
        <v>18.461717737602228</v>
      </c>
      <c r="AC488" s="27">
        <f t="shared" si="112"/>
        <v>18.424016599164872</v>
      </c>
      <c r="AD488" s="27">
        <f t="shared" si="112"/>
        <v>18.790492683883425</v>
      </c>
      <c r="AE488" s="27">
        <f t="shared" si="112"/>
        <v>19.131608134870021</v>
      </c>
      <c r="AF488" s="27">
        <f t="shared" si="112"/>
        <v>19.501363066381863</v>
      </c>
      <c r="AG488" s="27">
        <f t="shared" si="112"/>
        <v>19.962597810467649</v>
      </c>
      <c r="AH488" s="27">
        <f t="shared" si="112"/>
        <v>20.375172242023904</v>
      </c>
      <c r="AI488" s="27">
        <f t="shared" si="112"/>
        <v>20.826609399622782</v>
      </c>
      <c r="AJ488" s="27">
        <f t="shared" si="112"/>
        <v>21.327892968601198</v>
      </c>
      <c r="AK488" s="27">
        <f t="shared" si="112"/>
        <v>21.759448249958034</v>
      </c>
      <c r="AL488" s="27">
        <f t="shared" si="112"/>
        <v>22.18199399441237</v>
      </c>
      <c r="AM488" s="27">
        <f t="shared" si="112"/>
        <v>22.59577250181017</v>
      </c>
      <c r="AN488" s="27">
        <f t="shared" si="112"/>
        <v>23.038336766692407</v>
      </c>
      <c r="AO488" s="27">
        <f t="shared" si="112"/>
        <v>23.425918897173524</v>
      </c>
      <c r="AP488" s="27">
        <f t="shared" si="112"/>
        <v>23.817312257135292</v>
      </c>
      <c r="AQ488" s="27">
        <f t="shared" si="112"/>
        <v>24.212608537302831</v>
      </c>
      <c r="AR488" s="27">
        <f t="shared" si="112"/>
        <v>24.615256486618279</v>
      </c>
      <c r="AS488" s="27">
        <f t="shared" si="112"/>
        <v>25.005295405635504</v>
      </c>
      <c r="AT488" s="27">
        <f t="shared" si="112"/>
        <v>24.747550587780371</v>
      </c>
      <c r="AU488" s="27">
        <f t="shared" si="112"/>
        <v>24.394894742319181</v>
      </c>
      <c r="AV488" s="27">
        <f t="shared" si="112"/>
        <v>24.072341241520441</v>
      </c>
      <c r="AW488" s="27">
        <f t="shared" si="112"/>
        <v>23.723756662689041</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6.5208072536393505E-2</v>
      </c>
      <c r="V489" s="27">
        <f t="shared" si="112"/>
        <v>6.4243597436855954E-2</v>
      </c>
      <c r="W489" s="27">
        <f t="shared" si="112"/>
        <v>6.3441538166000289E-2</v>
      </c>
      <c r="X489" s="27">
        <f t="shared" si="112"/>
        <v>6.2868016499950011E-2</v>
      </c>
      <c r="Y489" s="27">
        <f t="shared" si="112"/>
        <v>6.2442906404453782E-2</v>
      </c>
      <c r="Z489" s="27">
        <f t="shared" si="112"/>
        <v>6.2186019693382777E-2</v>
      </c>
      <c r="AA489" s="27">
        <f t="shared" si="112"/>
        <v>6.193537898858989E-2</v>
      </c>
      <c r="AB489" s="27">
        <f t="shared" si="112"/>
        <v>6.1804868414534773E-2</v>
      </c>
      <c r="AC489" s="27">
        <f t="shared" si="112"/>
        <v>6.1678655137237554E-2</v>
      </c>
      <c r="AD489" s="27">
        <f t="shared" si="112"/>
        <v>6.2905518558888249E-2</v>
      </c>
      <c r="AE489" s="27">
        <f t="shared" si="112"/>
        <v>6.4047481395826819E-2</v>
      </c>
      <c r="AF489" s="27">
        <f t="shared" si="112"/>
        <v>6.5285321515176548E-2</v>
      </c>
      <c r="AG489" s="27">
        <f t="shared" si="112"/>
        <v>6.6829411456946819E-2</v>
      </c>
      <c r="AH489" s="27">
        <f t="shared" si="112"/>
        <v>6.8210599752421636E-2</v>
      </c>
      <c r="AI489" s="27">
        <f t="shared" si="112"/>
        <v>6.97218900082575E-2</v>
      </c>
      <c r="AJ489" s="27">
        <f t="shared" si="112"/>
        <v>7.1400052650511345E-2</v>
      </c>
      <c r="AK489" s="27">
        <f t="shared" si="112"/>
        <v>7.2844783729003118E-2</v>
      </c>
      <c r="AL489" s="27">
        <f t="shared" si="112"/>
        <v>7.425935329973872E-2</v>
      </c>
      <c r="AM489" s="27">
        <f t="shared" si="112"/>
        <v>7.5644572517471448E-2</v>
      </c>
      <c r="AN489" s="27">
        <f t="shared" si="112"/>
        <v>7.7126158713554993E-2</v>
      </c>
      <c r="AO489" s="27">
        <f t="shared" si="112"/>
        <v>7.8423679503043631E-2</v>
      </c>
      <c r="AP489" s="27">
        <f t="shared" si="112"/>
        <v>7.97339592643624E-2</v>
      </c>
      <c r="AQ489" s="27">
        <f t="shared" si="112"/>
        <v>8.1057304953412193E-2</v>
      </c>
      <c r="AR489" s="27">
        <f t="shared" si="112"/>
        <v>8.240526205461611E-2</v>
      </c>
      <c r="AS489" s="27">
        <f t="shared" si="112"/>
        <v>8.3711007511730773E-2</v>
      </c>
      <c r="AT489" s="27">
        <f t="shared" si="112"/>
        <v>8.2848147144213638E-2</v>
      </c>
      <c r="AU489" s="27">
        <f t="shared" si="112"/>
        <v>8.1667550168670444E-2</v>
      </c>
      <c r="AV489" s="27">
        <f t="shared" si="112"/>
        <v>8.0587727751447041E-2</v>
      </c>
      <c r="AW489" s="27">
        <f t="shared" si="112"/>
        <v>7.9420760282210401E-2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0.62362181084971624</v>
      </c>
      <c r="V490" s="27">
        <f t="shared" si="112"/>
        <v>0.62975834362790895</v>
      </c>
      <c r="W490" s="27">
        <f t="shared" si="112"/>
        <v>0.63661806601458326</v>
      </c>
      <c r="X490" s="27">
        <f t="shared" si="112"/>
        <v>0.64461911652082593</v>
      </c>
      <c r="Y490" s="27">
        <f t="shared" si="112"/>
        <v>0.65284863075994159</v>
      </c>
      <c r="Z490" s="27">
        <f t="shared" si="112"/>
        <v>0.66201640033414832</v>
      </c>
      <c r="AA490" s="27">
        <f t="shared" si="112"/>
        <v>0.67125261512288303</v>
      </c>
      <c r="AB490" s="27">
        <f t="shared" si="112"/>
        <v>0.68123362927515707</v>
      </c>
      <c r="AC490" s="27">
        <f t="shared" si="112"/>
        <v>0.69131170026293443</v>
      </c>
      <c r="AD490" s="27">
        <f t="shared" si="112"/>
        <v>0.70929427511021537</v>
      </c>
      <c r="AE490" s="27">
        <f t="shared" si="112"/>
        <v>0.72715122981574809</v>
      </c>
      <c r="AF490" s="27">
        <f t="shared" si="112"/>
        <v>0.74601215527494713</v>
      </c>
      <c r="AG490" s="27">
        <f t="shared" si="112"/>
        <v>0.76728919666539808</v>
      </c>
      <c r="AH490" s="27">
        <f t="shared" si="112"/>
        <v>0.78800247115205035</v>
      </c>
      <c r="AI490" s="27">
        <f t="shared" si="112"/>
        <v>0.80963804495852154</v>
      </c>
      <c r="AJ490" s="27">
        <f t="shared" si="112"/>
        <v>0.83294592225134301</v>
      </c>
      <c r="AK490" s="27">
        <f t="shared" si="112"/>
        <v>0.85519779243031502</v>
      </c>
      <c r="AL490" s="27">
        <f t="shared" si="112"/>
        <v>0.87776706050370401</v>
      </c>
      <c r="AM490" s="27">
        <f t="shared" si="112"/>
        <v>0.90066099726983295</v>
      </c>
      <c r="AN490" s="27">
        <f t="shared" si="112"/>
        <v>0.9243952674903968</v>
      </c>
      <c r="AO490" s="27">
        <f t="shared" si="112"/>
        <v>0.9473181386080739</v>
      </c>
      <c r="AP490" s="27">
        <f t="shared" si="112"/>
        <v>0.97088253498355026</v>
      </c>
      <c r="AQ490" s="27">
        <f t="shared" si="112"/>
        <v>0.99511129245345753</v>
      </c>
      <c r="AR490" s="27">
        <f t="shared" si="112"/>
        <v>1.0201179940064276</v>
      </c>
      <c r="AS490" s="27">
        <f t="shared" si="112"/>
        <v>1.0449555893838414</v>
      </c>
      <c r="AT490" s="27">
        <f t="shared" si="112"/>
        <v>1.0524228088534864</v>
      </c>
      <c r="AU490" s="27">
        <f t="shared" si="112"/>
        <v>1.0571651301297169</v>
      </c>
      <c r="AV490" s="27">
        <f t="shared" si="112"/>
        <v>1.0626334738337255</v>
      </c>
      <c r="AW490" s="27">
        <f t="shared" si="112"/>
        <v>1.0672288289702998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2.0450810277937865</v>
      </c>
      <c r="V491" s="27">
        <f t="shared" si="112"/>
        <v>2.0366087031538358</v>
      </c>
      <c r="W491" s="27">
        <f t="shared" si="112"/>
        <v>2.0347846257629154</v>
      </c>
      <c r="X491" s="27">
        <f t="shared" si="112"/>
        <v>2.0432263950688512</v>
      </c>
      <c r="Y491" s="27">
        <f t="shared" si="112"/>
        <v>2.0602648964303465</v>
      </c>
      <c r="Z491" s="27">
        <f t="shared" si="112"/>
        <v>2.0853696293451214</v>
      </c>
      <c r="AA491" s="27">
        <f t="shared" si="112"/>
        <v>2.1105802102028739</v>
      </c>
      <c r="AB491" s="27">
        <f t="shared" si="112"/>
        <v>2.141870391301282</v>
      </c>
      <c r="AC491" s="27">
        <f t="shared" si="112"/>
        <v>2.1734050389400235</v>
      </c>
      <c r="AD491" s="27">
        <f t="shared" si="112"/>
        <v>2.278734569022379</v>
      </c>
      <c r="AE491" s="27">
        <f t="shared" si="112"/>
        <v>2.3814111511747402</v>
      </c>
      <c r="AF491" s="27">
        <f t="shared" si="112"/>
        <v>2.4912209704628796</v>
      </c>
      <c r="AG491" s="27">
        <f t="shared" si="112"/>
        <v>2.6200935712676121</v>
      </c>
      <c r="AH491" s="27">
        <f t="shared" si="112"/>
        <v>2.7423857606788906</v>
      </c>
      <c r="AI491" s="27">
        <f t="shared" si="112"/>
        <v>2.8758749556868275</v>
      </c>
      <c r="AJ491" s="27">
        <f t="shared" si="112"/>
        <v>3.0216516881492481</v>
      </c>
      <c r="AK491" s="27">
        <f t="shared" si="112"/>
        <v>3.1568029474835764</v>
      </c>
      <c r="AL491" s="27">
        <f t="shared" si="112"/>
        <v>3.2929037714527905</v>
      </c>
      <c r="AM491" s="27">
        <f t="shared" si="112"/>
        <v>3.4300142687824615</v>
      </c>
      <c r="AN491" s="27">
        <f t="shared" si="112"/>
        <v>3.5770425412834923</v>
      </c>
      <c r="AO491" s="27">
        <f t="shared" si="112"/>
        <v>3.7158096985773255</v>
      </c>
      <c r="AP491" s="27">
        <f t="shared" si="112"/>
        <v>3.8582077894310229</v>
      </c>
      <c r="AQ491" s="27">
        <f t="shared" si="112"/>
        <v>4.0043731678411723</v>
      </c>
      <c r="AR491" s="27">
        <f t="shared" si="112"/>
        <v>4.1551640539128618</v>
      </c>
      <c r="AS491" s="27">
        <f t="shared" si="112"/>
        <v>4.3076906724160979</v>
      </c>
      <c r="AT491" s="27">
        <f t="shared" si="112"/>
        <v>4.3215096779005089</v>
      </c>
      <c r="AU491" s="27">
        <f t="shared" si="112"/>
        <v>4.3138846808381643</v>
      </c>
      <c r="AV491" s="27">
        <f t="shared" si="112"/>
        <v>4.3121081110987083</v>
      </c>
      <c r="AW491" s="27">
        <f t="shared" si="112"/>
        <v>4.303653731262937</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2.5984242118738201E-2</v>
      </c>
      <c r="V492" s="27">
        <f t="shared" si="112"/>
        <v>2.6239930984496233E-2</v>
      </c>
      <c r="W492" s="27">
        <f t="shared" si="112"/>
        <v>2.6525752750607659E-2</v>
      </c>
      <c r="X492" s="27">
        <f t="shared" si="112"/>
        <v>2.6859129855034445E-2</v>
      </c>
      <c r="Y492" s="27">
        <f t="shared" si="112"/>
        <v>2.7202026281664259E-2</v>
      </c>
      <c r="Z492" s="27">
        <f t="shared" si="112"/>
        <v>2.7584016680589539E-2</v>
      </c>
      <c r="AA492" s="27">
        <f t="shared" si="112"/>
        <v>2.796885896345349E-2</v>
      </c>
      <c r="AB492" s="27">
        <f t="shared" si="112"/>
        <v>2.8384734553131574E-2</v>
      </c>
      <c r="AC492" s="27">
        <f t="shared" si="112"/>
        <v>2.8804654177622294E-2</v>
      </c>
      <c r="AD492" s="27">
        <f t="shared" si="112"/>
        <v>2.9553928129592334E-2</v>
      </c>
      <c r="AE492" s="27">
        <f t="shared" si="112"/>
        <v>3.0297967908989535E-2</v>
      </c>
      <c r="AF492" s="27">
        <f t="shared" ref="L492:AW499" si="113">AF1409</f>
        <v>3.1083839803122827E-2</v>
      </c>
      <c r="AG492" s="27">
        <f t="shared" si="113"/>
        <v>3.1970383194391612E-2</v>
      </c>
      <c r="AH492" s="27">
        <f t="shared" si="113"/>
        <v>3.2833436298002124E-2</v>
      </c>
      <c r="AI492" s="27">
        <f t="shared" si="113"/>
        <v>3.373491853993843E-2</v>
      </c>
      <c r="AJ492" s="27">
        <f t="shared" si="113"/>
        <v>3.4706080093805991E-2</v>
      </c>
      <c r="AK492" s="27">
        <f t="shared" si="113"/>
        <v>3.563324135126316E-2</v>
      </c>
      <c r="AL492" s="27">
        <f t="shared" si="113"/>
        <v>3.6573627520987695E-2</v>
      </c>
      <c r="AM492" s="27">
        <f t="shared" si="113"/>
        <v>3.7527541552909743E-2</v>
      </c>
      <c r="AN492" s="27">
        <f t="shared" si="113"/>
        <v>3.8516469478766573E-2</v>
      </c>
      <c r="AO492" s="27">
        <f t="shared" si="113"/>
        <v>3.9471589108669776E-2</v>
      </c>
      <c r="AP492" s="27">
        <f t="shared" si="113"/>
        <v>4.0453438957647962E-2</v>
      </c>
      <c r="AQ492" s="27">
        <f t="shared" si="113"/>
        <v>4.1462970518894096E-2</v>
      </c>
      <c r="AR492" s="27">
        <f t="shared" si="113"/>
        <v>4.2504916416934525E-2</v>
      </c>
      <c r="AS492" s="27">
        <f t="shared" si="113"/>
        <v>4.3539816224326754E-2</v>
      </c>
      <c r="AT492" s="27">
        <f t="shared" si="113"/>
        <v>4.3850950368895303E-2</v>
      </c>
      <c r="AU492" s="27">
        <f t="shared" si="113"/>
        <v>4.4048547088738253E-2</v>
      </c>
      <c r="AV492" s="27">
        <f t="shared" si="113"/>
        <v>4.4276394743071941E-2</v>
      </c>
      <c r="AW492" s="27">
        <f t="shared" si="113"/>
        <v>4.4467867873762529E-2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8.5211709491407842E-2</v>
      </c>
      <c r="V493" s="27">
        <f t="shared" si="113"/>
        <v>8.4858695964743228E-2</v>
      </c>
      <c r="W493" s="27">
        <f t="shared" si="113"/>
        <v>8.478269274012154E-2</v>
      </c>
      <c r="X493" s="27">
        <f t="shared" si="113"/>
        <v>8.5134433127868864E-2</v>
      </c>
      <c r="Y493" s="27">
        <f t="shared" si="113"/>
        <v>8.5844370684597854E-2</v>
      </c>
      <c r="Z493" s="27">
        <f t="shared" si="113"/>
        <v>8.6890401222713479E-2</v>
      </c>
      <c r="AA493" s="27">
        <f t="shared" si="113"/>
        <v>8.7940842091786486E-2</v>
      </c>
      <c r="AB493" s="27">
        <f t="shared" si="113"/>
        <v>8.9244599637553504E-2</v>
      </c>
      <c r="AC493" s="27">
        <f t="shared" si="113"/>
        <v>9.0558543289167709E-2</v>
      </c>
      <c r="AD493" s="27">
        <f t="shared" si="113"/>
        <v>9.4947273709265909E-2</v>
      </c>
      <c r="AE493" s="27">
        <f t="shared" si="113"/>
        <v>9.9225464632280935E-2</v>
      </c>
      <c r="AF493" s="27">
        <f t="shared" si="113"/>
        <v>0.10380087376928673</v>
      </c>
      <c r="AG493" s="27">
        <f t="shared" si="113"/>
        <v>0.10917056546948394</v>
      </c>
      <c r="AH493" s="27">
        <f t="shared" si="113"/>
        <v>0.11426607336162055</v>
      </c>
      <c r="AI493" s="27">
        <f t="shared" si="113"/>
        <v>0.11982812315361793</v>
      </c>
      <c r="AJ493" s="27">
        <f t="shared" si="113"/>
        <v>0.12590215367288546</v>
      </c>
      <c r="AK493" s="27">
        <f t="shared" si="113"/>
        <v>0.13153345614514914</v>
      </c>
      <c r="AL493" s="27">
        <f t="shared" si="113"/>
        <v>0.13720432381053307</v>
      </c>
      <c r="AM493" s="27">
        <f t="shared" si="113"/>
        <v>0.14291726119926934</v>
      </c>
      <c r="AN493" s="27">
        <f t="shared" si="113"/>
        <v>0.14904343922014565</v>
      </c>
      <c r="AO493" s="27">
        <f t="shared" si="113"/>
        <v>0.15482540410738871</v>
      </c>
      <c r="AP493" s="27">
        <f t="shared" si="113"/>
        <v>0.16075865789295943</v>
      </c>
      <c r="AQ493" s="27">
        <f t="shared" si="113"/>
        <v>0.16684888199338235</v>
      </c>
      <c r="AR493" s="27">
        <f t="shared" si="113"/>
        <v>0.17313183557970274</v>
      </c>
      <c r="AS493" s="27">
        <f t="shared" si="113"/>
        <v>0.17948711135067091</v>
      </c>
      <c r="AT493" s="27">
        <f t="shared" si="113"/>
        <v>0.18006290324585467</v>
      </c>
      <c r="AU493" s="27">
        <f t="shared" si="113"/>
        <v>0.1797451950349237</v>
      </c>
      <c r="AV493" s="27">
        <f t="shared" si="113"/>
        <v>0.1796711712957797</v>
      </c>
      <c r="AW493" s="27">
        <f t="shared" si="113"/>
        <v>0.17931890546928922</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6.0816462045917556E-2</v>
      </c>
      <c r="V494" s="27">
        <f t="shared" si="113"/>
        <v>6.0951424813447848E-2</v>
      </c>
      <c r="W494" s="27">
        <f t="shared" si="113"/>
        <v>6.1136956873609968E-2</v>
      </c>
      <c r="X494" s="27">
        <f t="shared" si="113"/>
        <v>6.1395693454680218E-2</v>
      </c>
      <c r="Y494" s="27">
        <f t="shared" si="113"/>
        <v>6.1657124133564084E-2</v>
      </c>
      <c r="Z494" s="27">
        <f t="shared" si="113"/>
        <v>6.1977606825238112E-2</v>
      </c>
      <c r="AA494" s="27">
        <f t="shared" si="113"/>
        <v>6.2306907908009301E-2</v>
      </c>
      <c r="AB494" s="27">
        <f t="shared" si="113"/>
        <v>6.2682599159019151E-2</v>
      </c>
      <c r="AC494" s="27">
        <f t="shared" si="113"/>
        <v>6.3067601033638634E-2</v>
      </c>
      <c r="AD494" s="27">
        <f t="shared" si="113"/>
        <v>6.3882346626399467E-2</v>
      </c>
      <c r="AE494" s="27">
        <f t="shared" si="113"/>
        <v>6.4689584584329982E-2</v>
      </c>
      <c r="AF494" s="27">
        <f t="shared" si="113"/>
        <v>6.5551674623882339E-2</v>
      </c>
      <c r="AG494" s="27">
        <f t="shared" si="113"/>
        <v>6.6545495978796609E-2</v>
      </c>
      <c r="AH494" s="27">
        <f t="shared" si="113"/>
        <v>6.7506322135827357E-2</v>
      </c>
      <c r="AI494" s="27">
        <f t="shared" si="113"/>
        <v>6.8502600239465777E-2</v>
      </c>
      <c r="AJ494" s="27">
        <f t="shared" si="113"/>
        <v>6.9587364096927701E-2</v>
      </c>
      <c r="AK494" s="27">
        <f t="shared" si="113"/>
        <v>7.0611974748672937E-2</v>
      </c>
      <c r="AL494" s="27">
        <f t="shared" si="113"/>
        <v>7.1651161750631132E-2</v>
      </c>
      <c r="AM494" s="27">
        <f t="shared" si="113"/>
        <v>7.2705167332917112E-2</v>
      </c>
      <c r="AN494" s="27">
        <f t="shared" si="113"/>
        <v>7.378937498480638E-2</v>
      </c>
      <c r="AO494" s="27">
        <f t="shared" si="113"/>
        <v>7.4827235450841162E-2</v>
      </c>
      <c r="AP494" s="27">
        <f t="shared" si="113"/>
        <v>7.5896497989515546E-2</v>
      </c>
      <c r="AQ494" s="27">
        <f t="shared" si="113"/>
        <v>7.6998074214624207E-2</v>
      </c>
      <c r="AR494" s="27">
        <f t="shared" si="113"/>
        <v>7.8137667811155359E-2</v>
      </c>
      <c r="AS494" s="27">
        <f t="shared" si="113"/>
        <v>7.9252854953773391E-2</v>
      </c>
      <c r="AT494" s="27">
        <f t="shared" si="113"/>
        <v>7.9452958412024641E-2</v>
      </c>
      <c r="AU494" s="27">
        <f t="shared" si="113"/>
        <v>7.9512905712363344E-2</v>
      </c>
      <c r="AV494" s="27">
        <f t="shared" si="113"/>
        <v>7.9613930403244507E-2</v>
      </c>
      <c r="AW494" s="27">
        <f t="shared" si="113"/>
        <v>7.9672386451390659E-2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0.26629291502798441</v>
      </c>
      <c r="V495" s="27">
        <f t="shared" si="113"/>
        <v>0.26688386733886943</v>
      </c>
      <c r="W495" s="27">
        <f t="shared" si="113"/>
        <v>0.26769624397949698</v>
      </c>
      <c r="X495" s="27">
        <f t="shared" si="113"/>
        <v>0.26882915628777215</v>
      </c>
      <c r="Y495" s="27">
        <f t="shared" si="113"/>
        <v>0.26997386505930787</v>
      </c>
      <c r="Z495" s="27">
        <f t="shared" si="113"/>
        <v>0.27137714087166043</v>
      </c>
      <c r="AA495" s="27">
        <f t="shared" si="113"/>
        <v>0.27281902917464657</v>
      </c>
      <c r="AB495" s="27">
        <f t="shared" si="113"/>
        <v>0.27446404295901289</v>
      </c>
      <c r="AC495" s="27">
        <f t="shared" si="113"/>
        <v>0.27614982453910969</v>
      </c>
      <c r="AD495" s="27">
        <f t="shared" si="113"/>
        <v>0.27971729577311</v>
      </c>
      <c r="AE495" s="27">
        <f t="shared" si="113"/>
        <v>0.28325189383598742</v>
      </c>
      <c r="AF495" s="27">
        <f t="shared" si="113"/>
        <v>0.28702666898610468</v>
      </c>
      <c r="AG495" s="27">
        <f t="shared" si="113"/>
        <v>0.29137824710680116</v>
      </c>
      <c r="AH495" s="27">
        <f t="shared" si="113"/>
        <v>0.2955853513937568</v>
      </c>
      <c r="AI495" s="27">
        <f t="shared" si="113"/>
        <v>0.29994768671336342</v>
      </c>
      <c r="AJ495" s="27">
        <f t="shared" si="113"/>
        <v>0.30469746859811764</v>
      </c>
      <c r="AK495" s="27">
        <f t="shared" si="113"/>
        <v>0.30918386172332046</v>
      </c>
      <c r="AL495" s="27">
        <f t="shared" si="113"/>
        <v>0.31373407932397118</v>
      </c>
      <c r="AM495" s="27">
        <f t="shared" si="113"/>
        <v>0.31834918203663459</v>
      </c>
      <c r="AN495" s="27">
        <f t="shared" si="113"/>
        <v>0.32309652850179488</v>
      </c>
      <c r="AO495" s="27">
        <f t="shared" si="113"/>
        <v>0.32764093768962349</v>
      </c>
      <c r="AP495" s="27">
        <f t="shared" si="113"/>
        <v>0.33232284500180553</v>
      </c>
      <c r="AQ495" s="27">
        <f t="shared" si="113"/>
        <v>0.33714624205979671</v>
      </c>
      <c r="AR495" s="27">
        <f t="shared" si="113"/>
        <v>0.34213610320197207</v>
      </c>
      <c r="AS495" s="27">
        <f t="shared" si="113"/>
        <v>0.34701909746075132</v>
      </c>
      <c r="AT495" s="27">
        <f t="shared" si="113"/>
        <v>0.3478952768932983</v>
      </c>
      <c r="AU495" s="27">
        <f t="shared" si="113"/>
        <v>0.34815776406894489</v>
      </c>
      <c r="AV495" s="27">
        <f t="shared" si="113"/>
        <v>0.34860011402682689</v>
      </c>
      <c r="AW495" s="27">
        <f t="shared" si="113"/>
        <v>0.34885607155770249</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1.1848462244660362E-2</v>
      </c>
      <c r="V496" s="27">
        <f t="shared" si="113"/>
        <v>1.1874756132889346E-2</v>
      </c>
      <c r="W496" s="27">
        <f t="shared" si="113"/>
        <v>1.1910902096269216E-2</v>
      </c>
      <c r="X496" s="27">
        <f t="shared" si="113"/>
        <v>1.1961310004078922E-2</v>
      </c>
      <c r="Y496" s="27">
        <f t="shared" si="113"/>
        <v>1.2012242784844973E-2</v>
      </c>
      <c r="Z496" s="27">
        <f t="shared" si="113"/>
        <v>1.207468027207499E-2</v>
      </c>
      <c r="AA496" s="27">
        <f t="shared" si="113"/>
        <v>1.2138835787129359E-2</v>
      </c>
      <c r="AB496" s="27">
        <f t="shared" si="113"/>
        <v>1.2212029186638171E-2</v>
      </c>
      <c r="AC496" s="27">
        <f t="shared" si="113"/>
        <v>1.2287036512320952E-2</v>
      </c>
      <c r="AD496" s="27">
        <f t="shared" si="113"/>
        <v>1.2445767916123122E-2</v>
      </c>
      <c r="AE496" s="27">
        <f t="shared" si="113"/>
        <v>1.260303665792818E-2</v>
      </c>
      <c r="AF496" s="27">
        <f t="shared" si="113"/>
        <v>1.2770991861856712E-2</v>
      </c>
      <c r="AG496" s="27">
        <f t="shared" si="113"/>
        <v>1.2964611391923229E-2</v>
      </c>
      <c r="AH496" s="27">
        <f t="shared" si="113"/>
        <v>1.3151802689514099E-2</v>
      </c>
      <c r="AI496" s="27">
        <f t="shared" si="113"/>
        <v>1.3345900851410278E-2</v>
      </c>
      <c r="AJ496" s="27">
        <f t="shared" si="113"/>
        <v>1.3557238097562575E-2</v>
      </c>
      <c r="AK496" s="27">
        <f t="shared" si="113"/>
        <v>1.3756856099239729E-2</v>
      </c>
      <c r="AL496" s="27">
        <f t="shared" si="113"/>
        <v>1.3959313913187322E-2</v>
      </c>
      <c r="AM496" s="27">
        <f t="shared" si="113"/>
        <v>1.4164658731469383E-2</v>
      </c>
      <c r="AN496" s="27">
        <f t="shared" si="113"/>
        <v>1.4375887615831038E-2</v>
      </c>
      <c r="AO496" s="27">
        <f t="shared" si="113"/>
        <v>1.4578086989707043E-2</v>
      </c>
      <c r="AP496" s="27">
        <f t="shared" si="113"/>
        <v>1.4786404218182909E-2</v>
      </c>
      <c r="AQ496" s="27">
        <f t="shared" si="113"/>
        <v>1.5001016904842665E-2</v>
      </c>
      <c r="AR496" s="27">
        <f t="shared" si="113"/>
        <v>1.5223036260269183E-2</v>
      </c>
      <c r="AS496" s="27">
        <f t="shared" si="113"/>
        <v>1.5440300670439317E-2</v>
      </c>
      <c r="AT496" s="27">
        <f t="shared" si="113"/>
        <v>1.5479285481300656E-2</v>
      </c>
      <c r="AU496" s="27">
        <f t="shared" si="113"/>
        <v>1.5490964610615939E-2</v>
      </c>
      <c r="AV496" s="27">
        <f t="shared" si="113"/>
        <v>1.551064657164123E-2</v>
      </c>
      <c r="AW496" s="27">
        <f t="shared" si="113"/>
        <v>1.5522035170322112E-2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0.42698363915907306</v>
      </c>
      <c r="V497" s="27">
        <f t="shared" si="113"/>
        <v>0.42232713616950668</v>
      </c>
      <c r="W497" s="27">
        <f t="shared" si="113"/>
        <v>0.41862612287587098</v>
      </c>
      <c r="X497" s="27">
        <f t="shared" si="113"/>
        <v>0.41631320467823163</v>
      </c>
      <c r="Y497" s="27">
        <f t="shared" si="113"/>
        <v>0.41474143393653135</v>
      </c>
      <c r="Z497" s="27">
        <f t="shared" si="113"/>
        <v>0.41419226125522973</v>
      </c>
      <c r="AA497" s="27">
        <f t="shared" si="113"/>
        <v>0.41363266711777924</v>
      </c>
      <c r="AB497" s="27">
        <f t="shared" si="113"/>
        <v>0.41379745173860982</v>
      </c>
      <c r="AC497" s="27">
        <f t="shared" si="113"/>
        <v>0.41394599361077566</v>
      </c>
      <c r="AD497" s="27">
        <f t="shared" si="113"/>
        <v>0.41911071322216925</v>
      </c>
      <c r="AE497" s="27">
        <f t="shared" si="113"/>
        <v>0.42350915580112658</v>
      </c>
      <c r="AF497" s="27">
        <f t="shared" si="113"/>
        <v>0.42828655091999529</v>
      </c>
      <c r="AG497" s="27">
        <f t="shared" si="113"/>
        <v>0.43473606294373074</v>
      </c>
      <c r="AH497" s="27">
        <f t="shared" si="113"/>
        <v>0.43990185077390459</v>
      </c>
      <c r="AI497" s="27">
        <f t="shared" si="113"/>
        <v>0.44551022373094312</v>
      </c>
      <c r="AJ497" s="27">
        <f t="shared" si="113"/>
        <v>0.45185059080542433</v>
      </c>
      <c r="AK497" s="27">
        <f t="shared" si="113"/>
        <v>0.45647812581333175</v>
      </c>
      <c r="AL497" s="27">
        <f t="shared" si="113"/>
        <v>0.46063751935223107</v>
      </c>
      <c r="AM497" s="27">
        <f t="shared" si="113"/>
        <v>0.46433191897479725</v>
      </c>
      <c r="AN497" s="27">
        <f t="shared" si="113"/>
        <v>0.47060819979582602</v>
      </c>
      <c r="AO497" s="27">
        <f t="shared" si="113"/>
        <v>0.47563566458053241</v>
      </c>
      <c r="AP497" s="27">
        <f t="shared" si="113"/>
        <v>0.48057038822059167</v>
      </c>
      <c r="AQ497" s="27">
        <f t="shared" si="113"/>
        <v>0.48540877906730001</v>
      </c>
      <c r="AR497" s="27">
        <f t="shared" si="113"/>
        <v>0.4902114035295696</v>
      </c>
      <c r="AS497" s="27">
        <f t="shared" si="113"/>
        <v>0.49452277010807233</v>
      </c>
      <c r="AT497" s="27">
        <f t="shared" si="113"/>
        <v>0.48638248823264885</v>
      </c>
      <c r="AU497" s="27">
        <f t="shared" si="113"/>
        <v>0.47643626073280942</v>
      </c>
      <c r="AV497" s="27">
        <f t="shared" si="113"/>
        <v>0.46705840197361215</v>
      </c>
      <c r="AW497" s="27">
        <f t="shared" si="113"/>
        <v>0.45719799904570174</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0.65400839582675063</v>
      </c>
      <c r="V498" s="27">
        <f t="shared" si="113"/>
        <v>0.64687605685384164</v>
      </c>
      <c r="W498" s="27">
        <f t="shared" si="113"/>
        <v>0.64120723597847695</v>
      </c>
      <c r="X498" s="27">
        <f t="shared" si="113"/>
        <v>0.63766455241548192</v>
      </c>
      <c r="Y498" s="27">
        <f t="shared" si="113"/>
        <v>0.63525708016804106</v>
      </c>
      <c r="Z498" s="27">
        <f t="shared" si="113"/>
        <v>0.6344159155158372</v>
      </c>
      <c r="AA498" s="27">
        <f t="shared" si="113"/>
        <v>0.63355878837890778</v>
      </c>
      <c r="AB498" s="27">
        <f t="shared" si="113"/>
        <v>0.63381118803932246</v>
      </c>
      <c r="AC498" s="27">
        <f t="shared" si="113"/>
        <v>0.63403870877458901</v>
      </c>
      <c r="AD498" s="27">
        <f t="shared" si="113"/>
        <v>0.64194948023785836</v>
      </c>
      <c r="AE498" s="27">
        <f t="shared" si="113"/>
        <v>0.64868654955710747</v>
      </c>
      <c r="AF498" s="27">
        <f t="shared" si="113"/>
        <v>0.65600405831242059</v>
      </c>
      <c r="AG498" s="27">
        <f t="shared" si="113"/>
        <v>0.66588273895886363</v>
      </c>
      <c r="AH498" s="27">
        <f t="shared" si="113"/>
        <v>0.67379514660672368</v>
      </c>
      <c r="AI498" s="27">
        <f t="shared" si="113"/>
        <v>0.68238545935981809</v>
      </c>
      <c r="AJ498" s="27">
        <f t="shared" si="113"/>
        <v>0.69209696331229009</v>
      </c>
      <c r="AK498" s="27">
        <f t="shared" si="113"/>
        <v>0.69918493219351963</v>
      </c>
      <c r="AL498" s="27">
        <f t="shared" si="113"/>
        <v>0.7055558514665512</v>
      </c>
      <c r="AM498" s="27">
        <f t="shared" si="113"/>
        <v>0.71121454221979907</v>
      </c>
      <c r="AN498" s="27">
        <f t="shared" si="113"/>
        <v>0.72082788562472022</v>
      </c>
      <c r="AO498" s="27">
        <f t="shared" si="113"/>
        <v>0.72852842465566992</v>
      </c>
      <c r="AP498" s="27">
        <f t="shared" si="113"/>
        <v>0.73608691260626102</v>
      </c>
      <c r="AQ498" s="27">
        <f t="shared" si="113"/>
        <v>0.7434978481687351</v>
      </c>
      <c r="AR498" s="27">
        <f t="shared" si="113"/>
        <v>0.75085400056490925</v>
      </c>
      <c r="AS498" s="27">
        <f t="shared" si="113"/>
        <v>0.75745769607272995</v>
      </c>
      <c r="AT498" s="27">
        <f t="shared" si="113"/>
        <v>0.74498927292328954</v>
      </c>
      <c r="AU498" s="27">
        <f t="shared" si="113"/>
        <v>0.72975469319908981</v>
      </c>
      <c r="AV498" s="27">
        <f t="shared" si="113"/>
        <v>0.7153906806212974</v>
      </c>
      <c r="AW498" s="27">
        <f t="shared" si="113"/>
        <v>0.70028755790261721</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1.153985484741868</v>
      </c>
      <c r="V499" s="27">
        <f t="shared" si="114"/>
        <v>1.1681776928202523</v>
      </c>
      <c r="W499" s="27">
        <f t="shared" si="114"/>
        <v>1.1847858658110593</v>
      </c>
      <c r="X499" s="27">
        <f t="shared" si="114"/>
        <v>1.2052579959901222</v>
      </c>
      <c r="Y499" s="27">
        <f t="shared" si="114"/>
        <v>1.2279627132127788</v>
      </c>
      <c r="Z499" s="27">
        <f t="shared" si="114"/>
        <v>1.2539130427561374</v>
      </c>
      <c r="AA499" s="27">
        <f t="shared" si="114"/>
        <v>1.2801331982777941</v>
      </c>
      <c r="AB499" s="27">
        <f t="shared" si="114"/>
        <v>1.3089620827409241</v>
      </c>
      <c r="AC499" s="27">
        <f t="shared" si="114"/>
        <v>1.3381727583507665</v>
      </c>
      <c r="AD499" s="27">
        <f t="shared" si="114"/>
        <v>1.3997999888688804</v>
      </c>
      <c r="AE499" s="27">
        <f t="shared" si="114"/>
        <v>1.4614887366690807</v>
      </c>
      <c r="AF499" s="27">
        <f t="shared" si="114"/>
        <v>1.5272080994678909</v>
      </c>
      <c r="AG499" s="27">
        <f t="shared" si="114"/>
        <v>1.6020093868016521</v>
      </c>
      <c r="AH499" s="27">
        <f t="shared" si="114"/>
        <v>1.6754213266014404</v>
      </c>
      <c r="AI499" s="27">
        <f t="shared" si="114"/>
        <v>1.7539482946712348</v>
      </c>
      <c r="AJ499" s="27">
        <f t="shared" si="114"/>
        <v>1.8391434417217309</v>
      </c>
      <c r="AK499" s="27">
        <f t="shared" si="114"/>
        <v>1.921241606675032</v>
      </c>
      <c r="AL499" s="27">
        <f t="shared" si="114"/>
        <v>2.0051699352654189</v>
      </c>
      <c r="AM499" s="27">
        <f t="shared" si="114"/>
        <v>2.0909710367631238</v>
      </c>
      <c r="AN499" s="27">
        <f t="shared" si="114"/>
        <v>2.1790289637419105</v>
      </c>
      <c r="AO499" s="27">
        <f t="shared" si="114"/>
        <v>2.2646607608535678</v>
      </c>
      <c r="AP499" s="27">
        <f t="shared" si="114"/>
        <v>2.353193027486558</v>
      </c>
      <c r="AQ499" s="27">
        <f t="shared" si="114"/>
        <v>2.4447358434125941</v>
      </c>
      <c r="AR499" s="27">
        <f t="shared" si="114"/>
        <v>2.5397378087912235</v>
      </c>
      <c r="AS499" s="27">
        <f t="shared" si="114"/>
        <v>2.6359417490256347</v>
      </c>
      <c r="AT499" s="27">
        <f t="shared" si="114"/>
        <v>2.667718055306378</v>
      </c>
      <c r="AU499" s="27">
        <f t="shared" si="114"/>
        <v>2.6893875400956349</v>
      </c>
      <c r="AV499" s="27">
        <f t="shared" si="114"/>
        <v>2.7138524328901203</v>
      </c>
      <c r="AW499" s="27">
        <f t="shared" si="114"/>
        <v>2.7350899196728151</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0.11993554121760756</v>
      </c>
      <c r="V500" s="27">
        <f t="shared" si="114"/>
        <v>0.12015396732787187</v>
      </c>
      <c r="W500" s="27">
        <f t="shared" si="114"/>
        <v>0.12040009919620051</v>
      </c>
      <c r="X500" s="27">
        <f t="shared" si="114"/>
        <v>0.12067339732653325</v>
      </c>
      <c r="Y500" s="27">
        <f t="shared" si="114"/>
        <v>0.12083862250016517</v>
      </c>
      <c r="Z500" s="27">
        <f t="shared" si="114"/>
        <v>0.12102674750622945</v>
      </c>
      <c r="AA500" s="27">
        <f t="shared" si="114"/>
        <v>0.12123490277133757</v>
      </c>
      <c r="AB500" s="27">
        <f t="shared" si="114"/>
        <v>0.12146353888676951</v>
      </c>
      <c r="AC500" s="27">
        <f t="shared" si="114"/>
        <v>0.12171046574717839</v>
      </c>
      <c r="AD500" s="27">
        <f t="shared" si="114"/>
        <v>0.1218842890110466</v>
      </c>
      <c r="AE500" s="27">
        <f t="shared" si="114"/>
        <v>0.12207335386646867</v>
      </c>
      <c r="AF500" s="27">
        <f t="shared" si="114"/>
        <v>0.12227928315059336</v>
      </c>
      <c r="AG500" s="27">
        <f t="shared" si="114"/>
        <v>0.12250428668008742</v>
      </c>
      <c r="AH500" s="27">
        <f t="shared" si="114"/>
        <v>0.12274179275603146</v>
      </c>
      <c r="AI500" s="27">
        <f t="shared" si="114"/>
        <v>0.12289368408262624</v>
      </c>
      <c r="AJ500" s="27">
        <f t="shared" si="114"/>
        <v>0.1230607702638557</v>
      </c>
      <c r="AK500" s="27">
        <f t="shared" si="114"/>
        <v>0.12323716754799312</v>
      </c>
      <c r="AL500" s="27">
        <f t="shared" si="114"/>
        <v>0.12342518950883125</v>
      </c>
      <c r="AM500" s="27">
        <f t="shared" si="114"/>
        <v>0.12362445924387389</v>
      </c>
      <c r="AN500" s="27">
        <f t="shared" si="114"/>
        <v>0.12374194996194518</v>
      </c>
      <c r="AO500" s="27">
        <f t="shared" si="114"/>
        <v>0.12386718060158546</v>
      </c>
      <c r="AP500" s="27">
        <f t="shared" si="114"/>
        <v>0.12400266133733781</v>
      </c>
      <c r="AQ500" s="27">
        <f t="shared" si="114"/>
        <v>0.12414811892012274</v>
      </c>
      <c r="AR500" s="27">
        <f t="shared" si="114"/>
        <v>0.1243034755080016</v>
      </c>
      <c r="AS500" s="27">
        <f t="shared" si="114"/>
        <v>0.12437203151401055</v>
      </c>
      <c r="AT500" s="27">
        <f t="shared" si="114"/>
        <v>0.12441476463107816</v>
      </c>
      <c r="AU500" s="27">
        <f t="shared" si="114"/>
        <v>0.12445970043989918</v>
      </c>
      <c r="AV500" s="27">
        <f t="shared" si="114"/>
        <v>0.12451321422469058</v>
      </c>
      <c r="AW500" s="27">
        <f t="shared" si="114"/>
        <v>0.12457203472627142</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6.4134504431053646E-2</v>
      </c>
      <c r="V501" s="27">
        <f t="shared" si="114"/>
        <v>6.4251305924542451E-2</v>
      </c>
      <c r="W501" s="27">
        <f t="shared" si="114"/>
        <v>6.4382922835090298E-2</v>
      </c>
      <c r="X501" s="27">
        <f t="shared" si="114"/>
        <v>6.452906667179524E-2</v>
      </c>
      <c r="Y501" s="27">
        <f t="shared" si="114"/>
        <v>6.461741941963664E-2</v>
      </c>
      <c r="Z501" s="27">
        <f t="shared" si="114"/>
        <v>6.4718017656927529E-2</v>
      </c>
      <c r="AA501" s="27">
        <f t="shared" si="114"/>
        <v>6.4829326903852097E-2</v>
      </c>
      <c r="AB501" s="27">
        <f t="shared" si="114"/>
        <v>6.4951588110241806E-2</v>
      </c>
      <c r="AC501" s="27">
        <f t="shared" si="114"/>
        <v>6.5083630136002199E-2</v>
      </c>
      <c r="AD501" s="27">
        <f t="shared" si="114"/>
        <v>6.5176580639027398E-2</v>
      </c>
      <c r="AE501" s="27">
        <f t="shared" si="114"/>
        <v>6.5277681452720504E-2</v>
      </c>
      <c r="AF501" s="27">
        <f t="shared" si="114"/>
        <v>6.5387800375360933E-2</v>
      </c>
      <c r="AG501" s="27">
        <f t="shared" si="114"/>
        <v>6.5508119087502772E-2</v>
      </c>
      <c r="AH501" s="27">
        <f t="shared" si="114"/>
        <v>6.5635123429380049E-2</v>
      </c>
      <c r="AI501" s="27">
        <f t="shared" si="114"/>
        <v>6.5716346016610083E-2</v>
      </c>
      <c r="AJ501" s="27">
        <f t="shared" si="114"/>
        <v>6.5805693922340425E-2</v>
      </c>
      <c r="AK501" s="27">
        <f t="shared" si="114"/>
        <v>6.590002086067985E-2</v>
      </c>
      <c r="AL501" s="27">
        <f t="shared" si="114"/>
        <v>6.6000563995417774E-2</v>
      </c>
      <c r="AM501" s="27">
        <f t="shared" si="114"/>
        <v>6.6107121781169384E-2</v>
      </c>
      <c r="AN501" s="27">
        <f t="shared" si="114"/>
        <v>6.6169948937342224E-2</v>
      </c>
      <c r="AO501" s="27">
        <f t="shared" si="114"/>
        <v>6.6236914950346962E-2</v>
      </c>
      <c r="AP501" s="27">
        <f t="shared" si="114"/>
        <v>6.6309362114542192E-2</v>
      </c>
      <c r="AQ501" s="27">
        <f t="shared" si="114"/>
        <v>6.6387144312320595E-2</v>
      </c>
      <c r="AR501" s="27">
        <f t="shared" si="114"/>
        <v>6.6470219918371612E-2</v>
      </c>
      <c r="AS501" s="27">
        <f t="shared" si="114"/>
        <v>6.6506879655981649E-2</v>
      </c>
      <c r="AT501" s="27">
        <f t="shared" si="114"/>
        <v>6.6529730824685301E-2</v>
      </c>
      <c r="AU501" s="27">
        <f t="shared" si="114"/>
        <v>6.6553759863956619E-2</v>
      </c>
      <c r="AV501" s="27">
        <f t="shared" si="114"/>
        <v>6.6582375902480173E-2</v>
      </c>
      <c r="AW501" s="27">
        <f t="shared" si="114"/>
        <v>6.6613829662399648E-2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1.5169089233145598E-2</v>
      </c>
      <c r="V502" s="27">
        <f t="shared" si="114"/>
        <v>1.5217432465051218E-2</v>
      </c>
      <c r="W502" s="27">
        <f t="shared" si="114"/>
        <v>1.5269956801068697E-2</v>
      </c>
      <c r="X502" s="27">
        <f t="shared" si="114"/>
        <v>1.5326606915032537E-2</v>
      </c>
      <c r="Y502" s="27">
        <f t="shared" si="114"/>
        <v>1.5361884173332353E-2</v>
      </c>
      <c r="Z502" s="27">
        <f t="shared" si="114"/>
        <v>1.5400671462758263E-2</v>
      </c>
      <c r="AA502" s="27">
        <f t="shared" si="114"/>
        <v>1.5442458670944098E-2</v>
      </c>
      <c r="AB502" s="27">
        <f t="shared" si="114"/>
        <v>1.5487358547995303E-2</v>
      </c>
      <c r="AC502" s="27">
        <f t="shared" si="114"/>
        <v>1.5534984647023522E-2</v>
      </c>
      <c r="AD502" s="27">
        <f t="shared" si="114"/>
        <v>1.55682858445836E-2</v>
      </c>
      <c r="AE502" s="27">
        <f t="shared" si="114"/>
        <v>1.5603856144375206E-2</v>
      </c>
      <c r="AF502" s="27">
        <f t="shared" si="114"/>
        <v>1.5642015402559783E-2</v>
      </c>
      <c r="AG502" s="27">
        <f t="shared" si="114"/>
        <v>1.5683187659152956E-2</v>
      </c>
      <c r="AH502" s="27">
        <f t="shared" si="114"/>
        <v>1.5726164172815249E-2</v>
      </c>
      <c r="AI502" s="27">
        <f t="shared" si="114"/>
        <v>1.5752809314354653E-2</v>
      </c>
      <c r="AJ502" s="27">
        <f t="shared" si="114"/>
        <v>1.5781850848802792E-2</v>
      </c>
      <c r="AK502" s="27">
        <f t="shared" si="114"/>
        <v>1.5812211011200589E-2</v>
      </c>
      <c r="AL502" s="27">
        <f t="shared" si="114"/>
        <v>1.5844326691144793E-2</v>
      </c>
      <c r="AM502" s="27">
        <f t="shared" si="114"/>
        <v>1.5878136398182703E-2</v>
      </c>
      <c r="AN502" s="27">
        <f t="shared" si="114"/>
        <v>1.5896594572359181E-2</v>
      </c>
      <c r="AO502" s="27">
        <f t="shared" si="114"/>
        <v>1.5916177337524529E-2</v>
      </c>
      <c r="AP502" s="27">
        <f t="shared" si="114"/>
        <v>1.5937350394875968E-2</v>
      </c>
      <c r="AQ502" s="27">
        <f t="shared" si="114"/>
        <v>1.5960067925113876E-2</v>
      </c>
      <c r="AR502" s="27">
        <f t="shared" si="114"/>
        <v>1.5984319352677589E-2</v>
      </c>
      <c r="AS502" s="27">
        <f t="shared" si="114"/>
        <v>1.5992531796631609E-2</v>
      </c>
      <c r="AT502" s="27">
        <f t="shared" si="114"/>
        <v>1.5995859016638941E-2</v>
      </c>
      <c r="AU502" s="27">
        <f t="shared" si="114"/>
        <v>1.5999410618704444E-2</v>
      </c>
      <c r="AV502" s="27">
        <f t="shared" si="114"/>
        <v>1.6004346485136448E-2</v>
      </c>
      <c r="AW502" s="27">
        <f t="shared" si="114"/>
        <v>1.6010076603504106E-2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0.12025881876429237</v>
      </c>
      <c r="V503" s="27">
        <f t="shared" si="114"/>
        <v>0.12064207842311976</v>
      </c>
      <c r="W503" s="27">
        <f t="shared" si="114"/>
        <v>0.12105848540107061</v>
      </c>
      <c r="X503" s="27">
        <f t="shared" si="114"/>
        <v>0.12150760107858062</v>
      </c>
      <c r="Y503" s="27">
        <f t="shared" si="114"/>
        <v>0.12178727518077449</v>
      </c>
      <c r="Z503" s="27">
        <f t="shared" si="114"/>
        <v>0.12209477641158249</v>
      </c>
      <c r="AA503" s="27">
        <f t="shared" si="114"/>
        <v>0.12242606065802923</v>
      </c>
      <c r="AB503" s="27">
        <f t="shared" si="114"/>
        <v>0.12278202179016112</v>
      </c>
      <c r="AC503" s="27">
        <f t="shared" si="114"/>
        <v>0.12315959610088306</v>
      </c>
      <c r="AD503" s="27">
        <f t="shared" si="114"/>
        <v>0.12342360421768289</v>
      </c>
      <c r="AE503" s="27">
        <f t="shared" si="114"/>
        <v>0.12370560151958311</v>
      </c>
      <c r="AF503" s="27">
        <f t="shared" si="114"/>
        <v>0.12400812378994931</v>
      </c>
      <c r="AG503" s="27">
        <f t="shared" si="114"/>
        <v>0.12433453276992529</v>
      </c>
      <c r="AH503" s="27">
        <f t="shared" si="114"/>
        <v>0.12467524569528282</v>
      </c>
      <c r="AI503" s="27">
        <f t="shared" si="114"/>
        <v>0.12488648535496748</v>
      </c>
      <c r="AJ503" s="27">
        <f t="shared" si="114"/>
        <v>0.12511672334580246</v>
      </c>
      <c r="AK503" s="27">
        <f t="shared" si="114"/>
        <v>0.1253574152694463</v>
      </c>
      <c r="AL503" s="27">
        <f t="shared" si="114"/>
        <v>0.1256120247370644</v>
      </c>
      <c r="AM503" s="27">
        <f t="shared" si="114"/>
        <v>0.12588006425932263</v>
      </c>
      <c r="AN503" s="27">
        <f t="shared" si="114"/>
        <v>0.12602639857042675</v>
      </c>
      <c r="AO503" s="27">
        <f t="shared" si="114"/>
        <v>0.12618164851132482</v>
      </c>
      <c r="AP503" s="27">
        <f t="shared" si="114"/>
        <v>0.12634950610828249</v>
      </c>
      <c r="AQ503" s="27">
        <f t="shared" si="114"/>
        <v>0.12652960811108985</v>
      </c>
      <c r="AR503" s="27">
        <f t="shared" si="114"/>
        <v>0.1267218706779015</v>
      </c>
      <c r="AS503" s="27">
        <f t="shared" si="114"/>
        <v>0.12678697800200639</v>
      </c>
      <c r="AT503" s="27">
        <f t="shared" si="114"/>
        <v>0.12681335582480782</v>
      </c>
      <c r="AU503" s="27">
        <f t="shared" si="114"/>
        <v>0.12684151252311404</v>
      </c>
      <c r="AV503" s="27">
        <f t="shared" si="114"/>
        <v>0.12688064351229661</v>
      </c>
      <c r="AW503" s="27">
        <f t="shared" si="114"/>
        <v>0.1269260712407306</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8.1553518665542224E-2</v>
      </c>
      <c r="V506" s="27">
        <f t="shared" si="115"/>
        <v>8.0347282459301256E-2</v>
      </c>
      <c r="W506" s="27">
        <f t="shared" si="115"/>
        <v>7.9344174206406756E-2</v>
      </c>
      <c r="X506" s="27">
        <f t="shared" si="115"/>
        <v>7.8626890163526628E-2</v>
      </c>
      <c r="Y506" s="27">
        <f t="shared" si="115"/>
        <v>7.809521942462215E-2</v>
      </c>
      <c r="Z506" s="27">
        <f t="shared" si="115"/>
        <v>7.777393995152368E-2</v>
      </c>
      <c r="AA506" s="27">
        <f t="shared" si="115"/>
        <v>7.7460472146057349E-2</v>
      </c>
      <c r="AB506" s="27">
        <f t="shared" si="115"/>
        <v>7.7297247009609521E-2</v>
      </c>
      <c r="AC506" s="27">
        <f t="shared" si="115"/>
        <v>7.7139396356070353E-2</v>
      </c>
      <c r="AD506" s="27">
        <f t="shared" si="115"/>
        <v>7.8673792713236393E-2</v>
      </c>
      <c r="AE506" s="27">
        <f t="shared" si="115"/>
        <v>8.0102006796479649E-2</v>
      </c>
      <c r="AF506" s="27">
        <f t="shared" si="115"/>
        <v>8.1650131336152315E-2</v>
      </c>
      <c r="AG506" s="27">
        <f t="shared" si="115"/>
        <v>8.3581272113502497E-2</v>
      </c>
      <c r="AH506" s="27">
        <f t="shared" si="115"/>
        <v>8.530867734193899E-2</v>
      </c>
      <c r="AI506" s="27">
        <f t="shared" si="115"/>
        <v>8.7198796667572701E-2</v>
      </c>
      <c r="AJ506" s="27">
        <f t="shared" si="115"/>
        <v>8.9297617611750771E-2</v>
      </c>
      <c r="AK506" s="27">
        <f t="shared" si="115"/>
        <v>9.1104493637885545E-2</v>
      </c>
      <c r="AL506" s="27">
        <f t="shared" si="115"/>
        <v>9.2873647692029826E-2</v>
      </c>
      <c r="AM506" s="27">
        <f t="shared" si="115"/>
        <v>9.4606094257847037E-2</v>
      </c>
      <c r="AN506" s="27">
        <f t="shared" si="115"/>
        <v>9.6459063726151303E-2</v>
      </c>
      <c r="AO506" s="27">
        <f t="shared" si="115"/>
        <v>9.8081828850291944E-2</v>
      </c>
      <c r="AP506" s="27">
        <f t="shared" si="115"/>
        <v>9.9720551186581713E-2</v>
      </c>
      <c r="AQ506" s="27">
        <f t="shared" si="115"/>
        <v>0.10137561463432668</v>
      </c>
      <c r="AR506" s="27">
        <f t="shared" si="115"/>
        <v>0.10306145873824542</v>
      </c>
      <c r="AS506" s="27">
        <f t="shared" si="115"/>
        <v>0.10469451017447387</v>
      </c>
      <c r="AT506" s="27">
        <f t="shared" si="115"/>
        <v>0.10361536005776417</v>
      </c>
      <c r="AU506" s="27">
        <f t="shared" si="115"/>
        <v>0.1021388275712732</v>
      </c>
      <c r="AV506" s="27">
        <f t="shared" si="115"/>
        <v>0.10078833039763954</v>
      </c>
      <c r="AW506" s="27">
        <f t="shared" si="115"/>
        <v>9.9328843871161435E-2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3.1905387698694387E-2</v>
      </c>
      <c r="V507" s="27">
        <f t="shared" si="115"/>
        <v>3.1433483672405185E-2</v>
      </c>
      <c r="W507" s="27">
        <f t="shared" si="115"/>
        <v>3.1041047414153568E-2</v>
      </c>
      <c r="X507" s="27">
        <f t="shared" si="115"/>
        <v>3.0760431373881528E-2</v>
      </c>
      <c r="Y507" s="27">
        <f t="shared" si="115"/>
        <v>3.0552431016197801E-2</v>
      </c>
      <c r="Z507" s="27">
        <f t="shared" si="115"/>
        <v>3.0426739981444573E-2</v>
      </c>
      <c r="AA507" s="27">
        <f t="shared" si="115"/>
        <v>3.030410502923021E-2</v>
      </c>
      <c r="AB507" s="27">
        <f t="shared" si="115"/>
        <v>3.0240248051067217E-2</v>
      </c>
      <c r="AC507" s="27">
        <f t="shared" si="115"/>
        <v>3.0178493679434107E-2</v>
      </c>
      <c r="AD507" s="27">
        <f t="shared" si="115"/>
        <v>3.0778780600953914E-2</v>
      </c>
      <c r="AE507" s="27">
        <f t="shared" si="115"/>
        <v>3.1337526867065243E-2</v>
      </c>
      <c r="AF507" s="27">
        <f t="shared" si="115"/>
        <v>3.1943184531533234E-2</v>
      </c>
      <c r="AG507" s="27">
        <f t="shared" si="115"/>
        <v>3.2698685903028914E-2</v>
      </c>
      <c r="AH507" s="27">
        <f t="shared" si="115"/>
        <v>3.3374481802799269E-2</v>
      </c>
      <c r="AI507" s="27">
        <f t="shared" si="115"/>
        <v>3.411393475183086E-2</v>
      </c>
      <c r="AJ507" s="27">
        <f t="shared" si="115"/>
        <v>3.493503599957426E-2</v>
      </c>
      <c r="AK507" s="27">
        <f t="shared" si="115"/>
        <v>3.5641922484432501E-2</v>
      </c>
      <c r="AL507" s="27">
        <f t="shared" si="115"/>
        <v>3.6334051370099325E-2</v>
      </c>
      <c r="AM507" s="27">
        <f t="shared" si="115"/>
        <v>3.7011819543123894E-2</v>
      </c>
      <c r="AN507" s="27">
        <f t="shared" si="115"/>
        <v>3.773673871580295E-2</v>
      </c>
      <c r="AO507" s="27">
        <f t="shared" si="115"/>
        <v>3.837159728814684E-2</v>
      </c>
      <c r="AP507" s="27">
        <f t="shared" si="115"/>
        <v>3.9012698644965753E-2</v>
      </c>
      <c r="AQ507" s="27">
        <f t="shared" si="115"/>
        <v>3.9660192975440933E-2</v>
      </c>
      <c r="AR507" s="27">
        <f t="shared" si="115"/>
        <v>4.0319729321820701E-2</v>
      </c>
      <c r="AS507" s="27">
        <f t="shared" si="115"/>
        <v>4.0958612107718124E-2</v>
      </c>
      <c r="AT507" s="27">
        <f t="shared" si="115"/>
        <v>4.0536426732738551E-2</v>
      </c>
      <c r="AU507" s="27">
        <f t="shared" si="115"/>
        <v>3.9958777328984299E-2</v>
      </c>
      <c r="AV507" s="27">
        <f t="shared" si="115"/>
        <v>3.943043549142998E-2</v>
      </c>
      <c r="AW507" s="27">
        <f t="shared" si="115"/>
        <v>3.8859454812358696E-2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0.36780418290966244</v>
      </c>
      <c r="V508" s="27">
        <f t="shared" si="115"/>
        <v>0.3714234316035242</v>
      </c>
      <c r="W508" s="27">
        <f t="shared" si="115"/>
        <v>0.37546920829626063</v>
      </c>
      <c r="X508" s="27">
        <f t="shared" si="115"/>
        <v>0.38018812574377231</v>
      </c>
      <c r="Y508" s="27">
        <f t="shared" si="115"/>
        <v>0.38504178818437407</v>
      </c>
      <c r="Z508" s="27">
        <f t="shared" si="115"/>
        <v>0.39044882164388489</v>
      </c>
      <c r="AA508" s="27">
        <f t="shared" si="115"/>
        <v>0.39589622321715578</v>
      </c>
      <c r="AB508" s="27">
        <f t="shared" si="115"/>
        <v>0.40178289794696498</v>
      </c>
      <c r="AC508" s="27">
        <f t="shared" si="115"/>
        <v>0.40772681555933066</v>
      </c>
      <c r="AD508" s="27">
        <f t="shared" si="115"/>
        <v>0.4183327086394717</v>
      </c>
      <c r="AE508" s="27">
        <f t="shared" si="115"/>
        <v>0.42886451256367109</v>
      </c>
      <c r="AF508" s="27">
        <f t="shared" si="115"/>
        <v>0.43998844562173473</v>
      </c>
      <c r="AG508" s="27">
        <f t="shared" si="115"/>
        <v>0.45253737301201774</v>
      </c>
      <c r="AH508" s="27">
        <f t="shared" si="115"/>
        <v>0.46475379787946464</v>
      </c>
      <c r="AI508" s="27">
        <f t="shared" si="115"/>
        <v>0.47751418311170685</v>
      </c>
      <c r="AJ508" s="27">
        <f t="shared" si="115"/>
        <v>0.49126087159164322</v>
      </c>
      <c r="AK508" s="27">
        <f t="shared" si="115"/>
        <v>0.50438474055677307</v>
      </c>
      <c r="AL508" s="27">
        <f t="shared" si="115"/>
        <v>0.51769580674814197</v>
      </c>
      <c r="AM508" s="27">
        <f t="shared" si="115"/>
        <v>0.53119835838978235</v>
      </c>
      <c r="AN508" s="27">
        <f t="shared" si="115"/>
        <v>0.54519652797518725</v>
      </c>
      <c r="AO508" s="27">
        <f t="shared" si="115"/>
        <v>0.55871614472799591</v>
      </c>
      <c r="AP508" s="27">
        <f t="shared" si="115"/>
        <v>0.57261412488817054</v>
      </c>
      <c r="AQ508" s="27">
        <f t="shared" si="115"/>
        <v>0.5869039367406349</v>
      </c>
      <c r="AR508" s="27">
        <f t="shared" si="115"/>
        <v>0.60165257008208883</v>
      </c>
      <c r="AS508" s="27">
        <f t="shared" si="115"/>
        <v>0.61630146676000175</v>
      </c>
      <c r="AT508" s="27">
        <f t="shared" si="115"/>
        <v>0.62070553747699242</v>
      </c>
      <c r="AU508" s="27">
        <f t="shared" si="115"/>
        <v>0.62350249802544178</v>
      </c>
      <c r="AV508" s="27">
        <f t="shared" si="115"/>
        <v>0.62672765733342273</v>
      </c>
      <c r="AW508" s="27">
        <f t="shared" si="115"/>
        <v>0.62943793912886614</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1.5747123914012153</v>
      </c>
      <c r="V509" s="27">
        <f t="shared" si="115"/>
        <v>1.5681887014284537</v>
      </c>
      <c r="W509" s="27">
        <f t="shared" si="115"/>
        <v>1.5667841618374447</v>
      </c>
      <c r="X509" s="27">
        <f t="shared" si="115"/>
        <v>1.573284324203015</v>
      </c>
      <c r="Y509" s="27">
        <f t="shared" si="115"/>
        <v>1.5864039702513664</v>
      </c>
      <c r="Z509" s="27">
        <f t="shared" si="115"/>
        <v>1.6057346145957432</v>
      </c>
      <c r="AA509" s="27">
        <f t="shared" si="115"/>
        <v>1.6251467618562128</v>
      </c>
      <c r="AB509" s="27">
        <f t="shared" si="115"/>
        <v>1.6492402013019869</v>
      </c>
      <c r="AC509" s="27">
        <f t="shared" si="115"/>
        <v>1.6735218799838179</v>
      </c>
      <c r="AD509" s="27">
        <f t="shared" si="115"/>
        <v>1.7546256181472317</v>
      </c>
      <c r="AE509" s="27">
        <f t="shared" si="115"/>
        <v>1.8336865864045497</v>
      </c>
      <c r="AF509" s="27">
        <f t="shared" si="115"/>
        <v>1.918240147256417</v>
      </c>
      <c r="AG509" s="27">
        <f t="shared" si="115"/>
        <v>2.0174720498760612</v>
      </c>
      <c r="AH509" s="27">
        <f t="shared" si="115"/>
        <v>2.1116370357227456</v>
      </c>
      <c r="AI509" s="27">
        <f t="shared" si="115"/>
        <v>2.2144237158788571</v>
      </c>
      <c r="AJ509" s="27">
        <f t="shared" si="115"/>
        <v>2.3266717998749207</v>
      </c>
      <c r="AK509" s="27">
        <f t="shared" si="115"/>
        <v>2.4307382695623536</v>
      </c>
      <c r="AL509" s="27">
        <f t="shared" si="115"/>
        <v>2.5355359040186483</v>
      </c>
      <c r="AM509" s="27">
        <f t="shared" si="115"/>
        <v>2.6411109869624947</v>
      </c>
      <c r="AN509" s="27">
        <f t="shared" si="115"/>
        <v>2.7543227567882886</v>
      </c>
      <c r="AO509" s="27">
        <f t="shared" si="115"/>
        <v>2.8611734679045404</v>
      </c>
      <c r="AP509" s="27">
        <f t="shared" si="115"/>
        <v>2.970819997861887</v>
      </c>
      <c r="AQ509" s="27">
        <f t="shared" si="115"/>
        <v>3.0833673392377019</v>
      </c>
      <c r="AR509" s="27">
        <f t="shared" si="115"/>
        <v>3.1994763215129036</v>
      </c>
      <c r="AS509" s="27">
        <f t="shared" si="115"/>
        <v>3.3169218177603947</v>
      </c>
      <c r="AT509" s="27">
        <f t="shared" si="115"/>
        <v>3.3275624519833906</v>
      </c>
      <c r="AU509" s="27">
        <f t="shared" si="115"/>
        <v>3.3216912042453854</v>
      </c>
      <c r="AV509" s="27">
        <f t="shared" si="115"/>
        <v>3.3203232455460054</v>
      </c>
      <c r="AW509" s="27">
        <f t="shared" si="115"/>
        <v>3.3138133730724602</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1.5325174287902615E-2</v>
      </c>
      <c r="V510" s="27">
        <f t="shared" si="115"/>
        <v>1.5475976316813522E-2</v>
      </c>
      <c r="W510" s="27">
        <f t="shared" si="115"/>
        <v>1.5644550345677539E-2</v>
      </c>
      <c r="X510" s="27">
        <f t="shared" si="115"/>
        <v>1.584117190599053E-2</v>
      </c>
      <c r="Y510" s="27">
        <f t="shared" si="115"/>
        <v>1.60434078410156E-2</v>
      </c>
      <c r="Z510" s="27">
        <f t="shared" si="115"/>
        <v>1.6268700901828553E-2</v>
      </c>
      <c r="AA510" s="27">
        <f t="shared" si="115"/>
        <v>1.6495675967381506E-2</v>
      </c>
      <c r="AB510" s="27">
        <f t="shared" si="115"/>
        <v>1.6740954081123558E-2</v>
      </c>
      <c r="AC510" s="27">
        <f t="shared" si="115"/>
        <v>1.6988617314972129E-2</v>
      </c>
      <c r="AD510" s="27">
        <f t="shared" si="115"/>
        <v>1.7430529526644669E-2</v>
      </c>
      <c r="AE510" s="27">
        <f t="shared" si="115"/>
        <v>1.786935469015298E-2</v>
      </c>
      <c r="AF510" s="27">
        <f t="shared" si="115"/>
        <v>1.8332851900905632E-2</v>
      </c>
      <c r="AG510" s="27">
        <f t="shared" si="115"/>
        <v>1.8855723875500757E-2</v>
      </c>
      <c r="AH510" s="27">
        <f t="shared" si="115"/>
        <v>1.9364741578311039E-2</v>
      </c>
      <c r="AI510" s="27">
        <f t="shared" si="115"/>
        <v>1.9896424296321137E-2</v>
      </c>
      <c r="AJ510" s="27">
        <f t="shared" si="115"/>
        <v>2.046920298298515E-2</v>
      </c>
      <c r="AK510" s="27">
        <f t="shared" si="115"/>
        <v>2.1016030856532232E-2</v>
      </c>
      <c r="AL510" s="27">
        <f t="shared" si="115"/>
        <v>2.1570658614505935E-2</v>
      </c>
      <c r="AM510" s="27">
        <f t="shared" si="115"/>
        <v>2.2133264932907619E-2</v>
      </c>
      <c r="AN510" s="27">
        <f t="shared" si="115"/>
        <v>2.2716521998966156E-2</v>
      </c>
      <c r="AO510" s="27">
        <f t="shared" si="115"/>
        <v>2.3279839363666517E-2</v>
      </c>
      <c r="AP510" s="27">
        <f t="shared" si="115"/>
        <v>2.3858921870340458E-2</v>
      </c>
      <c r="AQ510" s="27">
        <f t="shared" si="115"/>
        <v>2.4454330697526477E-2</v>
      </c>
      <c r="AR510" s="27">
        <f t="shared" si="115"/>
        <v>2.5068857086753722E-2</v>
      </c>
      <c r="AS510" s="27">
        <f t="shared" si="115"/>
        <v>2.5679227781666765E-2</v>
      </c>
      <c r="AT510" s="27">
        <f t="shared" si="115"/>
        <v>2.5862730728208039E-2</v>
      </c>
      <c r="AU510" s="27">
        <f t="shared" si="115"/>
        <v>2.5979270751060095E-2</v>
      </c>
      <c r="AV510" s="27">
        <f t="shared" si="115"/>
        <v>2.6113652388892645E-2</v>
      </c>
      <c r="AW510" s="27">
        <f t="shared" si="115"/>
        <v>2.6226580797036117E-2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6.5613016308384037E-2</v>
      </c>
      <c r="V511" s="27">
        <f t="shared" si="115"/>
        <v>6.5341195892852283E-2</v>
      </c>
      <c r="W511" s="27">
        <f t="shared" si="115"/>
        <v>6.5282673409893577E-2</v>
      </c>
      <c r="X511" s="27">
        <f t="shared" si="115"/>
        <v>6.5553513508459005E-2</v>
      </c>
      <c r="Y511" s="27">
        <f t="shared" si="115"/>
        <v>6.6100165427140339E-2</v>
      </c>
      <c r="Z511" s="27">
        <f t="shared" si="115"/>
        <v>6.6905608941489364E-2</v>
      </c>
      <c r="AA511" s="27">
        <f t="shared" si="115"/>
        <v>6.7714448410675587E-2</v>
      </c>
      <c r="AB511" s="27">
        <f t="shared" si="115"/>
        <v>6.8718341720916176E-2</v>
      </c>
      <c r="AC511" s="27">
        <f t="shared" si="115"/>
        <v>6.9730078332659137E-2</v>
      </c>
      <c r="AD511" s="27">
        <f t="shared" si="115"/>
        <v>7.3109400756134729E-2</v>
      </c>
      <c r="AE511" s="27">
        <f t="shared" si="115"/>
        <v>7.6403607766856313E-2</v>
      </c>
      <c r="AF511" s="27">
        <f t="shared" si="115"/>
        <v>7.9926672802350787E-2</v>
      </c>
      <c r="AG511" s="27">
        <f t="shared" si="115"/>
        <v>8.4061335411502625E-2</v>
      </c>
      <c r="AH511" s="27">
        <f t="shared" si="115"/>
        <v>8.7984876488447827E-2</v>
      </c>
      <c r="AI511" s="27">
        <f t="shared" si="115"/>
        <v>9.2267654828285792E-2</v>
      </c>
      <c r="AJ511" s="27">
        <f t="shared" si="115"/>
        <v>9.6944658328121783E-2</v>
      </c>
      <c r="AK511" s="27">
        <f t="shared" si="115"/>
        <v>0.10128076123176481</v>
      </c>
      <c r="AL511" s="27">
        <f t="shared" si="115"/>
        <v>0.10564732933411043</v>
      </c>
      <c r="AM511" s="27">
        <f t="shared" si="115"/>
        <v>0.1100462911234374</v>
      </c>
      <c r="AN511" s="27">
        <f t="shared" si="115"/>
        <v>0.11476344819951216</v>
      </c>
      <c r="AO511" s="27">
        <f t="shared" si="115"/>
        <v>0.11921556116268929</v>
      </c>
      <c r="AP511" s="27">
        <f t="shared" si="115"/>
        <v>0.12378416657757875</v>
      </c>
      <c r="AQ511" s="27">
        <f t="shared" si="115"/>
        <v>0.12847363913490437</v>
      </c>
      <c r="AR511" s="27">
        <f t="shared" si="115"/>
        <v>0.1333115133963711</v>
      </c>
      <c r="AS511" s="27">
        <f t="shared" si="115"/>
        <v>0.13820507574001659</v>
      </c>
      <c r="AT511" s="27">
        <f t="shared" si="115"/>
        <v>0.13864843549930808</v>
      </c>
      <c r="AU511" s="27">
        <f t="shared" si="115"/>
        <v>0.13840380017689122</v>
      </c>
      <c r="AV511" s="27">
        <f t="shared" si="115"/>
        <v>0.13834680189775034</v>
      </c>
      <c r="AW511" s="27">
        <f t="shared" si="115"/>
        <v>0.13807555721135267</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6.6007517124244455</v>
      </c>
      <c r="W512" s="22">
        <f t="shared" si="116"/>
        <v>6.6002784832559032</v>
      </c>
      <c r="X512" s="22">
        <f t="shared" si="116"/>
        <v>6.5997148582591896</v>
      </c>
      <c r="Y512" s="22">
        <f t="shared" si="116"/>
        <v>6.599007137525664</v>
      </c>
      <c r="Z512" s="22">
        <f t="shared" si="116"/>
        <v>6.5982275724596908</v>
      </c>
      <c r="AA512" s="22">
        <f t="shared" si="116"/>
        <v>6.5973363206567672</v>
      </c>
      <c r="AB512" s="22">
        <f t="shared" si="116"/>
        <v>6.5964493805240059</v>
      </c>
      <c r="AC512" s="22">
        <f t="shared" si="116"/>
        <v>6.5954805991522667</v>
      </c>
      <c r="AD512" s="22">
        <f t="shared" si="116"/>
        <v>6.5945145730271486</v>
      </c>
      <c r="AE512" s="22">
        <f t="shared" si="116"/>
        <v>6.5925479257498747</v>
      </c>
      <c r="AF512" s="22">
        <f t="shared" si="116"/>
        <v>6.5906472764247885</v>
      </c>
      <c r="AG512" s="22">
        <f t="shared" si="116"/>
        <v>6.5886772588458173</v>
      </c>
      <c r="AH512" s="22">
        <f t="shared" si="116"/>
        <v>6.5864840426990678</v>
      </c>
      <c r="AI512" s="22">
        <f t="shared" si="116"/>
        <v>6.5844155786350456</v>
      </c>
      <c r="AJ512" s="22">
        <f t="shared" si="116"/>
        <v>6.5822701505167984</v>
      </c>
      <c r="AK512" s="22">
        <f t="shared" si="116"/>
        <v>6.5800096624760016</v>
      </c>
      <c r="AL512" s="22">
        <f t="shared" si="116"/>
        <v>6.5779218785415985</v>
      </c>
      <c r="AM512" s="22">
        <f t="shared" si="116"/>
        <v>6.5758590585708045</v>
      </c>
      <c r="AN512" s="22">
        <f t="shared" si="116"/>
        <v>6.5738200041774837</v>
      </c>
      <c r="AO512" s="22">
        <f t="shared" si="116"/>
        <v>6.5717279509176141</v>
      </c>
      <c r="AP512" s="22">
        <f t="shared" si="116"/>
        <v>6.5697660121399908</v>
      </c>
      <c r="AQ512" s="22">
        <f t="shared" si="116"/>
        <v>6.5677964767585859</v>
      </c>
      <c r="AR512" s="22">
        <f t="shared" si="116"/>
        <v>6.5658191596470648</v>
      </c>
      <c r="AS512" s="22">
        <f t="shared" si="116"/>
        <v>6.5638262853025298</v>
      </c>
      <c r="AT512" s="22">
        <f t="shared" si="116"/>
        <v>6.5618729804775473</v>
      </c>
      <c r="AU512" s="22">
        <f t="shared" si="116"/>
        <v>6.561377910368746</v>
      </c>
      <c r="AV512" s="22">
        <f t="shared" si="116"/>
        <v>6.5611086133274776</v>
      </c>
      <c r="AW512" s="22">
        <f t="shared" si="116"/>
        <v>6.5607818169023533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4.3564961302001354E-2</v>
      </c>
      <c r="W513" s="22">
        <f t="shared" si="117"/>
        <v>4.3561837989488969E-2</v>
      </c>
      <c r="X513" s="22">
        <f t="shared" si="117"/>
        <v>4.3558118064510654E-2</v>
      </c>
      <c r="Y513" s="22">
        <f t="shared" si="117"/>
        <v>4.3553447107669403E-2</v>
      </c>
      <c r="Z513" s="22">
        <f t="shared" si="117"/>
        <v>4.3548301978233964E-2</v>
      </c>
      <c r="AA513" s="22">
        <f t="shared" si="116"/>
        <v>4.3542419716334671E-2</v>
      </c>
      <c r="AB513" s="22">
        <f t="shared" si="116"/>
        <v>4.3536565911458443E-2</v>
      </c>
      <c r="AC513" s="22">
        <f t="shared" si="116"/>
        <v>4.3530171954404978E-2</v>
      </c>
      <c r="AD513" s="22">
        <f t="shared" si="116"/>
        <v>4.3523796181979192E-2</v>
      </c>
      <c r="AE513" s="22">
        <f t="shared" si="116"/>
        <v>4.3510816309949178E-2</v>
      </c>
      <c r="AF513" s="22">
        <f t="shared" si="116"/>
        <v>4.3498272024403609E-2</v>
      </c>
      <c r="AG513" s="22">
        <f t="shared" si="116"/>
        <v>4.3485269908382404E-2</v>
      </c>
      <c r="AH513" s="22">
        <f t="shared" si="116"/>
        <v>4.3470794681813855E-2</v>
      </c>
      <c r="AI513" s="22">
        <f t="shared" si="116"/>
        <v>4.3457142818991309E-2</v>
      </c>
      <c r="AJ513" s="22">
        <f t="shared" si="116"/>
        <v>4.3442982993410872E-2</v>
      </c>
      <c r="AK513" s="22">
        <f t="shared" si="116"/>
        <v>4.3428063772341617E-2</v>
      </c>
      <c r="AL513" s="22">
        <f t="shared" si="116"/>
        <v>4.341428439837456E-2</v>
      </c>
      <c r="AM513" s="22">
        <f t="shared" si="116"/>
        <v>4.3400669786567307E-2</v>
      </c>
      <c r="AN513" s="22">
        <f t="shared" si="116"/>
        <v>4.3387212027571391E-2</v>
      </c>
      <c r="AO513" s="22">
        <f t="shared" si="116"/>
        <v>4.3373404476056268E-2</v>
      </c>
      <c r="AP513" s="22">
        <f t="shared" si="116"/>
        <v>4.3360455680123942E-2</v>
      </c>
      <c r="AQ513" s="22">
        <f t="shared" si="116"/>
        <v>4.3347456746606679E-2</v>
      </c>
      <c r="AR513" s="22">
        <f t="shared" si="116"/>
        <v>4.3334406453670642E-2</v>
      </c>
      <c r="AS513" s="22">
        <f t="shared" si="116"/>
        <v>4.3321253482996702E-2</v>
      </c>
      <c r="AT513" s="22">
        <f t="shared" si="116"/>
        <v>4.3308361671151811E-2</v>
      </c>
      <c r="AU513" s="22">
        <f t="shared" si="116"/>
        <v>4.3305094208433745E-2</v>
      </c>
      <c r="AV513" s="22">
        <f t="shared" si="116"/>
        <v>4.3303316847961369E-2</v>
      </c>
      <c r="AW513" s="22">
        <f t="shared" si="116"/>
        <v>4.3301159991555531E-2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2.9920831317593892</v>
      </c>
      <c r="W514" s="22">
        <f t="shared" si="116"/>
        <v>2.9956160654028894</v>
      </c>
      <c r="X514" s="22">
        <f t="shared" si="116"/>
        <v>2.999823856987974</v>
      </c>
      <c r="Y514" s="22">
        <f t="shared" si="116"/>
        <v>3.0051074078675009</v>
      </c>
      <c r="Z514" s="22">
        <f t="shared" si="116"/>
        <v>3.0109273188788133</v>
      </c>
      <c r="AA514" s="22">
        <f t="shared" si="116"/>
        <v>3.0175810369686715</v>
      </c>
      <c r="AB514" s="22">
        <f t="shared" si="116"/>
        <v>3.024202565908769</v>
      </c>
      <c r="AC514" s="22">
        <f t="shared" si="116"/>
        <v>3.0314350877584868</v>
      </c>
      <c r="AD514" s="22">
        <f t="shared" si="116"/>
        <v>3.0386470400741876</v>
      </c>
      <c r="AE514" s="22">
        <f t="shared" si="116"/>
        <v>3.0533292168981085</v>
      </c>
      <c r="AF514" s="22">
        <f t="shared" si="116"/>
        <v>3.0675186802521446</v>
      </c>
      <c r="AG514" s="22">
        <f t="shared" si="116"/>
        <v>3.0822260183574164</v>
      </c>
      <c r="AH514" s="22">
        <f t="shared" si="116"/>
        <v>3.0985996648428551</v>
      </c>
      <c r="AI514" s="22">
        <f t="shared" si="116"/>
        <v>3.1140419637709953</v>
      </c>
      <c r="AJ514" s="22">
        <f t="shared" si="116"/>
        <v>3.1300588445605206</v>
      </c>
      <c r="AK514" s="22">
        <f t="shared" si="116"/>
        <v>3.1469347152399401</v>
      </c>
      <c r="AL514" s="22">
        <f t="shared" si="116"/>
        <v>3.162521248345938</v>
      </c>
      <c r="AM514" s="22">
        <f t="shared" si="116"/>
        <v>3.177921410803688</v>
      </c>
      <c r="AN514" s="22">
        <f t="shared" si="116"/>
        <v>3.1931441492694401</v>
      </c>
      <c r="AO514" s="22">
        <f t="shared" si="116"/>
        <v>3.2087625553971719</v>
      </c>
      <c r="AP514" s="22">
        <f t="shared" si="116"/>
        <v>3.2234095805061624</v>
      </c>
      <c r="AQ514" s="22">
        <f t="shared" si="116"/>
        <v>3.2381133187234368</v>
      </c>
      <c r="AR514" s="22">
        <f t="shared" si="116"/>
        <v>3.2528751521257839</v>
      </c>
      <c r="AS514" s="22">
        <f t="shared" si="116"/>
        <v>3.2677531294084665</v>
      </c>
      <c r="AT514" s="22">
        <f t="shared" si="116"/>
        <v>3.2823356969907755</v>
      </c>
      <c r="AU514" s="22">
        <f t="shared" si="116"/>
        <v>3.2860316860792262</v>
      </c>
      <c r="AV514" s="22">
        <f t="shared" si="116"/>
        <v>3.2880421466349921</v>
      </c>
      <c r="AW514" s="22">
        <f t="shared" si="116"/>
        <v>3.2904818738573378</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0.32597623656611813</v>
      </c>
      <c r="V515" s="22">
        <f t="shared" si="116"/>
        <v>0.32669963700008048</v>
      </c>
      <c r="W515" s="22">
        <f t="shared" si="116"/>
        <v>0.32769408884254947</v>
      </c>
      <c r="X515" s="22">
        <f t="shared" si="116"/>
        <v>0.32908091691708596</v>
      </c>
      <c r="Y515" s="22">
        <f t="shared" si="116"/>
        <v>0.33048218535590351</v>
      </c>
      <c r="Z515" s="22">
        <f t="shared" si="116"/>
        <v>0.33219997258327627</v>
      </c>
      <c r="AA515" s="22">
        <f t="shared" si="116"/>
        <v>0.33396502638692988</v>
      </c>
      <c r="AB515" s="22">
        <f t="shared" si="116"/>
        <v>0.3359787314923427</v>
      </c>
      <c r="AC515" s="22">
        <f t="shared" si="116"/>
        <v>0.3380423415403031</v>
      </c>
      <c r="AD515" s="22">
        <f t="shared" si="116"/>
        <v>0.34240937791750115</v>
      </c>
      <c r="AE515" s="22">
        <f t="shared" si="116"/>
        <v>0.34673617337200874</v>
      </c>
      <c r="AF515" s="22">
        <f t="shared" si="116"/>
        <v>0.35135697598400939</v>
      </c>
      <c r="AG515" s="22">
        <f t="shared" si="116"/>
        <v>0.35668385844634987</v>
      </c>
      <c r="AH515" s="22">
        <f t="shared" si="116"/>
        <v>0.36183388664803473</v>
      </c>
      <c r="AI515" s="22">
        <f t="shared" si="116"/>
        <v>0.36717393728353659</v>
      </c>
      <c r="AJ515" s="22">
        <f t="shared" si="116"/>
        <v>0.37298827155953246</v>
      </c>
      <c r="AK515" s="22">
        <f t="shared" si="116"/>
        <v>0.37848018465288702</v>
      </c>
      <c r="AL515" s="22">
        <f t="shared" si="116"/>
        <v>0.38405022698338281</v>
      </c>
      <c r="AM515" s="22">
        <f t="shared" si="116"/>
        <v>0.38969969690443573</v>
      </c>
      <c r="AN515" s="22">
        <f t="shared" si="116"/>
        <v>0.39551104991856234</v>
      </c>
      <c r="AO515" s="22">
        <f t="shared" si="116"/>
        <v>0.40107398201650862</v>
      </c>
      <c r="AP515" s="22">
        <f t="shared" si="116"/>
        <v>0.40680522922380336</v>
      </c>
      <c r="AQ515" s="22">
        <f t="shared" si="116"/>
        <v>0.41270967779038581</v>
      </c>
      <c r="AR515" s="22">
        <f t="shared" si="116"/>
        <v>0.41881789946779274</v>
      </c>
      <c r="AS515" s="22">
        <f t="shared" si="116"/>
        <v>0.42479530255222547</v>
      </c>
      <c r="AT515" s="22">
        <f t="shared" si="116"/>
        <v>0.4258678570884521</v>
      </c>
      <c r="AU515" s="22">
        <f t="shared" si="116"/>
        <v>0.42618917461826755</v>
      </c>
      <c r="AV515" s="22">
        <f t="shared" si="116"/>
        <v>0.42673066696139056</v>
      </c>
      <c r="AW515" s="22">
        <f t="shared" si="116"/>
        <v>0.42704399137945392</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0.95314498551395777</v>
      </c>
      <c r="V516" s="22">
        <f t="shared" si="116"/>
        <v>0.95526018723360828</v>
      </c>
      <c r="W516" s="22">
        <f t="shared" si="116"/>
        <v>0.95816793534730293</v>
      </c>
      <c r="X516" s="22">
        <f t="shared" si="116"/>
        <v>0.96222298009209484</v>
      </c>
      <c r="Y516" s="22">
        <f t="shared" si="116"/>
        <v>0.96632024803986749</v>
      </c>
      <c r="Z516" s="22">
        <f t="shared" si="116"/>
        <v>0.97134300767166737</v>
      </c>
      <c r="AA516" s="22">
        <f t="shared" si="116"/>
        <v>0.97650397339063155</v>
      </c>
      <c r="AB516" s="22">
        <f t="shared" si="116"/>
        <v>0.98239198824639784</v>
      </c>
      <c r="AC516" s="22">
        <f t="shared" si="116"/>
        <v>0.98842592369515803</v>
      </c>
      <c r="AD516" s="22">
        <f t="shared" si="116"/>
        <v>1.0011950103878902</v>
      </c>
      <c r="AE516" s="22">
        <f t="shared" si="116"/>
        <v>1.0138464337991548</v>
      </c>
      <c r="AF516" s="22">
        <f t="shared" si="116"/>
        <v>1.027357525543368</v>
      </c>
      <c r="AG516" s="22">
        <f t="shared" si="116"/>
        <v>1.0429331741271022</v>
      </c>
      <c r="AH516" s="22">
        <f t="shared" si="116"/>
        <v>1.0579917060231707</v>
      </c>
      <c r="AI516" s="22">
        <f t="shared" si="116"/>
        <v>1.0736058579602454</v>
      </c>
      <c r="AJ516" s="22">
        <f t="shared" si="116"/>
        <v>1.0906068013960208</v>
      </c>
      <c r="AK516" s="22">
        <f t="shared" si="116"/>
        <v>1.1066649947200229</v>
      </c>
      <c r="AL516" s="22">
        <f t="shared" si="116"/>
        <v>1.1229516356492486</v>
      </c>
      <c r="AM516" s="22">
        <f t="shared" si="116"/>
        <v>1.1394705205311262</v>
      </c>
      <c r="AN516" s="22">
        <f t="shared" si="116"/>
        <v>1.1564627468443551</v>
      </c>
      <c r="AO516" s="22">
        <f t="shared" si="116"/>
        <v>1.1727285976614799</v>
      </c>
      <c r="AP516" s="22">
        <f t="shared" si="116"/>
        <v>1.1894865969374968</v>
      </c>
      <c r="AQ516" s="22">
        <f t="shared" si="116"/>
        <v>1.2067510319243755</v>
      </c>
      <c r="AR516" s="22">
        <f t="shared" si="116"/>
        <v>1.2246112935298172</v>
      </c>
      <c r="AS516" s="22">
        <f t="shared" si="116"/>
        <v>1.2420890453939994</v>
      </c>
      <c r="AT516" s="22">
        <f t="shared" si="116"/>
        <v>1.24522516350084</v>
      </c>
      <c r="AU516" s="22">
        <f t="shared" si="116"/>
        <v>1.2461646865640166</v>
      </c>
      <c r="AV516" s="22">
        <f t="shared" si="116"/>
        <v>1.2477479943442977</v>
      </c>
      <c r="AW516" s="22">
        <f t="shared" si="116"/>
        <v>1.248664145782397</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5.0987882526188445E-2</v>
      </c>
      <c r="V517" s="22">
        <f t="shared" si="116"/>
        <v>5.1101033891867161E-2</v>
      </c>
      <c r="W517" s="22">
        <f t="shared" si="116"/>
        <v>5.1256582020945206E-2</v>
      </c>
      <c r="X517" s="22">
        <f t="shared" si="116"/>
        <v>5.1473504050886305E-2</v>
      </c>
      <c r="Y517" s="22">
        <f t="shared" si="116"/>
        <v>5.1692684784116205E-2</v>
      </c>
      <c r="Z517" s="22">
        <f t="shared" si="116"/>
        <v>5.1961374104162718E-2</v>
      </c>
      <c r="AA517" s="22">
        <f t="shared" si="116"/>
        <v>5.2237456670613344E-2</v>
      </c>
      <c r="AB517" s="22">
        <f t="shared" si="116"/>
        <v>5.255243226649961E-2</v>
      </c>
      <c r="AC517" s="22">
        <f t="shared" si="116"/>
        <v>5.28752137913545E-2</v>
      </c>
      <c r="AD517" s="22">
        <f t="shared" si="116"/>
        <v>5.3558287932383181E-2</v>
      </c>
      <c r="AE517" s="22">
        <f t="shared" si="116"/>
        <v>5.4235067751284276E-2</v>
      </c>
      <c r="AF517" s="22">
        <f t="shared" si="116"/>
        <v>5.4957834978856722E-2</v>
      </c>
      <c r="AG517" s="22">
        <f t="shared" si="116"/>
        <v>5.5791044356576308E-2</v>
      </c>
      <c r="AH517" s="22">
        <f t="shared" si="116"/>
        <v>5.6596590907209005E-2</v>
      </c>
      <c r="AI517" s="22">
        <f t="shared" si="116"/>
        <v>5.7431859997235581E-2</v>
      </c>
      <c r="AJ517" s="22">
        <f t="shared" si="116"/>
        <v>5.8341314613177618E-2</v>
      </c>
      <c r="AK517" s="22">
        <f t="shared" si="116"/>
        <v>5.9200337413728314E-2</v>
      </c>
      <c r="AL517" s="22">
        <f t="shared" si="116"/>
        <v>6.00715808730828E-2</v>
      </c>
      <c r="AM517" s="22">
        <f t="shared" si="116"/>
        <v>6.0955248074423256E-2</v>
      </c>
      <c r="AN517" s="22">
        <f t="shared" si="116"/>
        <v>6.1864236373459565E-2</v>
      </c>
      <c r="AO517" s="22">
        <f t="shared" si="116"/>
        <v>6.273436767903931E-2</v>
      </c>
      <c r="AP517" s="22">
        <f t="shared" si="116"/>
        <v>6.3630826152247133E-2</v>
      </c>
      <c r="AQ517" s="22">
        <f t="shared" si="116"/>
        <v>6.4554376080506265E-2</v>
      </c>
      <c r="AR517" s="22">
        <f t="shared" si="116"/>
        <v>6.5509799373358393E-2</v>
      </c>
      <c r="AS517" s="22">
        <f t="shared" si="116"/>
        <v>6.6444760551790549E-2</v>
      </c>
      <c r="AT517" s="22">
        <f t="shared" si="116"/>
        <v>6.66125251878638E-2</v>
      </c>
      <c r="AU517" s="22">
        <f t="shared" si="116"/>
        <v>6.6662784374350609E-2</v>
      </c>
      <c r="AV517" s="22">
        <f t="shared" si="116"/>
        <v>6.6747482413296103E-2</v>
      </c>
      <c r="AW517" s="22">
        <f t="shared" si="116"/>
        <v>6.6796491349619486E-2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0.32516446366729418</v>
      </c>
      <c r="V518" s="22">
        <f t="shared" si="116"/>
        <v>0.32161835754447049</v>
      </c>
      <c r="W518" s="22">
        <f t="shared" si="116"/>
        <v>0.31879989357470184</v>
      </c>
      <c r="X518" s="22">
        <f t="shared" si="116"/>
        <v>0.31703851740880723</v>
      </c>
      <c r="Y518" s="22">
        <f t="shared" si="116"/>
        <v>0.31584155353628157</v>
      </c>
      <c r="Z518" s="22">
        <f t="shared" si="116"/>
        <v>0.31542333741744427</v>
      </c>
      <c r="AA518" s="22">
        <f t="shared" si="116"/>
        <v>0.31499718495892426</v>
      </c>
      <c r="AB518" s="22">
        <f t="shared" si="116"/>
        <v>0.31512267478555672</v>
      </c>
      <c r="AC518" s="22">
        <f t="shared" si="116"/>
        <v>0.31523579513435995</v>
      </c>
      <c r="AD518" s="22">
        <f t="shared" si="116"/>
        <v>0.31916892776149813</v>
      </c>
      <c r="AE518" s="22">
        <f t="shared" si="116"/>
        <v>0.32251851095624262</v>
      </c>
      <c r="AF518" s="22">
        <f t="shared" si="116"/>
        <v>0.32615668108522727</v>
      </c>
      <c r="AG518" s="22">
        <f t="shared" si="116"/>
        <v>0.3310682325494565</v>
      </c>
      <c r="AH518" s="22">
        <f t="shared" si="116"/>
        <v>0.33500217866628129</v>
      </c>
      <c r="AI518" s="22">
        <f t="shared" si="116"/>
        <v>0.33927317037971827</v>
      </c>
      <c r="AJ518" s="22">
        <f t="shared" si="116"/>
        <v>0.34410160376720783</v>
      </c>
      <c r="AK518" s="22">
        <f t="shared" si="116"/>
        <v>0.34762564965784504</v>
      </c>
      <c r="AL518" s="22">
        <f t="shared" si="116"/>
        <v>0.35079318781439139</v>
      </c>
      <c r="AM518" s="22">
        <f t="shared" si="116"/>
        <v>0.35360661521926884</v>
      </c>
      <c r="AN518" s="22">
        <f t="shared" si="116"/>
        <v>0.35838624445989831</v>
      </c>
      <c r="AO518" s="22">
        <f t="shared" si="116"/>
        <v>0.36221485225748246</v>
      </c>
      <c r="AP518" s="22">
        <f t="shared" si="116"/>
        <v>0.36597283410645065</v>
      </c>
      <c r="AQ518" s="22">
        <f t="shared" si="116"/>
        <v>0.36965745482817469</v>
      </c>
      <c r="AR518" s="22">
        <f t="shared" si="116"/>
        <v>0.37331483807251847</v>
      </c>
      <c r="AS518" s="22">
        <f t="shared" si="116"/>
        <v>0.37659810954383977</v>
      </c>
      <c r="AT518" s="22">
        <f t="shared" si="116"/>
        <v>0.37039897180794035</v>
      </c>
      <c r="AU518" s="22">
        <f t="shared" si="116"/>
        <v>0.36282453701960099</v>
      </c>
      <c r="AV518" s="22">
        <f t="shared" si="116"/>
        <v>0.35568293688759689</v>
      </c>
      <c r="AW518" s="22">
        <f t="shared" si="116"/>
        <v>0.34817386081172674</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2.1625877622004555</v>
      </c>
      <c r="V519" s="22">
        <f t="shared" si="118"/>
        <v>2.1390034946633691</v>
      </c>
      <c r="W519" s="22">
        <f t="shared" si="118"/>
        <v>2.120258593635497</v>
      </c>
      <c r="X519" s="22">
        <f t="shared" si="118"/>
        <v>2.1085441199871933</v>
      </c>
      <c r="Y519" s="22">
        <f t="shared" si="118"/>
        <v>2.1005834117556552</v>
      </c>
      <c r="Z519" s="22">
        <f t="shared" si="118"/>
        <v>2.0978019606390341</v>
      </c>
      <c r="AA519" s="22">
        <f t="shared" si="118"/>
        <v>2.0949677269062552</v>
      </c>
      <c r="AB519" s="22">
        <f t="shared" si="118"/>
        <v>2.0958023284500262</v>
      </c>
      <c r="AC519" s="22">
        <f t="shared" si="118"/>
        <v>2.0965546636813071</v>
      </c>
      <c r="AD519" s="22">
        <f t="shared" si="118"/>
        <v>2.1227129479865181</v>
      </c>
      <c r="AE519" s="22">
        <f t="shared" si="118"/>
        <v>2.144990190535502</v>
      </c>
      <c r="AF519" s="22">
        <f t="shared" si="118"/>
        <v>2.1691867528197375</v>
      </c>
      <c r="AG519" s="22">
        <f t="shared" si="118"/>
        <v>2.2018522568239756</v>
      </c>
      <c r="AH519" s="22">
        <f t="shared" si="118"/>
        <v>2.2280159514462325</v>
      </c>
      <c r="AI519" s="22">
        <f t="shared" si="118"/>
        <v>2.2564212522831317</v>
      </c>
      <c r="AJ519" s="22">
        <f t="shared" si="118"/>
        <v>2.2885339586859725</v>
      </c>
      <c r="AK519" s="22">
        <f t="shared" si="118"/>
        <v>2.3119715091199051</v>
      </c>
      <c r="AL519" s="22">
        <f t="shared" si="118"/>
        <v>2.3330380155160624</v>
      </c>
      <c r="AM519" s="22">
        <f t="shared" si="118"/>
        <v>2.3517494196068016</v>
      </c>
      <c r="AN519" s="22">
        <f t="shared" si="118"/>
        <v>2.3835375417990745</v>
      </c>
      <c r="AO519" s="22">
        <f t="shared" si="118"/>
        <v>2.4090006575280825</v>
      </c>
      <c r="AP519" s="22">
        <f t="shared" si="118"/>
        <v>2.4339940576847026</v>
      </c>
      <c r="AQ519" s="22">
        <f t="shared" si="118"/>
        <v>2.4584995512779502</v>
      </c>
      <c r="AR519" s="22">
        <f t="shared" si="118"/>
        <v>2.4828238952012995</v>
      </c>
      <c r="AS519" s="22">
        <f t="shared" si="118"/>
        <v>2.5046601150138263</v>
      </c>
      <c r="AT519" s="22">
        <f t="shared" si="118"/>
        <v>2.4634311957996768</v>
      </c>
      <c r="AU519" s="22">
        <f t="shared" si="118"/>
        <v>2.41305551884499</v>
      </c>
      <c r="AV519" s="22">
        <f t="shared" si="118"/>
        <v>2.3655585172544238</v>
      </c>
      <c r="AW519" s="22">
        <f t="shared" si="118"/>
        <v>2.3156175247979878</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0.40488405007514677</v>
      </c>
      <c r="V520" s="22">
        <f t="shared" si="118"/>
        <v>0.40986348765236291</v>
      </c>
      <c r="W520" s="22">
        <f t="shared" si="118"/>
        <v>0.41569058377599444</v>
      </c>
      <c r="X520" s="22">
        <f t="shared" si="118"/>
        <v>0.42287337687881998</v>
      </c>
      <c r="Y520" s="22">
        <f t="shared" si="118"/>
        <v>0.43083948909294068</v>
      </c>
      <c r="Z520" s="22">
        <f t="shared" si="118"/>
        <v>0.43994434757272466</v>
      </c>
      <c r="AA520" s="22">
        <f t="shared" si="118"/>
        <v>0.44914387642432319</v>
      </c>
      <c r="AB520" s="22">
        <f t="shared" si="118"/>
        <v>0.45925869645881551</v>
      </c>
      <c r="AC520" s="22">
        <f t="shared" si="118"/>
        <v>0.46950747064421172</v>
      </c>
      <c r="AD520" s="22">
        <f t="shared" si="118"/>
        <v>0.4911298246659957</v>
      </c>
      <c r="AE520" s="22">
        <f t="shared" si="118"/>
        <v>0.51277376246560891</v>
      </c>
      <c r="AF520" s="22">
        <f t="shared" si="118"/>
        <v>0.53583187032759139</v>
      </c>
      <c r="AG520" s="22">
        <f t="shared" si="118"/>
        <v>0.56207643628355086</v>
      </c>
      <c r="AH520" s="22">
        <f t="shared" si="118"/>
        <v>0.58783353973330543</v>
      </c>
      <c r="AI520" s="22">
        <f t="shared" si="118"/>
        <v>0.61538528738750753</v>
      </c>
      <c r="AJ520" s="22">
        <f t="shared" si="118"/>
        <v>0.64527661326693864</v>
      </c>
      <c r="AK520" s="22">
        <f t="shared" si="118"/>
        <v>0.67408134085626836</v>
      </c>
      <c r="AL520" s="22">
        <f t="shared" si="118"/>
        <v>0.70352819443026682</v>
      </c>
      <c r="AM520" s="22">
        <f t="shared" si="118"/>
        <v>0.73363212375574727</v>
      </c>
      <c r="AN520" s="22">
        <f t="shared" si="118"/>
        <v>0.76452787642144748</v>
      </c>
      <c r="AO520" s="22">
        <f t="shared" si="118"/>
        <v>0.79457240409376606</v>
      </c>
      <c r="AP520" s="22">
        <f t="shared" si="118"/>
        <v>0.82563458221528374</v>
      </c>
      <c r="AQ520" s="22">
        <f t="shared" si="118"/>
        <v>0.85775303306019013</v>
      </c>
      <c r="AR520" s="22">
        <f t="shared" si="118"/>
        <v>0.89108515119874909</v>
      </c>
      <c r="AS520" s="22">
        <f t="shared" si="118"/>
        <v>0.92483899080099408</v>
      </c>
      <c r="AT520" s="22">
        <f t="shared" si="118"/>
        <v>0.93598793483320897</v>
      </c>
      <c r="AU520" s="22">
        <f t="shared" si="118"/>
        <v>0.94359082835355401</v>
      </c>
      <c r="AV520" s="22">
        <f t="shared" si="118"/>
        <v>0.95217451073973358</v>
      </c>
      <c r="AW520" s="22">
        <f t="shared" si="118"/>
        <v>0.95962583467377616</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5.9727899526368568E-2</v>
      </c>
      <c r="V521" s="22">
        <f t="shared" si="118"/>
        <v>5.9836675729280198E-2</v>
      </c>
      <c r="W521" s="22">
        <f t="shared" si="118"/>
        <v>5.9959249399707856E-2</v>
      </c>
      <c r="X521" s="22">
        <f t="shared" si="118"/>
        <v>6.0095351868613554E-2</v>
      </c>
      <c r="Y521" s="22">
        <f t="shared" si="118"/>
        <v>6.0177634005082255E-2</v>
      </c>
      <c r="Z521" s="22">
        <f t="shared" si="118"/>
        <v>6.0271320258102265E-2</v>
      </c>
      <c r="AA521" s="22">
        <f t="shared" si="118"/>
        <v>6.0374981580126101E-2</v>
      </c>
      <c r="AB521" s="22">
        <f t="shared" si="118"/>
        <v>6.0488842365611209E-2</v>
      </c>
      <c r="AC521" s="22">
        <f t="shared" si="118"/>
        <v>6.0611811942094841E-2</v>
      </c>
      <c r="AD521" s="22">
        <f t="shared" si="118"/>
        <v>6.06983759275012E-2</v>
      </c>
      <c r="AE521" s="22">
        <f t="shared" si="118"/>
        <v>6.0792530225501393E-2</v>
      </c>
      <c r="AF521" s="22">
        <f t="shared" si="118"/>
        <v>6.0895083008995501E-2</v>
      </c>
      <c r="AG521" s="22">
        <f t="shared" si="118"/>
        <v>6.1007134766683534E-2</v>
      </c>
      <c r="AH521" s="22">
        <f t="shared" si="118"/>
        <v>6.1125412792503671E-2</v>
      </c>
      <c r="AI521" s="22">
        <f t="shared" si="118"/>
        <v>6.1201054673147869E-2</v>
      </c>
      <c r="AJ521" s="22">
        <f t="shared" si="118"/>
        <v>6.1284263591400136E-2</v>
      </c>
      <c r="AK521" s="22">
        <f t="shared" si="118"/>
        <v>6.1372109438900577E-2</v>
      </c>
      <c r="AL521" s="22">
        <f t="shared" si="118"/>
        <v>6.1465744375397952E-2</v>
      </c>
      <c r="AM521" s="22">
        <f t="shared" si="118"/>
        <v>6.15649807034492E-2</v>
      </c>
      <c r="AN521" s="22">
        <f t="shared" si="118"/>
        <v>6.1623491081048712E-2</v>
      </c>
      <c r="AO521" s="22">
        <f t="shared" si="118"/>
        <v>6.1685855939589557E-2</v>
      </c>
      <c r="AP521" s="22">
        <f t="shared" si="118"/>
        <v>6.1753325345994238E-2</v>
      </c>
      <c r="AQ521" s="22">
        <f t="shared" si="118"/>
        <v>6.1825763222221122E-2</v>
      </c>
      <c r="AR521" s="22">
        <f t="shared" si="118"/>
        <v>6.190313080298479E-2</v>
      </c>
      <c r="AS521" s="22">
        <f t="shared" si="118"/>
        <v>6.1937271693977246E-2</v>
      </c>
      <c r="AT521" s="22">
        <f t="shared" si="118"/>
        <v>6.1958552786276926E-2</v>
      </c>
      <c r="AU521" s="22">
        <f t="shared" si="118"/>
        <v>6.1980930819069795E-2</v>
      </c>
      <c r="AV521" s="22">
        <f t="shared" si="118"/>
        <v>6.2007580683895905E-2</v>
      </c>
      <c r="AW521" s="22">
        <f t="shared" si="118"/>
        <v>6.203687329368316E-2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4.8610391330714729E-2</v>
      </c>
      <c r="V522" s="22">
        <f t="shared" si="118"/>
        <v>4.8698920373807381E-2</v>
      </c>
      <c r="W522" s="22">
        <f t="shared" si="118"/>
        <v>4.8798678679952065E-2</v>
      </c>
      <c r="X522" s="22">
        <f t="shared" si="118"/>
        <v>4.8909447589072369E-2</v>
      </c>
      <c r="Y522" s="22">
        <f t="shared" si="118"/>
        <v>4.8976414063450151E-2</v>
      </c>
      <c r="Z522" s="22">
        <f t="shared" si="118"/>
        <v>4.9052661938525685E-2</v>
      </c>
      <c r="AA522" s="22">
        <f t="shared" si="118"/>
        <v>4.9137028163847463E-2</v>
      </c>
      <c r="AB522" s="22">
        <f t="shared" si="118"/>
        <v>4.9229695366001629E-2</v>
      </c>
      <c r="AC522" s="22">
        <f t="shared" si="118"/>
        <v>4.9329775885859906E-2</v>
      </c>
      <c r="AD522" s="22">
        <f t="shared" si="118"/>
        <v>4.9400227203236169E-2</v>
      </c>
      <c r="AE522" s="22">
        <f t="shared" si="118"/>
        <v>4.9476856003303669E-2</v>
      </c>
      <c r="AF522" s="22">
        <f t="shared" si="118"/>
        <v>4.9560320028947183E-2</v>
      </c>
      <c r="AG522" s="22">
        <f t="shared" si="118"/>
        <v>4.9651514928377813E-2</v>
      </c>
      <c r="AH522" s="22">
        <f t="shared" si="118"/>
        <v>4.9747777163724013E-2</v>
      </c>
      <c r="AI522" s="22">
        <f t="shared" si="118"/>
        <v>4.9809339372478424E-2</v>
      </c>
      <c r="AJ522" s="22">
        <f t="shared" si="118"/>
        <v>4.9877060121249484E-2</v>
      </c>
      <c r="AK522" s="22">
        <f t="shared" si="118"/>
        <v>4.9948554700125304E-2</v>
      </c>
      <c r="AL522" s="22">
        <f t="shared" si="118"/>
        <v>5.0024760810526939E-2</v>
      </c>
      <c r="AM522" s="22">
        <f t="shared" si="118"/>
        <v>5.0105525692249665E-2</v>
      </c>
      <c r="AN522" s="22">
        <f t="shared" si="118"/>
        <v>5.015314518623111E-2</v>
      </c>
      <c r="AO522" s="22">
        <f t="shared" si="118"/>
        <v>5.0203901703754654E-2</v>
      </c>
      <c r="AP522" s="22">
        <f t="shared" si="118"/>
        <v>5.0258812629372172E-2</v>
      </c>
      <c r="AQ522" s="22">
        <f t="shared" si="118"/>
        <v>5.0317767214055016E-2</v>
      </c>
      <c r="AR522" s="22">
        <f t="shared" si="118"/>
        <v>5.0380733908130228E-2</v>
      </c>
      <c r="AS522" s="22">
        <f t="shared" si="118"/>
        <v>5.0408519952586543E-2</v>
      </c>
      <c r="AT522" s="22">
        <f t="shared" si="118"/>
        <v>5.042583986895454E-2</v>
      </c>
      <c r="AU522" s="22">
        <f t="shared" si="118"/>
        <v>5.0444052545775574E-2</v>
      </c>
      <c r="AV522" s="22">
        <f t="shared" si="118"/>
        <v>5.0465741913196513E-2</v>
      </c>
      <c r="AW522" s="22">
        <f t="shared" si="118"/>
        <v>5.0489582115784373E-2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7.5542064381065093E-3</v>
      </c>
      <c r="V523" s="22">
        <f t="shared" si="118"/>
        <v>7.5782813675955053E-3</v>
      </c>
      <c r="W523" s="22">
        <f t="shared" si="118"/>
        <v>7.6044384869322105E-3</v>
      </c>
      <c r="X523" s="22">
        <f t="shared" si="118"/>
        <v>7.6326502436862044E-3</v>
      </c>
      <c r="Y523" s="22">
        <f t="shared" si="118"/>
        <v>7.6502183183195108E-3</v>
      </c>
      <c r="Z523" s="22">
        <f t="shared" si="118"/>
        <v>7.6695343884536143E-3</v>
      </c>
      <c r="AA523" s="22">
        <f t="shared" si="118"/>
        <v>7.6903444181301598E-3</v>
      </c>
      <c r="AB523" s="22">
        <f t="shared" si="118"/>
        <v>7.7127045569016627E-3</v>
      </c>
      <c r="AC523" s="22">
        <f t="shared" si="118"/>
        <v>7.7364223542177131E-3</v>
      </c>
      <c r="AD523" s="22">
        <f t="shared" si="118"/>
        <v>7.7530063506026335E-3</v>
      </c>
      <c r="AE523" s="22">
        <f t="shared" si="118"/>
        <v>7.7707203598988521E-3</v>
      </c>
      <c r="AF523" s="22">
        <f t="shared" si="118"/>
        <v>7.7897236704747713E-3</v>
      </c>
      <c r="AG523" s="22">
        <f t="shared" si="118"/>
        <v>7.8102274542581739E-3</v>
      </c>
      <c r="AH523" s="22">
        <f t="shared" si="118"/>
        <v>7.8316297580619931E-3</v>
      </c>
      <c r="AI523" s="22">
        <f t="shared" si="118"/>
        <v>7.8448990385486181E-3</v>
      </c>
      <c r="AJ523" s="22">
        <f t="shared" si="118"/>
        <v>7.8593617227037914E-3</v>
      </c>
      <c r="AK523" s="22">
        <f t="shared" si="118"/>
        <v>7.8744810835778938E-3</v>
      </c>
      <c r="AL523" s="22">
        <f t="shared" si="118"/>
        <v>7.8904746921901088E-3</v>
      </c>
      <c r="AM523" s="22">
        <f t="shared" si="118"/>
        <v>7.9073119262949854E-3</v>
      </c>
      <c r="AN523" s="22">
        <f t="shared" si="118"/>
        <v>7.9165040970348727E-3</v>
      </c>
      <c r="AO523" s="22">
        <f t="shared" si="118"/>
        <v>7.9262563140872124E-3</v>
      </c>
      <c r="AP523" s="22">
        <f t="shared" si="118"/>
        <v>7.9368004966482338E-3</v>
      </c>
      <c r="AQ523" s="22">
        <f t="shared" si="118"/>
        <v>7.9481138267067097E-3</v>
      </c>
      <c r="AR523" s="22">
        <f t="shared" si="118"/>
        <v>7.9601910376334382E-3</v>
      </c>
      <c r="AS523" s="22">
        <f t="shared" si="118"/>
        <v>7.96428083472254E-3</v>
      </c>
      <c r="AT523" s="22">
        <f t="shared" si="118"/>
        <v>7.9659377902861934E-3</v>
      </c>
      <c r="AU523" s="22">
        <f t="shared" si="118"/>
        <v>7.9677064881148139E-3</v>
      </c>
      <c r="AV523" s="22">
        <f t="shared" si="118"/>
        <v>7.9701645495979506E-3</v>
      </c>
      <c r="AW523" s="22">
        <f t="shared" si="118"/>
        <v>7.9730181485450462E-3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9.1149503577846708E-2</v>
      </c>
      <c r="V524" s="22">
        <f t="shared" si="118"/>
        <v>9.1439993107034628E-2</v>
      </c>
      <c r="W524" s="22">
        <f t="shared" si="118"/>
        <v>9.1755606462600364E-2</v>
      </c>
      <c r="X524" s="22">
        <f t="shared" si="118"/>
        <v>9.2096011195281977E-2</v>
      </c>
      <c r="Y524" s="22">
        <f t="shared" si="118"/>
        <v>9.2307988627294835E-2</v>
      </c>
      <c r="Z524" s="22">
        <f t="shared" si="118"/>
        <v>9.2541057476845587E-2</v>
      </c>
      <c r="AA524" s="22">
        <f t="shared" si="118"/>
        <v>9.2792152530971853E-2</v>
      </c>
      <c r="AB524" s="22">
        <f t="shared" si="118"/>
        <v>9.306195129350936E-2</v>
      </c>
      <c r="AC524" s="22">
        <f t="shared" si="118"/>
        <v>9.3348131644686E-2</v>
      </c>
      <c r="AD524" s="22">
        <f t="shared" si="118"/>
        <v>9.3548235130102658E-2</v>
      </c>
      <c r="AE524" s="22">
        <f t="shared" si="118"/>
        <v>9.376197341842625E-2</v>
      </c>
      <c r="AF524" s="22">
        <f t="shared" si="118"/>
        <v>9.3991268492571042E-2</v>
      </c>
      <c r="AG524" s="22">
        <f t="shared" si="118"/>
        <v>9.4238668365560607E-2</v>
      </c>
      <c r="AH524" s="22">
        <f t="shared" si="118"/>
        <v>9.4496909834485776E-2</v>
      </c>
      <c r="AI524" s="22">
        <f t="shared" si="118"/>
        <v>9.46570177609901E-2</v>
      </c>
      <c r="AJ524" s="22">
        <f t="shared" si="118"/>
        <v>9.4831525367043507E-2</v>
      </c>
      <c r="AK524" s="22">
        <f t="shared" si="118"/>
        <v>9.5013956473391989E-2</v>
      </c>
      <c r="AL524" s="22">
        <f t="shared" si="118"/>
        <v>9.5206936304876089E-2</v>
      </c>
      <c r="AM524" s="22">
        <f t="shared" si="118"/>
        <v>9.5410095371663298E-2</v>
      </c>
      <c r="AN524" s="22">
        <f t="shared" si="118"/>
        <v>9.5521008649796235E-2</v>
      </c>
      <c r="AO524" s="22">
        <f t="shared" si="118"/>
        <v>9.5638679480000252E-2</v>
      </c>
      <c r="AP524" s="22">
        <f t="shared" si="118"/>
        <v>9.5765906213072141E-2</v>
      </c>
      <c r="AQ524" s="22">
        <f t="shared" si="118"/>
        <v>9.5902413525533289E-2</v>
      </c>
      <c r="AR524" s="22">
        <f t="shared" si="118"/>
        <v>9.6048137869922806E-2</v>
      </c>
      <c r="AS524" s="22">
        <f t="shared" si="118"/>
        <v>9.6097485604520763E-2</v>
      </c>
      <c r="AT524" s="22">
        <f t="shared" si="118"/>
        <v>9.6117478528769645E-2</v>
      </c>
      <c r="AU524" s="22">
        <f t="shared" si="118"/>
        <v>9.6138819741824741E-2</v>
      </c>
      <c r="AV524" s="22">
        <f t="shared" si="118"/>
        <v>9.6168478857681275E-2</v>
      </c>
      <c r="AW524" s="22">
        <f t="shared" si="118"/>
        <v>9.6202910552071516E-2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0.10428056541130729</v>
      </c>
      <c r="V527" s="22">
        <f t="shared" si="119"/>
        <v>0.10273817955641536</v>
      </c>
      <c r="W527" s="22">
        <f t="shared" si="119"/>
        <v>0.10145552863598629</v>
      </c>
      <c r="X527" s="22">
        <f t="shared" si="119"/>
        <v>0.10053835440762707</v>
      </c>
      <c r="Y527" s="22">
        <f t="shared" si="119"/>
        <v>9.9858519543689628E-2</v>
      </c>
      <c r="Z527" s="22">
        <f t="shared" si="119"/>
        <v>9.9447707040955638E-2</v>
      </c>
      <c r="AA527" s="22">
        <f t="shared" si="119"/>
        <v>9.9046883133818917E-2</v>
      </c>
      <c r="AB527" s="22">
        <f t="shared" si="119"/>
        <v>9.8838170992434499E-2</v>
      </c>
      <c r="AC527" s="22">
        <f t="shared" si="119"/>
        <v>9.8636331075886999E-2</v>
      </c>
      <c r="AD527" s="22">
        <f t="shared" si="119"/>
        <v>0.10059832759435153</v>
      </c>
      <c r="AE527" s="22">
        <f t="shared" si="119"/>
        <v>0.10242455133755742</v>
      </c>
      <c r="AF527" s="22">
        <f t="shared" si="119"/>
        <v>0.10440410175997709</v>
      </c>
      <c r="AG527" s="22">
        <f t="shared" si="119"/>
        <v>0.10687340603336827</v>
      </c>
      <c r="AH527" s="22">
        <f t="shared" si="119"/>
        <v>0.10908219845414112</v>
      </c>
      <c r="AI527" s="22">
        <f t="shared" si="119"/>
        <v>0.11149904956243303</v>
      </c>
      <c r="AJ527" s="22">
        <f t="shared" si="119"/>
        <v>0.11418276251973131</v>
      </c>
      <c r="AK527" s="22">
        <f t="shared" si="119"/>
        <v>0.11649317237961981</v>
      </c>
      <c r="AL527" s="22">
        <f t="shared" si="119"/>
        <v>0.11875534804149991</v>
      </c>
      <c r="AM527" s="22">
        <f t="shared" si="119"/>
        <v>0.12097058670176176</v>
      </c>
      <c r="AN527" s="22">
        <f t="shared" si="119"/>
        <v>0.12333993516160081</v>
      </c>
      <c r="AO527" s="22">
        <f t="shared" si="119"/>
        <v>0.12541492674313065</v>
      </c>
      <c r="AP527" s="22">
        <f t="shared" si="119"/>
        <v>0.12751032243637175</v>
      </c>
      <c r="AQ527" s="22">
        <f t="shared" si="119"/>
        <v>0.12962661312433388</v>
      </c>
      <c r="AR527" s="22">
        <f t="shared" si="119"/>
        <v>0.13178226231309467</v>
      </c>
      <c r="AS527" s="22">
        <f t="shared" si="119"/>
        <v>0.13387040675986037</v>
      </c>
      <c r="AT527" s="22">
        <f t="shared" si="119"/>
        <v>0.13249052289739111</v>
      </c>
      <c r="AU527" s="22">
        <f t="shared" si="119"/>
        <v>0.13060251554885594</v>
      </c>
      <c r="AV527" s="22">
        <f t="shared" si="119"/>
        <v>0.12887566658933464</v>
      </c>
      <c r="AW527" s="22">
        <f t="shared" si="119"/>
        <v>0.12700945550878659</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2.6456377664760063E-2</v>
      </c>
      <c r="V528" s="22">
        <f t="shared" si="119"/>
        <v>2.6065068483410149E-2</v>
      </c>
      <c r="W528" s="22">
        <f t="shared" si="119"/>
        <v>2.5739655046792514E-2</v>
      </c>
      <c r="X528" s="22">
        <f t="shared" si="119"/>
        <v>2.5506964442611874E-2</v>
      </c>
      <c r="Y528" s="22">
        <f t="shared" si="119"/>
        <v>2.5334487741521323E-2</v>
      </c>
      <c r="Z528" s="22">
        <f t="shared" si="119"/>
        <v>2.5230263040793365E-2</v>
      </c>
      <c r="AA528" s="22">
        <f t="shared" si="119"/>
        <v>2.5128572484912244E-2</v>
      </c>
      <c r="AB528" s="22">
        <f t="shared" si="119"/>
        <v>2.5075621417626519E-2</v>
      </c>
      <c r="AC528" s="22">
        <f t="shared" si="119"/>
        <v>2.5024413860025133E-2</v>
      </c>
      <c r="AD528" s="22">
        <f t="shared" si="119"/>
        <v>2.5522179869105606E-2</v>
      </c>
      <c r="AE528" s="22">
        <f t="shared" si="119"/>
        <v>2.5985499806622646E-2</v>
      </c>
      <c r="AF528" s="22">
        <f t="shared" si="119"/>
        <v>2.6487719308170253E-2</v>
      </c>
      <c r="AG528" s="22">
        <f t="shared" si="119"/>
        <v>2.7114191231949816E-2</v>
      </c>
      <c r="AH528" s="22">
        <f t="shared" si="119"/>
        <v>2.7674570303894221E-2</v>
      </c>
      <c r="AI528" s="22">
        <f t="shared" si="119"/>
        <v>2.8287734659383341E-2</v>
      </c>
      <c r="AJ528" s="22">
        <f t="shared" si="119"/>
        <v>2.8968602885040228E-2</v>
      </c>
      <c r="AK528" s="22">
        <f t="shared" si="119"/>
        <v>2.9554762689338411E-2</v>
      </c>
      <c r="AL528" s="22">
        <f t="shared" si="119"/>
        <v>3.0128685293408199E-2</v>
      </c>
      <c r="AM528" s="22">
        <f t="shared" si="119"/>
        <v>3.0690699800927448E-2</v>
      </c>
      <c r="AN528" s="22">
        <f t="shared" si="119"/>
        <v>3.1291812553104023E-2</v>
      </c>
      <c r="AO528" s="22">
        <f t="shared" si="119"/>
        <v>3.1818245841182431E-2</v>
      </c>
      <c r="AP528" s="22">
        <f t="shared" si="119"/>
        <v>3.2349855730319919E-2</v>
      </c>
      <c r="AQ528" s="22">
        <f t="shared" si="119"/>
        <v>3.2886766759410581E-2</v>
      </c>
      <c r="AR528" s="22">
        <f t="shared" si="119"/>
        <v>3.3433663190453565E-2</v>
      </c>
      <c r="AS528" s="22">
        <f t="shared" si="119"/>
        <v>3.3963433410669631E-2</v>
      </c>
      <c r="AT528" s="22">
        <f t="shared" si="119"/>
        <v>3.3613351605349492E-2</v>
      </c>
      <c r="AU528" s="22">
        <f t="shared" si="119"/>
        <v>3.3134356931225184E-2</v>
      </c>
      <c r="AV528" s="22">
        <f t="shared" si="119"/>
        <v>3.2696248755814977E-2</v>
      </c>
      <c r="AW528" s="22">
        <f t="shared" si="119"/>
        <v>3.2222783878113177E-2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0.17614567671319886</v>
      </c>
      <c r="V529" s="22">
        <f t="shared" si="119"/>
        <v>0.17787897676794623</v>
      </c>
      <c r="W529" s="22">
        <f t="shared" si="119"/>
        <v>0.17981654601399147</v>
      </c>
      <c r="X529" s="22">
        <f t="shared" si="119"/>
        <v>0.18207649015211952</v>
      </c>
      <c r="Y529" s="22">
        <f t="shared" si="119"/>
        <v>0.18440096522571381</v>
      </c>
      <c r="Z529" s="22">
        <f t="shared" si="119"/>
        <v>0.18699045607979251</v>
      </c>
      <c r="AA529" s="22">
        <f t="shared" si="119"/>
        <v>0.18959927969039292</v>
      </c>
      <c r="AB529" s="22">
        <f t="shared" si="119"/>
        <v>0.19241847629568934</v>
      </c>
      <c r="AC529" s="22">
        <f t="shared" si="119"/>
        <v>0.19526508717943455</v>
      </c>
      <c r="AD529" s="22">
        <f t="shared" si="119"/>
        <v>0.20034437202869937</v>
      </c>
      <c r="AE529" s="22">
        <f t="shared" si="119"/>
        <v>0.20538817472437035</v>
      </c>
      <c r="AF529" s="22">
        <f t="shared" si="119"/>
        <v>0.21071555491000082</v>
      </c>
      <c r="AG529" s="22">
        <f t="shared" si="119"/>
        <v>0.21672538136085742</v>
      </c>
      <c r="AH529" s="22">
        <f t="shared" si="119"/>
        <v>0.22257596850826059</v>
      </c>
      <c r="AI529" s="22">
        <f t="shared" si="119"/>
        <v>0.22868706456506227</v>
      </c>
      <c r="AJ529" s="22">
        <f t="shared" si="119"/>
        <v>0.23527051265341281</v>
      </c>
      <c r="AK529" s="22">
        <f t="shared" si="119"/>
        <v>0.24155568527344778</v>
      </c>
      <c r="AL529" s="22">
        <f t="shared" si="119"/>
        <v>0.24793050880999448</v>
      </c>
      <c r="AM529" s="22">
        <f t="shared" si="119"/>
        <v>0.25439703694313381</v>
      </c>
      <c r="AN529" s="22">
        <f t="shared" si="119"/>
        <v>0.26110092224117815</v>
      </c>
      <c r="AO529" s="22">
        <f t="shared" si="119"/>
        <v>0.2675756230534076</v>
      </c>
      <c r="AP529" s="22">
        <f t="shared" si="119"/>
        <v>0.27423152647705579</v>
      </c>
      <c r="AQ529" s="22">
        <f t="shared" si="119"/>
        <v>0.28107508262952857</v>
      </c>
      <c r="AR529" s="22">
        <f t="shared" si="119"/>
        <v>0.28813837369917716</v>
      </c>
      <c r="AS529" s="22">
        <f t="shared" si="119"/>
        <v>0.29515389972723893</v>
      </c>
      <c r="AT529" s="22">
        <f t="shared" si="119"/>
        <v>0.29726306012503578</v>
      </c>
      <c r="AU529" s="22">
        <f t="shared" si="119"/>
        <v>0.29860255687749043</v>
      </c>
      <c r="AV529" s="22">
        <f t="shared" si="119"/>
        <v>0.30014712296784329</v>
      </c>
      <c r="AW529" s="22">
        <f t="shared" si="119"/>
        <v>0.30144510826307597</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0.72752669754706611</v>
      </c>
      <c r="V530" s="22">
        <f t="shared" si="119"/>
        <v>0.72451271312196042</v>
      </c>
      <c r="W530" s="22">
        <f t="shared" si="119"/>
        <v>0.72386380729267963</v>
      </c>
      <c r="X530" s="22">
        <f t="shared" si="119"/>
        <v>0.72686692182023782</v>
      </c>
      <c r="Y530" s="22">
        <f t="shared" si="119"/>
        <v>0.73292827804926364</v>
      </c>
      <c r="Z530" s="22">
        <f t="shared" si="119"/>
        <v>0.74185915324788143</v>
      </c>
      <c r="AA530" s="22">
        <f t="shared" si="119"/>
        <v>0.75082768328919247</v>
      </c>
      <c r="AB530" s="22">
        <f t="shared" si="119"/>
        <v>0.76195899877781781</v>
      </c>
      <c r="AC530" s="22">
        <f t="shared" si="119"/>
        <v>0.77317728193781265</v>
      </c>
      <c r="AD530" s="22">
        <f t="shared" si="119"/>
        <v>0.81064770200115277</v>
      </c>
      <c r="AE530" s="22">
        <f t="shared" si="119"/>
        <v>0.84717434994982244</v>
      </c>
      <c r="AF530" s="22">
        <f t="shared" si="119"/>
        <v>0.88623860906679464</v>
      </c>
      <c r="AG530" s="22">
        <f t="shared" si="119"/>
        <v>0.9320843513105207</v>
      </c>
      <c r="AH530" s="22">
        <f t="shared" si="119"/>
        <v>0.97558914720321399</v>
      </c>
      <c r="AI530" s="22">
        <f t="shared" si="119"/>
        <v>1.0230772182783778</v>
      </c>
      <c r="AJ530" s="22">
        <f t="shared" si="119"/>
        <v>1.0749365154437325</v>
      </c>
      <c r="AK530" s="22">
        <f t="shared" si="119"/>
        <v>1.1230158570622424</v>
      </c>
      <c r="AL530" s="22">
        <f t="shared" si="119"/>
        <v>1.1714330012487373</v>
      </c>
      <c r="AM530" s="22">
        <f t="shared" si="119"/>
        <v>1.2202093313626119</v>
      </c>
      <c r="AN530" s="22">
        <f t="shared" si="119"/>
        <v>1.2725138572395742</v>
      </c>
      <c r="AO530" s="22">
        <f t="shared" si="119"/>
        <v>1.3218795353236785</v>
      </c>
      <c r="AP530" s="22">
        <f t="shared" si="119"/>
        <v>1.3725368987082276</v>
      </c>
      <c r="AQ530" s="22">
        <f t="shared" si="119"/>
        <v>1.4245344546022212</v>
      </c>
      <c r="AR530" s="22">
        <f t="shared" si="119"/>
        <v>1.4781775102430434</v>
      </c>
      <c r="AS530" s="22">
        <f t="shared" si="119"/>
        <v>1.5324380434637692</v>
      </c>
      <c r="AT530" s="22">
        <f t="shared" si="119"/>
        <v>1.5373540811595001</v>
      </c>
      <c r="AU530" s="22">
        <f t="shared" si="119"/>
        <v>1.5346415290130659</v>
      </c>
      <c r="AV530" s="22">
        <f t="shared" si="119"/>
        <v>1.534009523778094</v>
      </c>
      <c r="AW530" s="22">
        <f t="shared" si="119"/>
        <v>1.5310019231216234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1.1019017173571768</v>
      </c>
      <c r="V532" s="22">
        <f t="shared" si="119"/>
        <v>1.104347037264287</v>
      </c>
      <c r="W532" s="22">
        <f t="shared" si="119"/>
        <v>1.1077085957772288</v>
      </c>
      <c r="X532" s="22">
        <f t="shared" si="119"/>
        <v>1.112396508776988</v>
      </c>
      <c r="Y532" s="22">
        <f t="shared" si="119"/>
        <v>1.1171332347281706</v>
      </c>
      <c r="Z532" s="22">
        <f t="shared" si="119"/>
        <v>1.1229398932620429</v>
      </c>
      <c r="AA532" s="22">
        <f t="shared" si="119"/>
        <v>1.1289063276192273</v>
      </c>
      <c r="AB532" s="22">
        <f t="shared" si="119"/>
        <v>1.1357132812097084</v>
      </c>
      <c r="AC532" s="22">
        <f t="shared" si="119"/>
        <v>1.1426889291273503</v>
      </c>
      <c r="AD532" s="22">
        <f t="shared" si="119"/>
        <v>1.1574508790611446</v>
      </c>
      <c r="AE532" s="22">
        <f t="shared" si="119"/>
        <v>1.1720768020799477</v>
      </c>
      <c r="AF532" s="22">
        <f t="shared" ref="L532:AW539" si="120">AF1483</f>
        <v>1.1876965613218127</v>
      </c>
      <c r="AG532" s="22">
        <f t="shared" si="120"/>
        <v>1.2057030914764186</v>
      </c>
      <c r="AH532" s="22">
        <f t="shared" si="120"/>
        <v>1.2231117988707176</v>
      </c>
      <c r="AI532" s="22">
        <f t="shared" si="120"/>
        <v>1.2411628415725382</v>
      </c>
      <c r="AJ532" s="22">
        <f t="shared" si="120"/>
        <v>1.2608171114404865</v>
      </c>
      <c r="AK532" s="22">
        <f t="shared" si="120"/>
        <v>1.2793814967861539</v>
      </c>
      <c r="AL532" s="22">
        <f t="shared" si="120"/>
        <v>1.2982099834095358</v>
      </c>
      <c r="AM532" s="22">
        <f t="shared" si="120"/>
        <v>1.3173069601515912</v>
      </c>
      <c r="AN532" s="22">
        <f t="shared" si="120"/>
        <v>1.3369511524212199</v>
      </c>
      <c r="AO532" s="22">
        <f t="shared" si="120"/>
        <v>1.3557556042329248</v>
      </c>
      <c r="AP532" s="22">
        <f t="shared" si="120"/>
        <v>1.3751290138005747</v>
      </c>
      <c r="AQ532" s="22">
        <f t="shared" si="120"/>
        <v>1.3950878981784689</v>
      </c>
      <c r="AR532" s="22">
        <f t="shared" si="120"/>
        <v>1.415735599456436</v>
      </c>
      <c r="AS532" s="22">
        <f t="shared" si="120"/>
        <v>1.4359410929410399</v>
      </c>
      <c r="AT532" s="22">
        <f t="shared" si="120"/>
        <v>1.4395666630067512</v>
      </c>
      <c r="AU532" s="22">
        <f t="shared" si="120"/>
        <v>1.4406528168370132</v>
      </c>
      <c r="AV532" s="22">
        <f t="shared" si="120"/>
        <v>1.442483230455835</v>
      </c>
      <c r="AW532" s="22">
        <f t="shared" si="120"/>
        <v>1.443542365066355</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0.75040260882848964</v>
      </c>
      <c r="V533" s="22">
        <f t="shared" si="120"/>
        <v>0.75206788841632533</v>
      </c>
      <c r="W533" s="22">
        <f t="shared" si="120"/>
        <v>0.75435713276371708</v>
      </c>
      <c r="X533" s="22">
        <f t="shared" si="120"/>
        <v>0.75754963359166516</v>
      </c>
      <c r="Y533" s="22">
        <f t="shared" si="120"/>
        <v>0.760775376373515</v>
      </c>
      <c r="Z533" s="22">
        <f t="shared" si="120"/>
        <v>0.76472975056474957</v>
      </c>
      <c r="AA533" s="22">
        <f t="shared" si="120"/>
        <v>0.76879293318485942</v>
      </c>
      <c r="AB533" s="22">
        <f t="shared" si="120"/>
        <v>0.773428515153751</v>
      </c>
      <c r="AC533" s="22">
        <f t="shared" si="120"/>
        <v>0.7781789791136603</v>
      </c>
      <c r="AD533" s="22">
        <f t="shared" si="120"/>
        <v>0.78823196802113116</v>
      </c>
      <c r="AE533" s="22">
        <f t="shared" si="120"/>
        <v>0.79819232166878484</v>
      </c>
      <c r="AF533" s="22">
        <f t="shared" si="120"/>
        <v>0.80882948458425841</v>
      </c>
      <c r="AG533" s="22">
        <f t="shared" si="120"/>
        <v>0.82109205482180458</v>
      </c>
      <c r="AH533" s="22">
        <f t="shared" si="120"/>
        <v>0.83294750366922621</v>
      </c>
      <c r="AI533" s="22">
        <f t="shared" si="120"/>
        <v>0.84524038725598427</v>
      </c>
      <c r="AJ533" s="22">
        <f t="shared" si="120"/>
        <v>0.85862507951229627</v>
      </c>
      <c r="AK533" s="22">
        <f t="shared" si="120"/>
        <v>0.87126755295184966</v>
      </c>
      <c r="AL533" s="22">
        <f t="shared" si="120"/>
        <v>0.88408988116853038</v>
      </c>
      <c r="AM533" s="22">
        <f t="shared" si="120"/>
        <v>0.89709505299306103</v>
      </c>
      <c r="AN533" s="22">
        <f t="shared" si="120"/>
        <v>0.91047288233596557</v>
      </c>
      <c r="AO533" s="22">
        <f t="shared" si="120"/>
        <v>0.923278842681446</v>
      </c>
      <c r="AP533" s="22">
        <f t="shared" si="120"/>
        <v>0.93647226715158449</v>
      </c>
      <c r="AQ533" s="22">
        <f t="shared" si="120"/>
        <v>0.95006440397336878</v>
      </c>
      <c r="AR533" s="22">
        <f t="shared" si="120"/>
        <v>0.96412562981704841</v>
      </c>
      <c r="AS533" s="22">
        <f t="shared" si="120"/>
        <v>0.97788570912782347</v>
      </c>
      <c r="AT533" s="22">
        <f t="shared" si="120"/>
        <v>0.98035474714904147</v>
      </c>
      <c r="AU533" s="22">
        <f t="shared" si="120"/>
        <v>0.98109442533900959</v>
      </c>
      <c r="AV533" s="22">
        <f t="shared" si="120"/>
        <v>0.98234094953727802</v>
      </c>
      <c r="AW533" s="22">
        <f t="shared" si="120"/>
        <v>0.98306222745373362</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12.481060221572905</v>
      </c>
      <c r="V534" s="22">
        <f t="shared" si="120"/>
        <v>12.344947057262504</v>
      </c>
      <c r="W534" s="22">
        <f t="shared" si="120"/>
        <v>12.236763591756228</v>
      </c>
      <c r="X534" s="22">
        <f t="shared" si="120"/>
        <v>12.169155213671388</v>
      </c>
      <c r="Y534" s="22">
        <f t="shared" si="120"/>
        <v>12.123211145837072</v>
      </c>
      <c r="Z534" s="22">
        <f t="shared" si="120"/>
        <v>12.107158405922103</v>
      </c>
      <c r="AA534" s="22">
        <f t="shared" si="120"/>
        <v>12.090801038827392</v>
      </c>
      <c r="AB534" s="22">
        <f t="shared" si="120"/>
        <v>12.095617820051674</v>
      </c>
      <c r="AC534" s="22">
        <f t="shared" si="120"/>
        <v>12.099959813238058</v>
      </c>
      <c r="AD534" s="22">
        <f t="shared" si="120"/>
        <v>12.250928540340333</v>
      </c>
      <c r="AE534" s="22">
        <f t="shared" si="120"/>
        <v>12.379498400340626</v>
      </c>
      <c r="AF534" s="22">
        <f t="shared" si="120"/>
        <v>12.519145334584479</v>
      </c>
      <c r="AG534" s="22">
        <f t="shared" si="120"/>
        <v>12.70766953220136</v>
      </c>
      <c r="AH534" s="22">
        <f t="shared" si="120"/>
        <v>12.858669484160288</v>
      </c>
      <c r="AI534" s="22">
        <f t="shared" si="120"/>
        <v>13.022606539827569</v>
      </c>
      <c r="AJ534" s="22">
        <f t="shared" si="120"/>
        <v>13.207940346620095</v>
      </c>
      <c r="AK534" s="22">
        <f t="shared" si="120"/>
        <v>13.343206754543544</v>
      </c>
      <c r="AL534" s="22">
        <f t="shared" si="120"/>
        <v>13.464789027219062</v>
      </c>
      <c r="AM534" s="22">
        <f t="shared" si="120"/>
        <v>13.572779170032538</v>
      </c>
      <c r="AN534" s="22">
        <f t="shared" si="120"/>
        <v>13.756239686339526</v>
      </c>
      <c r="AO534" s="22">
        <f t="shared" si="120"/>
        <v>13.903196349277103</v>
      </c>
      <c r="AP534" s="22">
        <f t="shared" si="120"/>
        <v>14.047442117217296</v>
      </c>
      <c r="AQ534" s="22">
        <f t="shared" si="120"/>
        <v>14.188872003505695</v>
      </c>
      <c r="AR534" s="22">
        <f t="shared" si="120"/>
        <v>14.329256410864343</v>
      </c>
      <c r="AS534" s="22">
        <f t="shared" si="120"/>
        <v>14.45528097238981</v>
      </c>
      <c r="AT534" s="22">
        <f t="shared" si="120"/>
        <v>14.217334271415888</v>
      </c>
      <c r="AU534" s="22">
        <f t="shared" si="120"/>
        <v>13.926598390651352</v>
      </c>
      <c r="AV534" s="22">
        <f t="shared" si="120"/>
        <v>13.652476365382505</v>
      </c>
      <c r="AW534" s="22">
        <f t="shared" si="120"/>
        <v>13.36424920287436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7.8481007499210067</v>
      </c>
      <c r="V535" s="22">
        <f t="shared" si="120"/>
        <v>7.7625126822460988</v>
      </c>
      <c r="W535" s="22">
        <f t="shared" si="120"/>
        <v>7.6944868317417239</v>
      </c>
      <c r="X535" s="22">
        <f t="shared" si="120"/>
        <v>7.6519746289857826</v>
      </c>
      <c r="Y535" s="22">
        <f t="shared" si="120"/>
        <v>7.6230849620164909</v>
      </c>
      <c r="Z535" s="22">
        <f t="shared" si="120"/>
        <v>7.612990986190046</v>
      </c>
      <c r="AA535" s="22">
        <f t="shared" si="120"/>
        <v>7.6027054605468916</v>
      </c>
      <c r="AB535" s="22">
        <f t="shared" si="120"/>
        <v>7.6057342564718695</v>
      </c>
      <c r="AC535" s="22">
        <f t="shared" si="120"/>
        <v>7.6084645052950659</v>
      </c>
      <c r="AD535" s="22">
        <f t="shared" si="120"/>
        <v>7.7033937628542999</v>
      </c>
      <c r="AE535" s="22">
        <f t="shared" si="120"/>
        <v>7.7842385946852906</v>
      </c>
      <c r="AF535" s="22">
        <f t="shared" si="120"/>
        <v>7.8720486997490475</v>
      </c>
      <c r="AG535" s="22">
        <f t="shared" si="120"/>
        <v>7.9905928675063622</v>
      </c>
      <c r="AH535" s="22">
        <f t="shared" si="120"/>
        <v>8.085541759280682</v>
      </c>
      <c r="AI535" s="22">
        <f t="shared" si="120"/>
        <v>8.1886255123178167</v>
      </c>
      <c r="AJ535" s="22">
        <f t="shared" si="120"/>
        <v>8.3051635597474807</v>
      </c>
      <c r="AK535" s="22">
        <f t="shared" si="120"/>
        <v>8.3902191863222342</v>
      </c>
      <c r="AL535" s="22">
        <f t="shared" si="120"/>
        <v>8.4666702175986153</v>
      </c>
      <c r="AM535" s="22">
        <f t="shared" si="120"/>
        <v>8.534574506637588</v>
      </c>
      <c r="AN535" s="22">
        <f t="shared" si="120"/>
        <v>8.6499346274966431</v>
      </c>
      <c r="AO535" s="22">
        <f t="shared" si="120"/>
        <v>8.7423410958680403</v>
      </c>
      <c r="AP535" s="22">
        <f t="shared" si="120"/>
        <v>8.8330429512751323</v>
      </c>
      <c r="AQ535" s="22">
        <f t="shared" si="120"/>
        <v>8.9219741780248203</v>
      </c>
      <c r="AR535" s="22">
        <f t="shared" si="120"/>
        <v>9.0102480067789106</v>
      </c>
      <c r="AS535" s="22">
        <f t="shared" si="120"/>
        <v>9.0894923528727567</v>
      </c>
      <c r="AT535" s="22">
        <f t="shared" si="120"/>
        <v>8.9398712750794722</v>
      </c>
      <c r="AU535" s="22">
        <f t="shared" si="120"/>
        <v>8.7570563183890755</v>
      </c>
      <c r="AV535" s="22">
        <f t="shared" si="120"/>
        <v>8.5846881674555693</v>
      </c>
      <c r="AW535" s="22">
        <f t="shared" si="120"/>
        <v>8.4034506948314061</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5.9368092902715741</v>
      </c>
      <c r="V537" s="22">
        <f t="shared" si="120"/>
        <v>5.9476213827296576</v>
      </c>
      <c r="W537" s="22">
        <f t="shared" si="120"/>
        <v>5.9598049102119255</v>
      </c>
      <c r="X537" s="22">
        <f t="shared" si="120"/>
        <v>5.9733331676633945</v>
      </c>
      <c r="Y537" s="22">
        <f t="shared" si="120"/>
        <v>5.9815118137581766</v>
      </c>
      <c r="Z537" s="22">
        <f t="shared" si="120"/>
        <v>5.9908240015583578</v>
      </c>
      <c r="AA537" s="22">
        <f t="shared" si="120"/>
        <v>6.0011276871812091</v>
      </c>
      <c r="AB537" s="22">
        <f t="shared" si="120"/>
        <v>6.01244517489509</v>
      </c>
      <c r="AC537" s="22">
        <f t="shared" si="120"/>
        <v>6.024668054485331</v>
      </c>
      <c r="AD537" s="22">
        <f t="shared" si="120"/>
        <v>6.0332723060468076</v>
      </c>
      <c r="AE537" s="22">
        <f t="shared" si="120"/>
        <v>6.0426310163901986</v>
      </c>
      <c r="AF537" s="22">
        <f t="shared" si="120"/>
        <v>6.0528245159543719</v>
      </c>
      <c r="AG537" s="22">
        <f t="shared" si="120"/>
        <v>6.0639621906643262</v>
      </c>
      <c r="AH537" s="22">
        <f t="shared" si="120"/>
        <v>6.0757187414235574</v>
      </c>
      <c r="AI537" s="22">
        <f t="shared" si="120"/>
        <v>6.0832373620899975</v>
      </c>
      <c r="AJ537" s="22">
        <f t="shared" si="120"/>
        <v>6.0915081280608563</v>
      </c>
      <c r="AK537" s="22">
        <f t="shared" si="120"/>
        <v>6.1002397936256587</v>
      </c>
      <c r="AL537" s="22">
        <f t="shared" si="120"/>
        <v>6.1095468806871454</v>
      </c>
      <c r="AM537" s="22">
        <f t="shared" si="120"/>
        <v>6.1194107325717573</v>
      </c>
      <c r="AN537" s="22">
        <f t="shared" si="120"/>
        <v>6.1252265231162868</v>
      </c>
      <c r="AO537" s="22">
        <f t="shared" si="120"/>
        <v>6.1314254397784804</v>
      </c>
      <c r="AP537" s="22">
        <f t="shared" si="120"/>
        <v>6.1381317361982228</v>
      </c>
      <c r="AQ537" s="22">
        <f t="shared" si="120"/>
        <v>6.1453318865460762</v>
      </c>
      <c r="AR537" s="22">
        <f t="shared" si="120"/>
        <v>6.1530220376460782</v>
      </c>
      <c r="AS537" s="22">
        <f t="shared" si="120"/>
        <v>6.1564155599435209</v>
      </c>
      <c r="AT537" s="22">
        <f t="shared" si="120"/>
        <v>6.1585308492383684</v>
      </c>
      <c r="AU537" s="22">
        <f t="shared" si="120"/>
        <v>6.1607551717750102</v>
      </c>
      <c r="AV537" s="22">
        <f t="shared" si="120"/>
        <v>6.1634041041221836</v>
      </c>
      <c r="AW537" s="22">
        <f t="shared" si="120"/>
        <v>6.1663157189504343</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0.66272321245422106</v>
      </c>
      <c r="V538" s="22">
        <f t="shared" si="120"/>
        <v>0.66393016122027193</v>
      </c>
      <c r="W538" s="22">
        <f t="shared" si="120"/>
        <v>0.66529020262926652</v>
      </c>
      <c r="X538" s="22">
        <f t="shared" si="120"/>
        <v>0.66680035560855078</v>
      </c>
      <c r="Y538" s="22">
        <f t="shared" si="120"/>
        <v>0.66771333400291188</v>
      </c>
      <c r="Z538" s="22">
        <f t="shared" si="120"/>
        <v>0.66875284912158439</v>
      </c>
      <c r="AA538" s="22">
        <f t="shared" si="120"/>
        <v>0.66990304467313821</v>
      </c>
      <c r="AB538" s="22">
        <f t="shared" si="120"/>
        <v>0.6711664104724987</v>
      </c>
      <c r="AC538" s="22">
        <f t="shared" si="120"/>
        <v>0.6725308447386894</v>
      </c>
      <c r="AD538" s="22">
        <f t="shared" si="120"/>
        <v>0.6734913332699497</v>
      </c>
      <c r="AE538" s="22">
        <f t="shared" si="120"/>
        <v>0.67453604167811176</v>
      </c>
      <c r="AF538" s="22">
        <f t="shared" si="120"/>
        <v>0.67567393721206293</v>
      </c>
      <c r="AG538" s="22">
        <f t="shared" si="120"/>
        <v>0.67691723057086206</v>
      </c>
      <c r="AH538" s="22">
        <f t="shared" si="120"/>
        <v>0.67822960877026039</v>
      </c>
      <c r="AI538" s="22">
        <f t="shared" si="120"/>
        <v>0.67906890883830417</v>
      </c>
      <c r="AJ538" s="22">
        <f t="shared" si="120"/>
        <v>0.67999217053085115</v>
      </c>
      <c r="AK538" s="22">
        <f t="shared" si="120"/>
        <v>0.68096688222702506</v>
      </c>
      <c r="AL538" s="22">
        <f t="shared" si="120"/>
        <v>0.6820058279526503</v>
      </c>
      <c r="AM538" s="22">
        <f t="shared" si="120"/>
        <v>0.68310692507208359</v>
      </c>
      <c r="AN538" s="22">
        <f t="shared" si="120"/>
        <v>0.68375613901920285</v>
      </c>
      <c r="AO538" s="22">
        <f t="shared" si="120"/>
        <v>0.68444812115358522</v>
      </c>
      <c r="AP538" s="22">
        <f t="shared" si="120"/>
        <v>0.68519674185026924</v>
      </c>
      <c r="AQ538" s="22">
        <f t="shared" si="120"/>
        <v>0.68600049122731277</v>
      </c>
      <c r="AR538" s="22">
        <f t="shared" si="120"/>
        <v>0.68685893915650653</v>
      </c>
      <c r="AS538" s="22">
        <f t="shared" si="120"/>
        <v>0.68723775644514373</v>
      </c>
      <c r="AT538" s="22">
        <f t="shared" si="120"/>
        <v>0.68747388518841468</v>
      </c>
      <c r="AU538" s="22">
        <f t="shared" si="120"/>
        <v>0.68772218526088502</v>
      </c>
      <c r="AV538" s="22">
        <f t="shared" si="120"/>
        <v>0.68801788432562838</v>
      </c>
      <c r="AW538" s="22">
        <f t="shared" si="120"/>
        <v>0.68834290651146324</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0.75086991704070716</v>
      </c>
      <c r="V539" s="22">
        <f t="shared" si="121"/>
        <v>0.75326290702003529</v>
      </c>
      <c r="W539" s="22">
        <f t="shared" si="121"/>
        <v>0.7558628616529004</v>
      </c>
      <c r="X539" s="22">
        <f t="shared" si="121"/>
        <v>0.75866704229411064</v>
      </c>
      <c r="Y539" s="22">
        <f t="shared" si="121"/>
        <v>0.76041326657995134</v>
      </c>
      <c r="Z539" s="22">
        <f t="shared" si="121"/>
        <v>0.76233323740653391</v>
      </c>
      <c r="AA539" s="22">
        <f t="shared" si="121"/>
        <v>0.7644017042117327</v>
      </c>
      <c r="AB539" s="22">
        <f t="shared" si="121"/>
        <v>0.76662424812576768</v>
      </c>
      <c r="AC539" s="22">
        <f t="shared" si="121"/>
        <v>0.76898174002766417</v>
      </c>
      <c r="AD539" s="22">
        <f t="shared" si="121"/>
        <v>0.77063014930688833</v>
      </c>
      <c r="AE539" s="22">
        <f t="shared" si="121"/>
        <v>0.77239087914657267</v>
      </c>
      <c r="AF539" s="22">
        <f t="shared" si="121"/>
        <v>0.77427976242670926</v>
      </c>
      <c r="AG539" s="22">
        <f t="shared" si="121"/>
        <v>0.77631778912807148</v>
      </c>
      <c r="AH539" s="22">
        <f t="shared" si="121"/>
        <v>0.77844512655435472</v>
      </c>
      <c r="AI539" s="22">
        <f t="shared" si="121"/>
        <v>0.7797640610605554</v>
      </c>
      <c r="AJ539" s="22">
        <f t="shared" si="121"/>
        <v>0.78120161701573809</v>
      </c>
      <c r="AK539" s="22">
        <f t="shared" si="121"/>
        <v>0.78270444505442915</v>
      </c>
      <c r="AL539" s="22">
        <f t="shared" si="121"/>
        <v>0.78429417121166733</v>
      </c>
      <c r="AM539" s="22">
        <f t="shared" si="121"/>
        <v>0.78596775171004374</v>
      </c>
      <c r="AN539" s="22">
        <f t="shared" si="121"/>
        <v>0.78688143133177946</v>
      </c>
      <c r="AO539" s="22">
        <f t="shared" si="121"/>
        <v>0.78785077820746408</v>
      </c>
      <c r="AP539" s="22">
        <f t="shared" si="121"/>
        <v>0.7888988445463605</v>
      </c>
      <c r="AQ539" s="22">
        <f t="shared" si="121"/>
        <v>0.79002336229313685</v>
      </c>
      <c r="AR539" s="22">
        <f t="shared" si="121"/>
        <v>0.79122380795754044</v>
      </c>
      <c r="AS539" s="22">
        <f t="shared" si="121"/>
        <v>0.7916303239332646</v>
      </c>
      <c r="AT539" s="22">
        <f t="shared" si="121"/>
        <v>0.79179502132362767</v>
      </c>
      <c r="AU539" s="22">
        <f t="shared" si="121"/>
        <v>0.79197082562586996</v>
      </c>
      <c r="AV539" s="22">
        <f t="shared" si="121"/>
        <v>0.79221515101425422</v>
      </c>
      <c r="AW539" s="22">
        <f t="shared" si="121"/>
        <v>0.79249879187345329</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1.2426744605643545</v>
      </c>
      <c r="V540" s="22">
        <f t="shared" si="121"/>
        <v>1.2466348103722378</v>
      </c>
      <c r="W540" s="22">
        <f t="shared" si="121"/>
        <v>1.2509376824777296</v>
      </c>
      <c r="X540" s="22">
        <f t="shared" si="121"/>
        <v>1.2555785444786665</v>
      </c>
      <c r="Y540" s="22">
        <f t="shared" si="121"/>
        <v>1.2584685102013364</v>
      </c>
      <c r="Z540" s="22">
        <f t="shared" si="121"/>
        <v>1.261646022919686</v>
      </c>
      <c r="AA540" s="22">
        <f t="shared" si="121"/>
        <v>1.2650692934663017</v>
      </c>
      <c r="AB540" s="22">
        <f t="shared" si="121"/>
        <v>1.2687475584983314</v>
      </c>
      <c r="AC540" s="22">
        <f t="shared" si="121"/>
        <v>1.272649159709125</v>
      </c>
      <c r="AD540" s="22">
        <f t="shared" si="121"/>
        <v>1.2753772435827231</v>
      </c>
      <c r="AE540" s="22">
        <f t="shared" si="121"/>
        <v>1.2782912157023583</v>
      </c>
      <c r="AF540" s="22">
        <f t="shared" si="121"/>
        <v>1.2814172791628093</v>
      </c>
      <c r="AG540" s="22">
        <f t="shared" si="121"/>
        <v>1.2847901719558945</v>
      </c>
      <c r="AH540" s="22">
        <f t="shared" si="121"/>
        <v>1.2883108721845891</v>
      </c>
      <c r="AI540" s="22">
        <f t="shared" si="121"/>
        <v>1.2904936820013306</v>
      </c>
      <c r="AJ540" s="22">
        <f t="shared" si="121"/>
        <v>1.2928728079066252</v>
      </c>
      <c r="AK540" s="22">
        <f t="shared" si="121"/>
        <v>1.2953599577842783</v>
      </c>
      <c r="AL540" s="22">
        <f t="shared" si="121"/>
        <v>1.2979909222829984</v>
      </c>
      <c r="AM540" s="22">
        <f t="shared" si="121"/>
        <v>1.3007606640130009</v>
      </c>
      <c r="AN540" s="22">
        <f t="shared" si="121"/>
        <v>1.3022727852277429</v>
      </c>
      <c r="AO540" s="22">
        <f t="shared" si="121"/>
        <v>1.3038770346170228</v>
      </c>
      <c r="AP540" s="22">
        <f t="shared" si="121"/>
        <v>1.3056115631189191</v>
      </c>
      <c r="AQ540" s="22">
        <f t="shared" si="121"/>
        <v>1.3074726171479283</v>
      </c>
      <c r="AR540" s="22">
        <f t="shared" si="121"/>
        <v>1.3094593303383155</v>
      </c>
      <c r="AS540" s="22">
        <f t="shared" si="121"/>
        <v>1.3101321060207329</v>
      </c>
      <c r="AT540" s="22">
        <f t="shared" si="121"/>
        <v>1.3104046768563475</v>
      </c>
      <c r="AU540" s="22">
        <f t="shared" si="121"/>
        <v>1.3106956294055117</v>
      </c>
      <c r="AV540" s="22">
        <f t="shared" si="121"/>
        <v>1.3110999829603982</v>
      </c>
      <c r="AW540" s="22">
        <f t="shared" si="121"/>
        <v>1.3115694028208826</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0.18507774454731582</v>
      </c>
      <c r="V541" s="22">
        <f t="shared" si="121"/>
        <v>0.18475318870778257</v>
      </c>
      <c r="W541" s="22">
        <f t="shared" si="121"/>
        <v>0.18461269957531484</v>
      </c>
      <c r="X541" s="22">
        <f t="shared" si="121"/>
        <v>0.18476400663065076</v>
      </c>
      <c r="Y541" s="22">
        <f t="shared" si="121"/>
        <v>0.1852454346893917</v>
      </c>
      <c r="Z541" s="22">
        <f t="shared" si="121"/>
        <v>0.1859517633658378</v>
      </c>
      <c r="AA541" s="22">
        <f t="shared" si="121"/>
        <v>0.18664547987501798</v>
      </c>
      <c r="AB541" s="22">
        <f t="shared" si="121"/>
        <v>0.18750414951882943</v>
      </c>
      <c r="AC541" s="22">
        <f t="shared" si="121"/>
        <v>0.18835417333288468</v>
      </c>
      <c r="AD541" s="22">
        <f t="shared" si="121"/>
        <v>0.19144577743196164</v>
      </c>
      <c r="AE541" s="22">
        <f t="shared" si="121"/>
        <v>0.19443984366563877</v>
      </c>
      <c r="AF541" s="22">
        <f t="shared" si="121"/>
        <v>0.19762433002693799</v>
      </c>
      <c r="AG541" s="22">
        <f t="shared" si="121"/>
        <v>0.20134845549169711</v>
      </c>
      <c r="AH541" s="22">
        <f t="shared" si="121"/>
        <v>0.20485530492151927</v>
      </c>
      <c r="AI541" s="22">
        <f t="shared" si="121"/>
        <v>0.20876004121420597</v>
      </c>
      <c r="AJ541" s="22">
        <f t="shared" si="121"/>
        <v>0.21300801490798224</v>
      </c>
      <c r="AK541" s="22">
        <f t="shared" si="121"/>
        <v>0.21692606418584567</v>
      </c>
      <c r="AL541" s="22">
        <f t="shared" si="121"/>
        <v>0.22085294573643779</v>
      </c>
      <c r="AM541" s="22">
        <f t="shared" si="121"/>
        <v>0.22478951184627766</v>
      </c>
      <c r="AN541" s="22">
        <f t="shared" si="121"/>
        <v>0.22910330745518556</v>
      </c>
      <c r="AO541" s="22">
        <f t="shared" si="121"/>
        <v>0.23316294376236621</v>
      </c>
      <c r="AP541" s="22">
        <f t="shared" si="121"/>
        <v>0.23731513351694561</v>
      </c>
      <c r="AQ541" s="22">
        <f t="shared" si="121"/>
        <v>0.24156299233523279</v>
      </c>
      <c r="AR541" s="22">
        <f t="shared" si="121"/>
        <v>0.24593066402224678</v>
      </c>
      <c r="AS541" s="22">
        <f t="shared" si="121"/>
        <v>0.25046456926232608</v>
      </c>
      <c r="AT541" s="22">
        <f t="shared" si="121"/>
        <v>0.25094253773192082</v>
      </c>
      <c r="AU541" s="22">
        <f t="shared" si="121"/>
        <v>0.25078452314814187</v>
      </c>
      <c r="AV541" s="22">
        <f t="shared" si="121"/>
        <v>0.25078747601406304</v>
      </c>
      <c r="AW541" s="22">
        <f t="shared" si="121"/>
        <v>0.25058596915197773</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0.66007517124244464</v>
      </c>
      <c r="W559" s="22">
        <f t="shared" si="123"/>
        <v>0.66002784832559036</v>
      </c>
      <c r="X559" s="22">
        <f t="shared" si="123"/>
        <v>0.65997148582591891</v>
      </c>
      <c r="Y559" s="22">
        <f t="shared" si="123"/>
        <v>0.65990071375256643</v>
      </c>
      <c r="Z559" s="22">
        <f t="shared" ref="L559:AW566" si="124">Z1510</f>
        <v>0.65982275724596895</v>
      </c>
      <c r="AA559" s="22">
        <f t="shared" si="124"/>
        <v>0.6597336320656767</v>
      </c>
      <c r="AB559" s="22">
        <f t="shared" si="124"/>
        <v>0.65964493805240054</v>
      </c>
      <c r="AC559" s="22">
        <f t="shared" si="124"/>
        <v>0.65954805991522669</v>
      </c>
      <c r="AD559" s="22">
        <f t="shared" si="124"/>
        <v>0.65945145730271504</v>
      </c>
      <c r="AE559" s="22">
        <f t="shared" si="124"/>
        <v>0.65925479257498754</v>
      </c>
      <c r="AF559" s="22">
        <f t="shared" si="124"/>
        <v>0.65906472764247881</v>
      </c>
      <c r="AG559" s="22">
        <f t="shared" si="124"/>
        <v>0.65886772588458176</v>
      </c>
      <c r="AH559" s="22">
        <f t="shared" si="124"/>
        <v>0.65864840426990678</v>
      </c>
      <c r="AI559" s="22">
        <f t="shared" si="124"/>
        <v>0.65844155786350467</v>
      </c>
      <c r="AJ559" s="22">
        <f t="shared" si="124"/>
        <v>0.65822701505167991</v>
      </c>
      <c r="AK559" s="22">
        <f t="shared" si="124"/>
        <v>0.65800096624760029</v>
      </c>
      <c r="AL559" s="22">
        <f t="shared" si="124"/>
        <v>0.65779218785415994</v>
      </c>
      <c r="AM559" s="22">
        <f t="shared" si="124"/>
        <v>0.65758590585708043</v>
      </c>
      <c r="AN559" s="22">
        <f t="shared" si="124"/>
        <v>0.65738200041774841</v>
      </c>
      <c r="AO559" s="22">
        <f t="shared" si="124"/>
        <v>0.65717279509176152</v>
      </c>
      <c r="AP559" s="22">
        <f t="shared" si="124"/>
        <v>0.65697660121399915</v>
      </c>
      <c r="AQ559" s="22">
        <f t="shared" si="124"/>
        <v>0.6567796476758585</v>
      </c>
      <c r="AR559" s="22">
        <f t="shared" si="124"/>
        <v>0.65658191596470661</v>
      </c>
      <c r="AS559" s="22">
        <f t="shared" si="124"/>
        <v>0.65638262853025309</v>
      </c>
      <c r="AT559" s="22">
        <f t="shared" si="124"/>
        <v>0.65618729804775466</v>
      </c>
      <c r="AU559" s="22">
        <f t="shared" si="124"/>
        <v>0.65613779103687475</v>
      </c>
      <c r="AV559" s="22">
        <f t="shared" si="124"/>
        <v>0.65611086133274787</v>
      </c>
      <c r="AW559" s="22">
        <f t="shared" si="124"/>
        <v>0.65607818169023535</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8.7129922604002718E-3</v>
      </c>
      <c r="W560" s="22">
        <f t="shared" si="124"/>
        <v>8.7123675978977924E-3</v>
      </c>
      <c r="X560" s="22">
        <f t="shared" si="124"/>
        <v>8.7116236129021318E-3</v>
      </c>
      <c r="Y560" s="22">
        <f t="shared" si="124"/>
        <v>8.7106894215338813E-3</v>
      </c>
      <c r="Z560" s="22">
        <f t="shared" si="124"/>
        <v>8.7096603956467924E-3</v>
      </c>
      <c r="AA560" s="22">
        <f t="shared" si="124"/>
        <v>8.7084839432669363E-3</v>
      </c>
      <c r="AB560" s="22">
        <f t="shared" si="124"/>
        <v>8.7073131822916865E-3</v>
      </c>
      <c r="AC560" s="22">
        <f t="shared" si="124"/>
        <v>8.7060343908809956E-3</v>
      </c>
      <c r="AD560" s="22">
        <f t="shared" si="124"/>
        <v>8.7047592363958381E-3</v>
      </c>
      <c r="AE560" s="22">
        <f t="shared" si="124"/>
        <v>8.7021632619898349E-3</v>
      </c>
      <c r="AF560" s="22">
        <f t="shared" si="124"/>
        <v>8.6996544048807221E-3</v>
      </c>
      <c r="AG560" s="22">
        <f t="shared" si="124"/>
        <v>8.6970539816764812E-3</v>
      </c>
      <c r="AH560" s="22">
        <f t="shared" si="124"/>
        <v>8.6941589363627707E-3</v>
      </c>
      <c r="AI560" s="22">
        <f t="shared" si="124"/>
        <v>8.6914285637982626E-3</v>
      </c>
      <c r="AJ560" s="22">
        <f t="shared" si="124"/>
        <v>8.6885965986821731E-3</v>
      </c>
      <c r="AK560" s="22">
        <f t="shared" si="124"/>
        <v>8.6856127544683234E-3</v>
      </c>
      <c r="AL560" s="22">
        <f t="shared" si="124"/>
        <v>8.682856879674912E-3</v>
      </c>
      <c r="AM560" s="22">
        <f t="shared" si="124"/>
        <v>8.6801339573134625E-3</v>
      </c>
      <c r="AN560" s="22">
        <f t="shared" si="124"/>
        <v>8.6774424055142789E-3</v>
      </c>
      <c r="AO560" s="22">
        <f t="shared" si="124"/>
        <v>8.6746808952112529E-3</v>
      </c>
      <c r="AP560" s="22">
        <f t="shared" si="124"/>
        <v>8.6720911360247902E-3</v>
      </c>
      <c r="AQ560" s="22">
        <f t="shared" si="124"/>
        <v>8.6694913493213371E-3</v>
      </c>
      <c r="AR560" s="22">
        <f t="shared" si="124"/>
        <v>8.666881290734129E-3</v>
      </c>
      <c r="AS560" s="22">
        <f t="shared" si="124"/>
        <v>8.6642506965993391E-3</v>
      </c>
      <c r="AT560" s="22">
        <f t="shared" si="124"/>
        <v>8.6616723342303626E-3</v>
      </c>
      <c r="AU560" s="22">
        <f t="shared" si="124"/>
        <v>8.6610188416867476E-3</v>
      </c>
      <c r="AV560" s="22">
        <f t="shared" si="124"/>
        <v>8.6606633695922759E-3</v>
      </c>
      <c r="AW560" s="22">
        <f t="shared" si="124"/>
        <v>8.6602319983111065E-3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1.092839339751706</v>
      </c>
      <c r="V561" s="22">
        <f t="shared" si="124"/>
        <v>1.0884590012986415</v>
      </c>
      <c r="W561" s="22">
        <f t="shared" si="124"/>
        <v>1.0861722374431266</v>
      </c>
      <c r="X561" s="22">
        <f t="shared" si="124"/>
        <v>1.0869911214108279</v>
      </c>
      <c r="Y561" s="22">
        <f t="shared" si="124"/>
        <v>1.0894788156278201</v>
      </c>
      <c r="Z561" s="22">
        <f t="shared" si="124"/>
        <v>1.0943472306919324</v>
      </c>
      <c r="AA561" s="22">
        <f t="shared" si="124"/>
        <v>1.0992824340058134</v>
      </c>
      <c r="AB561" s="22">
        <f t="shared" si="124"/>
        <v>1.1059782625530461</v>
      </c>
      <c r="AC561" s="22">
        <f t="shared" si="124"/>
        <v>1.1127541328733426</v>
      </c>
      <c r="AD561" s="22">
        <f t="shared" si="124"/>
        <v>1.1357373605513075</v>
      </c>
      <c r="AE561" s="22">
        <f t="shared" si="124"/>
        <v>1.1575749589410607</v>
      </c>
      <c r="AF561" s="22">
        <f t="shared" si="124"/>
        <v>1.1809860041969444</v>
      </c>
      <c r="AG561" s="22">
        <f t="shared" si="124"/>
        <v>1.2091819756077173</v>
      </c>
      <c r="AH561" s="22">
        <f t="shared" si="124"/>
        <v>1.2350794934885041</v>
      </c>
      <c r="AI561" s="22">
        <f t="shared" si="124"/>
        <v>1.2628709486403595</v>
      </c>
      <c r="AJ561" s="22">
        <f t="shared" si="124"/>
        <v>1.2934118335186329</v>
      </c>
      <c r="AK561" s="22">
        <f t="shared" si="124"/>
        <v>1.3205705191042605</v>
      </c>
      <c r="AL561" s="22">
        <f t="shared" si="124"/>
        <v>1.3474536601686133</v>
      </c>
      <c r="AM561" s="22">
        <f t="shared" si="124"/>
        <v>1.3740738385187794</v>
      </c>
      <c r="AN561" s="22">
        <f t="shared" si="124"/>
        <v>1.4047500744052734</v>
      </c>
      <c r="AO561" s="22">
        <f t="shared" si="124"/>
        <v>1.4328935771270377</v>
      </c>
      <c r="AP561" s="22">
        <f t="shared" si="124"/>
        <v>1.4615735148714093</v>
      </c>
      <c r="AQ561" s="22">
        <f t="shared" si="124"/>
        <v>1.4908084199731186</v>
      </c>
      <c r="AR561" s="22">
        <f t="shared" si="124"/>
        <v>1.5207973759815956</v>
      </c>
      <c r="AS561" s="22">
        <f t="shared" si="124"/>
        <v>1.5502519330608044</v>
      </c>
      <c r="AT561" s="22">
        <f t="shared" si="124"/>
        <v>1.5449424945959094</v>
      </c>
      <c r="AU561" s="22">
        <f t="shared" si="124"/>
        <v>1.5343999995480406</v>
      </c>
      <c r="AV561" s="22">
        <f t="shared" si="124"/>
        <v>1.5253965273392394</v>
      </c>
      <c r="AW561" s="22">
        <f t="shared" si="124"/>
        <v>1.5148607007353287</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3.9807055690293072</v>
      </c>
      <c r="V562" s="22">
        <f t="shared" si="124"/>
        <v>3.9625560708146326</v>
      </c>
      <c r="W562" s="22">
        <f t="shared" si="124"/>
        <v>3.9495614007990318</v>
      </c>
      <c r="X562" s="22">
        <f t="shared" si="124"/>
        <v>3.943864336123371</v>
      </c>
      <c r="Y562" s="22">
        <f t="shared" si="124"/>
        <v>3.9400190580275929</v>
      </c>
      <c r="Z562" s="22">
        <f t="shared" si="124"/>
        <v>3.941611592754009</v>
      </c>
      <c r="AA562" s="22">
        <f t="shared" si="124"/>
        <v>3.9434781321850321</v>
      </c>
      <c r="AB562" s="22">
        <f t="shared" si="124"/>
        <v>3.9492750098765179</v>
      </c>
      <c r="AC562" s="22">
        <f t="shared" si="124"/>
        <v>3.9552941314218661</v>
      </c>
      <c r="AD562" s="22">
        <f t="shared" si="124"/>
        <v>3.9857719912410707</v>
      </c>
      <c r="AE562" s="22">
        <f t="shared" si="124"/>
        <v>4.012786525479755</v>
      </c>
      <c r="AF562" s="22">
        <f t="shared" si="124"/>
        <v>4.0420640872662528</v>
      </c>
      <c r="AG562" s="22">
        <f t="shared" si="124"/>
        <v>4.0801010364484798</v>
      </c>
      <c r="AH562" s="22">
        <f t="shared" si="124"/>
        <v>4.1120670996546611</v>
      </c>
      <c r="AI562" s="22">
        <f t="shared" si="124"/>
        <v>4.1449564534239842</v>
      </c>
      <c r="AJ562" s="22">
        <f t="shared" si="124"/>
        <v>4.1818992717021617</v>
      </c>
      <c r="AK562" s="22">
        <f t="shared" si="124"/>
        <v>4.2105750419215395</v>
      </c>
      <c r="AL562" s="22">
        <f t="shared" si="124"/>
        <v>4.2372421747994684</v>
      </c>
      <c r="AM562" s="22">
        <f t="shared" si="124"/>
        <v>4.2619108003098249</v>
      </c>
      <c r="AN562" s="22">
        <f t="shared" si="124"/>
        <v>4.2977359863750904</v>
      </c>
      <c r="AO562" s="22">
        <f t="shared" si="124"/>
        <v>4.3275381669954509</v>
      </c>
      <c r="AP562" s="22">
        <f t="shared" si="124"/>
        <v>4.3571675530763168</v>
      </c>
      <c r="AQ562" s="22">
        <f t="shared" si="124"/>
        <v>4.3866062325638868</v>
      </c>
      <c r="AR562" s="22">
        <f t="shared" si="124"/>
        <v>4.4161636348015252</v>
      </c>
      <c r="AS562" s="22">
        <f t="shared" si="124"/>
        <v>4.4419641901398546</v>
      </c>
      <c r="AT562" s="22">
        <f t="shared" si="124"/>
        <v>4.4044702040185655</v>
      </c>
      <c r="AU562" s="22">
        <f t="shared" si="124"/>
        <v>4.3578539764504418</v>
      </c>
      <c r="AV562" s="22">
        <f t="shared" si="124"/>
        <v>4.3142319052561389</v>
      </c>
      <c r="AW562" s="22">
        <f t="shared" si="124"/>
        <v>4.2682211211699421</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2.2772593407864336E-4</v>
      </c>
      <c r="W563" s="22">
        <f t="shared" si="124"/>
        <v>2.2770960767232865E-4</v>
      </c>
      <c r="X563" s="22">
        <f t="shared" si="124"/>
        <v>2.2769016260994199E-4</v>
      </c>
      <c r="Y563" s="22">
        <f t="shared" si="124"/>
        <v>2.2766574624463539E-4</v>
      </c>
      <c r="Z563" s="22">
        <f t="shared" si="124"/>
        <v>2.2763885124985932E-4</v>
      </c>
      <c r="AA563" s="22">
        <f t="shared" si="124"/>
        <v>2.2760810306265847E-4</v>
      </c>
      <c r="AB563" s="22">
        <f t="shared" si="124"/>
        <v>2.2757750362807817E-4</v>
      </c>
      <c r="AC563" s="22">
        <f t="shared" si="124"/>
        <v>2.2754408067075321E-4</v>
      </c>
      <c r="AD563" s="22">
        <f t="shared" si="124"/>
        <v>2.2751075276943662E-4</v>
      </c>
      <c r="AE563" s="22">
        <f t="shared" si="124"/>
        <v>2.274429034383707E-4</v>
      </c>
      <c r="AF563" s="22">
        <f t="shared" si="124"/>
        <v>2.2737733103665519E-4</v>
      </c>
      <c r="AG563" s="22">
        <f t="shared" si="124"/>
        <v>2.2730936543018069E-4</v>
      </c>
      <c r="AH563" s="22">
        <f t="shared" si="124"/>
        <v>2.2723369947311785E-4</v>
      </c>
      <c r="AI563" s="22">
        <f t="shared" si="124"/>
        <v>2.2716233746290909E-4</v>
      </c>
      <c r="AJ563" s="22">
        <f t="shared" si="124"/>
        <v>2.2708832019282946E-4</v>
      </c>
      <c r="AK563" s="22">
        <f t="shared" si="124"/>
        <v>2.2701033335542205E-4</v>
      </c>
      <c r="AL563" s="22">
        <f t="shared" si="124"/>
        <v>2.2693830480968513E-4</v>
      </c>
      <c r="AM563" s="22">
        <f t="shared" si="124"/>
        <v>2.2686713752069273E-4</v>
      </c>
      <c r="AN563" s="22">
        <f t="shared" si="124"/>
        <v>2.2679679014412317E-4</v>
      </c>
      <c r="AO563" s="22">
        <f t="shared" si="124"/>
        <v>2.2672461430665769E-4</v>
      </c>
      <c r="AP563" s="22">
        <f t="shared" si="124"/>
        <v>2.2665692741882969E-4</v>
      </c>
      <c r="AQ563" s="22">
        <f t="shared" si="124"/>
        <v>2.2658897844817118E-4</v>
      </c>
      <c r="AR563" s="22">
        <f t="shared" si="124"/>
        <v>2.2652076100782375E-4</v>
      </c>
      <c r="AS563" s="22">
        <f t="shared" si="124"/>
        <v>2.2645200684293725E-4</v>
      </c>
      <c r="AT563" s="22">
        <f t="shared" si="124"/>
        <v>2.263846178264753E-4</v>
      </c>
      <c r="AU563" s="22">
        <f t="shared" si="124"/>
        <v>2.2636753790772178E-4</v>
      </c>
      <c r="AV563" s="22">
        <f t="shared" si="124"/>
        <v>2.2635824715979799E-4</v>
      </c>
      <c r="AW563" s="22">
        <f t="shared" si="124"/>
        <v>2.2634697268313111E-4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1.5029911649190466E-6</v>
      </c>
      <c r="W564" s="22">
        <f t="shared" si="124"/>
        <v>1.5028834106373694E-6</v>
      </c>
      <c r="X564" s="22">
        <f t="shared" si="124"/>
        <v>1.5027550732256176E-6</v>
      </c>
      <c r="Y564" s="22">
        <f t="shared" si="124"/>
        <v>1.502593925214594E-6</v>
      </c>
      <c r="Z564" s="22">
        <f t="shared" si="124"/>
        <v>1.5024164182490718E-6</v>
      </c>
      <c r="AA564" s="22">
        <f t="shared" si="124"/>
        <v>1.5022134802135461E-6</v>
      </c>
      <c r="AB564" s="22">
        <f t="shared" si="124"/>
        <v>1.502011523945316E-6</v>
      </c>
      <c r="AC564" s="22">
        <f t="shared" si="124"/>
        <v>1.5017909324269712E-6</v>
      </c>
      <c r="AD564" s="22">
        <f t="shared" si="124"/>
        <v>1.501570968278282E-6</v>
      </c>
      <c r="AE564" s="22">
        <f t="shared" si="124"/>
        <v>1.5011231626932466E-6</v>
      </c>
      <c r="AF564" s="22">
        <f t="shared" si="124"/>
        <v>1.5006903848419244E-6</v>
      </c>
      <c r="AG564" s="22">
        <f t="shared" si="124"/>
        <v>1.5002418118391926E-6</v>
      </c>
      <c r="AH564" s="22">
        <f t="shared" si="124"/>
        <v>1.499742416522578E-6</v>
      </c>
      <c r="AI564" s="22">
        <f t="shared" si="124"/>
        <v>1.4992714272552002E-6</v>
      </c>
      <c r="AJ564" s="22">
        <f t="shared" si="124"/>
        <v>1.4987829132726751E-6</v>
      </c>
      <c r="AK564" s="22">
        <f t="shared" si="124"/>
        <v>1.4982682001457858E-6</v>
      </c>
      <c r="AL564" s="22">
        <f t="shared" si="124"/>
        <v>1.4977928117439221E-6</v>
      </c>
      <c r="AM564" s="22">
        <f t="shared" si="124"/>
        <v>1.4973231076365723E-6</v>
      </c>
      <c r="AN564" s="22">
        <f t="shared" si="124"/>
        <v>1.4968588149512128E-6</v>
      </c>
      <c r="AO564" s="22">
        <f t="shared" si="124"/>
        <v>1.4963824544239411E-6</v>
      </c>
      <c r="AP564" s="22">
        <f t="shared" si="124"/>
        <v>1.4959357209642762E-6</v>
      </c>
      <c r="AQ564" s="22">
        <f t="shared" si="124"/>
        <v>1.4954872577579301E-6</v>
      </c>
      <c r="AR564" s="22">
        <f t="shared" si="124"/>
        <v>1.495037022651637E-6</v>
      </c>
      <c r="AS564" s="22">
        <f t="shared" si="124"/>
        <v>1.4945832451633862E-6</v>
      </c>
      <c r="AT564" s="22">
        <f t="shared" si="124"/>
        <v>1.4941384776547373E-6</v>
      </c>
      <c r="AU564" s="22">
        <f t="shared" si="124"/>
        <v>1.4940257501909636E-6</v>
      </c>
      <c r="AV564" s="22">
        <f t="shared" si="124"/>
        <v>1.4939644312546671E-6</v>
      </c>
      <c r="AW564" s="22">
        <f t="shared" si="124"/>
        <v>1.4938900197086658E-6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0.18851478610716926</v>
      </c>
      <c r="V565" s="22">
        <f t="shared" si="124"/>
        <v>0.18775917772401565</v>
      </c>
      <c r="W565" s="22">
        <f t="shared" si="124"/>
        <v>0.18736471095893931</v>
      </c>
      <c r="X565" s="22">
        <f t="shared" si="124"/>
        <v>0.18750596844336775</v>
      </c>
      <c r="Y565" s="22">
        <f t="shared" si="124"/>
        <v>0.18793509569579894</v>
      </c>
      <c r="Z565" s="22">
        <f t="shared" si="124"/>
        <v>0.18877489729435831</v>
      </c>
      <c r="AA565" s="22">
        <f t="shared" si="124"/>
        <v>0.18962621986600278</v>
      </c>
      <c r="AB565" s="22">
        <f t="shared" si="124"/>
        <v>0.19078125029040044</v>
      </c>
      <c r="AC565" s="22">
        <f t="shared" si="124"/>
        <v>0.19195008792065155</v>
      </c>
      <c r="AD565" s="22">
        <f t="shared" si="124"/>
        <v>0.19591469469510053</v>
      </c>
      <c r="AE565" s="22">
        <f t="shared" si="124"/>
        <v>0.19968168041733295</v>
      </c>
      <c r="AF565" s="22">
        <f t="shared" si="124"/>
        <v>0.20372008572397285</v>
      </c>
      <c r="AG565" s="22">
        <f t="shared" si="124"/>
        <v>0.20858389079233128</v>
      </c>
      <c r="AH565" s="22">
        <f t="shared" si="124"/>
        <v>0.21305121262676693</v>
      </c>
      <c r="AI565" s="22">
        <f t="shared" si="124"/>
        <v>0.21784523864046199</v>
      </c>
      <c r="AJ565" s="22">
        <f t="shared" si="124"/>
        <v>0.22311354128196409</v>
      </c>
      <c r="AK565" s="22">
        <f t="shared" si="124"/>
        <v>0.22779841454548488</v>
      </c>
      <c r="AL565" s="22">
        <f t="shared" si="124"/>
        <v>0.23243575637908576</v>
      </c>
      <c r="AM565" s="22">
        <f t="shared" si="124"/>
        <v>0.23702773714448941</v>
      </c>
      <c r="AN565" s="22">
        <f t="shared" si="124"/>
        <v>0.24231938783490956</v>
      </c>
      <c r="AO565" s="22">
        <f t="shared" si="124"/>
        <v>0.24717414205441396</v>
      </c>
      <c r="AP565" s="22">
        <f t="shared" si="124"/>
        <v>0.25212143131531811</v>
      </c>
      <c r="AQ565" s="22">
        <f t="shared" si="124"/>
        <v>0.25716445244536296</v>
      </c>
      <c r="AR565" s="22">
        <f t="shared" si="124"/>
        <v>0.26233754735682513</v>
      </c>
      <c r="AS565" s="22">
        <f t="shared" si="124"/>
        <v>0.26741845845298873</v>
      </c>
      <c r="AT565" s="22">
        <f t="shared" si="124"/>
        <v>0.26650258031779434</v>
      </c>
      <c r="AU565" s="22">
        <f t="shared" si="124"/>
        <v>0.26468399992203701</v>
      </c>
      <c r="AV565" s="22">
        <f t="shared" si="124"/>
        <v>0.26313090096601877</v>
      </c>
      <c r="AW565" s="22">
        <f t="shared" si="124"/>
        <v>0.26131347087684414</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0.10322686804569892</v>
      </c>
      <c r="W567" s="22">
        <f t="shared" si="125"/>
        <v>0.10334875425639968</v>
      </c>
      <c r="X567" s="22">
        <f t="shared" si="125"/>
        <v>0.1034939230660851</v>
      </c>
      <c r="Y567" s="22">
        <f t="shared" si="125"/>
        <v>0.10367620557142879</v>
      </c>
      <c r="Z567" s="22">
        <f t="shared" si="125"/>
        <v>0.10387699250131904</v>
      </c>
      <c r="AA567" s="22">
        <f t="shared" si="125"/>
        <v>0.10410654577541917</v>
      </c>
      <c r="AB567" s="22">
        <f t="shared" si="125"/>
        <v>0.10433498852385252</v>
      </c>
      <c r="AC567" s="22">
        <f t="shared" si="125"/>
        <v>0.10458451052766779</v>
      </c>
      <c r="AD567" s="22">
        <f t="shared" si="125"/>
        <v>0.10483332288255948</v>
      </c>
      <c r="AE567" s="22">
        <f t="shared" si="125"/>
        <v>0.10533985798298476</v>
      </c>
      <c r="AF567" s="22">
        <f t="shared" si="125"/>
        <v>0.10582939446869896</v>
      </c>
      <c r="AG567" s="22">
        <f t="shared" si="125"/>
        <v>0.10633679763333087</v>
      </c>
      <c r="AH567" s="22">
        <f t="shared" si="125"/>
        <v>0.10690168843707849</v>
      </c>
      <c r="AI567" s="22">
        <f t="shared" si="125"/>
        <v>0.10743444775009932</v>
      </c>
      <c r="AJ567" s="22">
        <f t="shared" si="125"/>
        <v>0.10798703013733794</v>
      </c>
      <c r="AK567" s="22">
        <f t="shared" si="125"/>
        <v>0.10856924767577791</v>
      </c>
      <c r="AL567" s="22">
        <f t="shared" si="125"/>
        <v>0.10910698306793486</v>
      </c>
      <c r="AM567" s="22">
        <f t="shared" si="125"/>
        <v>0.10963828867272722</v>
      </c>
      <c r="AN567" s="22">
        <f t="shared" si="125"/>
        <v>0.11016347314979566</v>
      </c>
      <c r="AO567" s="22">
        <f t="shared" si="125"/>
        <v>0.11070230816120243</v>
      </c>
      <c r="AP567" s="22">
        <f t="shared" si="125"/>
        <v>0.11120763052746262</v>
      </c>
      <c r="AQ567" s="22">
        <f t="shared" si="125"/>
        <v>0.11171490949595857</v>
      </c>
      <c r="AR567" s="22">
        <f t="shared" si="125"/>
        <v>0.11222419274833953</v>
      </c>
      <c r="AS567" s="22">
        <f t="shared" si="125"/>
        <v>0.11273748296459209</v>
      </c>
      <c r="AT567" s="22">
        <f t="shared" si="125"/>
        <v>0.11324058154618175</v>
      </c>
      <c r="AU567" s="22">
        <f t="shared" si="125"/>
        <v>0.1133680931697333</v>
      </c>
      <c r="AV567" s="22">
        <f t="shared" si="125"/>
        <v>0.11343745405890722</v>
      </c>
      <c r="AW567" s="22">
        <f t="shared" si="125"/>
        <v>0.11352162464807815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0.40503763722581093</v>
      </c>
      <c r="V580" s="22">
        <f t="shared" si="128"/>
        <v>0.40593648925756265</v>
      </c>
      <c r="W580" s="22">
        <f t="shared" si="128"/>
        <v>0.40717213277824238</v>
      </c>
      <c r="X580" s="22">
        <f t="shared" si="128"/>
        <v>0.40889531840817023</v>
      </c>
      <c r="Y580" s="22">
        <f t="shared" si="128"/>
        <v>0.41063644672953681</v>
      </c>
      <c r="Z580" s="22">
        <f t="shared" si="128"/>
        <v>0.41277086145608582</v>
      </c>
      <c r="AA580" s="22">
        <f t="shared" si="128"/>
        <v>0.41496400666734201</v>
      </c>
      <c r="AB580" s="22">
        <f t="shared" si="128"/>
        <v>0.41746611039906761</v>
      </c>
      <c r="AC580" s="22">
        <f t="shared" si="128"/>
        <v>0.4200302228840333</v>
      </c>
      <c r="AD580" s="22">
        <f t="shared" si="128"/>
        <v>0.42545642853182047</v>
      </c>
      <c r="AE580" s="22">
        <f t="shared" si="128"/>
        <v>0.43083263333163768</v>
      </c>
      <c r="AF580" s="22">
        <f t="shared" si="128"/>
        <v>0.43657415299505642</v>
      </c>
      <c r="AG580" s="22">
        <f t="shared" si="128"/>
        <v>0.44319300321878541</v>
      </c>
      <c r="AH580" s="22">
        <f t="shared" si="128"/>
        <v>0.44959210542461031</v>
      </c>
      <c r="AI580" s="22">
        <f t="shared" si="128"/>
        <v>0.45622731759484209</v>
      </c>
      <c r="AJ580" s="22">
        <f t="shared" si="128"/>
        <v>0.46345184488553848</v>
      </c>
      <c r="AK580" s="22">
        <f t="shared" si="128"/>
        <v>0.47027575182616183</v>
      </c>
      <c r="AL580" s="22">
        <f t="shared" si="128"/>
        <v>0.47719673725920331</v>
      </c>
      <c r="AM580" s="22">
        <f t="shared" si="128"/>
        <v>0.48421641443722802</v>
      </c>
      <c r="AN580" s="22">
        <f t="shared" si="128"/>
        <v>0.49143723739881062</v>
      </c>
      <c r="AO580" s="22">
        <f t="shared" si="128"/>
        <v>0.49834938810260215</v>
      </c>
      <c r="AP580" s="22">
        <f t="shared" si="128"/>
        <v>0.50547067661017353</v>
      </c>
      <c r="AQ580" s="22">
        <f t="shared" si="128"/>
        <v>0.51280717426939726</v>
      </c>
      <c r="AR580" s="22">
        <f t="shared" si="128"/>
        <v>0.52039686762229476</v>
      </c>
      <c r="AS580" s="22">
        <f t="shared" si="128"/>
        <v>0.52782401399213086</v>
      </c>
      <c r="AT580" s="22">
        <f t="shared" si="128"/>
        <v>0.52915670302408402</v>
      </c>
      <c r="AU580" s="22">
        <f t="shared" si="128"/>
        <v>0.52955595204433981</v>
      </c>
      <c r="AV580" s="22">
        <f t="shared" si="128"/>
        <v>0.5302287764856084</v>
      </c>
      <c r="AW580" s="22">
        <f t="shared" si="128"/>
        <v>0.53061809376626179</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3.1955149803358125E-2</v>
      </c>
      <c r="V581" s="22">
        <f t="shared" si="128"/>
        <v>3.2026064080664329E-2</v>
      </c>
      <c r="W581" s="22">
        <f t="shared" si="128"/>
        <v>3.2123549277539631E-2</v>
      </c>
      <c r="X581" s="22">
        <f t="shared" si="128"/>
        <v>3.2259498754532663E-2</v>
      </c>
      <c r="Y581" s="22">
        <f t="shared" si="128"/>
        <v>3.2396863807116948E-2</v>
      </c>
      <c r="Z581" s="22">
        <f t="shared" si="128"/>
        <v>3.256525690459925E-2</v>
      </c>
      <c r="AA581" s="22">
        <f t="shared" si="128"/>
        <v>3.2738283500957595E-2</v>
      </c>
      <c r="AB581" s="22">
        <f t="shared" si="128"/>
        <v>3.2935685155081544E-2</v>
      </c>
      <c r="AC581" s="22">
        <f t="shared" si="128"/>
        <v>3.3137978944693169E-2</v>
      </c>
      <c r="AD581" s="22">
        <f t="shared" si="128"/>
        <v>3.3566075492773198E-2</v>
      </c>
      <c r="AE581" s="22">
        <f t="shared" si="128"/>
        <v>3.3990227260318487E-2</v>
      </c>
      <c r="AF581" s="22">
        <f t="shared" si="128"/>
        <v>3.4443200278332566E-2</v>
      </c>
      <c r="AG581" s="22">
        <f t="shared" si="128"/>
        <v>3.4965389652816141E-2</v>
      </c>
      <c r="AH581" s="22">
        <f t="shared" si="128"/>
        <v>3.5470242167250809E-2</v>
      </c>
      <c r="AI581" s="22">
        <f t="shared" si="128"/>
        <v>3.5993722405603619E-2</v>
      </c>
      <c r="AJ581" s="22">
        <f t="shared" si="128"/>
        <v>3.6563696231774113E-2</v>
      </c>
      <c r="AK581" s="22">
        <f t="shared" si="128"/>
        <v>3.7102063406798461E-2</v>
      </c>
      <c r="AL581" s="22">
        <f t="shared" si="128"/>
        <v>3.7648089518876542E-2</v>
      </c>
      <c r="AM581" s="22">
        <f t="shared" si="128"/>
        <v>3.8201901844396147E-2</v>
      </c>
      <c r="AN581" s="22">
        <f t="shared" si="128"/>
        <v>3.8771583420215382E-2</v>
      </c>
      <c r="AO581" s="22">
        <f t="shared" si="128"/>
        <v>3.9316912522754821E-2</v>
      </c>
      <c r="AP581" s="22">
        <f t="shared" si="128"/>
        <v>3.9878741400216668E-2</v>
      </c>
      <c r="AQ581" s="22">
        <f t="shared" si="128"/>
        <v>4.0457549047175599E-2</v>
      </c>
      <c r="AR581" s="22">
        <f t="shared" si="128"/>
        <v>4.105633238423665E-2</v>
      </c>
      <c r="AS581" s="22">
        <f t="shared" si="128"/>
        <v>4.1642291695290164E-2</v>
      </c>
      <c r="AT581" s="22">
        <f t="shared" si="128"/>
        <v>4.174743322719579E-2</v>
      </c>
      <c r="AU581" s="22">
        <f t="shared" si="128"/>
        <v>4.1778931688273381E-2</v>
      </c>
      <c r="AV581" s="22">
        <f t="shared" si="128"/>
        <v>4.1832013683219219E-2</v>
      </c>
      <c r="AW581" s="22">
        <f t="shared" si="128"/>
        <v>4.1862728586924296E-2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2.9621155611650907E-4</v>
      </c>
      <c r="V582" s="22">
        <f t="shared" si="128"/>
        <v>2.9686890332223374E-4</v>
      </c>
      <c r="W582" s="22">
        <f t="shared" si="128"/>
        <v>2.9777255240673041E-4</v>
      </c>
      <c r="X582" s="22">
        <f t="shared" si="128"/>
        <v>2.9903275010197318E-4</v>
      </c>
      <c r="Y582" s="22">
        <f t="shared" si="128"/>
        <v>3.0030606962112437E-4</v>
      </c>
      <c r="Z582" s="22">
        <f t="shared" si="128"/>
        <v>3.0186700680187481E-4</v>
      </c>
      <c r="AA582" s="22">
        <f t="shared" si="128"/>
        <v>3.0347089467823397E-4</v>
      </c>
      <c r="AB582" s="22">
        <f t="shared" si="128"/>
        <v>3.0530072966595433E-4</v>
      </c>
      <c r="AC582" s="22">
        <f t="shared" si="128"/>
        <v>3.071759128080238E-4</v>
      </c>
      <c r="AD582" s="22">
        <f t="shared" si="128"/>
        <v>3.1114419790307811E-4</v>
      </c>
      <c r="AE582" s="22">
        <f t="shared" si="128"/>
        <v>3.1507591644820454E-4</v>
      </c>
      <c r="AF582" s="22">
        <f t="shared" si="128"/>
        <v>3.1927479654641783E-4</v>
      </c>
      <c r="AG582" s="22">
        <f t="shared" si="128"/>
        <v>3.2411528479808077E-4</v>
      </c>
      <c r="AH582" s="22">
        <f t="shared" si="128"/>
        <v>3.2879506723785249E-4</v>
      </c>
      <c r="AI582" s="22">
        <f t="shared" si="128"/>
        <v>3.3364752128525705E-4</v>
      </c>
      <c r="AJ582" s="22">
        <f t="shared" si="128"/>
        <v>3.3893095243906439E-4</v>
      </c>
      <c r="AK582" s="22">
        <f t="shared" si="128"/>
        <v>3.4392140248099327E-4</v>
      </c>
      <c r="AL582" s="22">
        <f t="shared" si="128"/>
        <v>3.489828478296831E-4</v>
      </c>
      <c r="AM582" s="22">
        <f t="shared" si="128"/>
        <v>3.5411646828673466E-4</v>
      </c>
      <c r="AN582" s="22">
        <f t="shared" si="128"/>
        <v>3.5939719039577593E-4</v>
      </c>
      <c r="AO582" s="22">
        <f t="shared" si="128"/>
        <v>3.6445217474267608E-4</v>
      </c>
      <c r="AP582" s="22">
        <f t="shared" si="128"/>
        <v>3.6966010545457282E-4</v>
      </c>
      <c r="AQ582" s="22">
        <f t="shared" si="128"/>
        <v>3.7502542262106664E-4</v>
      </c>
      <c r="AR582" s="22">
        <f t="shared" si="128"/>
        <v>3.8057590650672967E-4</v>
      </c>
      <c r="AS582" s="22">
        <f t="shared" si="128"/>
        <v>3.8600751676098297E-4</v>
      </c>
      <c r="AT582" s="22">
        <f t="shared" si="128"/>
        <v>3.8698213703251637E-4</v>
      </c>
      <c r="AU582" s="22">
        <f t="shared" si="128"/>
        <v>3.8727411526539858E-4</v>
      </c>
      <c r="AV582" s="22">
        <f t="shared" si="128"/>
        <v>3.8776616429103087E-4</v>
      </c>
      <c r="AW582" s="22">
        <f t="shared" si="128"/>
        <v>3.8805087925805279E-4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2.6275916255942959E-3</v>
      </c>
      <c r="V583" s="22">
        <f t="shared" si="128"/>
        <v>2.5989362225815795E-3</v>
      </c>
      <c r="W583" s="22">
        <f t="shared" si="128"/>
        <v>2.5761607561592061E-3</v>
      </c>
      <c r="X583" s="22">
        <f t="shared" si="128"/>
        <v>2.5619274134045032E-3</v>
      </c>
      <c r="Y583" s="22">
        <f t="shared" si="128"/>
        <v>2.5522549780709622E-3</v>
      </c>
      <c r="Z583" s="22">
        <f t="shared" si="128"/>
        <v>2.5488754538783372E-3</v>
      </c>
      <c r="AA583" s="22">
        <f t="shared" si="128"/>
        <v>2.5454317976478726E-3</v>
      </c>
      <c r="AB583" s="22">
        <f t="shared" si="128"/>
        <v>2.546445856852984E-3</v>
      </c>
      <c r="AC583" s="22">
        <f t="shared" si="128"/>
        <v>2.5473599606816969E-3</v>
      </c>
      <c r="AD583" s="22">
        <f t="shared" si="128"/>
        <v>2.5791428505979644E-3</v>
      </c>
      <c r="AE583" s="22">
        <f t="shared" si="128"/>
        <v>2.6062101895453957E-3</v>
      </c>
      <c r="AF583" s="22">
        <f t="shared" si="128"/>
        <v>2.6356095441230488E-3</v>
      </c>
      <c r="AG583" s="22">
        <f t="shared" si="128"/>
        <v>2.675298848884497E-3</v>
      </c>
      <c r="AH583" s="22">
        <f t="shared" si="128"/>
        <v>2.707088312454798E-3</v>
      </c>
      <c r="AI583" s="22">
        <f t="shared" si="128"/>
        <v>2.7416013768058051E-3</v>
      </c>
      <c r="AJ583" s="22">
        <f t="shared" si="128"/>
        <v>2.7806190203410732E-3</v>
      </c>
      <c r="AK583" s="22">
        <f t="shared" si="128"/>
        <v>2.8090961588512725E-3</v>
      </c>
      <c r="AL583" s="22">
        <f t="shared" si="128"/>
        <v>2.8346924267829612E-3</v>
      </c>
      <c r="AM583" s="22">
        <f t="shared" si="128"/>
        <v>2.8574271936910615E-3</v>
      </c>
      <c r="AN583" s="22">
        <f t="shared" si="128"/>
        <v>2.8960504602820068E-3</v>
      </c>
      <c r="AO583" s="22">
        <f t="shared" si="128"/>
        <v>2.9269887051109689E-3</v>
      </c>
      <c r="AP583" s="22">
        <f t="shared" si="128"/>
        <v>2.9573562352036412E-3</v>
      </c>
      <c r="AQ583" s="22">
        <f t="shared" si="128"/>
        <v>2.9871309481064624E-3</v>
      </c>
      <c r="AR583" s="22">
        <f t="shared" si="128"/>
        <v>3.0166855601819671E-3</v>
      </c>
      <c r="AS583" s="22">
        <f t="shared" si="128"/>
        <v>3.0432170468189072E-3</v>
      </c>
      <c r="AT583" s="22">
        <f t="shared" si="128"/>
        <v>2.9931230045086091E-3</v>
      </c>
      <c r="AU583" s="22">
        <f t="shared" si="128"/>
        <v>2.931915450663443E-3</v>
      </c>
      <c r="AV583" s="22">
        <f t="shared" si="128"/>
        <v>2.8742055506068434E-3</v>
      </c>
      <c r="AW583" s="22">
        <f t="shared" si="128"/>
        <v>2.8135261479735494E-3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1.3080167916535011E-2</v>
      </c>
      <c r="V584" s="22">
        <f t="shared" si="128"/>
        <v>1.2937521137076831E-2</v>
      </c>
      <c r="W584" s="22">
        <f t="shared" si="128"/>
        <v>1.2824144719569538E-2</v>
      </c>
      <c r="X584" s="22">
        <f t="shared" si="128"/>
        <v>1.2753291048309637E-2</v>
      </c>
      <c r="Y584" s="22">
        <f t="shared" si="128"/>
        <v>1.2705141603360818E-2</v>
      </c>
      <c r="Z584" s="22">
        <f t="shared" si="128"/>
        <v>1.2688318310316743E-2</v>
      </c>
      <c r="AA584" s="22">
        <f t="shared" si="128"/>
        <v>1.2671175767578154E-2</v>
      </c>
      <c r="AB584" s="22">
        <f t="shared" si="128"/>
        <v>1.2676223760786448E-2</v>
      </c>
      <c r="AC584" s="22">
        <f t="shared" si="128"/>
        <v>1.2680774175491778E-2</v>
      </c>
      <c r="AD584" s="22">
        <f t="shared" si="128"/>
        <v>1.2838989604757165E-2</v>
      </c>
      <c r="AE584" s="22">
        <f t="shared" si="128"/>
        <v>1.297373099114215E-2</v>
      </c>
      <c r="AF584" s="22">
        <f t="shared" si="128"/>
        <v>1.3120081166248413E-2</v>
      </c>
      <c r="AG584" s="22">
        <f t="shared" si="128"/>
        <v>1.331765477917727E-2</v>
      </c>
      <c r="AH584" s="22">
        <f t="shared" si="128"/>
        <v>1.3475902932134473E-2</v>
      </c>
      <c r="AI584" s="22">
        <f t="shared" si="128"/>
        <v>1.3647709187196362E-2</v>
      </c>
      <c r="AJ584" s="22">
        <f t="shared" si="128"/>
        <v>1.3841939266245802E-2</v>
      </c>
      <c r="AK584" s="22">
        <f t="shared" si="128"/>
        <v>1.398369864387039E-2</v>
      </c>
      <c r="AL584" s="22">
        <f t="shared" si="128"/>
        <v>1.4111117029331023E-2</v>
      </c>
      <c r="AM584" s="22">
        <f t="shared" si="128"/>
        <v>1.4224290844395977E-2</v>
      </c>
      <c r="AN584" s="22">
        <f t="shared" si="128"/>
        <v>1.4416557712494404E-2</v>
      </c>
      <c r="AO584" s="22">
        <f t="shared" si="128"/>
        <v>1.4570568493113398E-2</v>
      </c>
      <c r="AP584" s="22">
        <f t="shared" si="128"/>
        <v>1.472173825212522E-2</v>
      </c>
      <c r="AQ584" s="22">
        <f t="shared" si="128"/>
        <v>1.4869956963374701E-2</v>
      </c>
      <c r="AR584" s="22">
        <f t="shared" si="128"/>
        <v>1.5017080011298183E-2</v>
      </c>
      <c r="AS584" s="22">
        <f t="shared" si="128"/>
        <v>1.5149153921454597E-2</v>
      </c>
      <c r="AT584" s="22">
        <f t="shared" si="128"/>
        <v>1.489978545846579E-2</v>
      </c>
      <c r="AU584" s="22">
        <f t="shared" si="128"/>
        <v>1.4595093863981794E-2</v>
      </c>
      <c r="AV584" s="22">
        <f t="shared" si="128"/>
        <v>1.4307813612425946E-2</v>
      </c>
      <c r="AW584" s="22">
        <f t="shared" si="128"/>
        <v>1.4005751158052342E-2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0.18661593838968488</v>
      </c>
      <c r="V585" s="22">
        <f t="shared" si="128"/>
        <v>0.18891102118178937</v>
      </c>
      <c r="W585" s="22">
        <f t="shared" si="128"/>
        <v>0.19159680001401697</v>
      </c>
      <c r="X585" s="22">
        <f t="shared" si="128"/>
        <v>0.19490743592297405</v>
      </c>
      <c r="Y585" s="22">
        <f t="shared" si="128"/>
        <v>0.19857911305098078</v>
      </c>
      <c r="Z585" s="22">
        <f t="shared" si="128"/>
        <v>0.2027756520571353</v>
      </c>
      <c r="AA585" s="22">
        <f t="shared" si="128"/>
        <v>0.20701582577863753</v>
      </c>
      <c r="AB585" s="22">
        <f t="shared" si="128"/>
        <v>0.21167786823753224</v>
      </c>
      <c r="AC585" s="22">
        <f t="shared" si="128"/>
        <v>0.21640165177900966</v>
      </c>
      <c r="AD585" s="22">
        <f t="shared" si="128"/>
        <v>0.22636765534279604</v>
      </c>
      <c r="AE585" s="22">
        <f t="shared" si="128"/>
        <v>0.23634360712991417</v>
      </c>
      <c r="AF585" s="22">
        <f t="shared" si="128"/>
        <v>0.24697136694252173</v>
      </c>
      <c r="AG585" s="22">
        <f t="shared" si="128"/>
        <v>0.25906780369421001</v>
      </c>
      <c r="AH585" s="22">
        <f t="shared" si="128"/>
        <v>0.27093956310183293</v>
      </c>
      <c r="AI585" s="22">
        <f t="shared" si="128"/>
        <v>0.28363849565254812</v>
      </c>
      <c r="AJ585" s="22">
        <f t="shared" si="128"/>
        <v>0.29741576800414271</v>
      </c>
      <c r="AK585" s="22">
        <f t="shared" si="128"/>
        <v>0.31069221410801939</v>
      </c>
      <c r="AL585" s="22">
        <f t="shared" si="128"/>
        <v>0.32426462381720761</v>
      </c>
      <c r="AM585" s="22">
        <f t="shared" si="128"/>
        <v>0.33813988765940795</v>
      </c>
      <c r="AN585" s="22">
        <f t="shared" si="128"/>
        <v>0.35238011242226325</v>
      </c>
      <c r="AO585" s="22">
        <f t="shared" si="128"/>
        <v>0.36622799732660555</v>
      </c>
      <c r="AP585" s="22">
        <f t="shared" si="128"/>
        <v>0.38054492958782615</v>
      </c>
      <c r="AQ585" s="22">
        <f t="shared" si="128"/>
        <v>0.39534871067757948</v>
      </c>
      <c r="AR585" s="22">
        <f t="shared" si="128"/>
        <v>0.41071188565023775</v>
      </c>
      <c r="AS585" s="22">
        <f t="shared" si="128"/>
        <v>0.42626943712814547</v>
      </c>
      <c r="AT585" s="22">
        <f t="shared" si="128"/>
        <v>0.43140811980097421</v>
      </c>
      <c r="AU585" s="22">
        <f t="shared" si="128"/>
        <v>0.43491238505546542</v>
      </c>
      <c r="AV585" s="22">
        <f t="shared" si="128"/>
        <v>0.43886870771880226</v>
      </c>
      <c r="AW585" s="22">
        <f t="shared" si="128"/>
        <v>0.44230311272423228</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1.1993554121760756E-4</v>
      </c>
      <c r="V586" s="22">
        <f t="shared" si="128"/>
        <v>1.201539673278719E-4</v>
      </c>
      <c r="W586" s="22">
        <f t="shared" si="128"/>
        <v>1.204000991962005E-4</v>
      </c>
      <c r="X586" s="22">
        <f t="shared" si="128"/>
        <v>1.2067339732653323E-4</v>
      </c>
      <c r="Y586" s="22">
        <f t="shared" si="128"/>
        <v>1.2083862250016517E-4</v>
      </c>
      <c r="Z586" s="22">
        <f t="shared" si="128"/>
        <v>1.2102674750622946E-4</v>
      </c>
      <c r="AA586" s="22">
        <f t="shared" si="128"/>
        <v>1.2123490277133756E-4</v>
      </c>
      <c r="AB586" s="22">
        <f t="shared" si="128"/>
        <v>1.214635388867695E-4</v>
      </c>
      <c r="AC586" s="22">
        <f t="shared" si="128"/>
        <v>1.2171046574717841E-4</v>
      </c>
      <c r="AD586" s="22">
        <f t="shared" si="128"/>
        <v>1.2188428901104661E-4</v>
      </c>
      <c r="AE586" s="22">
        <f t="shared" si="128"/>
        <v>1.2207335386646865E-4</v>
      </c>
      <c r="AF586" s="22">
        <f t="shared" si="128"/>
        <v>1.2227928315059337E-4</v>
      </c>
      <c r="AG586" s="22">
        <f t="shared" si="128"/>
        <v>1.2250428668008742E-4</v>
      </c>
      <c r="AH586" s="22">
        <f t="shared" si="128"/>
        <v>1.2274179275603147E-4</v>
      </c>
      <c r="AI586" s="22">
        <f t="shared" ref="L586:AW593" si="129">AI1537</f>
        <v>1.2289368408262624E-4</v>
      </c>
      <c r="AJ586" s="22">
        <f t="shared" si="129"/>
        <v>1.2306077026385569E-4</v>
      </c>
      <c r="AK586" s="22">
        <f t="shared" si="129"/>
        <v>1.2323716754799311E-4</v>
      </c>
      <c r="AL586" s="22">
        <f t="shared" si="129"/>
        <v>1.2342518950883124E-4</v>
      </c>
      <c r="AM586" s="22">
        <f t="shared" si="129"/>
        <v>1.2362445924387391E-4</v>
      </c>
      <c r="AN586" s="22">
        <f t="shared" si="129"/>
        <v>1.237419499619452E-4</v>
      </c>
      <c r="AO586" s="22">
        <f t="shared" si="129"/>
        <v>1.2386718060158544E-4</v>
      </c>
      <c r="AP586" s="22">
        <f t="shared" si="129"/>
        <v>1.2400266133733785E-4</v>
      </c>
      <c r="AQ586" s="22">
        <f t="shared" si="129"/>
        <v>1.2414811892012275E-4</v>
      </c>
      <c r="AR586" s="22">
        <f t="shared" si="129"/>
        <v>1.243034755080016E-4</v>
      </c>
      <c r="AS586" s="22">
        <f t="shared" si="129"/>
        <v>1.2437203151401057E-4</v>
      </c>
      <c r="AT586" s="22">
        <f t="shared" si="129"/>
        <v>1.2441476463107817E-4</v>
      </c>
      <c r="AU586" s="22">
        <f t="shared" si="129"/>
        <v>1.2445970043989919E-4</v>
      </c>
      <c r="AV586" s="22">
        <f t="shared" si="129"/>
        <v>1.2451321422469059E-4</v>
      </c>
      <c r="AW586" s="22">
        <f t="shared" si="129"/>
        <v>1.245720347262714E-4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8.2305947353185534E-4</v>
      </c>
      <c r="V587" s="22">
        <f t="shared" si="129"/>
        <v>8.2455842603162824E-4</v>
      </c>
      <c r="W587" s="22">
        <f t="shared" si="129"/>
        <v>8.2624750971699247E-4</v>
      </c>
      <c r="X587" s="22">
        <f t="shared" si="129"/>
        <v>8.2812302228803898E-4</v>
      </c>
      <c r="Y587" s="22">
        <f t="shared" si="129"/>
        <v>8.292568825520036E-4</v>
      </c>
      <c r="Z587" s="22">
        <f t="shared" si="129"/>
        <v>8.3054789326390355E-4</v>
      </c>
      <c r="AA587" s="22">
        <f t="shared" si="129"/>
        <v>8.3197636193276859E-4</v>
      </c>
      <c r="AB587" s="22">
        <f t="shared" si="129"/>
        <v>8.335453807481035E-4</v>
      </c>
      <c r="AC587" s="22">
        <f t="shared" si="129"/>
        <v>8.3523992007869508E-4</v>
      </c>
      <c r="AD587" s="22">
        <f t="shared" si="129"/>
        <v>8.3643278486751854E-4</v>
      </c>
      <c r="AE587" s="22">
        <f t="shared" si="129"/>
        <v>8.3773024530991319E-4</v>
      </c>
      <c r="AF587" s="22">
        <f t="shared" si="129"/>
        <v>8.3914343815046533E-4</v>
      </c>
      <c r="AG587" s="22">
        <f t="shared" si="129"/>
        <v>8.4068752828961931E-4</v>
      </c>
      <c r="AH587" s="22">
        <f t="shared" si="129"/>
        <v>8.4231741734371068E-4</v>
      </c>
      <c r="AI587" s="22">
        <f t="shared" si="129"/>
        <v>8.433597738798297E-4</v>
      </c>
      <c r="AJ587" s="22">
        <f t="shared" si="129"/>
        <v>8.4450640533670254E-4</v>
      </c>
      <c r="AK587" s="22">
        <f t="shared" si="129"/>
        <v>8.4571693437872494E-4</v>
      </c>
      <c r="AL587" s="22">
        <f t="shared" si="129"/>
        <v>8.4700723794119506E-4</v>
      </c>
      <c r="AM587" s="22">
        <f t="shared" si="129"/>
        <v>8.4837472952500718E-4</v>
      </c>
      <c r="AN587" s="22">
        <f t="shared" si="129"/>
        <v>8.4918101136255842E-4</v>
      </c>
      <c r="AO587" s="22">
        <f t="shared" si="129"/>
        <v>8.5004040852945282E-4</v>
      </c>
      <c r="AP587" s="22">
        <f t="shared" si="129"/>
        <v>8.5097014713662465E-4</v>
      </c>
      <c r="AQ587" s="22">
        <f t="shared" si="129"/>
        <v>8.5196835200811454E-4</v>
      </c>
      <c r="AR587" s="22">
        <f t="shared" si="129"/>
        <v>8.5303448895243574E-4</v>
      </c>
      <c r="AS587" s="22">
        <f t="shared" si="129"/>
        <v>8.5350495558509797E-4</v>
      </c>
      <c r="AT587" s="22">
        <f t="shared" si="129"/>
        <v>8.5379821225012808E-4</v>
      </c>
      <c r="AU587" s="22">
        <f t="shared" si="129"/>
        <v>8.5410658492077684E-4</v>
      </c>
      <c r="AV587" s="22">
        <f t="shared" si="129"/>
        <v>8.5447382408182905E-4</v>
      </c>
      <c r="AW587" s="22">
        <f t="shared" si="129"/>
        <v>8.5487748066746241E-4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1.51690892331456E-5</v>
      </c>
      <c r="V588" s="22">
        <f t="shared" si="129"/>
        <v>1.5217432465051217E-5</v>
      </c>
      <c r="W588" s="22">
        <f t="shared" si="129"/>
        <v>1.5269956801068695E-5</v>
      </c>
      <c r="X588" s="22">
        <f t="shared" si="129"/>
        <v>1.5326606915032538E-5</v>
      </c>
      <c r="Y588" s="22">
        <f t="shared" si="129"/>
        <v>1.5361884173332352E-5</v>
      </c>
      <c r="Z588" s="22">
        <f t="shared" si="129"/>
        <v>1.5400671462758264E-5</v>
      </c>
      <c r="AA588" s="22">
        <f t="shared" si="129"/>
        <v>1.5442458670944096E-5</v>
      </c>
      <c r="AB588" s="22">
        <f t="shared" si="129"/>
        <v>1.5487358547995306E-5</v>
      </c>
      <c r="AC588" s="22">
        <f t="shared" si="129"/>
        <v>1.5534984647023521E-5</v>
      </c>
      <c r="AD588" s="22">
        <f t="shared" si="129"/>
        <v>1.5568285844583603E-5</v>
      </c>
      <c r="AE588" s="22">
        <f t="shared" si="129"/>
        <v>1.5603856144375205E-5</v>
      </c>
      <c r="AF588" s="22">
        <f t="shared" si="129"/>
        <v>1.5642015402559782E-5</v>
      </c>
      <c r="AG588" s="22">
        <f t="shared" si="129"/>
        <v>1.5683187659152959E-5</v>
      </c>
      <c r="AH588" s="22">
        <f t="shared" si="129"/>
        <v>1.5726164172815247E-5</v>
      </c>
      <c r="AI588" s="22">
        <f t="shared" si="129"/>
        <v>1.5752809314354656E-5</v>
      </c>
      <c r="AJ588" s="22">
        <f t="shared" si="129"/>
        <v>1.5781850848802794E-5</v>
      </c>
      <c r="AK588" s="22">
        <f t="shared" si="129"/>
        <v>1.5812211011200589E-5</v>
      </c>
      <c r="AL588" s="22">
        <f t="shared" si="129"/>
        <v>1.5844326691144795E-5</v>
      </c>
      <c r="AM588" s="22">
        <f t="shared" si="129"/>
        <v>1.5878136398182702E-5</v>
      </c>
      <c r="AN588" s="22">
        <f t="shared" si="129"/>
        <v>1.5896594572359183E-5</v>
      </c>
      <c r="AO588" s="22">
        <f t="shared" si="129"/>
        <v>1.5916177337524526E-5</v>
      </c>
      <c r="AP588" s="22">
        <f t="shared" si="129"/>
        <v>1.5937350394875973E-5</v>
      </c>
      <c r="AQ588" s="22">
        <f t="shared" si="129"/>
        <v>1.5960067925113877E-5</v>
      </c>
      <c r="AR588" s="22">
        <f t="shared" si="129"/>
        <v>1.5984319352677588E-5</v>
      </c>
      <c r="AS588" s="22">
        <f t="shared" si="129"/>
        <v>1.5992531796631608E-5</v>
      </c>
      <c r="AT588" s="22">
        <f t="shared" si="129"/>
        <v>1.5995859016638944E-5</v>
      </c>
      <c r="AU588" s="22">
        <f t="shared" si="129"/>
        <v>1.5999410618704444E-5</v>
      </c>
      <c r="AV588" s="22">
        <f t="shared" si="129"/>
        <v>1.6004346485136448E-5</v>
      </c>
      <c r="AW588" s="22">
        <f t="shared" si="129"/>
        <v>1.6010076603504106E-5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1.5433215074750855E-3</v>
      </c>
      <c r="V589" s="22">
        <f t="shared" si="129"/>
        <v>1.5482400064300375E-3</v>
      </c>
      <c r="W589" s="22">
        <f t="shared" si="129"/>
        <v>1.5535838959804063E-3</v>
      </c>
      <c r="X589" s="22">
        <f t="shared" si="129"/>
        <v>1.5593475471751181E-3</v>
      </c>
      <c r="Y589" s="22">
        <f t="shared" si="129"/>
        <v>1.5629366981532733E-3</v>
      </c>
      <c r="Z589" s="22">
        <f t="shared" si="129"/>
        <v>1.5668829639486424E-3</v>
      </c>
      <c r="AA589" s="22">
        <f t="shared" si="129"/>
        <v>1.5711344451113753E-3</v>
      </c>
      <c r="AB589" s="22">
        <f t="shared" si="129"/>
        <v>1.5757026129737345E-3</v>
      </c>
      <c r="AC589" s="22">
        <f t="shared" si="129"/>
        <v>1.5805481499613328E-3</v>
      </c>
      <c r="AD589" s="22">
        <f t="shared" si="129"/>
        <v>1.5839362541269306E-3</v>
      </c>
      <c r="AE589" s="22">
        <f t="shared" si="129"/>
        <v>1.5875552195013167E-3</v>
      </c>
      <c r="AF589" s="22">
        <f t="shared" si="129"/>
        <v>1.5914375886376831E-3</v>
      </c>
      <c r="AG589" s="22">
        <f t="shared" si="129"/>
        <v>1.5956265038807079E-3</v>
      </c>
      <c r="AH589" s="22">
        <f t="shared" si="129"/>
        <v>1.5999989864227964E-3</v>
      </c>
      <c r="AI589" s="22">
        <f t="shared" si="129"/>
        <v>1.6027098953887498E-3</v>
      </c>
      <c r="AJ589" s="22">
        <f t="shared" si="129"/>
        <v>1.6056646162711317E-3</v>
      </c>
      <c r="AK589" s="22">
        <f t="shared" si="129"/>
        <v>1.6087534959578942E-3</v>
      </c>
      <c r="AL589" s="22">
        <f t="shared" si="129"/>
        <v>1.6120209841256597E-3</v>
      </c>
      <c r="AM589" s="22">
        <f t="shared" si="129"/>
        <v>1.6154608246613075E-3</v>
      </c>
      <c r="AN589" s="22">
        <f t="shared" si="129"/>
        <v>1.6173387816538099E-3</v>
      </c>
      <c r="AO589" s="22">
        <f t="shared" si="129"/>
        <v>1.6193311558953354E-3</v>
      </c>
      <c r="AP589" s="22">
        <f t="shared" si="129"/>
        <v>1.6214853283896258E-3</v>
      </c>
      <c r="AQ589" s="22">
        <f t="shared" si="129"/>
        <v>1.6237966374256533E-3</v>
      </c>
      <c r="AR589" s="22">
        <f t="shared" si="129"/>
        <v>1.6262640070330693E-3</v>
      </c>
      <c r="AS589" s="22">
        <f t="shared" si="129"/>
        <v>1.6270995510257492E-3</v>
      </c>
      <c r="AT589" s="22">
        <f t="shared" si="129"/>
        <v>1.6274380664183677E-3</v>
      </c>
      <c r="AU589" s="22">
        <f t="shared" si="129"/>
        <v>1.6277994107132974E-3</v>
      </c>
      <c r="AV589" s="22">
        <f t="shared" si="129"/>
        <v>1.62830159174114E-3</v>
      </c>
      <c r="AW589" s="22">
        <f t="shared" si="129"/>
        <v>1.6288845809227096E-3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0.10940764323917777</v>
      </c>
      <c r="V592" s="22">
        <f t="shared" si="129"/>
        <v>0.1077894241522023</v>
      </c>
      <c r="W592" s="22">
        <f t="shared" si="129"/>
        <v>0.10644371017616848</v>
      </c>
      <c r="X592" s="22">
        <f t="shared" si="129"/>
        <v>0.10548144198776055</v>
      </c>
      <c r="Y592" s="22">
        <f t="shared" si="129"/>
        <v>0.10476818223545815</v>
      </c>
      <c r="Z592" s="22">
        <f t="shared" si="129"/>
        <v>0.10433717164820216</v>
      </c>
      <c r="AA592" s="22">
        <f t="shared" si="129"/>
        <v>0.10391664075770705</v>
      </c>
      <c r="AB592" s="22">
        <f t="shared" si="129"/>
        <v>0.10369766703605332</v>
      </c>
      <c r="AC592" s="22">
        <f t="shared" si="129"/>
        <v>0.10348590342033112</v>
      </c>
      <c r="AD592" s="22">
        <f t="shared" si="129"/>
        <v>0.10554436382742631</v>
      </c>
      <c r="AE592" s="22">
        <f t="shared" si="129"/>
        <v>0.10746037602954198</v>
      </c>
      <c r="AF592" s="22">
        <f t="shared" si="129"/>
        <v>0.10953725339912493</v>
      </c>
      <c r="AG592" s="22">
        <f t="shared" si="129"/>
        <v>0.11212796394932742</v>
      </c>
      <c r="AH592" s="22">
        <f t="shared" si="129"/>
        <v>0.1144453542723292</v>
      </c>
      <c r="AI592" s="22">
        <f t="shared" si="129"/>
        <v>0.1169810327352841</v>
      </c>
      <c r="AJ592" s="22">
        <f t="shared" si="129"/>
        <v>0.11979669362694062</v>
      </c>
      <c r="AK592" s="22">
        <f t="shared" si="129"/>
        <v>0.12222069753111926</v>
      </c>
      <c r="AL592" s="22">
        <f t="shared" si="129"/>
        <v>0.12459409574566795</v>
      </c>
      <c r="AM592" s="22">
        <f t="shared" si="129"/>
        <v>0.12691824924517789</v>
      </c>
      <c r="AN592" s="22">
        <f t="shared" si="129"/>
        <v>0.12940408953556104</v>
      </c>
      <c r="AO592" s="22">
        <f t="shared" si="129"/>
        <v>0.13158110054217473</v>
      </c>
      <c r="AP592" s="22">
        <f t="shared" si="129"/>
        <v>0.13377951885288111</v>
      </c>
      <c r="AQ592" s="22">
        <f t="shared" si="129"/>
        <v>0.13599985948553603</v>
      </c>
      <c r="AR592" s="22">
        <f t="shared" si="129"/>
        <v>0.13826149372641824</v>
      </c>
      <c r="AS592" s="22">
        <f t="shared" si="129"/>
        <v>0.14045230427450556</v>
      </c>
      <c r="AT592" s="22">
        <f t="shared" si="129"/>
        <v>0.13900457678337555</v>
      </c>
      <c r="AU592" s="22">
        <f t="shared" si="129"/>
        <v>0.13702374331160877</v>
      </c>
      <c r="AV592" s="22">
        <f t="shared" si="129"/>
        <v>0.13521199177242155</v>
      </c>
      <c r="AW592" s="22">
        <f t="shared" si="129"/>
        <v>0.13325402620803975</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1.064707881630588E-2</v>
      </c>
      <c r="V593" s="22">
        <f t="shared" si="129"/>
        <v>1.0489600731128474E-2</v>
      </c>
      <c r="W593" s="22">
        <f t="shared" si="129"/>
        <v>1.0358641665172598E-2</v>
      </c>
      <c r="X593" s="22">
        <f t="shared" ref="L593:AW600" si="130">X1544</f>
        <v>1.0264997885441364E-2</v>
      </c>
      <c r="Y593" s="22">
        <f t="shared" si="130"/>
        <v>1.0195586530124435E-2</v>
      </c>
      <c r="Z593" s="22">
        <f t="shared" si="130"/>
        <v>1.0153642443246109E-2</v>
      </c>
      <c r="AA593" s="22">
        <f t="shared" si="130"/>
        <v>1.011271819514761E-2</v>
      </c>
      <c r="AB593" s="22">
        <f t="shared" si="130"/>
        <v>1.0091408619288722E-2</v>
      </c>
      <c r="AC593" s="22">
        <f t="shared" si="130"/>
        <v>1.0070800699766213E-2</v>
      </c>
      <c r="AD593" s="22">
        <f t="shared" si="130"/>
        <v>1.0271121166835184E-2</v>
      </c>
      <c r="AE593" s="22">
        <f t="shared" si="130"/>
        <v>1.0457579190470089E-2</v>
      </c>
      <c r="AF593" s="22">
        <f t="shared" si="130"/>
        <v>1.0659691916702662E-2</v>
      </c>
      <c r="AG593" s="22">
        <f t="shared" si="130"/>
        <v>1.0911808666516389E-2</v>
      </c>
      <c r="AH593" s="22">
        <f t="shared" si="130"/>
        <v>1.1137327073518409E-2</v>
      </c>
      <c r="AI593" s="22">
        <f t="shared" si="130"/>
        <v>1.1384088338532321E-2</v>
      </c>
      <c r="AJ593" s="22">
        <f t="shared" si="130"/>
        <v>1.1658096283003993E-2</v>
      </c>
      <c r="AK593" s="22">
        <f t="shared" si="130"/>
        <v>1.189398986278253E-2</v>
      </c>
      <c r="AL593" s="22">
        <f t="shared" si="130"/>
        <v>1.2124958715639886E-2</v>
      </c>
      <c r="AM593" s="22">
        <f t="shared" si="130"/>
        <v>1.2351135285739095E-2</v>
      </c>
      <c r="AN593" s="22">
        <f t="shared" si="130"/>
        <v>1.259304651527357E-2</v>
      </c>
      <c r="AO593" s="22">
        <f t="shared" si="130"/>
        <v>1.2804903814134395E-2</v>
      </c>
      <c r="AP593" s="22">
        <f t="shared" si="130"/>
        <v>1.3018844379275087E-2</v>
      </c>
      <c r="AQ593" s="22">
        <f t="shared" si="130"/>
        <v>1.3234918330006694E-2</v>
      </c>
      <c r="AR593" s="22">
        <f t="shared" si="130"/>
        <v>1.3455010796158145E-2</v>
      </c>
      <c r="AS593" s="22">
        <f t="shared" si="130"/>
        <v>1.36682110067329E-2</v>
      </c>
      <c r="AT593" s="22">
        <f t="shared" si="130"/>
        <v>1.3527324426543091E-2</v>
      </c>
      <c r="AU593" s="22">
        <f t="shared" si="130"/>
        <v>1.3334558277200379E-2</v>
      </c>
      <c r="AV593" s="22">
        <f t="shared" si="130"/>
        <v>1.3158246450510903E-2</v>
      </c>
      <c r="AW593" s="22">
        <f t="shared" si="130"/>
        <v>1.2967705707045545E-2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7.2309801946185318E-2</v>
      </c>
      <c r="V594" s="22">
        <f t="shared" si="130"/>
        <v>7.3021341315250649E-2</v>
      </c>
      <c r="W594" s="22">
        <f t="shared" si="130"/>
        <v>7.3816735508584558E-2</v>
      </c>
      <c r="X594" s="22">
        <f t="shared" si="130"/>
        <v>7.4744468258469504E-2</v>
      </c>
      <c r="Y594" s="22">
        <f t="shared" si="130"/>
        <v>7.5698691690669451E-2</v>
      </c>
      <c r="Z594" s="22">
        <f t="shared" si="130"/>
        <v>7.6761707112301181E-2</v>
      </c>
      <c r="AA594" s="22">
        <f t="shared" si="130"/>
        <v>7.7832658850175512E-2</v>
      </c>
      <c r="AB594" s="22">
        <f t="shared" si="130"/>
        <v>7.8989971092974745E-2</v>
      </c>
      <c r="AC594" s="22">
        <f t="shared" si="130"/>
        <v>8.0158537208603095E-2</v>
      </c>
      <c r="AD594" s="22">
        <f t="shared" si="130"/>
        <v>8.224364135837231E-2</v>
      </c>
      <c r="AE594" s="22">
        <f t="shared" si="130"/>
        <v>8.431417968088499E-2</v>
      </c>
      <c r="AF594" s="22">
        <f t="shared" si="130"/>
        <v>8.650112978549751E-2</v>
      </c>
      <c r="AG594" s="22">
        <f t="shared" si="130"/>
        <v>8.896823183705653E-2</v>
      </c>
      <c r="AH594" s="22">
        <f t="shared" si="130"/>
        <v>9.1369964345010365E-2</v>
      </c>
      <c r="AI594" s="22">
        <f t="shared" si="130"/>
        <v>9.3878638720600857E-2</v>
      </c>
      <c r="AJ594" s="22">
        <f t="shared" si="130"/>
        <v>9.6581218972778812E-2</v>
      </c>
      <c r="AK594" s="22">
        <f t="shared" si="130"/>
        <v>9.9161353755719314E-2</v>
      </c>
      <c r="AL594" s="22">
        <f t="shared" si="130"/>
        <v>0.1017782912586483</v>
      </c>
      <c r="AM594" s="22">
        <f t="shared" si="130"/>
        <v>0.10443287454057625</v>
      </c>
      <c r="AN594" s="22">
        <f t="shared" si="130"/>
        <v>0.10718489563593818</v>
      </c>
      <c r="AO594" s="22">
        <f t="shared" si="130"/>
        <v>0.10984283389550395</v>
      </c>
      <c r="AP594" s="22">
        <f t="shared" si="130"/>
        <v>0.11257515788617774</v>
      </c>
      <c r="AQ594" s="22">
        <f t="shared" si="130"/>
        <v>0.11538451545445137</v>
      </c>
      <c r="AR594" s="22">
        <f t="shared" si="130"/>
        <v>0.11828407670321336</v>
      </c>
      <c r="AS594" s="22">
        <f t="shared" si="130"/>
        <v>0.12116402985961937</v>
      </c>
      <c r="AT594" s="22">
        <f t="shared" si="130"/>
        <v>0.12202986417064678</v>
      </c>
      <c r="AU594" s="22">
        <f t="shared" si="130"/>
        <v>0.12257974280908344</v>
      </c>
      <c r="AV594" s="22">
        <f t="shared" si="130"/>
        <v>0.12321380474106068</v>
      </c>
      <c r="AW594" s="22">
        <f t="shared" si="130"/>
        <v>0.12374664245458661</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0.28718159113699976</v>
      </c>
      <c r="V595" s="22">
        <f t="shared" si="130"/>
        <v>0.28599186044287905</v>
      </c>
      <c r="W595" s="22">
        <f t="shared" si="130"/>
        <v>0.28573571340500509</v>
      </c>
      <c r="X595" s="22">
        <f t="shared" si="130"/>
        <v>0.28692115335009394</v>
      </c>
      <c r="Y595" s="22">
        <f t="shared" si="130"/>
        <v>0.28931379396681456</v>
      </c>
      <c r="Z595" s="22">
        <f t="shared" si="130"/>
        <v>0.29283913943995321</v>
      </c>
      <c r="AA595" s="22">
        <f t="shared" si="130"/>
        <v>0.2963793486667865</v>
      </c>
      <c r="AB595" s="22">
        <f t="shared" si="130"/>
        <v>0.30077328899124378</v>
      </c>
      <c r="AC595" s="22">
        <f t="shared" si="130"/>
        <v>0.30520155865966281</v>
      </c>
      <c r="AD595" s="22">
        <f t="shared" si="130"/>
        <v>0.31999251394782341</v>
      </c>
      <c r="AE595" s="22">
        <f t="shared" si="130"/>
        <v>0.33441092761177199</v>
      </c>
      <c r="AF595" s="22">
        <f t="shared" si="130"/>
        <v>0.34983102989478732</v>
      </c>
      <c r="AG595" s="22">
        <f t="shared" si="130"/>
        <v>0.36792803341204761</v>
      </c>
      <c r="AH595" s="22">
        <f t="shared" si="130"/>
        <v>0.3851009791591633</v>
      </c>
      <c r="AI595" s="22">
        <f t="shared" si="130"/>
        <v>0.40384627037304388</v>
      </c>
      <c r="AJ595" s="22">
        <f t="shared" si="130"/>
        <v>0.42431704556989436</v>
      </c>
      <c r="AK595" s="22">
        <f t="shared" si="130"/>
        <v>0.44329573305088521</v>
      </c>
      <c r="AL595" s="22">
        <f t="shared" si="130"/>
        <v>0.46240776365081737</v>
      </c>
      <c r="AM595" s="22">
        <f t="shared" si="130"/>
        <v>0.48166157816945193</v>
      </c>
      <c r="AN595" s="22">
        <f t="shared" si="130"/>
        <v>0.50230810154193706</v>
      </c>
      <c r="AO595" s="22">
        <f t="shared" si="130"/>
        <v>0.52179455341724146</v>
      </c>
      <c r="AP595" s="22">
        <f t="shared" si="130"/>
        <v>0.54179088106903728</v>
      </c>
      <c r="AQ595" s="22">
        <f t="shared" si="130"/>
        <v>0.56231623207982406</v>
      </c>
      <c r="AR595" s="22">
        <f t="shared" si="130"/>
        <v>0.58349112246435919</v>
      </c>
      <c r="AS595" s="22">
        <f t="shared" si="130"/>
        <v>0.60490975399885627</v>
      </c>
      <c r="AT595" s="22">
        <f t="shared" si="130"/>
        <v>0.60685029519453948</v>
      </c>
      <c r="AU595" s="22">
        <f t="shared" si="130"/>
        <v>0.60577955092621005</v>
      </c>
      <c r="AV595" s="22">
        <f t="shared" si="130"/>
        <v>0.60553007517556334</v>
      </c>
      <c r="AW595" s="22">
        <f t="shared" si="130"/>
        <v>0.60434286439011442</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9.1224693068876331E-2</v>
      </c>
      <c r="V596" s="22">
        <f t="shared" si="130"/>
        <v>9.1427137220171761E-2</v>
      </c>
      <c r="W596" s="22">
        <f t="shared" si="130"/>
        <v>9.1705435310414946E-2</v>
      </c>
      <c r="X596" s="22">
        <f t="shared" si="130"/>
        <v>9.2093540182020317E-2</v>
      </c>
      <c r="Y596" s="22">
        <f t="shared" si="130"/>
        <v>9.2485686200346126E-2</v>
      </c>
      <c r="Z596" s="22">
        <f t="shared" si="130"/>
        <v>9.2966410237857164E-2</v>
      </c>
      <c r="AA596" s="22">
        <f t="shared" si="130"/>
        <v>9.3460361862013952E-2</v>
      </c>
      <c r="AB596" s="22">
        <f t="shared" si="130"/>
        <v>9.4023898738528733E-2</v>
      </c>
      <c r="AC596" s="22">
        <f t="shared" si="130"/>
        <v>9.4601401550457973E-2</v>
      </c>
      <c r="AD596" s="22">
        <f t="shared" si="130"/>
        <v>9.5823519939599186E-2</v>
      </c>
      <c r="AE596" s="22">
        <f t="shared" si="130"/>
        <v>9.7034376876494993E-2</v>
      </c>
      <c r="AF596" s="22">
        <f t="shared" si="130"/>
        <v>9.8327511935823508E-2</v>
      </c>
      <c r="AG596" s="22">
        <f t="shared" si="130"/>
        <v>9.98182439681949E-2</v>
      </c>
      <c r="AH596" s="22">
        <f t="shared" si="130"/>
        <v>0.10125948320374105</v>
      </c>
      <c r="AI596" s="22">
        <f t="shared" si="130"/>
        <v>0.10275390035919864</v>
      </c>
      <c r="AJ596" s="22">
        <f t="shared" si="130"/>
        <v>0.10438104614539157</v>
      </c>
      <c r="AK596" s="22">
        <f t="shared" si="130"/>
        <v>0.10591796212300943</v>
      </c>
      <c r="AL596" s="22">
        <f t="shared" si="130"/>
        <v>0.1074767426259467</v>
      </c>
      <c r="AM596" s="22">
        <f t="shared" si="130"/>
        <v>0.10905775099937567</v>
      </c>
      <c r="AN596" s="22">
        <f t="shared" si="130"/>
        <v>0.11068406247720958</v>
      </c>
      <c r="AO596" s="22">
        <f t="shared" si="130"/>
        <v>0.11224085317626173</v>
      </c>
      <c r="AP596" s="22">
        <f t="shared" si="130"/>
        <v>0.11384474698427331</v>
      </c>
      <c r="AQ596" s="22">
        <f t="shared" si="130"/>
        <v>0.11549711132193632</v>
      </c>
      <c r="AR596" s="22">
        <f t="shared" si="130"/>
        <v>0.11720650171673304</v>
      </c>
      <c r="AS596" s="22">
        <f t="shared" si="130"/>
        <v>0.11887928243066011</v>
      </c>
      <c r="AT596" s="22">
        <f t="shared" si="130"/>
        <v>0.11917943761803694</v>
      </c>
      <c r="AU596" s="22">
        <f t="shared" si="130"/>
        <v>0.11926935856854502</v>
      </c>
      <c r="AV596" s="22">
        <f t="shared" si="130"/>
        <v>0.11942089560486674</v>
      </c>
      <c r="AW596" s="22">
        <f t="shared" si="130"/>
        <v>0.11950857967708599</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2.7547542933929418E-2</v>
      </c>
      <c r="V597" s="22">
        <f t="shared" si="130"/>
        <v>2.7608675931607179E-2</v>
      </c>
      <c r="W597" s="22">
        <f t="shared" si="130"/>
        <v>2.7692714894430721E-2</v>
      </c>
      <c r="X597" s="22">
        <f t="shared" si="130"/>
        <v>2.7809912719424706E-2</v>
      </c>
      <c r="Y597" s="22">
        <f t="shared" si="130"/>
        <v>2.792833086820427E-2</v>
      </c>
      <c r="Z597" s="22">
        <f t="shared" si="130"/>
        <v>2.8073497331551078E-2</v>
      </c>
      <c r="AA597" s="22">
        <f t="shared" si="130"/>
        <v>2.8222658190480681E-2</v>
      </c>
      <c r="AB597" s="22">
        <f t="shared" si="130"/>
        <v>2.8392832030242714E-2</v>
      </c>
      <c r="AC597" s="22">
        <f t="shared" si="130"/>
        <v>2.8567223228183759E-2</v>
      </c>
      <c r="AD597" s="22">
        <f t="shared" si="130"/>
        <v>2.8936271976528621E-2</v>
      </c>
      <c r="AE597" s="22">
        <f t="shared" si="130"/>
        <v>2.9301920051998699E-2</v>
      </c>
      <c r="AF597" s="22">
        <f t="shared" si="130"/>
        <v>2.9692414033045313E-2</v>
      </c>
      <c r="AG597" s="22">
        <f t="shared" si="130"/>
        <v>3.0142577286910468E-2</v>
      </c>
      <c r="AH597" s="22">
        <f t="shared" si="130"/>
        <v>3.0577794971767942E-2</v>
      </c>
      <c r="AI597" s="22">
        <f t="shared" si="130"/>
        <v>3.1029071039313461E-2</v>
      </c>
      <c r="AJ597" s="22">
        <f t="shared" si="130"/>
        <v>3.1520427786012169E-2</v>
      </c>
      <c r="AK597" s="22">
        <f t="shared" si="130"/>
        <v>3.198453741965384E-2</v>
      </c>
      <c r="AL597" s="22">
        <f t="shared" si="130"/>
        <v>3.2455249585238398E-2</v>
      </c>
      <c r="AM597" s="22">
        <f t="shared" si="130"/>
        <v>3.2932674003789783E-2</v>
      </c>
      <c r="AN597" s="22">
        <f t="shared" si="130"/>
        <v>3.3423778810530498E-2</v>
      </c>
      <c r="AO597" s="22">
        <f t="shared" si="130"/>
        <v>3.3893890105823124E-2</v>
      </c>
      <c r="AP597" s="22">
        <f t="shared" si="130"/>
        <v>3.437822534501437E-2</v>
      </c>
      <c r="AQ597" s="22">
        <f t="shared" si="130"/>
        <v>3.4877197454461724E-2</v>
      </c>
      <c r="AR597" s="22">
        <f t="shared" si="130"/>
        <v>3.5393389986410902E-2</v>
      </c>
      <c r="AS597" s="22">
        <f t="shared" si="130"/>
        <v>3.5898527323526004E-2</v>
      </c>
      <c r="AT597" s="22">
        <f t="shared" si="130"/>
        <v>3.5989166575168784E-2</v>
      </c>
      <c r="AU597" s="22">
        <f t="shared" si="130"/>
        <v>3.6016320420925334E-2</v>
      </c>
      <c r="AV597" s="22">
        <f t="shared" si="130"/>
        <v>3.606208076139588E-2</v>
      </c>
      <c r="AW597" s="22">
        <f t="shared" si="130"/>
        <v>3.608855912665887E-2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1.4810577805825455E-3</v>
      </c>
      <c r="V598" s="22">
        <f t="shared" si="130"/>
        <v>1.4843445166111686E-3</v>
      </c>
      <c r="W598" s="22">
        <f t="shared" si="130"/>
        <v>1.4888627620336522E-3</v>
      </c>
      <c r="X598" s="22">
        <f t="shared" si="130"/>
        <v>1.4951637505098659E-3</v>
      </c>
      <c r="Y598" s="22">
        <f t="shared" si="130"/>
        <v>1.5015303481056219E-3</v>
      </c>
      <c r="Z598" s="22">
        <f t="shared" si="130"/>
        <v>1.5093350340093742E-3</v>
      </c>
      <c r="AA598" s="22">
        <f t="shared" si="130"/>
        <v>1.5173544733911701E-3</v>
      </c>
      <c r="AB598" s="22">
        <f t="shared" si="130"/>
        <v>1.5265036483297718E-3</v>
      </c>
      <c r="AC598" s="22">
        <f t="shared" si="130"/>
        <v>1.5358795640401191E-3</v>
      </c>
      <c r="AD598" s="22">
        <f t="shared" si="130"/>
        <v>1.5557209895153907E-3</v>
      </c>
      <c r="AE598" s="22">
        <f t="shared" si="130"/>
        <v>1.5753795822410226E-3</v>
      </c>
      <c r="AF598" s="22">
        <f t="shared" si="130"/>
        <v>1.5963739827320892E-3</v>
      </c>
      <c r="AG598" s="22">
        <f t="shared" si="130"/>
        <v>1.6205764239904036E-3</v>
      </c>
      <c r="AH598" s="22">
        <f t="shared" si="130"/>
        <v>1.6439753361892626E-3</v>
      </c>
      <c r="AI598" s="22">
        <f t="shared" si="130"/>
        <v>1.6682376064262856E-3</v>
      </c>
      <c r="AJ598" s="22">
        <f t="shared" si="130"/>
        <v>1.6946547621953219E-3</v>
      </c>
      <c r="AK598" s="22">
        <f t="shared" si="130"/>
        <v>1.7196070124049668E-3</v>
      </c>
      <c r="AL598" s="22">
        <f t="shared" si="130"/>
        <v>1.7449142391484155E-3</v>
      </c>
      <c r="AM598" s="22">
        <f t="shared" si="130"/>
        <v>1.7705823414336729E-3</v>
      </c>
      <c r="AN598" s="22">
        <f t="shared" si="130"/>
        <v>1.7969859519788799E-3</v>
      </c>
      <c r="AO598" s="22">
        <f t="shared" si="130"/>
        <v>1.8222608737133803E-3</v>
      </c>
      <c r="AP598" s="22">
        <f t="shared" si="130"/>
        <v>1.8483005272728642E-3</v>
      </c>
      <c r="AQ598" s="22">
        <f t="shared" si="130"/>
        <v>1.8751271131053333E-3</v>
      </c>
      <c r="AR598" s="22">
        <f t="shared" si="130"/>
        <v>1.9028795325336482E-3</v>
      </c>
      <c r="AS598" s="22">
        <f t="shared" si="130"/>
        <v>1.9300375838049151E-3</v>
      </c>
      <c r="AT598" s="22">
        <f t="shared" si="130"/>
        <v>1.9349106851625822E-3</v>
      </c>
      <c r="AU598" s="22">
        <f t="shared" si="130"/>
        <v>1.936370576326993E-3</v>
      </c>
      <c r="AV598" s="22">
        <f t="shared" si="130"/>
        <v>1.938830821455154E-3</v>
      </c>
      <c r="AW598" s="22">
        <f t="shared" si="130"/>
        <v>1.9402543962902643E-3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2.4633671489946524E-2</v>
      </c>
      <c r="V599" s="22">
        <f t="shared" si="130"/>
        <v>2.4365027086702309E-2</v>
      </c>
      <c r="W599" s="22">
        <f t="shared" si="130"/>
        <v>2.4151507088992562E-2</v>
      </c>
      <c r="X599" s="22">
        <f t="shared" si="130"/>
        <v>2.4018069500667212E-2</v>
      </c>
      <c r="Y599" s="22">
        <f t="shared" si="130"/>
        <v>2.3927390419415273E-2</v>
      </c>
      <c r="Z599" s="22">
        <f t="shared" si="130"/>
        <v>2.3895707380109411E-2</v>
      </c>
      <c r="AA599" s="22">
        <f t="shared" si="130"/>
        <v>2.3863423102948804E-2</v>
      </c>
      <c r="AB599" s="22">
        <f t="shared" si="130"/>
        <v>2.3872929907996721E-2</v>
      </c>
      <c r="AC599" s="22">
        <f t="shared" si="130"/>
        <v>2.3881499631390905E-2</v>
      </c>
      <c r="AD599" s="22">
        <f t="shared" si="130"/>
        <v>2.4179464224355917E-2</v>
      </c>
      <c r="AE599" s="22">
        <f t="shared" si="130"/>
        <v>2.4433220526988073E-2</v>
      </c>
      <c r="AF599" s="22">
        <f t="shared" si="130"/>
        <v>2.4708839476153585E-2</v>
      </c>
      <c r="AG599" s="22">
        <f t="shared" si="130"/>
        <v>2.5080926708292164E-2</v>
      </c>
      <c r="AH599" s="22">
        <f t="shared" si="130"/>
        <v>2.5378952929263728E-2</v>
      </c>
      <c r="AI599" s="22">
        <f t="shared" si="130"/>
        <v>2.5702512907554421E-2</v>
      </c>
      <c r="AJ599" s="22">
        <f t="shared" si="130"/>
        <v>2.6068303315697563E-2</v>
      </c>
      <c r="AK599" s="22">
        <f t="shared" si="130"/>
        <v>2.6335276489230681E-2</v>
      </c>
      <c r="AL599" s="22">
        <f t="shared" si="130"/>
        <v>2.6575241501090256E-2</v>
      </c>
      <c r="AM599" s="22">
        <f t="shared" si="130"/>
        <v>2.6788379940853695E-2</v>
      </c>
      <c r="AN599" s="22">
        <f t="shared" si="130"/>
        <v>2.7150473065143805E-2</v>
      </c>
      <c r="AO599" s="22">
        <f t="shared" si="130"/>
        <v>2.7440519110415333E-2</v>
      </c>
      <c r="AP599" s="22">
        <f t="shared" si="130"/>
        <v>2.7725214705034137E-2</v>
      </c>
      <c r="AQ599" s="22">
        <f t="shared" si="130"/>
        <v>2.8004352638498081E-2</v>
      </c>
      <c r="AR599" s="22">
        <f t="shared" si="130"/>
        <v>2.8281427126705942E-2</v>
      </c>
      <c r="AS599" s="22">
        <f t="shared" si="130"/>
        <v>2.8530159813927258E-2</v>
      </c>
      <c r="AT599" s="22">
        <f t="shared" si="130"/>
        <v>2.8060528167268207E-2</v>
      </c>
      <c r="AU599" s="22">
        <f t="shared" si="130"/>
        <v>2.7486707349969774E-2</v>
      </c>
      <c r="AV599" s="22">
        <f t="shared" si="130"/>
        <v>2.6945677036939158E-2</v>
      </c>
      <c r="AW599" s="22">
        <f t="shared" si="130"/>
        <v>2.6376807637252024E-2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3.2700419791337525E-2</v>
      </c>
      <c r="V600" s="22">
        <f t="shared" si="131"/>
        <v>3.2343802842692081E-2</v>
      </c>
      <c r="W600" s="22">
        <f t="shared" si="131"/>
        <v>3.2060361798923846E-2</v>
      </c>
      <c r="X600" s="22">
        <f t="shared" si="131"/>
        <v>3.1883227620774092E-2</v>
      </c>
      <c r="Y600" s="22">
        <f t="shared" si="131"/>
        <v>3.176285400840205E-2</v>
      </c>
      <c r="Z600" s="22">
        <f t="shared" si="131"/>
        <v>3.1720795775791857E-2</v>
      </c>
      <c r="AA600" s="22">
        <f t="shared" si="131"/>
        <v>3.1677939418945388E-2</v>
      </c>
      <c r="AB600" s="22">
        <f t="shared" si="131"/>
        <v>3.169055940196612E-2</v>
      </c>
      <c r="AC600" s="22">
        <f t="shared" si="131"/>
        <v>3.1701935438729449E-2</v>
      </c>
      <c r="AD600" s="22">
        <f t="shared" si="131"/>
        <v>3.2097474011892911E-2</v>
      </c>
      <c r="AE600" s="22">
        <f t="shared" si="131"/>
        <v>3.2434327477855372E-2</v>
      </c>
      <c r="AF600" s="22">
        <f t="shared" si="131"/>
        <v>3.2800202915621031E-2</v>
      </c>
      <c r="AG600" s="22">
        <f t="shared" si="131"/>
        <v>3.3294136947943177E-2</v>
      </c>
      <c r="AH600" s="22">
        <f t="shared" si="131"/>
        <v>3.3689757330336183E-2</v>
      </c>
      <c r="AI600" s="22">
        <f t="shared" si="131"/>
        <v>3.4119272967990902E-2</v>
      </c>
      <c r="AJ600" s="22">
        <f t="shared" si="131"/>
        <v>3.4604848165614509E-2</v>
      </c>
      <c r="AK600" s="22">
        <f t="shared" si="131"/>
        <v>3.4959246609675983E-2</v>
      </c>
      <c r="AL600" s="22">
        <f t="shared" si="131"/>
        <v>3.5277792573327561E-2</v>
      </c>
      <c r="AM600" s="22">
        <f t="shared" si="131"/>
        <v>3.5560727110989954E-2</v>
      </c>
      <c r="AN600" s="22">
        <f t="shared" si="131"/>
        <v>3.6041394281236011E-2</v>
      </c>
      <c r="AO600" s="22">
        <f t="shared" si="131"/>
        <v>3.6426421232783494E-2</v>
      </c>
      <c r="AP600" s="22">
        <f t="shared" si="131"/>
        <v>3.6804345630313047E-2</v>
      </c>
      <c r="AQ600" s="22">
        <f t="shared" si="131"/>
        <v>3.7174892408436751E-2</v>
      </c>
      <c r="AR600" s="22">
        <f t="shared" si="131"/>
        <v>3.754270002824546E-2</v>
      </c>
      <c r="AS600" s="22">
        <f t="shared" si="131"/>
        <v>3.7872884803636493E-2</v>
      </c>
      <c r="AT600" s="22">
        <f t="shared" si="131"/>
        <v>3.7249463646164473E-2</v>
      </c>
      <c r="AU600" s="22">
        <f t="shared" si="131"/>
        <v>3.6487734659954481E-2</v>
      </c>
      <c r="AV600" s="22">
        <f t="shared" si="131"/>
        <v>3.5769534031064865E-2</v>
      </c>
      <c r="AW600" s="22">
        <f t="shared" si="131"/>
        <v>3.5014377895130865E-2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4.9456520774651472E-2</v>
      </c>
      <c r="V601" s="22">
        <f t="shared" si="131"/>
        <v>5.0064758263725105E-2</v>
      </c>
      <c r="W601" s="22">
        <f t="shared" si="131"/>
        <v>5.0776537106188235E-2</v>
      </c>
      <c r="X601" s="22">
        <f t="shared" si="131"/>
        <v>5.165391411386238E-2</v>
      </c>
      <c r="Y601" s="22">
        <f t="shared" si="131"/>
        <v>5.2626973423404805E-2</v>
      </c>
      <c r="Z601" s="22">
        <f t="shared" si="131"/>
        <v>5.3739130403834448E-2</v>
      </c>
      <c r="AA601" s="22">
        <f t="shared" si="131"/>
        <v>5.4862851354762619E-2</v>
      </c>
      <c r="AB601" s="22">
        <f t="shared" si="131"/>
        <v>5.6098374974611016E-2</v>
      </c>
      <c r="AC601" s="22">
        <f t="shared" si="131"/>
        <v>5.7350261072175696E-2</v>
      </c>
      <c r="AD601" s="22">
        <f t="shared" si="131"/>
        <v>5.9991428094380586E-2</v>
      </c>
      <c r="AE601" s="22">
        <f t="shared" si="131"/>
        <v>6.263523157153203E-2</v>
      </c>
      <c r="AF601" s="22">
        <f t="shared" si="131"/>
        <v>6.5451775691481029E-2</v>
      </c>
      <c r="AG601" s="22">
        <f t="shared" si="131"/>
        <v>6.8657545148642238E-2</v>
      </c>
      <c r="AH601" s="22">
        <f t="shared" si="131"/>
        <v>7.1803771140061742E-2</v>
      </c>
      <c r="AI601" s="22">
        <f t="shared" si="131"/>
        <v>7.516921262876719E-2</v>
      </c>
      <c r="AJ601" s="22">
        <f t="shared" si="131"/>
        <v>7.88204332166456E-2</v>
      </c>
      <c r="AK601" s="22">
        <f t="shared" si="131"/>
        <v>8.2338926000358525E-2</v>
      </c>
      <c r="AL601" s="22">
        <f t="shared" si="131"/>
        <v>8.593585436851793E-2</v>
      </c>
      <c r="AM601" s="22">
        <f t="shared" si="131"/>
        <v>8.9613044432705291E-2</v>
      </c>
      <c r="AN601" s="22">
        <f t="shared" si="131"/>
        <v>9.338695558893903E-2</v>
      </c>
      <c r="AO601" s="22">
        <f t="shared" si="131"/>
        <v>9.7056889750867195E-2</v>
      </c>
      <c r="AP601" s="22">
        <f t="shared" si="131"/>
        <v>0.10085112974942392</v>
      </c>
      <c r="AQ601" s="22">
        <f t="shared" si="131"/>
        <v>0.10477439328911117</v>
      </c>
      <c r="AR601" s="22">
        <f t="shared" si="131"/>
        <v>0.10884590609105239</v>
      </c>
      <c r="AS601" s="22">
        <f t="shared" si="131"/>
        <v>0.11296893210109864</v>
      </c>
      <c r="AT601" s="22">
        <f t="shared" si="131"/>
        <v>0.11433077379884474</v>
      </c>
      <c r="AU601" s="22">
        <f t="shared" si="131"/>
        <v>0.1152594660040986</v>
      </c>
      <c r="AV601" s="22">
        <f t="shared" si="131"/>
        <v>0.11630796140957657</v>
      </c>
      <c r="AW601" s="22">
        <f t="shared" si="131"/>
        <v>0.11721813941454919</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4.4975827956602842E-3</v>
      </c>
      <c r="V602" s="22">
        <f t="shared" si="131"/>
        <v>4.5057737747951961E-3</v>
      </c>
      <c r="W602" s="22">
        <f t="shared" si="131"/>
        <v>4.5150037198575192E-3</v>
      </c>
      <c r="X602" s="22">
        <f t="shared" si="131"/>
        <v>4.5252523997449971E-3</v>
      </c>
      <c r="Y602" s="22">
        <f t="shared" si="131"/>
        <v>4.5314483437561949E-3</v>
      </c>
      <c r="Z602" s="22">
        <f t="shared" si="131"/>
        <v>4.5385030314836049E-3</v>
      </c>
      <c r="AA602" s="22">
        <f t="shared" si="131"/>
        <v>4.5463088539251587E-3</v>
      </c>
      <c r="AB602" s="22">
        <f t="shared" si="131"/>
        <v>4.5548827082538563E-3</v>
      </c>
      <c r="AC602" s="22">
        <f t="shared" si="131"/>
        <v>4.5641424655191894E-3</v>
      </c>
      <c r="AD602" s="22">
        <f t="shared" si="131"/>
        <v>4.5706608379142474E-3</v>
      </c>
      <c r="AE602" s="22">
        <f t="shared" si="131"/>
        <v>4.5777507699925751E-3</v>
      </c>
      <c r="AF602" s="22">
        <f t="shared" si="131"/>
        <v>4.5854731181472512E-3</v>
      </c>
      <c r="AG602" s="22">
        <f t="shared" si="131"/>
        <v>4.5939107505032781E-3</v>
      </c>
      <c r="AH602" s="22">
        <f t="shared" si="131"/>
        <v>4.6028172283511803E-3</v>
      </c>
      <c r="AI602" s="22">
        <f t="shared" si="131"/>
        <v>4.6085131530984834E-3</v>
      </c>
      <c r="AJ602" s="22">
        <f t="shared" si="131"/>
        <v>4.614778884894589E-3</v>
      </c>
      <c r="AK602" s="22">
        <f t="shared" si="131"/>
        <v>4.6213937830497419E-3</v>
      </c>
      <c r="AL602" s="22">
        <f t="shared" si="131"/>
        <v>4.6284446065811705E-3</v>
      </c>
      <c r="AM602" s="22">
        <f t="shared" si="131"/>
        <v>4.6359172216452705E-3</v>
      </c>
      <c r="AN602" s="22">
        <f t="shared" si="131"/>
        <v>4.6403231235729444E-3</v>
      </c>
      <c r="AO602" s="22">
        <f t="shared" si="131"/>
        <v>4.6450192725594553E-3</v>
      </c>
      <c r="AP602" s="22">
        <f t="shared" si="131"/>
        <v>4.6500998001501679E-3</v>
      </c>
      <c r="AQ602" s="22">
        <f t="shared" si="131"/>
        <v>4.6555544595046029E-3</v>
      </c>
      <c r="AR602" s="22">
        <f t="shared" si="131"/>
        <v>4.6613803315500588E-3</v>
      </c>
      <c r="AS602" s="22">
        <f t="shared" si="131"/>
        <v>4.6639511817753955E-3</v>
      </c>
      <c r="AT602" s="22">
        <f t="shared" si="131"/>
        <v>4.665553673665431E-3</v>
      </c>
      <c r="AU602" s="22">
        <f t="shared" si="131"/>
        <v>4.6672387664962196E-3</v>
      </c>
      <c r="AV602" s="22">
        <f t="shared" si="131"/>
        <v>4.669245533425897E-3</v>
      </c>
      <c r="AW602" s="22">
        <f t="shared" si="131"/>
        <v>4.6714513022351779E-3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3.7411794251447964E-3</v>
      </c>
      <c r="V603" s="22">
        <f t="shared" si="131"/>
        <v>3.74799284559831E-3</v>
      </c>
      <c r="W603" s="22">
        <f t="shared" si="131"/>
        <v>3.7556704987136021E-3</v>
      </c>
      <c r="X603" s="22">
        <f t="shared" si="131"/>
        <v>3.7641955558547231E-3</v>
      </c>
      <c r="Y603" s="22">
        <f t="shared" si="131"/>
        <v>3.7693494661454711E-3</v>
      </c>
      <c r="Z603" s="22">
        <f t="shared" si="131"/>
        <v>3.7752176966541059E-3</v>
      </c>
      <c r="AA603" s="22">
        <f t="shared" si="131"/>
        <v>3.7817107360580394E-3</v>
      </c>
      <c r="AB603" s="22">
        <f t="shared" si="131"/>
        <v>3.7888426397641064E-3</v>
      </c>
      <c r="AC603" s="22">
        <f t="shared" si="131"/>
        <v>3.796545091266795E-3</v>
      </c>
      <c r="AD603" s="22">
        <f t="shared" si="131"/>
        <v>3.8019672039432662E-3</v>
      </c>
      <c r="AE603" s="22">
        <f t="shared" si="131"/>
        <v>3.8078647514086963E-3</v>
      </c>
      <c r="AF603" s="22">
        <f t="shared" si="131"/>
        <v>3.8142883552293883E-3</v>
      </c>
      <c r="AG603" s="22">
        <f t="shared" si="131"/>
        <v>3.8213069467709958E-3</v>
      </c>
      <c r="AH603" s="22">
        <f t="shared" si="131"/>
        <v>3.8287155333805033E-3</v>
      </c>
      <c r="AI603" s="22">
        <f t="shared" si="131"/>
        <v>3.833453517635589E-3</v>
      </c>
      <c r="AJ603" s="22">
        <f t="shared" si="131"/>
        <v>3.8386654788031931E-3</v>
      </c>
      <c r="AK603" s="22">
        <f t="shared" si="131"/>
        <v>3.8441678835396589E-3</v>
      </c>
      <c r="AL603" s="22">
        <f t="shared" si="131"/>
        <v>3.8500328997327039E-3</v>
      </c>
      <c r="AM603" s="22">
        <f t="shared" si="131"/>
        <v>3.8562487705682139E-3</v>
      </c>
      <c r="AN603" s="22">
        <f t="shared" si="131"/>
        <v>3.8599136880116294E-3</v>
      </c>
      <c r="AO603" s="22">
        <f t="shared" si="131"/>
        <v>3.8638200387702401E-3</v>
      </c>
      <c r="AP603" s="22">
        <f t="shared" si="131"/>
        <v>3.8680461233482942E-3</v>
      </c>
      <c r="AQ603" s="22">
        <f t="shared" si="131"/>
        <v>3.8725834182187025E-3</v>
      </c>
      <c r="AR603" s="22">
        <f t="shared" si="131"/>
        <v>3.8774294952383446E-3</v>
      </c>
      <c r="AS603" s="22">
        <f t="shared" si="131"/>
        <v>3.8795679799322642E-3</v>
      </c>
      <c r="AT603" s="22">
        <f t="shared" si="131"/>
        <v>3.8809009647733095E-3</v>
      </c>
      <c r="AU603" s="22">
        <f t="shared" si="131"/>
        <v>3.8823026587308041E-3</v>
      </c>
      <c r="AV603" s="22">
        <f t="shared" si="131"/>
        <v>3.8839719276446776E-3</v>
      </c>
      <c r="AW603" s="22">
        <f t="shared" si="131"/>
        <v>3.8858067303066471E-3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5.6884084624296007E-4</v>
      </c>
      <c r="V604" s="22">
        <f t="shared" si="131"/>
        <v>5.7065371743942066E-4</v>
      </c>
      <c r="W604" s="22">
        <f t="shared" si="131"/>
        <v>5.726233800400762E-4</v>
      </c>
      <c r="X604" s="22">
        <f t="shared" si="131"/>
        <v>5.7474775931372021E-4</v>
      </c>
      <c r="Y604" s="22">
        <f t="shared" si="131"/>
        <v>5.7607065649996315E-4</v>
      </c>
      <c r="Z604" s="22">
        <f t="shared" si="131"/>
        <v>5.7752517985343473E-4</v>
      </c>
      <c r="AA604" s="22">
        <f t="shared" si="131"/>
        <v>5.7909220016040346E-4</v>
      </c>
      <c r="AB604" s="22">
        <f t="shared" si="131"/>
        <v>5.8077594554982394E-4</v>
      </c>
      <c r="AC604" s="22">
        <f t="shared" si="131"/>
        <v>5.8256192426338197E-4</v>
      </c>
      <c r="AD604" s="22">
        <f t="shared" si="131"/>
        <v>5.8381071917188495E-4</v>
      </c>
      <c r="AE604" s="22">
        <f t="shared" si="131"/>
        <v>5.8514460541407023E-4</v>
      </c>
      <c r="AF604" s="22">
        <f t="shared" si="131"/>
        <v>5.8657557759599186E-4</v>
      </c>
      <c r="AG604" s="22">
        <f t="shared" si="131"/>
        <v>5.8811953721823584E-4</v>
      </c>
      <c r="AH604" s="22">
        <f t="shared" si="131"/>
        <v>5.897311564805718E-4</v>
      </c>
      <c r="AI604" s="22">
        <f t="shared" si="131"/>
        <v>5.9073034928829949E-4</v>
      </c>
      <c r="AJ604" s="22">
        <f t="shared" si="131"/>
        <v>5.918194068301047E-4</v>
      </c>
      <c r="AK604" s="22">
        <f t="shared" si="131"/>
        <v>5.9295791292002199E-4</v>
      </c>
      <c r="AL604" s="22">
        <f t="shared" si="131"/>
        <v>5.9416225091792985E-4</v>
      </c>
      <c r="AM604" s="22">
        <f t="shared" si="131"/>
        <v>5.9543011493185135E-4</v>
      </c>
      <c r="AN604" s="22">
        <f t="shared" si="131"/>
        <v>5.9612229646346937E-4</v>
      </c>
      <c r="AO604" s="22">
        <f t="shared" si="131"/>
        <v>5.9685665015716974E-4</v>
      </c>
      <c r="AP604" s="22">
        <f t="shared" si="131"/>
        <v>5.9765063980784887E-4</v>
      </c>
      <c r="AQ604" s="22">
        <f t="shared" si="131"/>
        <v>5.9850254719177041E-4</v>
      </c>
      <c r="AR604" s="22">
        <f t="shared" si="131"/>
        <v>5.9941197572540954E-4</v>
      </c>
      <c r="AS604" s="22">
        <f t="shared" si="131"/>
        <v>5.9971994237368524E-4</v>
      </c>
      <c r="AT604" s="22">
        <f t="shared" si="131"/>
        <v>5.9984471312396026E-4</v>
      </c>
      <c r="AU604" s="22">
        <f t="shared" si="131"/>
        <v>5.9997789820141669E-4</v>
      </c>
      <c r="AV604" s="22">
        <f t="shared" si="131"/>
        <v>6.001629931926168E-4</v>
      </c>
      <c r="AW604" s="22">
        <f t="shared" si="131"/>
        <v>6.0037787263140412E-4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7.015097761250387E-3</v>
      </c>
      <c r="V605" s="22">
        <f t="shared" si="131"/>
        <v>7.0374545746819872E-3</v>
      </c>
      <c r="W605" s="22">
        <f t="shared" si="131"/>
        <v>7.0617449817291199E-3</v>
      </c>
      <c r="X605" s="22">
        <f t="shared" si="131"/>
        <v>7.0879433962505378E-3</v>
      </c>
      <c r="Y605" s="22">
        <f t="shared" si="131"/>
        <v>7.1042577188785141E-3</v>
      </c>
      <c r="Z605" s="22">
        <f t="shared" si="131"/>
        <v>7.1221952906756463E-3</v>
      </c>
      <c r="AA605" s="22">
        <f t="shared" si="131"/>
        <v>7.1415202050517058E-3</v>
      </c>
      <c r="AB605" s="22">
        <f t="shared" si="131"/>
        <v>7.1622846044260653E-3</v>
      </c>
      <c r="AC605" s="22">
        <f t="shared" si="131"/>
        <v>7.1843097725515122E-3</v>
      </c>
      <c r="AD605" s="22">
        <f t="shared" si="131"/>
        <v>7.1997102460315031E-3</v>
      </c>
      <c r="AE605" s="22">
        <f t="shared" si="131"/>
        <v>7.216160088642347E-3</v>
      </c>
      <c r="AF605" s="22">
        <f t="shared" si="131"/>
        <v>7.233807221080378E-3</v>
      </c>
      <c r="AG605" s="22">
        <f t="shared" si="131"/>
        <v>7.2528477449123087E-3</v>
      </c>
      <c r="AH605" s="22">
        <f t="shared" si="131"/>
        <v>7.2727226655581638E-3</v>
      </c>
      <c r="AI605" s="22">
        <f t="shared" si="131"/>
        <v>7.2850449790397703E-3</v>
      </c>
      <c r="AJ605" s="22">
        <f t="shared" si="131"/>
        <v>7.2984755285051437E-3</v>
      </c>
      <c r="AK605" s="22">
        <f t="shared" si="131"/>
        <v>7.3125158907177013E-3</v>
      </c>
      <c r="AL605" s="22">
        <f t="shared" si="131"/>
        <v>7.3273681096620892E-3</v>
      </c>
      <c r="AM605" s="22">
        <f t="shared" si="131"/>
        <v>7.3430037484604888E-3</v>
      </c>
      <c r="AN605" s="22">
        <f t="shared" si="131"/>
        <v>7.3515399166082258E-3</v>
      </c>
      <c r="AO605" s="22">
        <f t="shared" si="131"/>
        <v>7.360596163160614E-3</v>
      </c>
      <c r="AP605" s="22">
        <f t="shared" si="131"/>
        <v>7.3703878563164803E-3</v>
      </c>
      <c r="AQ605" s="22">
        <f t="shared" si="131"/>
        <v>7.3808938064802432E-3</v>
      </c>
      <c r="AR605" s="22">
        <f t="shared" si="131"/>
        <v>7.3921091228775875E-3</v>
      </c>
      <c r="AS605" s="22">
        <f t="shared" si="131"/>
        <v>7.3959070501170426E-3</v>
      </c>
      <c r="AT605" s="22">
        <f t="shared" si="131"/>
        <v>7.3974457564471244E-3</v>
      </c>
      <c r="AU605" s="22">
        <f t="shared" si="131"/>
        <v>7.3990882305149872E-3</v>
      </c>
      <c r="AV605" s="22">
        <f t="shared" si="131"/>
        <v>7.4013708715506363E-3</v>
      </c>
      <c r="AW605" s="22">
        <f t="shared" si="131"/>
        <v>7.4040208223759528E-3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2.2487183455572303E-2</v>
      </c>
      <c r="V608" s="22">
        <f t="shared" si="132"/>
        <v>2.2154581560469094E-2</v>
      </c>
      <c r="W608" s="22">
        <f t="shared" si="132"/>
        <v>2.1877989211325395E-2</v>
      </c>
      <c r="X608" s="22">
        <f t="shared" si="132"/>
        <v>2.1680208684795945E-2</v>
      </c>
      <c r="Y608" s="22">
        <f t="shared" si="132"/>
        <v>2.1533608297230368E-2</v>
      </c>
      <c r="Z608" s="22">
        <f t="shared" si="132"/>
        <v>2.1445020207221603E-2</v>
      </c>
      <c r="AA608" s="22">
        <f t="shared" si="132"/>
        <v>2.135858606968493E-2</v>
      </c>
      <c r="AB608" s="22">
        <f t="shared" si="132"/>
        <v>2.1313579138679092E-2</v>
      </c>
      <c r="AC608" s="22">
        <f t="shared" si="132"/>
        <v>2.1270054142298808E-2</v>
      </c>
      <c r="AD608" s="22">
        <f t="shared" si="132"/>
        <v>2.1693141373135032E-2</v>
      </c>
      <c r="AE608" s="22">
        <f t="shared" si="132"/>
        <v>2.2086950403441073E-2</v>
      </c>
      <c r="AF608" s="22">
        <f t="shared" si="132"/>
        <v>2.2513822978718467E-2</v>
      </c>
      <c r="AG608" s="22">
        <f t="shared" si="132"/>
        <v>2.30463066489437E-2</v>
      </c>
      <c r="AH608" s="22">
        <f t="shared" si="132"/>
        <v>2.3522613237666998E-2</v>
      </c>
      <c r="AI608" s="22">
        <f t="shared" si="132"/>
        <v>2.4043785845838061E-2</v>
      </c>
      <c r="AJ608" s="22">
        <f t="shared" si="132"/>
        <v>2.4622504856181275E-2</v>
      </c>
      <c r="AK608" s="22">
        <f t="shared" si="132"/>
        <v>2.5120724348681678E-2</v>
      </c>
      <c r="AL608" s="22">
        <f t="shared" si="132"/>
        <v>2.5608542562140579E-2</v>
      </c>
      <c r="AM608" s="22">
        <f t="shared" si="132"/>
        <v>2.6086239225509292E-2</v>
      </c>
      <c r="AN608" s="22">
        <f t="shared" si="132"/>
        <v>2.6597168306843191E-2</v>
      </c>
      <c r="AO608" s="22">
        <f t="shared" si="132"/>
        <v>2.7044621925631961E-2</v>
      </c>
      <c r="AP608" s="22">
        <f t="shared" si="132"/>
        <v>2.749647551100599E-2</v>
      </c>
      <c r="AQ608" s="22">
        <f t="shared" si="132"/>
        <v>2.795283491755331E-2</v>
      </c>
      <c r="AR608" s="22">
        <f t="shared" si="132"/>
        <v>2.8417681637383851E-2</v>
      </c>
      <c r="AS608" s="22">
        <f t="shared" si="132"/>
        <v>2.8867971555461541E-2</v>
      </c>
      <c r="AT608" s="22">
        <f t="shared" si="132"/>
        <v>2.8570411780633499E-2</v>
      </c>
      <c r="AU608" s="22">
        <f t="shared" si="132"/>
        <v>2.8163279661196652E-2</v>
      </c>
      <c r="AV608" s="22">
        <f t="shared" si="132"/>
        <v>2.7790899925819724E-2</v>
      </c>
      <c r="AW608" s="22">
        <f t="shared" si="132"/>
        <v>2.7388467979180542E-2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3.3608203334298862E-3</v>
      </c>
      <c r="V609" s="22">
        <f t="shared" si="132"/>
        <v>3.3111113418966133E-3</v>
      </c>
      <c r="W609" s="22">
        <f t="shared" si="132"/>
        <v>3.2697732528953896E-3</v>
      </c>
      <c r="X609" s="22">
        <f t="shared" si="132"/>
        <v>3.2402139789903285E-3</v>
      </c>
      <c r="Y609" s="22">
        <f t="shared" si="132"/>
        <v>3.2183038289534198E-3</v>
      </c>
      <c r="Z609" s="22">
        <f t="shared" si="132"/>
        <v>3.2050639025398074E-3</v>
      </c>
      <c r="AA609" s="22">
        <f t="shared" si="132"/>
        <v>3.1921458949329576E-3</v>
      </c>
      <c r="AB609" s="22">
        <f t="shared" si="132"/>
        <v>3.1854193874017432E-3</v>
      </c>
      <c r="AC609" s="22">
        <f t="shared" si="132"/>
        <v>3.1789143622999406E-3</v>
      </c>
      <c r="AD609" s="22">
        <f t="shared" si="132"/>
        <v>3.2421468329656509E-3</v>
      </c>
      <c r="AE609" s="22">
        <f t="shared" si="132"/>
        <v>3.3010035323453551E-3</v>
      </c>
      <c r="AF609" s="22">
        <f t="shared" si="132"/>
        <v>3.3648017413834153E-3</v>
      </c>
      <c r="AG609" s="22">
        <f t="shared" si="132"/>
        <v>3.4443840487741123E-3</v>
      </c>
      <c r="AH609" s="22">
        <f t="shared" si="132"/>
        <v>3.5155704146207097E-3</v>
      </c>
      <c r="AI609" s="22">
        <f t="shared" si="132"/>
        <v>3.5934622280720707E-3</v>
      </c>
      <c r="AJ609" s="22">
        <f t="shared" si="132"/>
        <v>3.6799546347866144E-3</v>
      </c>
      <c r="AK609" s="22">
        <f t="shared" si="132"/>
        <v>3.7544159920399399E-3</v>
      </c>
      <c r="AL609" s="22">
        <f t="shared" si="132"/>
        <v>3.8273228269065296E-3</v>
      </c>
      <c r="AM609" s="22">
        <f t="shared" si="132"/>
        <v>3.8987169462560275E-3</v>
      </c>
      <c r="AN609" s="22">
        <f t="shared" si="132"/>
        <v>3.9750778141646364E-3</v>
      </c>
      <c r="AO609" s="22">
        <f t="shared" si="132"/>
        <v>4.041951961532321E-3</v>
      </c>
      <c r="AP609" s="22">
        <f t="shared" si="132"/>
        <v>4.1094837055792588E-3</v>
      </c>
      <c r="AQ609" s="22">
        <f t="shared" si="132"/>
        <v>4.1776888667950426E-3</v>
      </c>
      <c r="AR609" s="22">
        <f t="shared" si="132"/>
        <v>4.2471624987872932E-3</v>
      </c>
      <c r="AS609" s="22">
        <f t="shared" si="132"/>
        <v>4.314460545054577E-3</v>
      </c>
      <c r="AT609" s="22">
        <f t="shared" si="132"/>
        <v>4.2699887710047632E-3</v>
      </c>
      <c r="AU609" s="22">
        <f t="shared" si="132"/>
        <v>4.2091408703284032E-3</v>
      </c>
      <c r="AV609" s="22">
        <f t="shared" si="132"/>
        <v>4.1534868846309671E-3</v>
      </c>
      <c r="AW609" s="22">
        <f t="shared" si="132"/>
        <v>4.0933414479310424E-3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1.8765519536207264E-2</v>
      </c>
      <c r="V610" s="22">
        <f t="shared" si="132"/>
        <v>1.8950175081812459E-2</v>
      </c>
      <c r="W610" s="22">
        <f t="shared" si="132"/>
        <v>1.9156592260013292E-2</v>
      </c>
      <c r="X610" s="22">
        <f t="shared" si="132"/>
        <v>1.9397353354274095E-2</v>
      </c>
      <c r="Y610" s="22">
        <f t="shared" si="132"/>
        <v>1.964498919308031E-2</v>
      </c>
      <c r="Z610" s="22">
        <f t="shared" si="132"/>
        <v>1.9920858247136988E-2</v>
      </c>
      <c r="AA610" s="22">
        <f t="shared" si="132"/>
        <v>2.0198786898834472E-2</v>
      </c>
      <c r="AB610" s="22">
        <f t="shared" si="132"/>
        <v>2.0499127446273722E-2</v>
      </c>
      <c r="AC610" s="22">
        <f t="shared" si="132"/>
        <v>2.0802388548945443E-2</v>
      </c>
      <c r="AD610" s="22">
        <f t="shared" si="132"/>
        <v>2.1343505542830189E-2</v>
      </c>
      <c r="AE610" s="22">
        <f t="shared" si="132"/>
        <v>2.1880842477738319E-2</v>
      </c>
      <c r="AF610" s="22">
        <f t="shared" si="132"/>
        <v>2.2448390082741566E-2</v>
      </c>
      <c r="AG610" s="22">
        <f t="shared" si="132"/>
        <v>2.3088641480204987E-2</v>
      </c>
      <c r="AH610" s="22">
        <f t="shared" si="132"/>
        <v>2.3711928463237986E-2</v>
      </c>
      <c r="AI610" s="22">
        <f t="shared" si="132"/>
        <v>2.4362968526107486E-2</v>
      </c>
      <c r="AJ610" s="22">
        <f t="shared" si="132"/>
        <v>2.5064330183247101E-2</v>
      </c>
      <c r="AK610" s="22">
        <f t="shared" si="132"/>
        <v>2.5733915334529237E-2</v>
      </c>
      <c r="AL610" s="22">
        <f t="shared" si="132"/>
        <v>2.6413051364701116E-2</v>
      </c>
      <c r="AM610" s="22">
        <f t="shared" si="132"/>
        <v>2.7101957060703182E-2</v>
      </c>
      <c r="AN610" s="22">
        <f t="shared" si="132"/>
        <v>2.7816149386489145E-2</v>
      </c>
      <c r="AO610" s="22">
        <f t="shared" si="132"/>
        <v>2.8505925751428362E-2</v>
      </c>
      <c r="AP610" s="22">
        <f t="shared" si="132"/>
        <v>2.9215006371845431E-2</v>
      </c>
      <c r="AQ610" s="22">
        <f t="shared" si="132"/>
        <v>2.9944078405134435E-2</v>
      </c>
      <c r="AR610" s="22">
        <f t="shared" si="132"/>
        <v>3.0696559698065753E-2</v>
      </c>
      <c r="AS610" s="22">
        <f t="shared" si="132"/>
        <v>3.1443952385714374E-2</v>
      </c>
      <c r="AT610" s="22">
        <f t="shared" si="132"/>
        <v>3.1668649871275122E-2</v>
      </c>
      <c r="AU610" s="22">
        <f t="shared" si="132"/>
        <v>3.1811351940073555E-2</v>
      </c>
      <c r="AV610" s="22">
        <f t="shared" si="132"/>
        <v>3.197590088435831E-2</v>
      </c>
      <c r="AW610" s="22">
        <f t="shared" si="132"/>
        <v>3.2114180567799293E-2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7.1795397784249954E-2</v>
      </c>
      <c r="V611" s="22">
        <f t="shared" si="132"/>
        <v>7.1497965110719763E-2</v>
      </c>
      <c r="W611" s="22">
        <f t="shared" si="132"/>
        <v>7.1433928351251272E-2</v>
      </c>
      <c r="X611" s="22">
        <f t="shared" si="132"/>
        <v>7.1730288337523485E-2</v>
      </c>
      <c r="Y611" s="22">
        <f t="shared" si="132"/>
        <v>7.2328448491703654E-2</v>
      </c>
      <c r="Z611" s="22">
        <f t="shared" si="132"/>
        <v>7.3209784859988289E-2</v>
      </c>
      <c r="AA611" s="22">
        <f t="shared" si="132"/>
        <v>7.4094837166696625E-2</v>
      </c>
      <c r="AB611" s="22">
        <f t="shared" si="132"/>
        <v>7.5193322247810945E-2</v>
      </c>
      <c r="AC611" s="22">
        <f t="shared" si="132"/>
        <v>7.6300389664915702E-2</v>
      </c>
      <c r="AD611" s="22">
        <f t="shared" si="132"/>
        <v>7.9998128486955866E-2</v>
      </c>
      <c r="AE611" s="22">
        <f t="shared" si="132"/>
        <v>8.3602731902942998E-2</v>
      </c>
      <c r="AF611" s="22">
        <f t="shared" si="132"/>
        <v>8.7457757473696829E-2</v>
      </c>
      <c r="AG611" s="22">
        <f t="shared" si="132"/>
        <v>9.1982008353011915E-2</v>
      </c>
      <c r="AH611" s="22">
        <f t="shared" si="132"/>
        <v>9.627524478979084E-2</v>
      </c>
      <c r="AI611" s="22">
        <f t="shared" si="132"/>
        <v>0.10096156759326097</v>
      </c>
      <c r="AJ611" s="22">
        <f t="shared" si="132"/>
        <v>0.1060792613924736</v>
      </c>
      <c r="AK611" s="22">
        <f t="shared" si="132"/>
        <v>0.1108239332627213</v>
      </c>
      <c r="AL611" s="22">
        <f t="shared" si="132"/>
        <v>0.11560194091270434</v>
      </c>
      <c r="AM611" s="22">
        <f t="shared" si="132"/>
        <v>0.12041539454236301</v>
      </c>
      <c r="AN611" s="22">
        <f t="shared" si="132"/>
        <v>0.12557702538548429</v>
      </c>
      <c r="AO611" s="22">
        <f t="shared" si="132"/>
        <v>0.13044863835431036</v>
      </c>
      <c r="AP611" s="22">
        <f t="shared" si="132"/>
        <v>0.13544772026725932</v>
      </c>
      <c r="AQ611" s="22">
        <f t="shared" si="132"/>
        <v>0.14057905801995602</v>
      </c>
      <c r="AR611" s="22">
        <f t="shared" si="132"/>
        <v>0.14587278061608985</v>
      </c>
      <c r="AS611" s="22">
        <f t="shared" si="132"/>
        <v>0.15122743849971407</v>
      </c>
      <c r="AT611" s="22">
        <f t="shared" si="132"/>
        <v>0.15171257379863487</v>
      </c>
      <c r="AU611" s="22">
        <f t="shared" si="132"/>
        <v>0.15144488773155254</v>
      </c>
      <c r="AV611" s="22">
        <f t="shared" si="132"/>
        <v>0.15138251879389084</v>
      </c>
      <c r="AW611" s="22">
        <f t="shared" si="132"/>
        <v>0.15108571609752861</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73.876723208251562</v>
      </c>
      <c r="V614" s="27">
        <f t="shared" si="134"/>
        <v>74.040669065751914</v>
      </c>
      <c r="W614" s="27">
        <f t="shared" si="134"/>
        <v>74.266043909893696</v>
      </c>
      <c r="X614" s="27">
        <f t="shared" si="134"/>
        <v>74.580343856660463</v>
      </c>
      <c r="Y614" s="27">
        <f t="shared" si="134"/>
        <v>74.897916455465491</v>
      </c>
      <c r="Z614" s="27">
        <f t="shared" si="134"/>
        <v>75.287222414894075</v>
      </c>
      <c r="AA614" s="27">
        <f t="shared" si="134"/>
        <v>75.68724050416894</v>
      </c>
      <c r="AB614" s="27">
        <f t="shared" si="134"/>
        <v>76.143610993817958</v>
      </c>
      <c r="AC614" s="27">
        <f t="shared" si="134"/>
        <v>76.611291552158349</v>
      </c>
      <c r="AD614" s="27">
        <f t="shared" si="134"/>
        <v>77.601002768770869</v>
      </c>
      <c r="AE614" s="27">
        <f t="shared" si="134"/>
        <v>78.581594095116046</v>
      </c>
      <c r="AF614" s="27">
        <f t="shared" si="134"/>
        <v>79.62881692081271</v>
      </c>
      <c r="AG614" s="27">
        <f t="shared" si="134"/>
        <v>80.836060201423422</v>
      </c>
      <c r="AH614" s="27">
        <f t="shared" si="134"/>
        <v>82.003222605586558</v>
      </c>
      <c r="AI614" s="27">
        <f t="shared" si="134"/>
        <v>83.213450218718108</v>
      </c>
      <c r="AJ614" s="27">
        <f t="shared" si="134"/>
        <v>84.531165793549221</v>
      </c>
      <c r="AK614" s="27">
        <f t="shared" si="134"/>
        <v>85.775810334990297</v>
      </c>
      <c r="AL614" s="27">
        <f t="shared" si="134"/>
        <v>87.038161480101522</v>
      </c>
      <c r="AM614" s="27">
        <f t="shared" si="134"/>
        <v>88.318513477619945</v>
      </c>
      <c r="AN614" s="27">
        <f t="shared" si="134"/>
        <v>89.635553402409016</v>
      </c>
      <c r="AO614" s="27">
        <f t="shared" si="134"/>
        <v>90.896293139622713</v>
      </c>
      <c r="AP614" s="27">
        <f t="shared" si="134"/>
        <v>92.195178506334088</v>
      </c>
      <c r="AQ614" s="27">
        <f t="shared" si="134"/>
        <v>93.533316884290031</v>
      </c>
      <c r="AR614" s="27">
        <f t="shared" si="134"/>
        <v>94.917636817884059</v>
      </c>
      <c r="AS614" s="27">
        <f t="shared" si="134"/>
        <v>96.2723090413092</v>
      </c>
      <c r="AT614" s="27">
        <f t="shared" si="134"/>
        <v>96.515384473534752</v>
      </c>
      <c r="AU614" s="27">
        <f t="shared" si="134"/>
        <v>96.588205383617634</v>
      </c>
      <c r="AV614" s="27">
        <f t="shared" si="134"/>
        <v>96.710925003838085</v>
      </c>
      <c r="AW614" s="27">
        <f t="shared" si="134"/>
        <v>96.7819344171361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59.087826225972741</v>
      </c>
      <c r="V615" s="27">
        <f t="shared" si="135"/>
        <v>59.218952836869384</v>
      </c>
      <c r="W615" s="27">
        <f t="shared" si="135"/>
        <v>59.399211368217848</v>
      </c>
      <c r="X615" s="27">
        <f t="shared" si="135"/>
        <v>59.650593668770576</v>
      </c>
      <c r="Y615" s="27">
        <f t="shared" si="135"/>
        <v>59.904593490601144</v>
      </c>
      <c r="Z615" s="27">
        <f t="shared" si="135"/>
        <v>60.215966841779803</v>
      </c>
      <c r="AA615" s="27">
        <f t="shared" si="134"/>
        <v>60.535907931745179</v>
      </c>
      <c r="AB615" s="27">
        <f t="shared" si="134"/>
        <v>60.90092060442462</v>
      </c>
      <c r="AC615" s="27">
        <f t="shared" si="134"/>
        <v>61.274979257277771</v>
      </c>
      <c r="AD615" s="27">
        <f t="shared" si="134"/>
        <v>62.066566672656862</v>
      </c>
      <c r="AE615" s="27">
        <f t="shared" si="134"/>
        <v>62.850859848823454</v>
      </c>
      <c r="AF615" s="27">
        <f t="shared" si="134"/>
        <v>63.688446001233153</v>
      </c>
      <c r="AG615" s="27">
        <f t="shared" si="134"/>
        <v>64.654019162567309</v>
      </c>
      <c r="AH615" s="27">
        <f t="shared" si="134"/>
        <v>65.58753497539341</v>
      </c>
      <c r="AI615" s="27">
        <f t="shared" si="134"/>
        <v>66.555495055282321</v>
      </c>
      <c r="AJ615" s="27">
        <f t="shared" si="134"/>
        <v>67.609425786365179</v>
      </c>
      <c r="AK615" s="27">
        <f t="shared" si="134"/>
        <v>68.604913095276601</v>
      </c>
      <c r="AL615" s="27">
        <f t="shared" si="134"/>
        <v>69.614562438930207</v>
      </c>
      <c r="AM615" s="27">
        <f t="shared" si="134"/>
        <v>70.638609162337076</v>
      </c>
      <c r="AN615" s="27">
        <f t="shared" si="134"/>
        <v>71.691999497331139</v>
      </c>
      <c r="AO615" s="27">
        <f t="shared" si="134"/>
        <v>72.700360010271993</v>
      </c>
      <c r="AP615" s="27">
        <f t="shared" si="134"/>
        <v>73.739230029173001</v>
      </c>
      <c r="AQ615" s="27">
        <f t="shared" si="134"/>
        <v>74.809495256287647</v>
      </c>
      <c r="AR615" s="27">
        <f t="shared" si="134"/>
        <v>75.916697256121566</v>
      </c>
      <c r="AS615" s="27">
        <f t="shared" si="134"/>
        <v>77.000186526554671</v>
      </c>
      <c r="AT615" s="27">
        <f t="shared" si="134"/>
        <v>77.194602281279742</v>
      </c>
      <c r="AU615" s="27">
        <f t="shared" si="134"/>
        <v>77.252845650689409</v>
      </c>
      <c r="AV615" s="27">
        <f t="shared" si="134"/>
        <v>77.350998834523267</v>
      </c>
      <c r="AW615" s="27">
        <f t="shared" si="134"/>
        <v>77.407793338815736</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26.715883242519524</v>
      </c>
      <c r="V616" s="27">
        <f t="shared" si="134"/>
        <v>26.77517063639495</v>
      </c>
      <c r="W616" s="27">
        <f t="shared" si="134"/>
        <v>26.856672464852075</v>
      </c>
      <c r="X616" s="27">
        <f t="shared" si="134"/>
        <v>26.970332090188752</v>
      </c>
      <c r="Y616" s="27">
        <f t="shared" si="134"/>
        <v>27.085175197763814</v>
      </c>
      <c r="Z616" s="27">
        <f t="shared" si="134"/>
        <v>27.225959088900844</v>
      </c>
      <c r="AA616" s="27">
        <f t="shared" si="134"/>
        <v>27.370616784909338</v>
      </c>
      <c r="AB616" s="27">
        <f t="shared" si="134"/>
        <v>27.535653080339301</v>
      </c>
      <c r="AC616" s="27">
        <f t="shared" si="134"/>
        <v>27.704779412001269</v>
      </c>
      <c r="AD616" s="27">
        <f t="shared" si="134"/>
        <v>28.062686587070438</v>
      </c>
      <c r="AE616" s="27">
        <f t="shared" si="134"/>
        <v>28.417295755501161</v>
      </c>
      <c r="AF616" s="27">
        <f t="shared" si="134"/>
        <v>28.796000732187089</v>
      </c>
      <c r="AG616" s="27">
        <f t="shared" si="134"/>
        <v>29.232573567709242</v>
      </c>
      <c r="AH616" s="27">
        <f t="shared" si="134"/>
        <v>29.654652040610408</v>
      </c>
      <c r="AI616" s="27">
        <f t="shared" si="134"/>
        <v>30.092304093993366</v>
      </c>
      <c r="AJ616" s="27">
        <f t="shared" si="134"/>
        <v>30.568826791742165</v>
      </c>
      <c r="AK616" s="27">
        <f t="shared" si="134"/>
        <v>31.018924966154231</v>
      </c>
      <c r="AL616" s="27">
        <f t="shared" si="134"/>
        <v>31.475426342220747</v>
      </c>
      <c r="AM616" s="27">
        <f t="shared" si="134"/>
        <v>31.938437328490483</v>
      </c>
      <c r="AN616" s="27">
        <f t="shared" si="134"/>
        <v>32.414715692342867</v>
      </c>
      <c r="AO616" s="27">
        <f t="shared" si="134"/>
        <v>32.870634338377833</v>
      </c>
      <c r="AP616" s="27">
        <f t="shared" si="134"/>
        <v>33.340347507770311</v>
      </c>
      <c r="AQ616" s="27">
        <f t="shared" si="134"/>
        <v>33.824255660640468</v>
      </c>
      <c r="AR616" s="27">
        <f t="shared" si="134"/>
        <v>34.324864351850792</v>
      </c>
      <c r="AS616" s="27">
        <f t="shared" si="134"/>
        <v>34.814751604306352</v>
      </c>
      <c r="AT616" s="27">
        <f t="shared" si="134"/>
        <v>34.902654459014151</v>
      </c>
      <c r="AU616" s="27">
        <f t="shared" si="134"/>
        <v>34.928988530788068</v>
      </c>
      <c r="AV616" s="27">
        <f t="shared" si="134"/>
        <v>34.97336736762594</v>
      </c>
      <c r="AW616" s="27">
        <f t="shared" si="134"/>
        <v>34.999046351646967</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376.56908709508394</v>
      </c>
      <c r="V617" s="27">
        <f t="shared" si="134"/>
        <v>372.46238388910166</v>
      </c>
      <c r="W617" s="27">
        <f t="shared" si="134"/>
        <v>369.19835438189159</v>
      </c>
      <c r="X617" s="27">
        <f t="shared" si="134"/>
        <v>367.15852565232717</v>
      </c>
      <c r="Y617" s="27">
        <f t="shared" si="134"/>
        <v>365.77233606789594</v>
      </c>
      <c r="Z617" s="27">
        <f t="shared" si="134"/>
        <v>365.28800496878733</v>
      </c>
      <c r="AA617" s="27">
        <f t="shared" si="134"/>
        <v>364.79448288934998</v>
      </c>
      <c r="AB617" s="27">
        <f t="shared" si="134"/>
        <v>364.93981116083995</v>
      </c>
      <c r="AC617" s="27">
        <f t="shared" si="134"/>
        <v>365.07081448758817</v>
      </c>
      <c r="AD617" s="27">
        <f t="shared" si="134"/>
        <v>369.62572847210271</v>
      </c>
      <c r="AE617" s="27">
        <f t="shared" si="134"/>
        <v>373.50484081903051</v>
      </c>
      <c r="AF617" s="27">
        <f t="shared" si="134"/>
        <v>377.71816225248864</v>
      </c>
      <c r="AG617" s="27">
        <f t="shared" si="134"/>
        <v>383.40617142251222</v>
      </c>
      <c r="AH617" s="27">
        <f t="shared" si="134"/>
        <v>387.96202749973008</v>
      </c>
      <c r="AI617" s="27">
        <f t="shared" si="134"/>
        <v>392.90821206239889</v>
      </c>
      <c r="AJ617" s="27">
        <f t="shared" si="134"/>
        <v>398.49996317910995</v>
      </c>
      <c r="AK617" s="27">
        <f t="shared" si="134"/>
        <v>402.58111869331231</v>
      </c>
      <c r="AL617" s="27">
        <f t="shared" si="134"/>
        <v>406.24940685277727</v>
      </c>
      <c r="AM617" s="27">
        <f t="shared" si="134"/>
        <v>409.5076035742585</v>
      </c>
      <c r="AN617" s="27">
        <f t="shared" si="134"/>
        <v>415.0428351905843</v>
      </c>
      <c r="AO617" s="27">
        <f t="shared" si="134"/>
        <v>419.47670021667324</v>
      </c>
      <c r="AP617" s="27">
        <f t="shared" si="134"/>
        <v>423.82877417403472</v>
      </c>
      <c r="AQ617" s="27">
        <f t="shared" si="134"/>
        <v>428.09588948492228</v>
      </c>
      <c r="AR617" s="27">
        <f t="shared" si="134"/>
        <v>432.33146139812055</v>
      </c>
      <c r="AS617" s="27">
        <f t="shared" si="134"/>
        <v>436.13377892906044</v>
      </c>
      <c r="AT617" s="27">
        <f t="shared" si="134"/>
        <v>428.95463145502129</v>
      </c>
      <c r="AU617" s="27">
        <f t="shared" si="134"/>
        <v>420.18276886789494</v>
      </c>
      <c r="AV617" s="27">
        <f t="shared" si="134"/>
        <v>411.91216693379607</v>
      </c>
      <c r="AW617" s="27">
        <f t="shared" si="134"/>
        <v>403.21599549203847</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265.17209211682933</v>
      </c>
      <c r="V618" s="27">
        <f t="shared" si="134"/>
        <v>262.28023742627624</v>
      </c>
      <c r="W618" s="27">
        <f t="shared" si="134"/>
        <v>259.98177596775662</v>
      </c>
      <c r="X618" s="27">
        <f t="shared" si="134"/>
        <v>258.54537114772415</v>
      </c>
      <c r="Y618" s="27">
        <f t="shared" si="134"/>
        <v>257.56924537221306</v>
      </c>
      <c r="Z618" s="27">
        <f t="shared" si="134"/>
        <v>257.22818952023488</v>
      </c>
      <c r="AA618" s="27">
        <f t="shared" si="134"/>
        <v>256.88066157172534</v>
      </c>
      <c r="AB618" s="27">
        <f t="shared" si="134"/>
        <v>256.98299870750037</v>
      </c>
      <c r="AC618" s="27">
        <f t="shared" si="134"/>
        <v>257.07524851615051</v>
      </c>
      <c r="AD618" s="27">
        <f t="shared" si="134"/>
        <v>260.28272388276486</v>
      </c>
      <c r="AE618" s="27">
        <f t="shared" si="134"/>
        <v>263.01431384020424</v>
      </c>
      <c r="AF618" s="27">
        <f t="shared" si="134"/>
        <v>265.98124686141824</v>
      </c>
      <c r="AG618" s="27">
        <f t="shared" si="134"/>
        <v>269.98662420991513</v>
      </c>
      <c r="AH618" s="27">
        <f t="shared" si="134"/>
        <v>273.1947629785497</v>
      </c>
      <c r="AI618" s="27">
        <f t="shared" si="134"/>
        <v>276.67776292046386</v>
      </c>
      <c r="AJ618" s="27">
        <f t="shared" si="134"/>
        <v>280.61535735672862</v>
      </c>
      <c r="AK618" s="27">
        <f t="shared" si="134"/>
        <v>283.48922189591178</v>
      </c>
      <c r="AL618" s="27">
        <f t="shared" si="134"/>
        <v>286.07235386045124</v>
      </c>
      <c r="AM618" s="27">
        <f t="shared" si="134"/>
        <v>288.36670799299111</v>
      </c>
      <c r="AN618" s="27">
        <f t="shared" si="134"/>
        <v>292.26450257664931</v>
      </c>
      <c r="AO618" s="27">
        <f t="shared" si="134"/>
        <v>295.38673779303809</v>
      </c>
      <c r="AP618" s="27">
        <f t="shared" si="134"/>
        <v>298.45137744581257</v>
      </c>
      <c r="AQ618" s="27">
        <f t="shared" si="134"/>
        <v>301.45619099283141</v>
      </c>
      <c r="AR618" s="27">
        <f t="shared" si="134"/>
        <v>304.43879233750965</v>
      </c>
      <c r="AS618" s="27">
        <f t="shared" si="134"/>
        <v>307.11630498824201</v>
      </c>
      <c r="AT618" s="27">
        <f t="shared" si="134"/>
        <v>302.06089916618765</v>
      </c>
      <c r="AU618" s="27">
        <f t="shared" si="134"/>
        <v>295.8839366015406</v>
      </c>
      <c r="AV618" s="27">
        <f t="shared" si="134"/>
        <v>290.05995132742089</v>
      </c>
      <c r="AW618" s="27">
        <f t="shared" si="134"/>
        <v>283.93628888766449</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37.582312554635628</v>
      </c>
      <c r="V619" s="27">
        <f t="shared" si="134"/>
        <v>38.044515941848587</v>
      </c>
      <c r="W619" s="27">
        <f t="shared" si="134"/>
        <v>38.58540103663951</v>
      </c>
      <c r="X619" s="27">
        <f t="shared" si="134"/>
        <v>39.252125189778084</v>
      </c>
      <c r="Y619" s="27">
        <f t="shared" si="134"/>
        <v>39.991558909186935</v>
      </c>
      <c r="Z619" s="27">
        <f t="shared" si="134"/>
        <v>40.836693799260921</v>
      </c>
      <c r="AA619" s="27">
        <f t="shared" si="134"/>
        <v>41.690616221228382</v>
      </c>
      <c r="AB619" s="27">
        <f t="shared" si="134"/>
        <v>42.629498174962116</v>
      </c>
      <c r="AC619" s="27">
        <f t="shared" si="134"/>
        <v>43.580814075566131</v>
      </c>
      <c r="AD619" s="27">
        <f t="shared" si="134"/>
        <v>45.587853046014203</v>
      </c>
      <c r="AE619" s="27">
        <f t="shared" si="134"/>
        <v>47.596895474697625</v>
      </c>
      <c r="AF619" s="27">
        <f t="shared" si="134"/>
        <v>49.737204574121748</v>
      </c>
      <c r="AG619" s="27">
        <f t="shared" si="134"/>
        <v>52.173288387338303</v>
      </c>
      <c r="AH619" s="27">
        <f t="shared" si="134"/>
        <v>54.564124756839867</v>
      </c>
      <c r="AI619" s="27">
        <f t="shared" si="134"/>
        <v>57.121544323193469</v>
      </c>
      <c r="AJ619" s="27">
        <f t="shared" si="134"/>
        <v>59.896129174497808</v>
      </c>
      <c r="AK619" s="27">
        <f t="shared" si="134"/>
        <v>62.569853355809485</v>
      </c>
      <c r="AL619" s="27">
        <f t="shared" si="134"/>
        <v>65.303181217361953</v>
      </c>
      <c r="AM619" s="27">
        <f t="shared" si="134"/>
        <v>68.097500432512263</v>
      </c>
      <c r="AN619" s="27">
        <f t="shared" si="134"/>
        <v>70.965318596941216</v>
      </c>
      <c r="AO619" s="27">
        <f t="shared" si="134"/>
        <v>73.754124007596189</v>
      </c>
      <c r="AP619" s="27">
        <f t="shared" si="134"/>
        <v>76.637390183613689</v>
      </c>
      <c r="AQ619" s="27">
        <f t="shared" si="134"/>
        <v>79.61870213749269</v>
      </c>
      <c r="AR619" s="27">
        <f t="shared" si="134"/>
        <v>82.712669612276756</v>
      </c>
      <c r="AS619" s="27">
        <f t="shared" si="134"/>
        <v>85.845782288894128</v>
      </c>
      <c r="AT619" s="27">
        <f t="shared" si="134"/>
        <v>86.880654122435288</v>
      </c>
      <c r="AU619" s="27">
        <f t="shared" si="134"/>
        <v>87.586373007998162</v>
      </c>
      <c r="AV619" s="27">
        <f t="shared" si="134"/>
        <v>88.383131077986945</v>
      </c>
      <c r="AW619" s="27">
        <f t="shared" si="134"/>
        <v>89.074780909545012</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135.69863198492428</v>
      </c>
      <c r="V620" s="27">
        <f t="shared" si="134"/>
        <v>135.94576577072075</v>
      </c>
      <c r="W620" s="27">
        <f t="shared" si="134"/>
        <v>136.2242466737209</v>
      </c>
      <c r="X620" s="27">
        <f t="shared" si="134"/>
        <v>136.53346429206556</v>
      </c>
      <c r="Y620" s="27">
        <f t="shared" si="134"/>
        <v>136.72040495872454</v>
      </c>
      <c r="Z620" s="27">
        <f t="shared" si="134"/>
        <v>136.9332551756487</v>
      </c>
      <c r="AA620" s="27">
        <f t="shared" si="134"/>
        <v>137.16876822231416</v>
      </c>
      <c r="AB620" s="27">
        <f t="shared" si="134"/>
        <v>137.42745391107232</v>
      </c>
      <c r="AC620" s="27">
        <f t="shared" si="134"/>
        <v>137.70683429171382</v>
      </c>
      <c r="AD620" s="27">
        <f t="shared" si="134"/>
        <v>137.9035030929266</v>
      </c>
      <c r="AE620" s="27">
        <f t="shared" si="134"/>
        <v>138.11741668331635</v>
      </c>
      <c r="AF620" s="27">
        <f t="shared" si="134"/>
        <v>138.35041118901219</v>
      </c>
      <c r="AG620" s="27">
        <f t="shared" si="134"/>
        <v>138.60498686219583</v>
      </c>
      <c r="AH620" s="27">
        <f t="shared" si="134"/>
        <v>138.87370828760922</v>
      </c>
      <c r="AI620" s="27">
        <f t="shared" si="134"/>
        <v>139.04556264387452</v>
      </c>
      <c r="AJ620" s="27">
        <f t="shared" si="134"/>
        <v>139.23460890977901</v>
      </c>
      <c r="AK620" s="27">
        <f t="shared" si="134"/>
        <v>139.43419003394197</v>
      </c>
      <c r="AL620" s="27">
        <f t="shared" si="134"/>
        <v>139.64692366243801</v>
      </c>
      <c r="AM620" s="27">
        <f t="shared" si="134"/>
        <v>139.87238335659342</v>
      </c>
      <c r="AN620" s="27">
        <f t="shared" si="134"/>
        <v>140.0053158430886</v>
      </c>
      <c r="AO620" s="27">
        <f t="shared" si="134"/>
        <v>140.14700550663002</v>
      </c>
      <c r="AP620" s="27">
        <f t="shared" si="134"/>
        <v>140.30029243321798</v>
      </c>
      <c r="AQ620" s="27">
        <f t="shared" si="134"/>
        <v>140.46486746073157</v>
      </c>
      <c r="AR620" s="27">
        <f t="shared" si="134"/>
        <v>140.64064251649052</v>
      </c>
      <c r="AS620" s="27">
        <f t="shared" si="134"/>
        <v>140.71820881698258</v>
      </c>
      <c r="AT620" s="27">
        <f t="shared" si="134"/>
        <v>140.76655833429544</v>
      </c>
      <c r="AU620" s="27">
        <f t="shared" si="134"/>
        <v>140.81740004245174</v>
      </c>
      <c r="AV620" s="27">
        <f t="shared" si="134"/>
        <v>140.87794712728416</v>
      </c>
      <c r="AW620" s="27">
        <f t="shared" si="134"/>
        <v>140.94449838903819</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14.706178596941838</v>
      </c>
      <c r="V621" s="27">
        <f t="shared" si="136"/>
        <v>14.732961428412569</v>
      </c>
      <c r="W621" s="27">
        <f t="shared" si="136"/>
        <v>14.763141466600519</v>
      </c>
      <c r="X621" s="27">
        <f t="shared" si="136"/>
        <v>14.796652559926818</v>
      </c>
      <c r="Y621" s="27">
        <f t="shared" si="136"/>
        <v>14.816912033369588</v>
      </c>
      <c r="Z621" s="27">
        <f t="shared" si="136"/>
        <v>14.839979423649774</v>
      </c>
      <c r="AA621" s="27">
        <f t="shared" si="136"/>
        <v>14.86550287127419</v>
      </c>
      <c r="AB621" s="27">
        <f t="shared" si="136"/>
        <v>14.893537626552881</v>
      </c>
      <c r="AC621" s="27">
        <f t="shared" si="136"/>
        <v>14.923815144565388</v>
      </c>
      <c r="AD621" s="27">
        <f t="shared" si="136"/>
        <v>14.945128893073939</v>
      </c>
      <c r="AE621" s="27">
        <f t="shared" si="136"/>
        <v>14.968311525194611</v>
      </c>
      <c r="AF621" s="27">
        <f t="shared" si="136"/>
        <v>14.993562028922975</v>
      </c>
      <c r="AG621" s="27">
        <f t="shared" si="136"/>
        <v>15.021151366129347</v>
      </c>
      <c r="AH621" s="27">
        <f t="shared" si="136"/>
        <v>15.050273732487415</v>
      </c>
      <c r="AI621" s="27">
        <f t="shared" si="136"/>
        <v>15.068898244900929</v>
      </c>
      <c r="AJ621" s="27">
        <f t="shared" si="136"/>
        <v>15.089385910169254</v>
      </c>
      <c r="AK621" s="27">
        <f t="shared" si="136"/>
        <v>15.111015278229832</v>
      </c>
      <c r="AL621" s="27">
        <f t="shared" si="136"/>
        <v>15.134070033377146</v>
      </c>
      <c r="AM621" s="27">
        <f t="shared" si="136"/>
        <v>15.158503960824772</v>
      </c>
      <c r="AN621" s="27">
        <f t="shared" si="136"/>
        <v>15.172910361678914</v>
      </c>
      <c r="AO621" s="27">
        <f t="shared" si="136"/>
        <v>15.188265811228414</v>
      </c>
      <c r="AP621" s="27">
        <f t="shared" si="136"/>
        <v>15.204878100431365</v>
      </c>
      <c r="AQ621" s="27">
        <f t="shared" si="136"/>
        <v>15.222713724208921</v>
      </c>
      <c r="AR621" s="27">
        <f t="shared" si="136"/>
        <v>15.241763137788604</v>
      </c>
      <c r="AS621" s="27">
        <f t="shared" si="136"/>
        <v>15.250169293778942</v>
      </c>
      <c r="AT621" s="27">
        <f t="shared" si="136"/>
        <v>15.255409115480001</v>
      </c>
      <c r="AU621" s="27">
        <f t="shared" si="136"/>
        <v>15.260919025413383</v>
      </c>
      <c r="AV621" s="27">
        <f t="shared" si="136"/>
        <v>15.267480744054501</v>
      </c>
      <c r="AW621" s="27">
        <f t="shared" si="136"/>
        <v>15.274693158261561</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15.836418666562725</v>
      </c>
      <c r="V622" s="27">
        <f t="shared" si="136"/>
        <v>15.88688864853628</v>
      </c>
      <c r="W622" s="27">
        <f t="shared" si="136"/>
        <v>15.941723672747123</v>
      </c>
      <c r="X622" s="27">
        <f t="shared" si="136"/>
        <v>16.000865979081482</v>
      </c>
      <c r="Y622" s="27">
        <f t="shared" si="136"/>
        <v>16.037695179784158</v>
      </c>
      <c r="Z622" s="27">
        <f t="shared" si="136"/>
        <v>16.078188827415136</v>
      </c>
      <c r="AA622" s="27">
        <f t="shared" si="136"/>
        <v>16.12181436837983</v>
      </c>
      <c r="AB622" s="27">
        <f t="shared" si="136"/>
        <v>16.168689512967049</v>
      </c>
      <c r="AC622" s="27">
        <f t="shared" si="136"/>
        <v>16.218410813440247</v>
      </c>
      <c r="AD622" s="27">
        <f t="shared" si="136"/>
        <v>16.253177021124422</v>
      </c>
      <c r="AE622" s="27">
        <f t="shared" si="136"/>
        <v>16.290312155009993</v>
      </c>
      <c r="AF622" s="27">
        <f t="shared" si="136"/>
        <v>16.330150142599646</v>
      </c>
      <c r="AG622" s="27">
        <f t="shared" si="136"/>
        <v>16.37313367858096</v>
      </c>
      <c r="AH622" s="27">
        <f t="shared" si="136"/>
        <v>16.41800084580008</v>
      </c>
      <c r="AI622" s="27">
        <f t="shared" si="136"/>
        <v>16.445818179481908</v>
      </c>
      <c r="AJ622" s="27">
        <f t="shared" si="136"/>
        <v>16.47613732990494</v>
      </c>
      <c r="AK622" s="27">
        <f t="shared" si="136"/>
        <v>16.507833118302425</v>
      </c>
      <c r="AL622" s="27">
        <f t="shared" si="136"/>
        <v>16.541361654231032</v>
      </c>
      <c r="AM622" s="27">
        <f t="shared" si="136"/>
        <v>16.576658742106037</v>
      </c>
      <c r="AN622" s="27">
        <f t="shared" si="136"/>
        <v>16.595928941495487</v>
      </c>
      <c r="AO622" s="27">
        <f t="shared" si="136"/>
        <v>16.616373205685701</v>
      </c>
      <c r="AP622" s="27">
        <f t="shared" si="136"/>
        <v>16.63847772333439</v>
      </c>
      <c r="AQ622" s="27">
        <f t="shared" si="136"/>
        <v>16.662194659426483</v>
      </c>
      <c r="AR622" s="27">
        <f t="shared" si="136"/>
        <v>16.687512973153691</v>
      </c>
      <c r="AS622" s="27">
        <f t="shared" si="136"/>
        <v>16.6960867048216</v>
      </c>
      <c r="AT622" s="27">
        <f t="shared" si="136"/>
        <v>16.699560298273521</v>
      </c>
      <c r="AU622" s="27">
        <f t="shared" si="136"/>
        <v>16.703268144959758</v>
      </c>
      <c r="AV622" s="27">
        <f t="shared" si="136"/>
        <v>16.708421153561527</v>
      </c>
      <c r="AW622" s="27">
        <f t="shared" si="136"/>
        <v>16.71440335539873</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23.43627516326238</v>
      </c>
      <c r="V623" s="27">
        <f t="shared" si="136"/>
        <v>23.510965559489058</v>
      </c>
      <c r="W623" s="27">
        <f t="shared" si="136"/>
        <v>23.592115770470972</v>
      </c>
      <c r="X623" s="27">
        <f t="shared" si="136"/>
        <v>23.679640317164633</v>
      </c>
      <c r="Y623" s="27">
        <f t="shared" si="136"/>
        <v>23.734143756350253</v>
      </c>
      <c r="Z623" s="27">
        <f t="shared" si="136"/>
        <v>23.794070201099252</v>
      </c>
      <c r="AA623" s="27">
        <f t="shared" si="136"/>
        <v>23.858631526719762</v>
      </c>
      <c r="AB623" s="27">
        <f t="shared" si="136"/>
        <v>23.928001932364783</v>
      </c>
      <c r="AC623" s="27">
        <f t="shared" si="136"/>
        <v>24.001584356768948</v>
      </c>
      <c r="AD623" s="27">
        <f t="shared" si="136"/>
        <v>24.053034777904244</v>
      </c>
      <c r="AE623" s="27">
        <f t="shared" si="136"/>
        <v>24.107990966818623</v>
      </c>
      <c r="AF623" s="27">
        <f t="shared" si="136"/>
        <v>24.166947101962553</v>
      </c>
      <c r="AG623" s="27">
        <f t="shared" si="136"/>
        <v>24.230558326063051</v>
      </c>
      <c r="AH623" s="27">
        <f t="shared" si="136"/>
        <v>24.296957131176967</v>
      </c>
      <c r="AI623" s="27">
        <f t="shared" si="136"/>
        <v>24.338123931588228</v>
      </c>
      <c r="AJ623" s="27">
        <f t="shared" si="136"/>
        <v>24.382993164145894</v>
      </c>
      <c r="AK623" s="27">
        <f t="shared" si="136"/>
        <v>24.429899679693399</v>
      </c>
      <c r="AL623" s="27">
        <f t="shared" si="136"/>
        <v>24.479518473587959</v>
      </c>
      <c r="AM623" s="27">
        <f t="shared" si="136"/>
        <v>24.531754542949216</v>
      </c>
      <c r="AN623" s="27">
        <f t="shared" si="136"/>
        <v>24.560272461353055</v>
      </c>
      <c r="AO623" s="27">
        <f t="shared" si="136"/>
        <v>24.590527875229174</v>
      </c>
      <c r="AP623" s="27">
        <f t="shared" si="136"/>
        <v>24.623240293918865</v>
      </c>
      <c r="AQ623" s="27">
        <f t="shared" si="136"/>
        <v>24.658338926506637</v>
      </c>
      <c r="AR623" s="27">
        <f t="shared" si="136"/>
        <v>24.695807433728753</v>
      </c>
      <c r="AS623" s="27">
        <f t="shared" si="136"/>
        <v>24.708495677123668</v>
      </c>
      <c r="AT623" s="27">
        <f t="shared" si="136"/>
        <v>24.713636239119321</v>
      </c>
      <c r="AU623" s="27">
        <f t="shared" si="136"/>
        <v>24.719123471872599</v>
      </c>
      <c r="AV623" s="27">
        <f t="shared" si="136"/>
        <v>24.726749396019503</v>
      </c>
      <c r="AW623" s="27">
        <f t="shared" si="136"/>
        <v>24.735602441098116</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5.3670416140303319</v>
      </c>
      <c r="V624" s="27">
        <f t="shared" si="136"/>
        <v>5.3576298681658461</v>
      </c>
      <c r="W624" s="27">
        <f t="shared" si="136"/>
        <v>5.3535558449918694</v>
      </c>
      <c r="X624" s="27">
        <f t="shared" si="136"/>
        <v>5.3579435754803217</v>
      </c>
      <c r="Y624" s="27">
        <f t="shared" si="136"/>
        <v>5.3719044351814391</v>
      </c>
      <c r="Z624" s="27">
        <f t="shared" si="136"/>
        <v>5.3923871539920745</v>
      </c>
      <c r="AA624" s="27">
        <f t="shared" si="136"/>
        <v>5.412504134465423</v>
      </c>
      <c r="AB624" s="27">
        <f t="shared" si="136"/>
        <v>5.4374045660235923</v>
      </c>
      <c r="AC624" s="27">
        <f t="shared" si="136"/>
        <v>5.4620542784680026</v>
      </c>
      <c r="AD624" s="27">
        <f t="shared" si="136"/>
        <v>5.5517072396840428</v>
      </c>
      <c r="AE624" s="27">
        <f t="shared" si="136"/>
        <v>5.6385317150449907</v>
      </c>
      <c r="AF624" s="27">
        <f t="shared" si="136"/>
        <v>5.7308781549814016</v>
      </c>
      <c r="AG624" s="27">
        <f t="shared" si="136"/>
        <v>5.8388735079295362</v>
      </c>
      <c r="AH624" s="27">
        <f t="shared" si="136"/>
        <v>5.9405681058944593</v>
      </c>
      <c r="AI624" s="27">
        <f t="shared" si="136"/>
        <v>6.0538009650149478</v>
      </c>
      <c r="AJ624" s="27">
        <f t="shared" si="136"/>
        <v>6.1769873137872864</v>
      </c>
      <c r="AK624" s="27">
        <f t="shared" si="136"/>
        <v>6.2906062341580098</v>
      </c>
      <c r="AL624" s="27">
        <f t="shared" si="136"/>
        <v>6.4044812802741458</v>
      </c>
      <c r="AM624" s="27">
        <f t="shared" si="136"/>
        <v>6.5186371674639778</v>
      </c>
      <c r="AN624" s="27">
        <f t="shared" si="136"/>
        <v>6.6437322760306987</v>
      </c>
      <c r="AO624" s="27">
        <f t="shared" si="136"/>
        <v>6.7614570573206318</v>
      </c>
      <c r="AP624" s="27">
        <f t="shared" si="136"/>
        <v>6.8818657820794353</v>
      </c>
      <c r="AQ624" s="27">
        <f t="shared" si="136"/>
        <v>7.0050487995947819</v>
      </c>
      <c r="AR624" s="27">
        <f t="shared" si="136"/>
        <v>7.1317062524287902</v>
      </c>
      <c r="AS624" s="27">
        <f t="shared" si="136"/>
        <v>7.2631842870087659</v>
      </c>
      <c r="AT624" s="27">
        <f t="shared" si="136"/>
        <v>7.2770448226057587</v>
      </c>
      <c r="AU624" s="27">
        <f t="shared" si="136"/>
        <v>7.2724625815111343</v>
      </c>
      <c r="AV624" s="27">
        <f t="shared" si="136"/>
        <v>7.2725482112248425</v>
      </c>
      <c r="AW624" s="27">
        <f t="shared" si="136"/>
        <v>7.2667047441079857</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1.5396663284052376</v>
      </c>
      <c r="V626" s="27">
        <f t="shared" si="136"/>
        <v>1.51689353697647</v>
      </c>
      <c r="W626" s="27">
        <f t="shared" si="136"/>
        <v>1.4979556416410036</v>
      </c>
      <c r="X626" s="27">
        <f t="shared" si="136"/>
        <v>1.4844138827224946</v>
      </c>
      <c r="Y626" s="27">
        <f t="shared" si="136"/>
        <v>1.4743763570843096</v>
      </c>
      <c r="Z626" s="27">
        <f t="shared" si="136"/>
        <v>1.4683108531694369</v>
      </c>
      <c r="AA626" s="27">
        <f t="shared" si="136"/>
        <v>1.4623928273992073</v>
      </c>
      <c r="AB626" s="27">
        <f t="shared" si="136"/>
        <v>1.4593112651239024</v>
      </c>
      <c r="AC626" s="27">
        <f t="shared" si="136"/>
        <v>1.4563311688613767</v>
      </c>
      <c r="AD626" s="27">
        <f t="shared" si="136"/>
        <v>1.4852993659939229</v>
      </c>
      <c r="AE626" s="27">
        <f t="shared" si="136"/>
        <v>1.512262925257895</v>
      </c>
      <c r="AF626" s="27">
        <f t="shared" si="136"/>
        <v>1.5414902996853208</v>
      </c>
      <c r="AG626" s="27">
        <f t="shared" si="136"/>
        <v>1.5779487196155533</v>
      </c>
      <c r="AH626" s="27">
        <f t="shared" si="136"/>
        <v>1.610560772525768</v>
      </c>
      <c r="AI626" s="27">
        <f t="shared" si="136"/>
        <v>1.6462447396919304</v>
      </c>
      <c r="AJ626" s="27">
        <f t="shared" si="136"/>
        <v>1.6858688293692288</v>
      </c>
      <c r="AK626" s="27">
        <f t="shared" si="136"/>
        <v>1.7199812284730804</v>
      </c>
      <c r="AL626" s="27">
        <f t="shared" si="136"/>
        <v>1.7533814663965785</v>
      </c>
      <c r="AM626" s="27">
        <f t="shared" si="136"/>
        <v>1.7860886957938682</v>
      </c>
      <c r="AN626" s="27">
        <f t="shared" si="136"/>
        <v>1.8210713028547756</v>
      </c>
      <c r="AO626" s="27">
        <f t="shared" si="136"/>
        <v>1.8517078328467715</v>
      </c>
      <c r="AP626" s="27">
        <f t="shared" si="136"/>
        <v>1.8826456224612003</v>
      </c>
      <c r="AQ626" s="27">
        <f t="shared" si="136"/>
        <v>1.9138919194152015</v>
      </c>
      <c r="AR626" s="27">
        <f t="shared" si="136"/>
        <v>1.9457193309630603</v>
      </c>
      <c r="AS626" s="27">
        <f t="shared" si="136"/>
        <v>1.9765500584418627</v>
      </c>
      <c r="AT626" s="27">
        <f t="shared" si="136"/>
        <v>1.9561765524892059</v>
      </c>
      <c r="AU626" s="27">
        <f t="shared" si="136"/>
        <v>1.9283007797519205</v>
      </c>
      <c r="AV626" s="27">
        <f t="shared" si="136"/>
        <v>1.90280445465309</v>
      </c>
      <c r="AW626" s="27">
        <f t="shared" si="136"/>
        <v>1.8752504962421104</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0.21333866791427153</v>
      </c>
      <c r="V627" s="27">
        <f t="shared" si="136"/>
        <v>0.21018323293561936</v>
      </c>
      <c r="W627" s="27">
        <f t="shared" si="136"/>
        <v>0.20755916739009747</v>
      </c>
      <c r="X627" s="27">
        <f t="shared" si="136"/>
        <v>0.20568279927345287</v>
      </c>
      <c r="Y627" s="27">
        <f t="shared" si="136"/>
        <v>0.20429198341335428</v>
      </c>
      <c r="Z627" s="27">
        <f t="shared" si="136"/>
        <v>0.20345153733646434</v>
      </c>
      <c r="AA627" s="27">
        <f t="shared" si="136"/>
        <v>0.20263152607089951</v>
      </c>
      <c r="AB627" s="27">
        <f t="shared" si="136"/>
        <v>0.20220453979551004</v>
      </c>
      <c r="AC627" s="27">
        <f t="shared" si="136"/>
        <v>0.20179161281569999</v>
      </c>
      <c r="AD627" s="27">
        <f t="shared" si="136"/>
        <v>0.20580549327416048</v>
      </c>
      <c r="AE627" s="27">
        <f t="shared" si="136"/>
        <v>0.20954160785267542</v>
      </c>
      <c r="AF627" s="27">
        <f t="shared" si="136"/>
        <v>0.2135914003381921</v>
      </c>
      <c r="AG627" s="27">
        <f t="shared" si="136"/>
        <v>0.21864313823664394</v>
      </c>
      <c r="AH627" s="27">
        <f t="shared" si="136"/>
        <v>0.22316191727172319</v>
      </c>
      <c r="AI627" s="27">
        <f t="shared" si="136"/>
        <v>0.2281063457369549</v>
      </c>
      <c r="AJ627" s="27">
        <f t="shared" si="136"/>
        <v>0.23359672397873038</v>
      </c>
      <c r="AK627" s="27">
        <f t="shared" si="136"/>
        <v>0.23832339341996808</v>
      </c>
      <c r="AL627" s="27">
        <f t="shared" si="136"/>
        <v>0.24295138465102878</v>
      </c>
      <c r="AM627" s="27">
        <f t="shared" si="136"/>
        <v>0.24748335149478745</v>
      </c>
      <c r="AN627" s="27">
        <f t="shared" si="136"/>
        <v>0.25233059836435606</v>
      </c>
      <c r="AO627" s="27">
        <f t="shared" si="136"/>
        <v>0.25657564573431302</v>
      </c>
      <c r="AP627" s="27">
        <f t="shared" si="136"/>
        <v>0.260862436127002</v>
      </c>
      <c r="AQ627" s="27">
        <f t="shared" ref="L627:AW634" si="137">AQ1392</f>
        <v>0.26519197379788484</v>
      </c>
      <c r="AR627" s="27">
        <f t="shared" si="137"/>
        <v>0.26960203165101232</v>
      </c>
      <c r="AS627" s="27">
        <f t="shared" si="137"/>
        <v>0.2738739873402482</v>
      </c>
      <c r="AT627" s="27">
        <f t="shared" si="137"/>
        <v>0.2710510012552142</v>
      </c>
      <c r="AU627" s="27">
        <f t="shared" si="137"/>
        <v>0.26718848889579078</v>
      </c>
      <c r="AV627" s="27">
        <f t="shared" si="137"/>
        <v>0.26365567666696987</v>
      </c>
      <c r="AW627" s="27">
        <f t="shared" si="137"/>
        <v>0.25983775542344156</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7.5172567361532208</v>
      </c>
      <c r="V628" s="27">
        <f t="shared" si="137"/>
        <v>7.5339388932405713</v>
      </c>
      <c r="W628" s="27">
        <f t="shared" si="137"/>
        <v>7.556871699295173</v>
      </c>
      <c r="X628" s="27">
        <f t="shared" si="137"/>
        <v>7.5888529958308224</v>
      </c>
      <c r="Y628" s="27">
        <f t="shared" si="137"/>
        <v>7.6211672980076424</v>
      </c>
      <c r="Z628" s="27">
        <f t="shared" si="137"/>
        <v>7.6607807610694723</v>
      </c>
      <c r="AA628" s="27">
        <f t="shared" si="137"/>
        <v>7.7014842268648902</v>
      </c>
      <c r="AB628" s="27">
        <f t="shared" si="137"/>
        <v>7.7479217783494736</v>
      </c>
      <c r="AC628" s="27">
        <f t="shared" si="137"/>
        <v>7.7955101752744698</v>
      </c>
      <c r="AD628" s="27">
        <f t="shared" si="137"/>
        <v>7.8962173126085711</v>
      </c>
      <c r="AE628" s="27">
        <f t="shared" si="137"/>
        <v>7.995996464055267</v>
      </c>
      <c r="AF628" s="27">
        <f t="shared" si="137"/>
        <v>8.1025556412744635</v>
      </c>
      <c r="AG628" s="27">
        <f t="shared" si="137"/>
        <v>8.2253975499195544</v>
      </c>
      <c r="AH628" s="27">
        <f t="shared" si="137"/>
        <v>8.3441610665436929</v>
      </c>
      <c r="AI628" s="27">
        <f t="shared" si="137"/>
        <v>8.4673066431476602</v>
      </c>
      <c r="AJ628" s="27">
        <f t="shared" si="137"/>
        <v>8.6013895565615393</v>
      </c>
      <c r="AK628" s="27">
        <f t="shared" si="137"/>
        <v>8.7280371954516642</v>
      </c>
      <c r="AL628" s="27">
        <f t="shared" si="137"/>
        <v>8.8564865532044212</v>
      </c>
      <c r="AM628" s="27">
        <f t="shared" si="137"/>
        <v>8.9867675708242913</v>
      </c>
      <c r="AN628" s="27">
        <f t="shared" si="137"/>
        <v>9.1207817341013318</v>
      </c>
      <c r="AO628" s="27">
        <f t="shared" si="137"/>
        <v>9.2490671245536156</v>
      </c>
      <c r="AP628" s="27">
        <f t="shared" si="137"/>
        <v>9.3812339877870841</v>
      </c>
      <c r="AQ628" s="27">
        <f t="shared" si="137"/>
        <v>9.5173950043936113</v>
      </c>
      <c r="AR628" s="27">
        <f t="shared" si="137"/>
        <v>9.6582551819148357</v>
      </c>
      <c r="AS628" s="27">
        <f t="shared" si="137"/>
        <v>9.796098584472313</v>
      </c>
      <c r="AT628" s="27">
        <f t="shared" si="137"/>
        <v>9.8208324972791949</v>
      </c>
      <c r="AU628" s="27">
        <f t="shared" si="137"/>
        <v>9.8282423207402356</v>
      </c>
      <c r="AV628" s="27">
        <f t="shared" si="137"/>
        <v>9.8407295406885229</v>
      </c>
      <c r="AW628" s="27">
        <f t="shared" si="137"/>
        <v>9.8479550369918751</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2.1417226712116899</v>
      </c>
      <c r="V629" s="27">
        <f t="shared" si="137"/>
        <v>2.1464755425439761</v>
      </c>
      <c r="W629" s="27">
        <f t="shared" si="137"/>
        <v>2.1530092705202235</v>
      </c>
      <c r="X629" s="27">
        <f t="shared" si="137"/>
        <v>2.1621209811148248</v>
      </c>
      <c r="Y629" s="27">
        <f t="shared" si="137"/>
        <v>2.1713275675073889</v>
      </c>
      <c r="Z629" s="27">
        <f t="shared" si="137"/>
        <v>2.1826137394318752</v>
      </c>
      <c r="AA629" s="27">
        <f t="shared" si="137"/>
        <v>2.1942104612880913</v>
      </c>
      <c r="AB629" s="27">
        <f t="shared" si="137"/>
        <v>2.2074408670465875</v>
      </c>
      <c r="AC629" s="27">
        <f t="shared" si="137"/>
        <v>2.2209991572790746</v>
      </c>
      <c r="AD629" s="27">
        <f t="shared" si="137"/>
        <v>2.249691373968171</v>
      </c>
      <c r="AE629" s="27">
        <f t="shared" si="137"/>
        <v>2.2781192005368567</v>
      </c>
      <c r="AF629" s="27">
        <f t="shared" si="137"/>
        <v>2.3084787071609183</v>
      </c>
      <c r="AG629" s="27">
        <f t="shared" si="137"/>
        <v>2.3434772857587194</v>
      </c>
      <c r="AH629" s="27">
        <f t="shared" si="137"/>
        <v>2.377313899964463</v>
      </c>
      <c r="AI629" s="27">
        <f t="shared" si="137"/>
        <v>2.4123989958351029</v>
      </c>
      <c r="AJ629" s="27">
        <f t="shared" si="137"/>
        <v>2.4506002207712587</v>
      </c>
      <c r="AK629" s="27">
        <f t="shared" si="137"/>
        <v>2.4866830803817197</v>
      </c>
      <c r="AL629" s="27">
        <f t="shared" si="137"/>
        <v>2.5232792631725229</v>
      </c>
      <c r="AM629" s="27">
        <f t="shared" si="137"/>
        <v>2.5603972995597966</v>
      </c>
      <c r="AN629" s="27">
        <f t="shared" si="137"/>
        <v>2.5985789370677335</v>
      </c>
      <c r="AO629" s="27">
        <f t="shared" si="137"/>
        <v>2.6351284043482002</v>
      </c>
      <c r="AP629" s="27">
        <f t="shared" si="137"/>
        <v>2.672783732256411</v>
      </c>
      <c r="AQ629" s="27">
        <f t="shared" si="137"/>
        <v>2.7115770243358108</v>
      </c>
      <c r="AR629" s="27">
        <f t="shared" si="137"/>
        <v>2.7517091425082829</v>
      </c>
      <c r="AS629" s="27">
        <f t="shared" si="137"/>
        <v>2.7909817589289081</v>
      </c>
      <c r="AT629" s="27">
        <f t="shared" si="137"/>
        <v>2.7980286356906796</v>
      </c>
      <c r="AU629" s="27">
        <f t="shared" si="137"/>
        <v>2.8001397498182397</v>
      </c>
      <c r="AV629" s="27">
        <f t="shared" si="137"/>
        <v>2.8036974521825924</v>
      </c>
      <c r="AW629" s="27">
        <f t="shared" si="137"/>
        <v>2.8057560501242085</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0.44234757316502876</v>
      </c>
      <c r="V630" s="27">
        <f t="shared" si="137"/>
        <v>0.44332922271642128</v>
      </c>
      <c r="W630" s="27">
        <f t="shared" si="137"/>
        <v>0.44467868721659326</v>
      </c>
      <c r="X630" s="27">
        <f t="shared" si="137"/>
        <v>0.44656060363979833</v>
      </c>
      <c r="Y630" s="27">
        <f t="shared" si="137"/>
        <v>0.44846211554076776</v>
      </c>
      <c r="Z630" s="27">
        <f t="shared" si="137"/>
        <v>0.45079314132119486</v>
      </c>
      <c r="AA630" s="27">
        <f t="shared" si="137"/>
        <v>0.45318830752955591</v>
      </c>
      <c r="AB630" s="27">
        <f t="shared" si="137"/>
        <v>0.45592089189163321</v>
      </c>
      <c r="AC630" s="27">
        <f t="shared" si="137"/>
        <v>0.45872119692702534</v>
      </c>
      <c r="AD630" s="27">
        <f t="shared" si="137"/>
        <v>0.46464723608781278</v>
      </c>
      <c r="AE630" s="27">
        <f t="shared" si="137"/>
        <v>0.47051866858560681</v>
      </c>
      <c r="AF630" s="27">
        <f t="shared" si="137"/>
        <v>0.47678906683004613</v>
      </c>
      <c r="AG630" s="27">
        <f t="shared" si="137"/>
        <v>0.48401761070972765</v>
      </c>
      <c r="AH630" s="27">
        <f t="shared" si="137"/>
        <v>0.49100616454035234</v>
      </c>
      <c r="AI630" s="27">
        <f t="shared" si="137"/>
        <v>0.49825257754295632</v>
      </c>
      <c r="AJ630" s="27">
        <f t="shared" si="137"/>
        <v>0.50614259027410013</v>
      </c>
      <c r="AK630" s="27">
        <f t="shared" si="137"/>
        <v>0.51359507961648176</v>
      </c>
      <c r="AL630" s="27">
        <f t="shared" si="137"/>
        <v>0.52115358981120119</v>
      </c>
      <c r="AM630" s="27">
        <f t="shared" si="137"/>
        <v>0.52881988271516178</v>
      </c>
      <c r="AN630" s="27">
        <f t="shared" si="137"/>
        <v>0.53670584989388503</v>
      </c>
      <c r="AO630" s="27">
        <f t="shared" si="137"/>
        <v>0.54425471155058214</v>
      </c>
      <c r="AP630" s="27">
        <f t="shared" si="137"/>
        <v>0.55203197568511508</v>
      </c>
      <c r="AQ630" s="27">
        <f t="shared" si="137"/>
        <v>0.56004427290597614</v>
      </c>
      <c r="AR630" s="27">
        <f t="shared" si="137"/>
        <v>0.56833308887556278</v>
      </c>
      <c r="AS630" s="27">
        <f t="shared" si="137"/>
        <v>0.57644438488928817</v>
      </c>
      <c r="AT630" s="27">
        <f t="shared" si="137"/>
        <v>0.57789983422260416</v>
      </c>
      <c r="AU630" s="27">
        <f t="shared" si="137"/>
        <v>0.57833585996186199</v>
      </c>
      <c r="AV630" s="27">
        <f t="shared" si="137"/>
        <v>0.57907066145043395</v>
      </c>
      <c r="AW630" s="27">
        <f t="shared" si="137"/>
        <v>0.57949584059049575</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7.7122253057553644E-2</v>
      </c>
      <c r="V631" s="27">
        <f t="shared" si="137"/>
        <v>7.6281190382103445E-2</v>
      </c>
      <c r="W631" s="27">
        <f t="shared" si="137"/>
        <v>7.5612709303148562E-2</v>
      </c>
      <c r="X631" s="27">
        <f t="shared" si="137"/>
        <v>7.5194947482365299E-2</v>
      </c>
      <c r="Y631" s="27">
        <f t="shared" si="137"/>
        <v>7.4911052527681307E-2</v>
      </c>
      <c r="Z631" s="27">
        <f t="shared" si="137"/>
        <v>7.4811860355861681E-2</v>
      </c>
      <c r="AA631" s="27">
        <f t="shared" si="137"/>
        <v>7.4710785849206165E-2</v>
      </c>
      <c r="AB631" s="27">
        <f t="shared" si="137"/>
        <v>7.4740549428093439E-2</v>
      </c>
      <c r="AC631" s="27">
        <f t="shared" si="137"/>
        <v>7.4767379223908054E-2</v>
      </c>
      <c r="AD631" s="27">
        <f t="shared" si="137"/>
        <v>7.5700236542810634E-2</v>
      </c>
      <c r="AE631" s="27">
        <f t="shared" si="137"/>
        <v>7.6494688063954513E-2</v>
      </c>
      <c r="AF631" s="27">
        <f t="shared" si="137"/>
        <v>7.7357586408347626E-2</v>
      </c>
      <c r="AG631" s="27">
        <f t="shared" si="137"/>
        <v>7.8522504341437233E-2</v>
      </c>
      <c r="AH631" s="27">
        <f t="shared" si="137"/>
        <v>7.9455554603187137E-2</v>
      </c>
      <c r="AI631" s="27">
        <f t="shared" si="137"/>
        <v>8.0468545075809736E-2</v>
      </c>
      <c r="AJ631" s="27">
        <f t="shared" si="137"/>
        <v>8.1613749128496504E-2</v>
      </c>
      <c r="AK631" s="27">
        <f t="shared" si="137"/>
        <v>8.2449579575338439E-2</v>
      </c>
      <c r="AL631" s="27">
        <f t="shared" si="137"/>
        <v>8.3200853796769295E-2</v>
      </c>
      <c r="AM631" s="27">
        <f t="shared" si="137"/>
        <v>8.386814030720427E-2</v>
      </c>
      <c r="AN631" s="27">
        <f t="shared" si="137"/>
        <v>8.5001769030527127E-2</v>
      </c>
      <c r="AO631" s="27">
        <f t="shared" si="137"/>
        <v>8.5909835232144793E-2</v>
      </c>
      <c r="AP631" s="27">
        <f t="shared" si="137"/>
        <v>8.6801150426533205E-2</v>
      </c>
      <c r="AQ631" s="27">
        <f t="shared" si="137"/>
        <v>8.7675065886165554E-2</v>
      </c>
      <c r="AR631" s="27">
        <f t="shared" si="137"/>
        <v>8.854252118222565E-2</v>
      </c>
      <c r="AS631" s="27">
        <f t="shared" si="137"/>
        <v>8.9321244940695696E-2</v>
      </c>
      <c r="AT631" s="27">
        <f t="shared" si="137"/>
        <v>8.7850938303203313E-2</v>
      </c>
      <c r="AU631" s="27">
        <f t="shared" si="137"/>
        <v>8.6054439786957274E-2</v>
      </c>
      <c r="AV631" s="27">
        <f t="shared" si="137"/>
        <v>8.4360600655815826E-2</v>
      </c>
      <c r="AW631" s="27">
        <f t="shared" si="137"/>
        <v>8.2579603867851237E-2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5.6651361109447025E-2</v>
      </c>
      <c r="V632" s="27">
        <f t="shared" si="137"/>
        <v>5.6033545324072467E-2</v>
      </c>
      <c r="W632" s="27">
        <f t="shared" si="137"/>
        <v>5.554250205838307E-2</v>
      </c>
      <c r="X632" s="27">
        <f t="shared" si="137"/>
        <v>5.5235628557821929E-2</v>
      </c>
      <c r="Y632" s="27">
        <f t="shared" si="137"/>
        <v>5.5027089064260314E-2</v>
      </c>
      <c r="Z632" s="27">
        <f t="shared" si="137"/>
        <v>5.4954225898024879E-2</v>
      </c>
      <c r="AA632" s="27">
        <f t="shared" si="137"/>
        <v>5.4879980033199993E-2</v>
      </c>
      <c r="AB632" s="27">
        <f t="shared" si="137"/>
        <v>5.4901843337092256E-2</v>
      </c>
      <c r="AC632" s="27">
        <f t="shared" si="137"/>
        <v>5.4921551584594455E-2</v>
      </c>
      <c r="AD632" s="27">
        <f t="shared" si="137"/>
        <v>5.560679656566761E-2</v>
      </c>
      <c r="AE632" s="27">
        <f t="shared" si="137"/>
        <v>5.6190373396270352E-2</v>
      </c>
      <c r="AF632" s="27">
        <f t="shared" si="137"/>
        <v>5.6824228914890633E-2</v>
      </c>
      <c r="AG632" s="27">
        <f t="shared" si="137"/>
        <v>5.7679937661380166E-2</v>
      </c>
      <c r="AH632" s="27">
        <f t="shared" si="137"/>
        <v>5.8365324371649284E-2</v>
      </c>
      <c r="AI632" s="27">
        <f t="shared" si="137"/>
        <v>5.9109432418157533E-2</v>
      </c>
      <c r="AJ632" s="27">
        <f t="shared" si="137"/>
        <v>5.9950660024466515E-2</v>
      </c>
      <c r="AK632" s="27">
        <f t="shared" si="137"/>
        <v>6.0564632394217895E-2</v>
      </c>
      <c r="AL632" s="27">
        <f t="shared" si="137"/>
        <v>6.1116492661821044E-2</v>
      </c>
      <c r="AM632" s="27">
        <f t="shared" si="137"/>
        <v>6.1606658438460173E-2</v>
      </c>
      <c r="AN632" s="27">
        <f t="shared" si="137"/>
        <v>6.2439383204956261E-2</v>
      </c>
      <c r="AO632" s="27">
        <f t="shared" si="137"/>
        <v>6.3106417481830102E-2</v>
      </c>
      <c r="AP632" s="27">
        <f t="shared" si="137"/>
        <v>6.3761147043503455E-2</v>
      </c>
      <c r="AQ632" s="27">
        <f t="shared" si="137"/>
        <v>6.440309535699236E-2</v>
      </c>
      <c r="AR632" s="27">
        <f t="shared" si="137"/>
        <v>6.5040298255962761E-2</v>
      </c>
      <c r="AS632" s="27">
        <f t="shared" si="137"/>
        <v>6.5612322011708996E-2</v>
      </c>
      <c r="AT632" s="27">
        <f t="shared" si="137"/>
        <v>6.4532285200543257E-2</v>
      </c>
      <c r="AU632" s="27">
        <f t="shared" si="137"/>
        <v>6.3212639026559075E-2</v>
      </c>
      <c r="AV632" s="27">
        <f t="shared" si="137"/>
        <v>6.1968402914732885E-2</v>
      </c>
      <c r="AW632" s="27">
        <f t="shared" si="137"/>
        <v>6.0660143778495615E-2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0.55512074571363323</v>
      </c>
      <c r="V633" s="27">
        <f t="shared" si="137"/>
        <v>0.56194785856380769</v>
      </c>
      <c r="W633" s="27">
        <f t="shared" si="137"/>
        <v>0.56993716301997244</v>
      </c>
      <c r="X633" s="27">
        <f t="shared" si="137"/>
        <v>0.57978521078280032</v>
      </c>
      <c r="Y633" s="27">
        <f t="shared" si="137"/>
        <v>0.5907072368589581</v>
      </c>
      <c r="Z633" s="27">
        <f t="shared" si="137"/>
        <v>0.60319055357142615</v>
      </c>
      <c r="AA633" s="27">
        <f t="shared" si="137"/>
        <v>0.61580366914208307</v>
      </c>
      <c r="AB633" s="27">
        <f t="shared" si="137"/>
        <v>0.62967170479146084</v>
      </c>
      <c r="AC633" s="27">
        <f t="shared" si="137"/>
        <v>0.6437233997579378</v>
      </c>
      <c r="AD633" s="27">
        <f t="shared" si="137"/>
        <v>0.67336896689358838</v>
      </c>
      <c r="AE633" s="27">
        <f t="shared" si="137"/>
        <v>0.70304412670605998</v>
      </c>
      <c r="AF633" s="27">
        <f t="shared" si="137"/>
        <v>0.73465819999127202</v>
      </c>
      <c r="AG633" s="27">
        <f t="shared" si="137"/>
        <v>0.77064110181637224</v>
      </c>
      <c r="AH633" s="27">
        <f t="shared" si="137"/>
        <v>0.80595566279203201</v>
      </c>
      <c r="AI633" s="27">
        <f t="shared" si="137"/>
        <v>0.84373079051236521</v>
      </c>
      <c r="AJ633" s="27">
        <f t="shared" si="137"/>
        <v>0.88471362278120702</v>
      </c>
      <c r="AK633" s="27">
        <f t="shared" si="137"/>
        <v>0.92420666247120975</v>
      </c>
      <c r="AL633" s="27">
        <f t="shared" si="137"/>
        <v>0.96458009607987927</v>
      </c>
      <c r="AM633" s="27">
        <f t="shared" si="137"/>
        <v>1.0058544206500113</v>
      </c>
      <c r="AN633" s="27">
        <f t="shared" si="137"/>
        <v>1.048214383350405</v>
      </c>
      <c r="AO633" s="27">
        <f t="shared" si="137"/>
        <v>1.0894072646283308</v>
      </c>
      <c r="AP633" s="27">
        <f t="shared" si="137"/>
        <v>1.1319954067868236</v>
      </c>
      <c r="AQ633" s="27">
        <f t="shared" si="137"/>
        <v>1.1760317633211992</v>
      </c>
      <c r="AR633" s="27">
        <f t="shared" si="137"/>
        <v>1.2217321317942409</v>
      </c>
      <c r="AS633" s="27">
        <f t="shared" si="137"/>
        <v>1.2680107061347687</v>
      </c>
      <c r="AT633" s="27">
        <f t="shared" si="137"/>
        <v>1.283296588905241</v>
      </c>
      <c r="AU633" s="27">
        <f t="shared" si="137"/>
        <v>1.2937206199823159</v>
      </c>
      <c r="AV633" s="27">
        <f t="shared" si="137"/>
        <v>1.30548937245923</v>
      </c>
      <c r="AW633" s="27">
        <f t="shared" si="137"/>
        <v>1.315705592382074</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3.6899897938569418E-2</v>
      </c>
      <c r="V634" s="27">
        <f t="shared" si="137"/>
        <v>3.6967099879662492E-2</v>
      </c>
      <c r="W634" s="27">
        <f t="shared" si="137"/>
        <v>3.7042825896559162E-2</v>
      </c>
      <c r="X634" s="27">
        <f t="shared" si="137"/>
        <v>3.7126910005520514E-2</v>
      </c>
      <c r="Y634" s="27">
        <f t="shared" si="137"/>
        <v>3.717774391165047E-2</v>
      </c>
      <c r="Z634" s="27">
        <f t="shared" si="137"/>
        <v>3.7235623281293442E-2</v>
      </c>
      <c r="AA634" s="27">
        <f t="shared" si="137"/>
        <v>3.7299665248836066E-2</v>
      </c>
      <c r="AB634" s="27">
        <f t="shared" si="137"/>
        <v>3.7370008445180194E-2</v>
      </c>
      <c r="AC634" s="27">
        <f t="shared" si="137"/>
        <v>3.7445979052848931E-2</v>
      </c>
      <c r="AD634" s="27">
        <f t="shared" si="137"/>
        <v>3.7499458285368076E-2</v>
      </c>
      <c r="AE634" s="27">
        <f t="shared" si="137"/>
        <v>3.7557626813212425E-2</v>
      </c>
      <c r="AF634" s="27">
        <f t="shared" ref="L634:AW641" si="138">AF1399</f>
        <v>3.7620983925621479E-2</v>
      </c>
      <c r="AG634" s="27">
        <f t="shared" si="138"/>
        <v>3.7690209504543777E-2</v>
      </c>
      <c r="AH634" s="27">
        <f t="shared" si="138"/>
        <v>3.7763281672086049E-2</v>
      </c>
      <c r="AI634" s="27">
        <f t="shared" si="138"/>
        <v>3.7810013227988493E-2</v>
      </c>
      <c r="AJ634" s="27">
        <f t="shared" si="138"/>
        <v>3.786141969992933E-2</v>
      </c>
      <c r="AK634" s="27">
        <f t="shared" si="138"/>
        <v>3.7915690866884774E-2</v>
      </c>
      <c r="AL634" s="27">
        <f t="shared" si="138"/>
        <v>3.797353853317869E-2</v>
      </c>
      <c r="AM634" s="27">
        <f t="shared" si="138"/>
        <v>3.8034846739325681E-2</v>
      </c>
      <c r="AN634" s="27">
        <f t="shared" si="138"/>
        <v>3.8070994452184988E-2</v>
      </c>
      <c r="AO634" s="27">
        <f t="shared" si="138"/>
        <v>3.8109523463473835E-2</v>
      </c>
      <c r="AP634" s="27">
        <f t="shared" si="138"/>
        <v>3.8151206064570654E-2</v>
      </c>
      <c r="AQ634" s="27">
        <f t="shared" si="138"/>
        <v>3.8195958186457664E-2</v>
      </c>
      <c r="AR634" s="27">
        <f t="shared" si="138"/>
        <v>3.8243755879940472E-2</v>
      </c>
      <c r="AS634" s="27">
        <f t="shared" si="138"/>
        <v>3.8264848123316569E-2</v>
      </c>
      <c r="AT634" s="27">
        <f t="shared" si="138"/>
        <v>3.827799558271338E-2</v>
      </c>
      <c r="AU634" s="27">
        <f t="shared" si="138"/>
        <v>3.829182073197647E-2</v>
      </c>
      <c r="AV634" s="27">
        <f t="shared" si="138"/>
        <v>3.8308285019184929E-2</v>
      </c>
      <c r="AW634" s="27">
        <f t="shared" si="138"/>
        <v>3.8326381994301668E-2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4.2141442289652404E-3</v>
      </c>
      <c r="V635" s="27">
        <f t="shared" si="138"/>
        <v>4.221819010957974E-3</v>
      </c>
      <c r="W635" s="27">
        <f t="shared" si="138"/>
        <v>4.2304672830377208E-3</v>
      </c>
      <c r="X635" s="27">
        <f t="shared" si="138"/>
        <v>4.2400700890703295E-3</v>
      </c>
      <c r="Y635" s="27">
        <f t="shared" si="138"/>
        <v>4.2458755634515863E-3</v>
      </c>
      <c r="Z635" s="27">
        <f t="shared" si="138"/>
        <v>4.2524856633484251E-3</v>
      </c>
      <c r="AA635" s="27">
        <f t="shared" si="138"/>
        <v>4.2597995612995952E-3</v>
      </c>
      <c r="AB635" s="27">
        <f t="shared" si="138"/>
        <v>4.2678330896148793E-3</v>
      </c>
      <c r="AC635" s="27">
        <f t="shared" si="138"/>
        <v>4.2765092951266449E-3</v>
      </c>
      <c r="AD635" s="27">
        <f t="shared" si="138"/>
        <v>4.2826168783905664E-3</v>
      </c>
      <c r="AE635" s="27">
        <f t="shared" si="138"/>
        <v>4.2892600015322834E-3</v>
      </c>
      <c r="AF635" s="27">
        <f t="shared" si="138"/>
        <v>4.2964956857628189E-3</v>
      </c>
      <c r="AG635" s="27">
        <f t="shared" si="138"/>
        <v>4.3044015768413752E-3</v>
      </c>
      <c r="AH635" s="27">
        <f t="shared" si="138"/>
        <v>4.3127467666752043E-3</v>
      </c>
      <c r="AI635" s="27">
        <f t="shared" si="138"/>
        <v>4.3180837331065116E-3</v>
      </c>
      <c r="AJ635" s="27">
        <f t="shared" si="138"/>
        <v>4.3239545972325218E-3</v>
      </c>
      <c r="AK635" s="27">
        <f t="shared" si="138"/>
        <v>4.330152623183846E-3</v>
      </c>
      <c r="AL635" s="27">
        <f t="shared" si="138"/>
        <v>4.336759102407107E-3</v>
      </c>
      <c r="AM635" s="27">
        <f t="shared" si="138"/>
        <v>4.3437607917763479E-3</v>
      </c>
      <c r="AN635" s="27">
        <f t="shared" si="138"/>
        <v>4.3478890328839505E-3</v>
      </c>
      <c r="AO635" s="27">
        <f t="shared" si="138"/>
        <v>4.3522892296227319E-3</v>
      </c>
      <c r="AP635" s="27">
        <f t="shared" si="138"/>
        <v>4.3570495813492561E-3</v>
      </c>
      <c r="AQ635" s="27">
        <f t="shared" si="138"/>
        <v>4.3621604869809741E-3</v>
      </c>
      <c r="AR635" s="27">
        <f t="shared" si="138"/>
        <v>4.3676192114057337E-3</v>
      </c>
      <c r="AS635" s="27">
        <f t="shared" si="138"/>
        <v>4.3700280461360444E-3</v>
      </c>
      <c r="AT635" s="27">
        <f t="shared" si="138"/>
        <v>4.3715295486668861E-3</v>
      </c>
      <c r="AU635" s="27">
        <f t="shared" si="138"/>
        <v>4.3731084466106874E-3</v>
      </c>
      <c r="AV635" s="27">
        <f t="shared" si="138"/>
        <v>4.3749887466873723E-3</v>
      </c>
      <c r="AW635" s="27">
        <f t="shared" si="138"/>
        <v>4.3770555075054339E-3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1.6534088481282124E-2</v>
      </c>
      <c r="V636" s="27">
        <f t="shared" si="138"/>
        <v>1.658678190680777E-2</v>
      </c>
      <c r="W636" s="27">
        <f t="shared" si="138"/>
        <v>1.6644032675511532E-2</v>
      </c>
      <c r="X636" s="27">
        <f t="shared" si="138"/>
        <v>1.670578048267099E-2</v>
      </c>
      <c r="Y636" s="27">
        <f t="shared" si="138"/>
        <v>1.6744232185416045E-2</v>
      </c>
      <c r="Z636" s="27">
        <f t="shared" si="138"/>
        <v>1.6786509771463589E-2</v>
      </c>
      <c r="AA636" s="27">
        <f t="shared" si="138"/>
        <v>1.6832057225691796E-2</v>
      </c>
      <c r="AB636" s="27">
        <f t="shared" si="138"/>
        <v>1.6880997444089434E-2</v>
      </c>
      <c r="AC636" s="27">
        <f t="shared" si="138"/>
        <v>1.693290920512187E-2</v>
      </c>
      <c r="AD636" s="27">
        <f t="shared" si="138"/>
        <v>1.6969207030161221E-2</v>
      </c>
      <c r="AE636" s="27">
        <f t="shared" si="138"/>
        <v>1.7007978143905811E-2</v>
      </c>
      <c r="AF636" s="27">
        <f t="shared" si="138"/>
        <v>1.7049571184958357E-2</v>
      </c>
      <c r="AG636" s="27">
        <f t="shared" si="138"/>
        <v>1.7094448350819972E-2</v>
      </c>
      <c r="AH636" s="27">
        <f t="shared" si="138"/>
        <v>1.7141292130864242E-2</v>
      </c>
      <c r="AI636" s="27">
        <f t="shared" si="138"/>
        <v>1.7170334950840947E-2</v>
      </c>
      <c r="AJ636" s="27">
        <f t="shared" si="138"/>
        <v>1.7201989804525142E-2</v>
      </c>
      <c r="AK636" s="27">
        <f t="shared" si="138"/>
        <v>1.7235081943655976E-2</v>
      </c>
      <c r="AL636" s="27">
        <f t="shared" si="138"/>
        <v>1.7270087571592672E-2</v>
      </c>
      <c r="AM636" s="27">
        <f t="shared" si="138"/>
        <v>1.7306939664628651E-2</v>
      </c>
      <c r="AN636" s="27">
        <f t="shared" si="138"/>
        <v>1.7327058808259899E-2</v>
      </c>
      <c r="AO636" s="27">
        <f t="shared" si="138"/>
        <v>1.7348403739849097E-2</v>
      </c>
      <c r="AP636" s="27">
        <f t="shared" si="138"/>
        <v>1.737148206698446E-2</v>
      </c>
      <c r="AQ636" s="27">
        <f t="shared" si="138"/>
        <v>1.7396243847290226E-2</v>
      </c>
      <c r="AR636" s="27">
        <f t="shared" si="138"/>
        <v>1.7422677553557815E-2</v>
      </c>
      <c r="AS636" s="27">
        <f t="shared" si="138"/>
        <v>1.7431628999020125E-2</v>
      </c>
      <c r="AT636" s="27">
        <f t="shared" si="138"/>
        <v>1.7435255620839828E-2</v>
      </c>
      <c r="AU636" s="27">
        <f t="shared" si="138"/>
        <v>1.7439126815866682E-2</v>
      </c>
      <c r="AV636" s="27">
        <f t="shared" si="138"/>
        <v>1.7444506839087867E-2</v>
      </c>
      <c r="AW636" s="27">
        <f t="shared" si="138"/>
        <v>1.7450752585463469E-2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2.784592848494985E-2</v>
      </c>
      <c r="V637" s="27">
        <f t="shared" si="138"/>
        <v>2.7934672255764625E-2</v>
      </c>
      <c r="W637" s="27">
        <f t="shared" si="138"/>
        <v>2.803109128804682E-2</v>
      </c>
      <c r="X637" s="27">
        <f t="shared" si="138"/>
        <v>2.8135084019439982E-2</v>
      </c>
      <c r="Y637" s="27">
        <f t="shared" si="138"/>
        <v>2.8199842555477552E-2</v>
      </c>
      <c r="Z637" s="27">
        <f t="shared" si="138"/>
        <v>2.8271044462914351E-2</v>
      </c>
      <c r="AA637" s="27">
        <f t="shared" si="138"/>
        <v>2.8347753327424542E-2</v>
      </c>
      <c r="AB637" s="27">
        <f t="shared" si="138"/>
        <v>2.8430176124609959E-2</v>
      </c>
      <c r="AC637" s="27">
        <f t="shared" si="138"/>
        <v>2.8517603453118184E-2</v>
      </c>
      <c r="AD637" s="27">
        <f t="shared" si="138"/>
        <v>2.8578734530368025E-2</v>
      </c>
      <c r="AE637" s="27">
        <f t="shared" si="138"/>
        <v>2.8644031003278277E-2</v>
      </c>
      <c r="AF637" s="27">
        <f t="shared" si="138"/>
        <v>2.8714080032466179E-2</v>
      </c>
      <c r="AG637" s="27">
        <f t="shared" si="138"/>
        <v>2.8789660029065602E-2</v>
      </c>
      <c r="AH637" s="27">
        <f t="shared" si="138"/>
        <v>2.88685521040992E-2</v>
      </c>
      <c r="AI637" s="27">
        <f t="shared" si="138"/>
        <v>2.8917464645542783E-2</v>
      </c>
      <c r="AJ637" s="27">
        <f t="shared" si="138"/>
        <v>2.8970776250406248E-2</v>
      </c>
      <c r="AK637" s="27">
        <f t="shared" si="138"/>
        <v>2.9026508463324687E-2</v>
      </c>
      <c r="AL637" s="27">
        <f t="shared" si="138"/>
        <v>2.9085463283434636E-2</v>
      </c>
      <c r="AM637" s="27">
        <f t="shared" si="138"/>
        <v>2.9147527832584858E-2</v>
      </c>
      <c r="AN637" s="27">
        <f t="shared" si="138"/>
        <v>2.918141154110428E-2</v>
      </c>
      <c r="AO637" s="27">
        <f t="shared" si="138"/>
        <v>2.9217359663628359E-2</v>
      </c>
      <c r="AP637" s="27">
        <f t="shared" si="138"/>
        <v>2.9256227088808224E-2</v>
      </c>
      <c r="AQ637" s="27">
        <f t="shared" si="138"/>
        <v>2.9297929706060759E-2</v>
      </c>
      <c r="AR637" s="27">
        <f t="shared" si="138"/>
        <v>2.9342448101807382E-2</v>
      </c>
      <c r="AS637" s="27">
        <f t="shared" si="138"/>
        <v>2.9357523702162523E-2</v>
      </c>
      <c r="AT637" s="27">
        <f t="shared" si="138"/>
        <v>2.9363631486812862E-2</v>
      </c>
      <c r="AU637" s="27">
        <f t="shared" si="138"/>
        <v>2.9370151170071558E-2</v>
      </c>
      <c r="AV637" s="27">
        <f t="shared" si="138"/>
        <v>2.9379211950291414E-2</v>
      </c>
      <c r="AW637" s="27">
        <f t="shared" si="138"/>
        <v>2.9389730740432583E-2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3.9954643126670249E-3</v>
      </c>
      <c r="V638" s="27">
        <f t="shared" si="138"/>
        <v>3.988457790745685E-3</v>
      </c>
      <c r="W638" s="27">
        <f t="shared" si="138"/>
        <v>3.9854249068272804E-3</v>
      </c>
      <c r="X638" s="27">
        <f t="shared" si="138"/>
        <v>3.9886913284131282E-3</v>
      </c>
      <c r="Y638" s="27">
        <f t="shared" si="138"/>
        <v>3.9990844128572935E-3</v>
      </c>
      <c r="Z638" s="27">
        <f t="shared" si="138"/>
        <v>4.0143326590829894E-3</v>
      </c>
      <c r="AA638" s="27">
        <f t="shared" si="138"/>
        <v>4.0293086334353707E-3</v>
      </c>
      <c r="AB638" s="27">
        <f t="shared" si="138"/>
        <v>4.0478456213731192E-3</v>
      </c>
      <c r="AC638" s="27">
        <f t="shared" si="138"/>
        <v>4.0661959628595125E-3</v>
      </c>
      <c r="AD638" s="27">
        <f t="shared" si="138"/>
        <v>4.1329376117647879E-3</v>
      </c>
      <c r="AE638" s="27">
        <f t="shared" si="138"/>
        <v>4.1975736100890492E-3</v>
      </c>
      <c r="AF638" s="27">
        <f t="shared" si="138"/>
        <v>4.2663204042639328E-3</v>
      </c>
      <c r="AG638" s="27">
        <f t="shared" si="138"/>
        <v>4.3467169447919882E-3</v>
      </c>
      <c r="AH638" s="27">
        <f t="shared" si="138"/>
        <v>4.4224229232769866E-3</v>
      </c>
      <c r="AI638" s="27">
        <f t="shared" si="138"/>
        <v>4.5067184961777957E-3</v>
      </c>
      <c r="AJ638" s="27">
        <f t="shared" si="138"/>
        <v>4.5984238891527583E-3</v>
      </c>
      <c r="AK638" s="27">
        <f t="shared" si="138"/>
        <v>4.6830068632065184E-3</v>
      </c>
      <c r="AL638" s="27">
        <f t="shared" si="138"/>
        <v>4.7677805086485314E-3</v>
      </c>
      <c r="AM638" s="27">
        <f t="shared" si="138"/>
        <v>4.8527632246676278E-3</v>
      </c>
      <c r="AN638" s="27">
        <f t="shared" si="138"/>
        <v>4.9458895832672975E-3</v>
      </c>
      <c r="AO638" s="27">
        <f t="shared" si="138"/>
        <v>5.0335291426720254E-3</v>
      </c>
      <c r="AP638" s="27">
        <f t="shared" si="138"/>
        <v>5.1231667488813581E-3</v>
      </c>
      <c r="AQ638" s="27">
        <f t="shared" si="138"/>
        <v>5.2148696619205596E-3</v>
      </c>
      <c r="AR638" s="27">
        <f t="shared" si="138"/>
        <v>5.3091590990303221E-3</v>
      </c>
      <c r="AS638" s="27">
        <f t="shared" si="138"/>
        <v>5.4070371914398587E-3</v>
      </c>
      <c r="AT638" s="27">
        <f t="shared" si="138"/>
        <v>5.4173555901620655E-3</v>
      </c>
      <c r="AU638" s="27">
        <f t="shared" si="138"/>
        <v>5.413944366236067E-3</v>
      </c>
      <c r="AV638" s="27">
        <f t="shared" si="138"/>
        <v>5.4140081128007164E-3</v>
      </c>
      <c r="AW638" s="27">
        <f t="shared" si="138"/>
        <v>5.4096579761692782E-3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19.478288042061042</v>
      </c>
      <c r="V640" s="27">
        <f t="shared" si="138"/>
        <v>19.190189911454546</v>
      </c>
      <c r="W640" s="27">
        <f t="shared" si="138"/>
        <v>18.950606974912247</v>
      </c>
      <c r="X640" s="27">
        <f t="shared" si="138"/>
        <v>18.779290452660266</v>
      </c>
      <c r="Y640" s="27">
        <f t="shared" si="138"/>
        <v>18.652305915814122</v>
      </c>
      <c r="Z640" s="27">
        <f t="shared" si="138"/>
        <v>18.575571346645155</v>
      </c>
      <c r="AA640" s="27">
        <f t="shared" si="138"/>
        <v>18.500702520545495</v>
      </c>
      <c r="AB640" s="27">
        <f t="shared" si="138"/>
        <v>18.461717737602228</v>
      </c>
      <c r="AC640" s="27">
        <f t="shared" si="138"/>
        <v>18.424016599164872</v>
      </c>
      <c r="AD640" s="27">
        <f t="shared" si="138"/>
        <v>18.790492683883425</v>
      </c>
      <c r="AE640" s="27">
        <f t="shared" si="138"/>
        <v>19.131608134870021</v>
      </c>
      <c r="AF640" s="27">
        <f t="shared" si="138"/>
        <v>19.501363066381863</v>
      </c>
      <c r="AG640" s="27">
        <f t="shared" si="138"/>
        <v>19.962597810467649</v>
      </c>
      <c r="AH640" s="27">
        <f t="shared" si="138"/>
        <v>20.375172242023904</v>
      </c>
      <c r="AI640" s="27">
        <f t="shared" si="138"/>
        <v>20.826609399622782</v>
      </c>
      <c r="AJ640" s="27">
        <f t="shared" si="138"/>
        <v>21.327892968601198</v>
      </c>
      <c r="AK640" s="27">
        <f t="shared" si="138"/>
        <v>21.759448249958034</v>
      </c>
      <c r="AL640" s="27">
        <f t="shared" si="138"/>
        <v>22.18199399441237</v>
      </c>
      <c r="AM640" s="27">
        <f t="shared" si="138"/>
        <v>22.59577250181017</v>
      </c>
      <c r="AN640" s="27">
        <f t="shared" si="138"/>
        <v>23.038336766692407</v>
      </c>
      <c r="AO640" s="27">
        <f t="shared" si="138"/>
        <v>23.425918897173524</v>
      </c>
      <c r="AP640" s="27">
        <f t="shared" si="138"/>
        <v>23.817312257135292</v>
      </c>
      <c r="AQ640" s="27">
        <f t="shared" si="138"/>
        <v>24.212608537302831</v>
      </c>
      <c r="AR640" s="27">
        <f t="shared" si="138"/>
        <v>24.615256486618279</v>
      </c>
      <c r="AS640" s="27">
        <f t="shared" si="138"/>
        <v>25.005295405635504</v>
      </c>
      <c r="AT640" s="27">
        <f t="shared" si="138"/>
        <v>24.747550587780371</v>
      </c>
      <c r="AU640" s="27">
        <f t="shared" si="138"/>
        <v>24.394894742319181</v>
      </c>
      <c r="AV640" s="27">
        <f t="shared" si="138"/>
        <v>24.072341241520441</v>
      </c>
      <c r="AW640" s="27">
        <f t="shared" si="138"/>
        <v>23.723756662689041</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6.5208072536393505E-2</v>
      </c>
      <c r="V641" s="27">
        <f t="shared" si="139"/>
        <v>6.4243597436855954E-2</v>
      </c>
      <c r="W641" s="27">
        <f t="shared" si="139"/>
        <v>6.3441538166000289E-2</v>
      </c>
      <c r="X641" s="27">
        <f t="shared" si="139"/>
        <v>6.2868016499950011E-2</v>
      </c>
      <c r="Y641" s="27">
        <f t="shared" si="139"/>
        <v>6.2442906404453782E-2</v>
      </c>
      <c r="Z641" s="27">
        <f t="shared" si="139"/>
        <v>6.2186019693382777E-2</v>
      </c>
      <c r="AA641" s="27">
        <f t="shared" si="139"/>
        <v>6.193537898858989E-2</v>
      </c>
      <c r="AB641" s="27">
        <f t="shared" si="139"/>
        <v>6.1804868414534773E-2</v>
      </c>
      <c r="AC641" s="27">
        <f t="shared" si="139"/>
        <v>6.1678655137237554E-2</v>
      </c>
      <c r="AD641" s="27">
        <f t="shared" si="139"/>
        <v>6.2905518558888249E-2</v>
      </c>
      <c r="AE641" s="27">
        <f t="shared" si="139"/>
        <v>6.4047481395826819E-2</v>
      </c>
      <c r="AF641" s="27">
        <f t="shared" si="139"/>
        <v>6.5285321515176548E-2</v>
      </c>
      <c r="AG641" s="27">
        <f t="shared" si="139"/>
        <v>6.6829411456946819E-2</v>
      </c>
      <c r="AH641" s="27">
        <f t="shared" si="139"/>
        <v>6.8210599752421636E-2</v>
      </c>
      <c r="AI641" s="27">
        <f t="shared" si="139"/>
        <v>6.97218900082575E-2</v>
      </c>
      <c r="AJ641" s="27">
        <f t="shared" si="139"/>
        <v>7.1400052650511345E-2</v>
      </c>
      <c r="AK641" s="27">
        <f t="shared" si="139"/>
        <v>7.2844783729003118E-2</v>
      </c>
      <c r="AL641" s="27">
        <f t="shared" si="139"/>
        <v>7.425935329973872E-2</v>
      </c>
      <c r="AM641" s="27">
        <f t="shared" si="139"/>
        <v>7.5644572517471448E-2</v>
      </c>
      <c r="AN641" s="27">
        <f t="shared" si="139"/>
        <v>7.7126158713554993E-2</v>
      </c>
      <c r="AO641" s="27">
        <f t="shared" si="139"/>
        <v>7.8423679503043631E-2</v>
      </c>
      <c r="AP641" s="27">
        <f t="shared" si="139"/>
        <v>7.97339592643624E-2</v>
      </c>
      <c r="AQ641" s="27">
        <f t="shared" si="139"/>
        <v>8.1057304953412193E-2</v>
      </c>
      <c r="AR641" s="27">
        <f t="shared" si="139"/>
        <v>8.240526205461611E-2</v>
      </c>
      <c r="AS641" s="27">
        <f t="shared" si="139"/>
        <v>8.3711007511730773E-2</v>
      </c>
      <c r="AT641" s="27">
        <f t="shared" si="139"/>
        <v>8.2848147144213638E-2</v>
      </c>
      <c r="AU641" s="27">
        <f t="shared" si="139"/>
        <v>8.1667550168670444E-2</v>
      </c>
      <c r="AV641" s="27">
        <f t="shared" si="139"/>
        <v>8.0587727751447041E-2</v>
      </c>
      <c r="AW641" s="27">
        <f t="shared" si="139"/>
        <v>7.9420760282210401E-2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0.62362181084971624</v>
      </c>
      <c r="V642" s="27">
        <f t="shared" si="139"/>
        <v>0.62975834362790895</v>
      </c>
      <c r="W642" s="27">
        <f t="shared" si="139"/>
        <v>0.63661806601458326</v>
      </c>
      <c r="X642" s="27">
        <f t="shared" si="139"/>
        <v>0.64461911652082593</v>
      </c>
      <c r="Y642" s="27">
        <f t="shared" si="139"/>
        <v>0.65284863075994159</v>
      </c>
      <c r="Z642" s="27">
        <f t="shared" si="139"/>
        <v>0.66201640033414832</v>
      </c>
      <c r="AA642" s="27">
        <f t="shared" si="139"/>
        <v>0.67125261512288303</v>
      </c>
      <c r="AB642" s="27">
        <f t="shared" si="139"/>
        <v>0.68123362927515707</v>
      </c>
      <c r="AC642" s="27">
        <f t="shared" si="139"/>
        <v>0.69131170026293443</v>
      </c>
      <c r="AD642" s="27">
        <f t="shared" si="139"/>
        <v>0.70929427511021537</v>
      </c>
      <c r="AE642" s="27">
        <f t="shared" si="139"/>
        <v>0.72715122981574809</v>
      </c>
      <c r="AF642" s="27">
        <f t="shared" si="139"/>
        <v>0.74601215527494713</v>
      </c>
      <c r="AG642" s="27">
        <f t="shared" si="139"/>
        <v>0.76728919666539808</v>
      </c>
      <c r="AH642" s="27">
        <f t="shared" si="139"/>
        <v>0.78800247115205035</v>
      </c>
      <c r="AI642" s="27">
        <f t="shared" si="139"/>
        <v>0.80963804495852154</v>
      </c>
      <c r="AJ642" s="27">
        <f t="shared" si="139"/>
        <v>0.83294592225134301</v>
      </c>
      <c r="AK642" s="27">
        <f t="shared" si="139"/>
        <v>0.85519779243031502</v>
      </c>
      <c r="AL642" s="27">
        <f t="shared" si="139"/>
        <v>0.87776706050370401</v>
      </c>
      <c r="AM642" s="27">
        <f t="shared" si="139"/>
        <v>0.90066099726983295</v>
      </c>
      <c r="AN642" s="27">
        <f t="shared" si="139"/>
        <v>0.9243952674903968</v>
      </c>
      <c r="AO642" s="27">
        <f t="shared" si="139"/>
        <v>0.9473181386080739</v>
      </c>
      <c r="AP642" s="27">
        <f t="shared" si="139"/>
        <v>0.97088253498355026</v>
      </c>
      <c r="AQ642" s="27">
        <f t="shared" si="139"/>
        <v>0.99511129245345753</v>
      </c>
      <c r="AR642" s="27">
        <f t="shared" si="139"/>
        <v>1.0201179940064276</v>
      </c>
      <c r="AS642" s="27">
        <f t="shared" si="139"/>
        <v>1.0449555893838414</v>
      </c>
      <c r="AT642" s="27">
        <f t="shared" si="139"/>
        <v>1.0524228088534864</v>
      </c>
      <c r="AU642" s="27">
        <f t="shared" si="139"/>
        <v>1.0571651301297169</v>
      </c>
      <c r="AV642" s="27">
        <f t="shared" si="139"/>
        <v>1.0626334738337255</v>
      </c>
      <c r="AW642" s="27">
        <f t="shared" si="139"/>
        <v>1.0672288289702998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2.0450810277937865</v>
      </c>
      <c r="V643" s="27">
        <f t="shared" si="139"/>
        <v>2.0366087031538358</v>
      </c>
      <c r="W643" s="27">
        <f t="shared" si="139"/>
        <v>2.0347846257629154</v>
      </c>
      <c r="X643" s="27">
        <f t="shared" si="139"/>
        <v>2.0432263950688512</v>
      </c>
      <c r="Y643" s="27">
        <f t="shared" si="139"/>
        <v>2.0602648964303465</v>
      </c>
      <c r="Z643" s="27">
        <f t="shared" si="139"/>
        <v>2.0853696293451214</v>
      </c>
      <c r="AA643" s="27">
        <f t="shared" si="139"/>
        <v>2.1105802102028739</v>
      </c>
      <c r="AB643" s="27">
        <f t="shared" si="139"/>
        <v>2.141870391301282</v>
      </c>
      <c r="AC643" s="27">
        <f t="shared" si="139"/>
        <v>2.1734050389400235</v>
      </c>
      <c r="AD643" s="27">
        <f t="shared" si="139"/>
        <v>2.278734569022379</v>
      </c>
      <c r="AE643" s="27">
        <f t="shared" si="139"/>
        <v>2.3814111511747402</v>
      </c>
      <c r="AF643" s="27">
        <f t="shared" si="139"/>
        <v>2.4912209704628796</v>
      </c>
      <c r="AG643" s="27">
        <f t="shared" si="139"/>
        <v>2.6200935712676121</v>
      </c>
      <c r="AH643" s="27">
        <f t="shared" si="139"/>
        <v>2.7423857606788906</v>
      </c>
      <c r="AI643" s="27">
        <f t="shared" si="139"/>
        <v>2.8758749556868275</v>
      </c>
      <c r="AJ643" s="27">
        <f t="shared" si="139"/>
        <v>3.0216516881492481</v>
      </c>
      <c r="AK643" s="27">
        <f t="shared" si="139"/>
        <v>3.1568029474835764</v>
      </c>
      <c r="AL643" s="27">
        <f t="shared" si="139"/>
        <v>3.2929037714527905</v>
      </c>
      <c r="AM643" s="27">
        <f t="shared" si="139"/>
        <v>3.4300142687824615</v>
      </c>
      <c r="AN643" s="27">
        <f t="shared" si="139"/>
        <v>3.5770425412834923</v>
      </c>
      <c r="AO643" s="27">
        <f t="shared" si="139"/>
        <v>3.7158096985773255</v>
      </c>
      <c r="AP643" s="27">
        <f t="shared" si="139"/>
        <v>3.8582077894310229</v>
      </c>
      <c r="AQ643" s="27">
        <f t="shared" si="139"/>
        <v>4.0043731678411723</v>
      </c>
      <c r="AR643" s="27">
        <f t="shared" si="139"/>
        <v>4.1551640539128618</v>
      </c>
      <c r="AS643" s="27">
        <f t="shared" si="139"/>
        <v>4.3076906724160979</v>
      </c>
      <c r="AT643" s="27">
        <f t="shared" si="139"/>
        <v>4.3215096779005089</v>
      </c>
      <c r="AU643" s="27">
        <f t="shared" si="139"/>
        <v>4.3138846808381643</v>
      </c>
      <c r="AV643" s="27">
        <f t="shared" si="139"/>
        <v>4.3121081110987083</v>
      </c>
      <c r="AW643" s="27">
        <f t="shared" si="139"/>
        <v>4.303653731262937</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2.5984242118738201E-2</v>
      </c>
      <c r="V644" s="27">
        <f t="shared" si="139"/>
        <v>2.6239930984496233E-2</v>
      </c>
      <c r="W644" s="27">
        <f t="shared" si="139"/>
        <v>2.6525752750607659E-2</v>
      </c>
      <c r="X644" s="27">
        <f t="shared" si="139"/>
        <v>2.6859129855034445E-2</v>
      </c>
      <c r="Y644" s="27">
        <f t="shared" si="139"/>
        <v>2.7202026281664259E-2</v>
      </c>
      <c r="Z644" s="27">
        <f t="shared" si="139"/>
        <v>2.7584016680589539E-2</v>
      </c>
      <c r="AA644" s="27">
        <f t="shared" si="139"/>
        <v>2.796885896345349E-2</v>
      </c>
      <c r="AB644" s="27">
        <f t="shared" si="139"/>
        <v>2.8384734553131574E-2</v>
      </c>
      <c r="AC644" s="27">
        <f t="shared" si="139"/>
        <v>2.8804654177622294E-2</v>
      </c>
      <c r="AD644" s="27">
        <f t="shared" si="139"/>
        <v>2.9553928129592334E-2</v>
      </c>
      <c r="AE644" s="27">
        <f t="shared" si="139"/>
        <v>3.0297967908989535E-2</v>
      </c>
      <c r="AF644" s="27">
        <f t="shared" si="139"/>
        <v>3.1083839803122827E-2</v>
      </c>
      <c r="AG644" s="27">
        <f t="shared" si="139"/>
        <v>3.1970383194391612E-2</v>
      </c>
      <c r="AH644" s="27">
        <f t="shared" si="139"/>
        <v>3.2833436298002124E-2</v>
      </c>
      <c r="AI644" s="27">
        <f t="shared" si="139"/>
        <v>3.373491853993843E-2</v>
      </c>
      <c r="AJ644" s="27">
        <f t="shared" si="139"/>
        <v>3.4706080093805991E-2</v>
      </c>
      <c r="AK644" s="27">
        <f t="shared" si="139"/>
        <v>3.563324135126316E-2</v>
      </c>
      <c r="AL644" s="27">
        <f t="shared" si="139"/>
        <v>3.6573627520987695E-2</v>
      </c>
      <c r="AM644" s="27">
        <f t="shared" si="139"/>
        <v>3.7527541552909743E-2</v>
      </c>
      <c r="AN644" s="27">
        <f t="shared" si="139"/>
        <v>3.8516469478766573E-2</v>
      </c>
      <c r="AO644" s="27">
        <f t="shared" si="139"/>
        <v>3.9471589108669776E-2</v>
      </c>
      <c r="AP644" s="27">
        <f t="shared" si="139"/>
        <v>4.0453438957647962E-2</v>
      </c>
      <c r="AQ644" s="27">
        <f t="shared" si="139"/>
        <v>4.1462970518894096E-2</v>
      </c>
      <c r="AR644" s="27">
        <f t="shared" si="139"/>
        <v>4.2504916416934525E-2</v>
      </c>
      <c r="AS644" s="27">
        <f t="shared" si="139"/>
        <v>4.3539816224326754E-2</v>
      </c>
      <c r="AT644" s="27">
        <f t="shared" si="139"/>
        <v>4.3850950368895303E-2</v>
      </c>
      <c r="AU644" s="27">
        <f t="shared" si="139"/>
        <v>4.4048547088738253E-2</v>
      </c>
      <c r="AV644" s="27">
        <f t="shared" si="139"/>
        <v>4.4276394743071941E-2</v>
      </c>
      <c r="AW644" s="27">
        <f t="shared" si="139"/>
        <v>4.4467867873762529E-2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8.5211709491407842E-2</v>
      </c>
      <c r="V645" s="27">
        <f t="shared" si="139"/>
        <v>8.4858695964743228E-2</v>
      </c>
      <c r="W645" s="27">
        <f t="shared" si="139"/>
        <v>8.478269274012154E-2</v>
      </c>
      <c r="X645" s="27">
        <f t="shared" si="139"/>
        <v>8.5134433127868864E-2</v>
      </c>
      <c r="Y645" s="27">
        <f t="shared" si="139"/>
        <v>8.5844370684597854E-2</v>
      </c>
      <c r="Z645" s="27">
        <f t="shared" si="139"/>
        <v>8.6890401222713479E-2</v>
      </c>
      <c r="AA645" s="27">
        <f t="shared" si="139"/>
        <v>8.7940842091786486E-2</v>
      </c>
      <c r="AB645" s="27">
        <f t="shared" si="139"/>
        <v>8.9244599637553504E-2</v>
      </c>
      <c r="AC645" s="27">
        <f t="shared" si="139"/>
        <v>9.0558543289167709E-2</v>
      </c>
      <c r="AD645" s="27">
        <f t="shared" si="139"/>
        <v>9.4947273709265909E-2</v>
      </c>
      <c r="AE645" s="27">
        <f t="shared" si="139"/>
        <v>9.9225464632280935E-2</v>
      </c>
      <c r="AF645" s="27">
        <f t="shared" si="139"/>
        <v>0.10380087376928673</v>
      </c>
      <c r="AG645" s="27">
        <f t="shared" si="139"/>
        <v>0.10917056546948394</v>
      </c>
      <c r="AH645" s="27">
        <f t="shared" si="139"/>
        <v>0.11426607336162055</v>
      </c>
      <c r="AI645" s="27">
        <f t="shared" si="139"/>
        <v>0.11982812315361793</v>
      </c>
      <c r="AJ645" s="27">
        <f t="shared" si="139"/>
        <v>0.12590215367288546</v>
      </c>
      <c r="AK645" s="27">
        <f t="shared" si="139"/>
        <v>0.13153345614514914</v>
      </c>
      <c r="AL645" s="27">
        <f t="shared" si="139"/>
        <v>0.13720432381053307</v>
      </c>
      <c r="AM645" s="27">
        <f t="shared" si="139"/>
        <v>0.14291726119926934</v>
      </c>
      <c r="AN645" s="27">
        <f t="shared" si="139"/>
        <v>0.14904343922014565</v>
      </c>
      <c r="AO645" s="27">
        <f t="shared" si="139"/>
        <v>0.15482540410738871</v>
      </c>
      <c r="AP645" s="27">
        <f t="shared" si="139"/>
        <v>0.16075865789295943</v>
      </c>
      <c r="AQ645" s="27">
        <f t="shared" si="139"/>
        <v>0.16684888199338235</v>
      </c>
      <c r="AR645" s="27">
        <f t="shared" si="139"/>
        <v>0.17313183557970274</v>
      </c>
      <c r="AS645" s="27">
        <f t="shared" si="139"/>
        <v>0.17948711135067091</v>
      </c>
      <c r="AT645" s="27">
        <f t="shared" si="139"/>
        <v>0.18006290324585467</v>
      </c>
      <c r="AU645" s="27">
        <f t="shared" si="139"/>
        <v>0.1797451950349237</v>
      </c>
      <c r="AV645" s="27">
        <f t="shared" si="139"/>
        <v>0.1796711712957797</v>
      </c>
      <c r="AW645" s="27">
        <f t="shared" si="139"/>
        <v>0.17931890546928922</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6.0816462045917556E-2</v>
      </c>
      <c r="V646" s="27">
        <f t="shared" si="139"/>
        <v>6.0951424813447848E-2</v>
      </c>
      <c r="W646" s="27">
        <f t="shared" si="139"/>
        <v>6.1136956873609968E-2</v>
      </c>
      <c r="X646" s="27">
        <f t="shared" si="139"/>
        <v>6.1395693454680218E-2</v>
      </c>
      <c r="Y646" s="27">
        <f t="shared" si="139"/>
        <v>6.1657124133564084E-2</v>
      </c>
      <c r="Z646" s="27">
        <f t="shared" si="139"/>
        <v>6.1977606825238112E-2</v>
      </c>
      <c r="AA646" s="27">
        <f t="shared" si="139"/>
        <v>6.2306907908009301E-2</v>
      </c>
      <c r="AB646" s="27">
        <f t="shared" si="139"/>
        <v>6.2682599159019151E-2</v>
      </c>
      <c r="AC646" s="27">
        <f t="shared" si="139"/>
        <v>6.3067601033638634E-2</v>
      </c>
      <c r="AD646" s="27">
        <f t="shared" si="139"/>
        <v>6.3882346626399467E-2</v>
      </c>
      <c r="AE646" s="27">
        <f t="shared" si="139"/>
        <v>6.4689584584329982E-2</v>
      </c>
      <c r="AF646" s="27">
        <f t="shared" si="139"/>
        <v>6.5551674623882339E-2</v>
      </c>
      <c r="AG646" s="27">
        <f t="shared" si="139"/>
        <v>6.6545495978796609E-2</v>
      </c>
      <c r="AH646" s="27">
        <f t="shared" si="139"/>
        <v>6.7506322135827357E-2</v>
      </c>
      <c r="AI646" s="27">
        <f t="shared" si="139"/>
        <v>6.8502600239465777E-2</v>
      </c>
      <c r="AJ646" s="27">
        <f t="shared" si="139"/>
        <v>6.9587364096927701E-2</v>
      </c>
      <c r="AK646" s="27">
        <f t="shared" si="139"/>
        <v>7.0611974748672937E-2</v>
      </c>
      <c r="AL646" s="27">
        <f t="shared" si="139"/>
        <v>7.1651161750631132E-2</v>
      </c>
      <c r="AM646" s="27">
        <f t="shared" si="139"/>
        <v>7.2705167332917112E-2</v>
      </c>
      <c r="AN646" s="27">
        <f t="shared" si="139"/>
        <v>7.378937498480638E-2</v>
      </c>
      <c r="AO646" s="27">
        <f t="shared" si="139"/>
        <v>7.4827235450841162E-2</v>
      </c>
      <c r="AP646" s="27">
        <f t="shared" si="139"/>
        <v>7.5896497989515546E-2</v>
      </c>
      <c r="AQ646" s="27">
        <f t="shared" si="139"/>
        <v>7.6998074214624207E-2</v>
      </c>
      <c r="AR646" s="27">
        <f t="shared" si="139"/>
        <v>7.8137667811155359E-2</v>
      </c>
      <c r="AS646" s="27">
        <f t="shared" si="139"/>
        <v>7.9252854953773391E-2</v>
      </c>
      <c r="AT646" s="27">
        <f t="shared" si="139"/>
        <v>7.9452958412024641E-2</v>
      </c>
      <c r="AU646" s="27">
        <f t="shared" si="139"/>
        <v>7.9512905712363344E-2</v>
      </c>
      <c r="AV646" s="27">
        <f t="shared" si="139"/>
        <v>7.9613930403244507E-2</v>
      </c>
      <c r="AW646" s="27">
        <f t="shared" si="139"/>
        <v>7.9672386451390659E-2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0.26629291502798441</v>
      </c>
      <c r="V647" s="27">
        <f t="shared" si="139"/>
        <v>0.26688386733886943</v>
      </c>
      <c r="W647" s="27">
        <f t="shared" si="139"/>
        <v>0.26769624397949698</v>
      </c>
      <c r="X647" s="27">
        <f t="shared" si="139"/>
        <v>0.26882915628777215</v>
      </c>
      <c r="Y647" s="27">
        <f t="shared" si="139"/>
        <v>0.26997386505930787</v>
      </c>
      <c r="Z647" s="27">
        <f t="shared" si="139"/>
        <v>0.27137714087166043</v>
      </c>
      <c r="AA647" s="27">
        <f t="shared" si="139"/>
        <v>0.27281902917464657</v>
      </c>
      <c r="AB647" s="27">
        <f t="shared" si="139"/>
        <v>0.27446404295901289</v>
      </c>
      <c r="AC647" s="27">
        <f t="shared" si="139"/>
        <v>0.27614982453910969</v>
      </c>
      <c r="AD647" s="27">
        <f t="shared" si="139"/>
        <v>0.27971729577311</v>
      </c>
      <c r="AE647" s="27">
        <f t="shared" si="139"/>
        <v>0.28325189383598742</v>
      </c>
      <c r="AF647" s="27">
        <f t="shared" si="139"/>
        <v>0.28702666898610468</v>
      </c>
      <c r="AG647" s="27">
        <f t="shared" si="139"/>
        <v>0.29137824710680116</v>
      </c>
      <c r="AH647" s="27">
        <f t="shared" si="139"/>
        <v>0.2955853513937568</v>
      </c>
      <c r="AI647" s="27">
        <f t="shared" si="139"/>
        <v>0.29994768671336342</v>
      </c>
      <c r="AJ647" s="27">
        <f t="shared" si="139"/>
        <v>0.30469746859811764</v>
      </c>
      <c r="AK647" s="27">
        <f t="shared" si="139"/>
        <v>0.30918386172332046</v>
      </c>
      <c r="AL647" s="27">
        <f t="shared" si="139"/>
        <v>0.31373407932397118</v>
      </c>
      <c r="AM647" s="27">
        <f t="shared" si="139"/>
        <v>0.31834918203663459</v>
      </c>
      <c r="AN647" s="27">
        <f t="shared" si="139"/>
        <v>0.32309652850179488</v>
      </c>
      <c r="AO647" s="27">
        <f t="shared" si="139"/>
        <v>0.32764093768962349</v>
      </c>
      <c r="AP647" s="27">
        <f t="shared" si="139"/>
        <v>0.33232284500180553</v>
      </c>
      <c r="AQ647" s="27">
        <f t="shared" si="139"/>
        <v>0.33714624205979671</v>
      </c>
      <c r="AR647" s="27">
        <f t="shared" si="139"/>
        <v>0.34213610320197207</v>
      </c>
      <c r="AS647" s="27">
        <f t="shared" si="139"/>
        <v>0.34701909746075132</v>
      </c>
      <c r="AT647" s="27">
        <f t="shared" si="139"/>
        <v>0.3478952768932983</v>
      </c>
      <c r="AU647" s="27">
        <f t="shared" si="139"/>
        <v>0.34815776406894489</v>
      </c>
      <c r="AV647" s="27">
        <f t="shared" ref="L647:AW654" si="140">AV1412</f>
        <v>0.34860011402682689</v>
      </c>
      <c r="AW647" s="27">
        <f t="shared" si="140"/>
        <v>0.34885607155770249</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1.1848462244660362E-2</v>
      </c>
      <c r="V648" s="27">
        <f t="shared" si="140"/>
        <v>1.1874756132889346E-2</v>
      </c>
      <c r="W648" s="27">
        <f t="shared" si="140"/>
        <v>1.1910902096269216E-2</v>
      </c>
      <c r="X648" s="27">
        <f t="shared" si="140"/>
        <v>1.1961310004078922E-2</v>
      </c>
      <c r="Y648" s="27">
        <f t="shared" si="140"/>
        <v>1.2012242784844973E-2</v>
      </c>
      <c r="Z648" s="27">
        <f t="shared" si="140"/>
        <v>1.207468027207499E-2</v>
      </c>
      <c r="AA648" s="27">
        <f t="shared" si="140"/>
        <v>1.2138835787129359E-2</v>
      </c>
      <c r="AB648" s="27">
        <f t="shared" si="140"/>
        <v>1.2212029186638171E-2</v>
      </c>
      <c r="AC648" s="27">
        <f t="shared" si="140"/>
        <v>1.2287036512320952E-2</v>
      </c>
      <c r="AD648" s="27">
        <f t="shared" si="140"/>
        <v>1.2445767916123122E-2</v>
      </c>
      <c r="AE648" s="27">
        <f t="shared" si="140"/>
        <v>1.260303665792818E-2</v>
      </c>
      <c r="AF648" s="27">
        <f t="shared" si="140"/>
        <v>1.2770991861856712E-2</v>
      </c>
      <c r="AG648" s="27">
        <f t="shared" si="140"/>
        <v>1.2964611391923229E-2</v>
      </c>
      <c r="AH648" s="27">
        <f t="shared" si="140"/>
        <v>1.3151802689514099E-2</v>
      </c>
      <c r="AI648" s="27">
        <f t="shared" si="140"/>
        <v>1.3345900851410278E-2</v>
      </c>
      <c r="AJ648" s="27">
        <f t="shared" si="140"/>
        <v>1.3557238097562575E-2</v>
      </c>
      <c r="AK648" s="27">
        <f t="shared" si="140"/>
        <v>1.3756856099239729E-2</v>
      </c>
      <c r="AL648" s="27">
        <f t="shared" si="140"/>
        <v>1.3959313913187322E-2</v>
      </c>
      <c r="AM648" s="27">
        <f t="shared" si="140"/>
        <v>1.4164658731469383E-2</v>
      </c>
      <c r="AN648" s="27">
        <f t="shared" si="140"/>
        <v>1.4375887615831038E-2</v>
      </c>
      <c r="AO648" s="27">
        <f t="shared" si="140"/>
        <v>1.4578086989707043E-2</v>
      </c>
      <c r="AP648" s="27">
        <f t="shared" si="140"/>
        <v>1.4786404218182909E-2</v>
      </c>
      <c r="AQ648" s="27">
        <f t="shared" si="140"/>
        <v>1.5001016904842665E-2</v>
      </c>
      <c r="AR648" s="27">
        <f t="shared" si="140"/>
        <v>1.5223036260269183E-2</v>
      </c>
      <c r="AS648" s="27">
        <f t="shared" si="140"/>
        <v>1.5440300670439317E-2</v>
      </c>
      <c r="AT648" s="27">
        <f t="shared" si="140"/>
        <v>1.5479285481300656E-2</v>
      </c>
      <c r="AU648" s="27">
        <f t="shared" si="140"/>
        <v>1.5490964610615939E-2</v>
      </c>
      <c r="AV648" s="27">
        <f t="shared" si="140"/>
        <v>1.551064657164123E-2</v>
      </c>
      <c r="AW648" s="27">
        <f t="shared" si="140"/>
        <v>1.5522035170322112E-2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0.42698363915907306</v>
      </c>
      <c r="V649" s="27">
        <f t="shared" si="140"/>
        <v>0.42232713616950668</v>
      </c>
      <c r="W649" s="27">
        <f t="shared" si="140"/>
        <v>0.41862612287587098</v>
      </c>
      <c r="X649" s="27">
        <f t="shared" si="140"/>
        <v>0.41631320467823163</v>
      </c>
      <c r="Y649" s="27">
        <f t="shared" si="140"/>
        <v>0.41474143393653135</v>
      </c>
      <c r="Z649" s="27">
        <f t="shared" si="140"/>
        <v>0.41419226125522973</v>
      </c>
      <c r="AA649" s="27">
        <f t="shared" si="140"/>
        <v>0.41363266711777924</v>
      </c>
      <c r="AB649" s="27">
        <f t="shared" si="140"/>
        <v>0.41379745173860982</v>
      </c>
      <c r="AC649" s="27">
        <f t="shared" si="140"/>
        <v>0.41394599361077566</v>
      </c>
      <c r="AD649" s="27">
        <f t="shared" si="140"/>
        <v>0.41911071322216925</v>
      </c>
      <c r="AE649" s="27">
        <f t="shared" si="140"/>
        <v>0.42350915580112658</v>
      </c>
      <c r="AF649" s="27">
        <f t="shared" si="140"/>
        <v>0.42828655091999529</v>
      </c>
      <c r="AG649" s="27">
        <f t="shared" si="140"/>
        <v>0.43473606294373074</v>
      </c>
      <c r="AH649" s="27">
        <f t="shared" si="140"/>
        <v>0.43990185077390459</v>
      </c>
      <c r="AI649" s="27">
        <f t="shared" si="140"/>
        <v>0.44551022373094312</v>
      </c>
      <c r="AJ649" s="27">
        <f t="shared" si="140"/>
        <v>0.45185059080542433</v>
      </c>
      <c r="AK649" s="27">
        <f t="shared" si="140"/>
        <v>0.45647812581333175</v>
      </c>
      <c r="AL649" s="27">
        <f t="shared" si="140"/>
        <v>0.46063751935223107</v>
      </c>
      <c r="AM649" s="27">
        <f t="shared" si="140"/>
        <v>0.46433191897479725</v>
      </c>
      <c r="AN649" s="27">
        <f t="shared" si="140"/>
        <v>0.47060819979582602</v>
      </c>
      <c r="AO649" s="27">
        <f t="shared" si="140"/>
        <v>0.47563566458053241</v>
      </c>
      <c r="AP649" s="27">
        <f t="shared" si="140"/>
        <v>0.48057038822059167</v>
      </c>
      <c r="AQ649" s="27">
        <f t="shared" si="140"/>
        <v>0.48540877906730001</v>
      </c>
      <c r="AR649" s="27">
        <f t="shared" si="140"/>
        <v>0.4902114035295696</v>
      </c>
      <c r="AS649" s="27">
        <f t="shared" si="140"/>
        <v>0.49452277010807233</v>
      </c>
      <c r="AT649" s="27">
        <f t="shared" si="140"/>
        <v>0.48638248823264885</v>
      </c>
      <c r="AU649" s="27">
        <f t="shared" si="140"/>
        <v>0.47643626073280942</v>
      </c>
      <c r="AV649" s="27">
        <f t="shared" si="140"/>
        <v>0.46705840197361215</v>
      </c>
      <c r="AW649" s="27">
        <f t="shared" si="140"/>
        <v>0.45719799904570174</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0.65400839582675063</v>
      </c>
      <c r="V650" s="27">
        <f t="shared" si="140"/>
        <v>0.64687605685384164</v>
      </c>
      <c r="W650" s="27">
        <f t="shared" si="140"/>
        <v>0.64120723597847695</v>
      </c>
      <c r="X650" s="27">
        <f t="shared" si="140"/>
        <v>0.63766455241548192</v>
      </c>
      <c r="Y650" s="27">
        <f t="shared" si="140"/>
        <v>0.63525708016804106</v>
      </c>
      <c r="Z650" s="27">
        <f t="shared" si="140"/>
        <v>0.6344159155158372</v>
      </c>
      <c r="AA650" s="27">
        <f t="shared" si="140"/>
        <v>0.63355878837890778</v>
      </c>
      <c r="AB650" s="27">
        <f t="shared" si="140"/>
        <v>0.63381118803932246</v>
      </c>
      <c r="AC650" s="27">
        <f t="shared" si="140"/>
        <v>0.63403870877458901</v>
      </c>
      <c r="AD650" s="27">
        <f t="shared" si="140"/>
        <v>0.64194948023785836</v>
      </c>
      <c r="AE650" s="27">
        <f t="shared" si="140"/>
        <v>0.64868654955710747</v>
      </c>
      <c r="AF650" s="27">
        <f t="shared" si="140"/>
        <v>0.65600405831242059</v>
      </c>
      <c r="AG650" s="27">
        <f t="shared" si="140"/>
        <v>0.66588273895886363</v>
      </c>
      <c r="AH650" s="27">
        <f t="shared" si="140"/>
        <v>0.67379514660672368</v>
      </c>
      <c r="AI650" s="27">
        <f t="shared" si="140"/>
        <v>0.68238545935981809</v>
      </c>
      <c r="AJ650" s="27">
        <f t="shared" si="140"/>
        <v>0.69209696331229009</v>
      </c>
      <c r="AK650" s="27">
        <f t="shared" si="140"/>
        <v>0.69918493219351963</v>
      </c>
      <c r="AL650" s="27">
        <f t="shared" si="140"/>
        <v>0.7055558514665512</v>
      </c>
      <c r="AM650" s="27">
        <f t="shared" si="140"/>
        <v>0.71121454221979907</v>
      </c>
      <c r="AN650" s="27">
        <f t="shared" si="140"/>
        <v>0.72082788562472022</v>
      </c>
      <c r="AO650" s="27">
        <f t="shared" si="140"/>
        <v>0.72852842465566992</v>
      </c>
      <c r="AP650" s="27">
        <f t="shared" si="140"/>
        <v>0.73608691260626102</v>
      </c>
      <c r="AQ650" s="27">
        <f t="shared" si="140"/>
        <v>0.7434978481687351</v>
      </c>
      <c r="AR650" s="27">
        <f t="shared" si="140"/>
        <v>0.75085400056490925</v>
      </c>
      <c r="AS650" s="27">
        <f t="shared" si="140"/>
        <v>0.75745769607272995</v>
      </c>
      <c r="AT650" s="27">
        <f t="shared" si="140"/>
        <v>0.74498927292328954</v>
      </c>
      <c r="AU650" s="27">
        <f t="shared" si="140"/>
        <v>0.72975469319908981</v>
      </c>
      <c r="AV650" s="27">
        <f t="shared" si="140"/>
        <v>0.7153906806212974</v>
      </c>
      <c r="AW650" s="27">
        <f t="shared" si="140"/>
        <v>0.70028755790261721</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1.153985484741868</v>
      </c>
      <c r="V651" s="27">
        <f t="shared" si="140"/>
        <v>1.1681776928202523</v>
      </c>
      <c r="W651" s="27">
        <f t="shared" si="140"/>
        <v>1.1847858658110593</v>
      </c>
      <c r="X651" s="27">
        <f t="shared" si="140"/>
        <v>1.2052579959901222</v>
      </c>
      <c r="Y651" s="27">
        <f t="shared" si="140"/>
        <v>1.2279627132127788</v>
      </c>
      <c r="Z651" s="27">
        <f t="shared" si="140"/>
        <v>1.2539130427561374</v>
      </c>
      <c r="AA651" s="27">
        <f t="shared" si="140"/>
        <v>1.2801331982777941</v>
      </c>
      <c r="AB651" s="27">
        <f t="shared" si="140"/>
        <v>1.3089620827409241</v>
      </c>
      <c r="AC651" s="27">
        <f t="shared" si="140"/>
        <v>1.3381727583507665</v>
      </c>
      <c r="AD651" s="27">
        <f t="shared" si="140"/>
        <v>1.3997999888688804</v>
      </c>
      <c r="AE651" s="27">
        <f t="shared" si="140"/>
        <v>1.4614887366690807</v>
      </c>
      <c r="AF651" s="27">
        <f t="shared" si="140"/>
        <v>1.5272080994678909</v>
      </c>
      <c r="AG651" s="27">
        <f t="shared" si="140"/>
        <v>1.6020093868016521</v>
      </c>
      <c r="AH651" s="27">
        <f t="shared" si="140"/>
        <v>1.6754213266014404</v>
      </c>
      <c r="AI651" s="27">
        <f t="shared" si="140"/>
        <v>1.7539482946712348</v>
      </c>
      <c r="AJ651" s="27">
        <f t="shared" si="140"/>
        <v>1.8391434417217309</v>
      </c>
      <c r="AK651" s="27">
        <f t="shared" si="140"/>
        <v>1.921241606675032</v>
      </c>
      <c r="AL651" s="27">
        <f t="shared" si="140"/>
        <v>2.0051699352654189</v>
      </c>
      <c r="AM651" s="27">
        <f t="shared" si="140"/>
        <v>2.0909710367631238</v>
      </c>
      <c r="AN651" s="27">
        <f t="shared" si="140"/>
        <v>2.1790289637419105</v>
      </c>
      <c r="AO651" s="27">
        <f t="shared" si="140"/>
        <v>2.2646607608535678</v>
      </c>
      <c r="AP651" s="27">
        <f t="shared" si="140"/>
        <v>2.353193027486558</v>
      </c>
      <c r="AQ651" s="27">
        <f t="shared" si="140"/>
        <v>2.4447358434125941</v>
      </c>
      <c r="AR651" s="27">
        <f t="shared" si="140"/>
        <v>2.5397378087912235</v>
      </c>
      <c r="AS651" s="27">
        <f t="shared" si="140"/>
        <v>2.6359417490256347</v>
      </c>
      <c r="AT651" s="27">
        <f t="shared" si="140"/>
        <v>2.667718055306378</v>
      </c>
      <c r="AU651" s="27">
        <f t="shared" si="140"/>
        <v>2.6893875400956349</v>
      </c>
      <c r="AV651" s="27">
        <f t="shared" si="140"/>
        <v>2.7138524328901203</v>
      </c>
      <c r="AW651" s="27">
        <f t="shared" si="140"/>
        <v>2.7350899196728151</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0.11993554121760756</v>
      </c>
      <c r="V652" s="27">
        <f t="shared" si="140"/>
        <v>0.12015396732787187</v>
      </c>
      <c r="W652" s="27">
        <f t="shared" si="140"/>
        <v>0.12040009919620051</v>
      </c>
      <c r="X652" s="27">
        <f t="shared" si="140"/>
        <v>0.12067339732653325</v>
      </c>
      <c r="Y652" s="27">
        <f t="shared" si="140"/>
        <v>0.12083862250016517</v>
      </c>
      <c r="Z652" s="27">
        <f t="shared" si="140"/>
        <v>0.12102674750622945</v>
      </c>
      <c r="AA652" s="27">
        <f t="shared" si="140"/>
        <v>0.12123490277133757</v>
      </c>
      <c r="AB652" s="27">
        <f t="shared" si="140"/>
        <v>0.12146353888676951</v>
      </c>
      <c r="AC652" s="27">
        <f t="shared" si="140"/>
        <v>0.12171046574717839</v>
      </c>
      <c r="AD652" s="27">
        <f t="shared" si="140"/>
        <v>0.1218842890110466</v>
      </c>
      <c r="AE652" s="27">
        <f t="shared" si="140"/>
        <v>0.12207335386646867</v>
      </c>
      <c r="AF652" s="27">
        <f t="shared" si="140"/>
        <v>0.12227928315059336</v>
      </c>
      <c r="AG652" s="27">
        <f t="shared" si="140"/>
        <v>0.12250428668008742</v>
      </c>
      <c r="AH652" s="27">
        <f t="shared" si="140"/>
        <v>0.12274179275603146</v>
      </c>
      <c r="AI652" s="27">
        <f t="shared" si="140"/>
        <v>0.12289368408262624</v>
      </c>
      <c r="AJ652" s="27">
        <f t="shared" si="140"/>
        <v>0.1230607702638557</v>
      </c>
      <c r="AK652" s="27">
        <f t="shared" si="140"/>
        <v>0.12323716754799312</v>
      </c>
      <c r="AL652" s="27">
        <f t="shared" si="140"/>
        <v>0.12342518950883125</v>
      </c>
      <c r="AM652" s="27">
        <f t="shared" si="140"/>
        <v>0.12362445924387389</v>
      </c>
      <c r="AN652" s="27">
        <f t="shared" si="140"/>
        <v>0.12374194996194518</v>
      </c>
      <c r="AO652" s="27">
        <f t="shared" si="140"/>
        <v>0.12386718060158546</v>
      </c>
      <c r="AP652" s="27">
        <f t="shared" si="140"/>
        <v>0.12400266133733781</v>
      </c>
      <c r="AQ652" s="27">
        <f t="shared" si="140"/>
        <v>0.12414811892012274</v>
      </c>
      <c r="AR652" s="27">
        <f t="shared" si="140"/>
        <v>0.1243034755080016</v>
      </c>
      <c r="AS652" s="27">
        <f t="shared" si="140"/>
        <v>0.12437203151401055</v>
      </c>
      <c r="AT652" s="27">
        <f t="shared" si="140"/>
        <v>0.12441476463107816</v>
      </c>
      <c r="AU652" s="27">
        <f t="shared" si="140"/>
        <v>0.12445970043989918</v>
      </c>
      <c r="AV652" s="27">
        <f t="shared" si="140"/>
        <v>0.12451321422469058</v>
      </c>
      <c r="AW652" s="27">
        <f t="shared" si="140"/>
        <v>0.12457203472627142</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6.4134504431053646E-2</v>
      </c>
      <c r="V653" s="27">
        <f t="shared" si="140"/>
        <v>6.4251305924542451E-2</v>
      </c>
      <c r="W653" s="27">
        <f t="shared" si="140"/>
        <v>6.4382922835090298E-2</v>
      </c>
      <c r="X653" s="27">
        <f t="shared" si="140"/>
        <v>6.452906667179524E-2</v>
      </c>
      <c r="Y653" s="27">
        <f t="shared" si="140"/>
        <v>6.461741941963664E-2</v>
      </c>
      <c r="Z653" s="27">
        <f t="shared" si="140"/>
        <v>6.4718017656927529E-2</v>
      </c>
      <c r="AA653" s="27">
        <f t="shared" si="140"/>
        <v>6.4829326903852097E-2</v>
      </c>
      <c r="AB653" s="27">
        <f t="shared" si="140"/>
        <v>6.4951588110241806E-2</v>
      </c>
      <c r="AC653" s="27">
        <f t="shared" si="140"/>
        <v>6.5083630136002199E-2</v>
      </c>
      <c r="AD653" s="27">
        <f t="shared" si="140"/>
        <v>6.5176580639027398E-2</v>
      </c>
      <c r="AE653" s="27">
        <f t="shared" si="140"/>
        <v>6.5277681452720504E-2</v>
      </c>
      <c r="AF653" s="27">
        <f t="shared" si="140"/>
        <v>6.5387800375360933E-2</v>
      </c>
      <c r="AG653" s="27">
        <f t="shared" si="140"/>
        <v>6.5508119087502772E-2</v>
      </c>
      <c r="AH653" s="27">
        <f t="shared" si="140"/>
        <v>6.5635123429380049E-2</v>
      </c>
      <c r="AI653" s="27">
        <f t="shared" si="140"/>
        <v>6.5716346016610083E-2</v>
      </c>
      <c r="AJ653" s="27">
        <f t="shared" si="140"/>
        <v>6.5805693922340425E-2</v>
      </c>
      <c r="AK653" s="27">
        <f t="shared" si="140"/>
        <v>6.590002086067985E-2</v>
      </c>
      <c r="AL653" s="27">
        <f t="shared" si="140"/>
        <v>6.6000563995417774E-2</v>
      </c>
      <c r="AM653" s="27">
        <f t="shared" si="140"/>
        <v>6.6107121781169384E-2</v>
      </c>
      <c r="AN653" s="27">
        <f t="shared" si="140"/>
        <v>6.6169948937342224E-2</v>
      </c>
      <c r="AO653" s="27">
        <f t="shared" si="140"/>
        <v>6.6236914950346962E-2</v>
      </c>
      <c r="AP653" s="27">
        <f t="shared" si="140"/>
        <v>6.6309362114542192E-2</v>
      </c>
      <c r="AQ653" s="27">
        <f t="shared" si="140"/>
        <v>6.6387144312320595E-2</v>
      </c>
      <c r="AR653" s="27">
        <f t="shared" si="140"/>
        <v>6.6470219918371612E-2</v>
      </c>
      <c r="AS653" s="27">
        <f t="shared" si="140"/>
        <v>6.6506879655981649E-2</v>
      </c>
      <c r="AT653" s="27">
        <f t="shared" si="140"/>
        <v>6.6529730824685301E-2</v>
      </c>
      <c r="AU653" s="27">
        <f t="shared" si="140"/>
        <v>6.6553759863956619E-2</v>
      </c>
      <c r="AV653" s="27">
        <f t="shared" si="140"/>
        <v>6.6582375902480173E-2</v>
      </c>
      <c r="AW653" s="27">
        <f t="shared" si="140"/>
        <v>6.6613829662399648E-2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1.5169089233145598E-2</v>
      </c>
      <c r="V654" s="27">
        <f t="shared" si="140"/>
        <v>1.5217432465051218E-2</v>
      </c>
      <c r="W654" s="27">
        <f t="shared" si="140"/>
        <v>1.5269956801068697E-2</v>
      </c>
      <c r="X654" s="27">
        <f t="shared" si="140"/>
        <v>1.5326606915032537E-2</v>
      </c>
      <c r="Y654" s="27">
        <f t="shared" si="140"/>
        <v>1.5361884173332353E-2</v>
      </c>
      <c r="Z654" s="27">
        <f t="shared" si="140"/>
        <v>1.5400671462758263E-2</v>
      </c>
      <c r="AA654" s="27">
        <f t="shared" si="140"/>
        <v>1.5442458670944098E-2</v>
      </c>
      <c r="AB654" s="27">
        <f t="shared" si="140"/>
        <v>1.5487358547995303E-2</v>
      </c>
      <c r="AC654" s="27">
        <f t="shared" si="140"/>
        <v>1.5534984647023522E-2</v>
      </c>
      <c r="AD654" s="27">
        <f t="shared" si="140"/>
        <v>1.55682858445836E-2</v>
      </c>
      <c r="AE654" s="27">
        <f t="shared" si="140"/>
        <v>1.5603856144375206E-2</v>
      </c>
      <c r="AF654" s="27">
        <f t="shared" si="140"/>
        <v>1.5642015402559783E-2</v>
      </c>
      <c r="AG654" s="27">
        <f t="shared" si="140"/>
        <v>1.5683187659152956E-2</v>
      </c>
      <c r="AH654" s="27">
        <f t="shared" si="140"/>
        <v>1.5726164172815249E-2</v>
      </c>
      <c r="AI654" s="27">
        <f t="shared" si="140"/>
        <v>1.5752809314354653E-2</v>
      </c>
      <c r="AJ654" s="27">
        <f t="shared" si="140"/>
        <v>1.5781850848802792E-2</v>
      </c>
      <c r="AK654" s="27">
        <f t="shared" ref="L654:AW661" si="141">AK1419</f>
        <v>1.5812211011200589E-2</v>
      </c>
      <c r="AL654" s="27">
        <f t="shared" si="141"/>
        <v>1.5844326691144793E-2</v>
      </c>
      <c r="AM654" s="27">
        <f t="shared" si="141"/>
        <v>1.5878136398182703E-2</v>
      </c>
      <c r="AN654" s="27">
        <f t="shared" si="141"/>
        <v>1.5896594572359181E-2</v>
      </c>
      <c r="AO654" s="27">
        <f t="shared" si="141"/>
        <v>1.5916177337524529E-2</v>
      </c>
      <c r="AP654" s="27">
        <f t="shared" si="141"/>
        <v>1.5937350394875968E-2</v>
      </c>
      <c r="AQ654" s="27">
        <f t="shared" si="141"/>
        <v>1.5960067925113876E-2</v>
      </c>
      <c r="AR654" s="27">
        <f t="shared" si="141"/>
        <v>1.5984319352677589E-2</v>
      </c>
      <c r="AS654" s="27">
        <f t="shared" si="141"/>
        <v>1.5992531796631609E-2</v>
      </c>
      <c r="AT654" s="27">
        <f t="shared" si="141"/>
        <v>1.5995859016638941E-2</v>
      </c>
      <c r="AU654" s="27">
        <f t="shared" si="141"/>
        <v>1.5999410618704444E-2</v>
      </c>
      <c r="AV654" s="27">
        <f t="shared" si="141"/>
        <v>1.6004346485136448E-2</v>
      </c>
      <c r="AW654" s="27">
        <f t="shared" si="141"/>
        <v>1.6010076603504106E-2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0.12025881876429237</v>
      </c>
      <c r="V655" s="27">
        <f t="shared" si="141"/>
        <v>0.12064207842311976</v>
      </c>
      <c r="W655" s="27">
        <f t="shared" si="141"/>
        <v>0.12105848540107061</v>
      </c>
      <c r="X655" s="27">
        <f t="shared" si="141"/>
        <v>0.12150760107858062</v>
      </c>
      <c r="Y655" s="27">
        <f t="shared" si="141"/>
        <v>0.12178727518077449</v>
      </c>
      <c r="Z655" s="27">
        <f t="shared" si="141"/>
        <v>0.12209477641158249</v>
      </c>
      <c r="AA655" s="27">
        <f t="shared" si="141"/>
        <v>0.12242606065802923</v>
      </c>
      <c r="AB655" s="27">
        <f t="shared" si="141"/>
        <v>0.12278202179016112</v>
      </c>
      <c r="AC655" s="27">
        <f t="shared" si="141"/>
        <v>0.12315959610088306</v>
      </c>
      <c r="AD655" s="27">
        <f t="shared" si="141"/>
        <v>0.12342360421768289</v>
      </c>
      <c r="AE655" s="27">
        <f t="shared" si="141"/>
        <v>0.12370560151958311</v>
      </c>
      <c r="AF655" s="27">
        <f t="shared" si="141"/>
        <v>0.12400812378994931</v>
      </c>
      <c r="AG655" s="27">
        <f t="shared" si="141"/>
        <v>0.12433453276992529</v>
      </c>
      <c r="AH655" s="27">
        <f t="shared" si="141"/>
        <v>0.12467524569528282</v>
      </c>
      <c r="AI655" s="27">
        <f t="shared" si="141"/>
        <v>0.12488648535496748</v>
      </c>
      <c r="AJ655" s="27">
        <f t="shared" si="141"/>
        <v>0.12511672334580246</v>
      </c>
      <c r="AK655" s="27">
        <f t="shared" si="141"/>
        <v>0.1253574152694463</v>
      </c>
      <c r="AL655" s="27">
        <f t="shared" si="141"/>
        <v>0.1256120247370644</v>
      </c>
      <c r="AM655" s="27">
        <f t="shared" si="141"/>
        <v>0.12588006425932263</v>
      </c>
      <c r="AN655" s="27">
        <f t="shared" si="141"/>
        <v>0.12602639857042675</v>
      </c>
      <c r="AO655" s="27">
        <f t="shared" si="141"/>
        <v>0.12618164851132482</v>
      </c>
      <c r="AP655" s="27">
        <f t="shared" si="141"/>
        <v>0.12634950610828249</v>
      </c>
      <c r="AQ655" s="27">
        <f t="shared" si="141"/>
        <v>0.12652960811108985</v>
      </c>
      <c r="AR655" s="27">
        <f t="shared" si="141"/>
        <v>0.1267218706779015</v>
      </c>
      <c r="AS655" s="27">
        <f t="shared" si="141"/>
        <v>0.12678697800200639</v>
      </c>
      <c r="AT655" s="27">
        <f t="shared" si="141"/>
        <v>0.12681335582480782</v>
      </c>
      <c r="AU655" s="27">
        <f t="shared" si="141"/>
        <v>0.12684151252311404</v>
      </c>
      <c r="AV655" s="27">
        <f t="shared" si="141"/>
        <v>0.12688064351229661</v>
      </c>
      <c r="AW655" s="27">
        <f t="shared" si="141"/>
        <v>0.1269260712407306</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8.1553518665542224E-2</v>
      </c>
      <c r="V658" s="27">
        <f t="shared" si="141"/>
        <v>8.0347282459301256E-2</v>
      </c>
      <c r="W658" s="27">
        <f t="shared" si="141"/>
        <v>7.9344174206406756E-2</v>
      </c>
      <c r="X658" s="27">
        <f t="shared" si="141"/>
        <v>7.8626890163526628E-2</v>
      </c>
      <c r="Y658" s="27">
        <f t="shared" si="141"/>
        <v>7.809521942462215E-2</v>
      </c>
      <c r="Z658" s="27">
        <f t="shared" si="141"/>
        <v>7.777393995152368E-2</v>
      </c>
      <c r="AA658" s="27">
        <f t="shared" si="141"/>
        <v>7.7460472146057349E-2</v>
      </c>
      <c r="AB658" s="27">
        <f t="shared" si="141"/>
        <v>7.7297247009609521E-2</v>
      </c>
      <c r="AC658" s="27">
        <f t="shared" si="141"/>
        <v>7.7139396356070353E-2</v>
      </c>
      <c r="AD658" s="27">
        <f t="shared" si="141"/>
        <v>7.8673792713236393E-2</v>
      </c>
      <c r="AE658" s="27">
        <f t="shared" si="141"/>
        <v>8.0102006796479649E-2</v>
      </c>
      <c r="AF658" s="27">
        <f t="shared" si="141"/>
        <v>8.1650131336152315E-2</v>
      </c>
      <c r="AG658" s="27">
        <f t="shared" si="141"/>
        <v>8.3581272113502497E-2</v>
      </c>
      <c r="AH658" s="27">
        <f t="shared" si="141"/>
        <v>8.530867734193899E-2</v>
      </c>
      <c r="AI658" s="27">
        <f t="shared" si="141"/>
        <v>8.7198796667572701E-2</v>
      </c>
      <c r="AJ658" s="27">
        <f t="shared" si="141"/>
        <v>8.9297617611750771E-2</v>
      </c>
      <c r="AK658" s="27">
        <f t="shared" si="141"/>
        <v>9.1104493637885545E-2</v>
      </c>
      <c r="AL658" s="27">
        <f t="shared" si="141"/>
        <v>9.2873647692029826E-2</v>
      </c>
      <c r="AM658" s="27">
        <f t="shared" si="141"/>
        <v>9.4606094257847037E-2</v>
      </c>
      <c r="AN658" s="27">
        <f t="shared" si="141"/>
        <v>9.6459063726151303E-2</v>
      </c>
      <c r="AO658" s="27">
        <f t="shared" si="141"/>
        <v>9.8081828850291944E-2</v>
      </c>
      <c r="AP658" s="27">
        <f t="shared" si="141"/>
        <v>9.9720551186581713E-2</v>
      </c>
      <c r="AQ658" s="27">
        <f t="shared" si="141"/>
        <v>0.10137561463432668</v>
      </c>
      <c r="AR658" s="27">
        <f t="shared" si="141"/>
        <v>0.10306145873824542</v>
      </c>
      <c r="AS658" s="27">
        <f t="shared" si="141"/>
        <v>0.10469451017447387</v>
      </c>
      <c r="AT658" s="27">
        <f t="shared" si="141"/>
        <v>0.10361536005776417</v>
      </c>
      <c r="AU658" s="27">
        <f t="shared" si="141"/>
        <v>0.1021388275712732</v>
      </c>
      <c r="AV658" s="27">
        <f t="shared" si="141"/>
        <v>0.10078833039763954</v>
      </c>
      <c r="AW658" s="27">
        <f t="shared" si="141"/>
        <v>9.9328843871161435E-2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3.1905387698694387E-2</v>
      </c>
      <c r="V659" s="27">
        <f t="shared" si="141"/>
        <v>3.1433483672405185E-2</v>
      </c>
      <c r="W659" s="27">
        <f t="shared" si="141"/>
        <v>3.1041047414153568E-2</v>
      </c>
      <c r="X659" s="27">
        <f t="shared" si="141"/>
        <v>3.0760431373881528E-2</v>
      </c>
      <c r="Y659" s="27">
        <f t="shared" si="141"/>
        <v>3.0552431016197801E-2</v>
      </c>
      <c r="Z659" s="27">
        <f t="shared" si="141"/>
        <v>3.0426739981444573E-2</v>
      </c>
      <c r="AA659" s="27">
        <f t="shared" si="141"/>
        <v>3.030410502923021E-2</v>
      </c>
      <c r="AB659" s="27">
        <f t="shared" si="141"/>
        <v>3.0240248051067217E-2</v>
      </c>
      <c r="AC659" s="27">
        <f t="shared" si="141"/>
        <v>3.0178493679434107E-2</v>
      </c>
      <c r="AD659" s="27">
        <f t="shared" si="141"/>
        <v>3.0778780600953914E-2</v>
      </c>
      <c r="AE659" s="27">
        <f t="shared" si="141"/>
        <v>3.1337526867065243E-2</v>
      </c>
      <c r="AF659" s="27">
        <f t="shared" si="141"/>
        <v>3.1943184531533234E-2</v>
      </c>
      <c r="AG659" s="27">
        <f t="shared" si="141"/>
        <v>3.2698685903028914E-2</v>
      </c>
      <c r="AH659" s="27">
        <f t="shared" si="141"/>
        <v>3.3374481802799269E-2</v>
      </c>
      <c r="AI659" s="27">
        <f t="shared" si="141"/>
        <v>3.411393475183086E-2</v>
      </c>
      <c r="AJ659" s="27">
        <f t="shared" si="141"/>
        <v>3.493503599957426E-2</v>
      </c>
      <c r="AK659" s="27">
        <f t="shared" si="141"/>
        <v>3.5641922484432501E-2</v>
      </c>
      <c r="AL659" s="27">
        <f t="shared" si="141"/>
        <v>3.6334051370099325E-2</v>
      </c>
      <c r="AM659" s="27">
        <f t="shared" si="141"/>
        <v>3.7011819543123894E-2</v>
      </c>
      <c r="AN659" s="27">
        <f t="shared" si="141"/>
        <v>3.773673871580295E-2</v>
      </c>
      <c r="AO659" s="27">
        <f t="shared" si="141"/>
        <v>3.837159728814684E-2</v>
      </c>
      <c r="AP659" s="27">
        <f t="shared" si="141"/>
        <v>3.9012698644965753E-2</v>
      </c>
      <c r="AQ659" s="27">
        <f t="shared" si="141"/>
        <v>3.9660192975440933E-2</v>
      </c>
      <c r="AR659" s="27">
        <f t="shared" si="141"/>
        <v>4.0319729321820701E-2</v>
      </c>
      <c r="AS659" s="27">
        <f t="shared" si="141"/>
        <v>4.0958612107718124E-2</v>
      </c>
      <c r="AT659" s="27">
        <f t="shared" si="141"/>
        <v>4.0536426732738551E-2</v>
      </c>
      <c r="AU659" s="27">
        <f t="shared" si="141"/>
        <v>3.9958777328984299E-2</v>
      </c>
      <c r="AV659" s="27">
        <f t="shared" si="141"/>
        <v>3.943043549142998E-2</v>
      </c>
      <c r="AW659" s="27">
        <f t="shared" si="141"/>
        <v>3.8859454812358696E-2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0.36780418290966244</v>
      </c>
      <c r="V660" s="27">
        <f t="shared" si="141"/>
        <v>0.3714234316035242</v>
      </c>
      <c r="W660" s="27">
        <f t="shared" si="141"/>
        <v>0.37546920829626063</v>
      </c>
      <c r="X660" s="27">
        <f t="shared" si="141"/>
        <v>0.38018812574377231</v>
      </c>
      <c r="Y660" s="27">
        <f t="shared" si="141"/>
        <v>0.38504178818437407</v>
      </c>
      <c r="Z660" s="27">
        <f t="shared" si="141"/>
        <v>0.39044882164388489</v>
      </c>
      <c r="AA660" s="27">
        <f t="shared" si="141"/>
        <v>0.39589622321715578</v>
      </c>
      <c r="AB660" s="27">
        <f t="shared" si="141"/>
        <v>0.40178289794696498</v>
      </c>
      <c r="AC660" s="27">
        <f t="shared" si="141"/>
        <v>0.40772681555933066</v>
      </c>
      <c r="AD660" s="27">
        <f t="shared" si="141"/>
        <v>0.4183327086394717</v>
      </c>
      <c r="AE660" s="27">
        <f t="shared" si="141"/>
        <v>0.42886451256367109</v>
      </c>
      <c r="AF660" s="27">
        <f t="shared" si="141"/>
        <v>0.43998844562173473</v>
      </c>
      <c r="AG660" s="27">
        <f t="shared" si="141"/>
        <v>0.45253737301201774</v>
      </c>
      <c r="AH660" s="27">
        <f t="shared" si="141"/>
        <v>0.46475379787946464</v>
      </c>
      <c r="AI660" s="27">
        <f t="shared" si="141"/>
        <v>0.47751418311170685</v>
      </c>
      <c r="AJ660" s="27">
        <f t="shared" si="141"/>
        <v>0.49126087159164322</v>
      </c>
      <c r="AK660" s="27">
        <f t="shared" si="141"/>
        <v>0.50438474055677307</v>
      </c>
      <c r="AL660" s="27">
        <f t="shared" si="141"/>
        <v>0.51769580674814197</v>
      </c>
      <c r="AM660" s="27">
        <f t="shared" si="141"/>
        <v>0.53119835838978235</v>
      </c>
      <c r="AN660" s="27">
        <f t="shared" si="141"/>
        <v>0.54519652797518725</v>
      </c>
      <c r="AO660" s="27">
        <f t="shared" si="141"/>
        <v>0.55871614472799591</v>
      </c>
      <c r="AP660" s="27">
        <f t="shared" si="141"/>
        <v>0.57261412488817054</v>
      </c>
      <c r="AQ660" s="27">
        <f t="shared" si="141"/>
        <v>0.5869039367406349</v>
      </c>
      <c r="AR660" s="27">
        <f t="shared" si="141"/>
        <v>0.60165257008208883</v>
      </c>
      <c r="AS660" s="27">
        <f t="shared" si="141"/>
        <v>0.61630146676000175</v>
      </c>
      <c r="AT660" s="27">
        <f t="shared" si="141"/>
        <v>0.62070553747699242</v>
      </c>
      <c r="AU660" s="27">
        <f t="shared" si="141"/>
        <v>0.62350249802544178</v>
      </c>
      <c r="AV660" s="27">
        <f t="shared" si="141"/>
        <v>0.62672765733342273</v>
      </c>
      <c r="AW660" s="27">
        <f t="shared" si="141"/>
        <v>0.62943793912886614</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1.5747123914012153</v>
      </c>
      <c r="V661" s="27">
        <f t="shared" si="141"/>
        <v>1.5681887014284537</v>
      </c>
      <c r="W661" s="27">
        <f t="shared" si="141"/>
        <v>1.5667841618374447</v>
      </c>
      <c r="X661" s="27">
        <f t="shared" si="141"/>
        <v>1.573284324203015</v>
      </c>
      <c r="Y661" s="27">
        <f t="shared" si="141"/>
        <v>1.5864039702513664</v>
      </c>
      <c r="Z661" s="27">
        <f t="shared" ref="L661:AW663" si="142">Z1426</f>
        <v>1.6057346145957432</v>
      </c>
      <c r="AA661" s="27">
        <f t="shared" si="142"/>
        <v>1.6251467618562128</v>
      </c>
      <c r="AB661" s="27">
        <f t="shared" si="142"/>
        <v>1.6492402013019869</v>
      </c>
      <c r="AC661" s="27">
        <f t="shared" si="142"/>
        <v>1.6735218799838179</v>
      </c>
      <c r="AD661" s="27">
        <f t="shared" si="142"/>
        <v>1.7546256181472317</v>
      </c>
      <c r="AE661" s="27">
        <f t="shared" si="142"/>
        <v>1.8336865864045497</v>
      </c>
      <c r="AF661" s="27">
        <f t="shared" si="142"/>
        <v>1.918240147256417</v>
      </c>
      <c r="AG661" s="27">
        <f t="shared" si="142"/>
        <v>2.0174720498760612</v>
      </c>
      <c r="AH661" s="27">
        <f t="shared" si="142"/>
        <v>2.1116370357227456</v>
      </c>
      <c r="AI661" s="27">
        <f t="shared" si="142"/>
        <v>2.2144237158788571</v>
      </c>
      <c r="AJ661" s="27">
        <f t="shared" si="142"/>
        <v>2.3266717998749207</v>
      </c>
      <c r="AK661" s="27">
        <f t="shared" si="142"/>
        <v>2.4307382695623536</v>
      </c>
      <c r="AL661" s="27">
        <f t="shared" si="142"/>
        <v>2.5355359040186483</v>
      </c>
      <c r="AM661" s="27">
        <f t="shared" si="142"/>
        <v>2.6411109869624947</v>
      </c>
      <c r="AN661" s="27">
        <f t="shared" si="142"/>
        <v>2.7543227567882886</v>
      </c>
      <c r="AO661" s="27">
        <f t="shared" si="142"/>
        <v>2.8611734679045404</v>
      </c>
      <c r="AP661" s="27">
        <f t="shared" si="142"/>
        <v>2.970819997861887</v>
      </c>
      <c r="AQ661" s="27">
        <f t="shared" si="142"/>
        <v>3.0833673392377019</v>
      </c>
      <c r="AR661" s="27">
        <f t="shared" si="142"/>
        <v>3.1994763215129036</v>
      </c>
      <c r="AS661" s="27">
        <f t="shared" si="142"/>
        <v>3.3169218177603947</v>
      </c>
      <c r="AT661" s="27">
        <f t="shared" si="142"/>
        <v>3.3275624519833906</v>
      </c>
      <c r="AU661" s="27">
        <f t="shared" si="142"/>
        <v>3.3216912042453854</v>
      </c>
      <c r="AV661" s="27">
        <f t="shared" si="142"/>
        <v>3.3203232455460054</v>
      </c>
      <c r="AW661" s="27">
        <f t="shared" si="142"/>
        <v>3.3138133730724602</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1.5325174287902615E-2</v>
      </c>
      <c r="V662" s="27">
        <f t="shared" si="142"/>
        <v>1.5475976316813522E-2</v>
      </c>
      <c r="W662" s="27">
        <f t="shared" si="142"/>
        <v>1.5644550345677539E-2</v>
      </c>
      <c r="X662" s="27">
        <f t="shared" si="142"/>
        <v>1.584117190599053E-2</v>
      </c>
      <c r="Y662" s="27">
        <f t="shared" si="142"/>
        <v>1.60434078410156E-2</v>
      </c>
      <c r="Z662" s="27">
        <f t="shared" si="142"/>
        <v>1.6268700901828553E-2</v>
      </c>
      <c r="AA662" s="27">
        <f t="shared" si="142"/>
        <v>1.6495675967381506E-2</v>
      </c>
      <c r="AB662" s="27">
        <f t="shared" si="142"/>
        <v>1.6740954081123558E-2</v>
      </c>
      <c r="AC662" s="27">
        <f t="shared" si="142"/>
        <v>1.6988617314972129E-2</v>
      </c>
      <c r="AD662" s="27">
        <f t="shared" si="142"/>
        <v>1.7430529526644669E-2</v>
      </c>
      <c r="AE662" s="27">
        <f t="shared" si="142"/>
        <v>1.786935469015298E-2</v>
      </c>
      <c r="AF662" s="27">
        <f t="shared" si="142"/>
        <v>1.8332851900905632E-2</v>
      </c>
      <c r="AG662" s="27">
        <f t="shared" si="142"/>
        <v>1.8855723875500757E-2</v>
      </c>
      <c r="AH662" s="27">
        <f t="shared" si="142"/>
        <v>1.9364741578311039E-2</v>
      </c>
      <c r="AI662" s="27">
        <f t="shared" si="142"/>
        <v>1.9896424296321137E-2</v>
      </c>
      <c r="AJ662" s="27">
        <f t="shared" si="142"/>
        <v>2.046920298298515E-2</v>
      </c>
      <c r="AK662" s="27">
        <f t="shared" si="142"/>
        <v>2.1016030856532232E-2</v>
      </c>
      <c r="AL662" s="27">
        <f t="shared" si="142"/>
        <v>2.1570658614505935E-2</v>
      </c>
      <c r="AM662" s="27">
        <f t="shared" si="142"/>
        <v>2.2133264932907619E-2</v>
      </c>
      <c r="AN662" s="27">
        <f t="shared" si="142"/>
        <v>2.2716521998966156E-2</v>
      </c>
      <c r="AO662" s="27">
        <f t="shared" si="142"/>
        <v>2.3279839363666517E-2</v>
      </c>
      <c r="AP662" s="27">
        <f t="shared" si="142"/>
        <v>2.3858921870340458E-2</v>
      </c>
      <c r="AQ662" s="27">
        <f t="shared" si="142"/>
        <v>2.4454330697526477E-2</v>
      </c>
      <c r="AR662" s="27">
        <f t="shared" si="142"/>
        <v>2.5068857086753722E-2</v>
      </c>
      <c r="AS662" s="27">
        <f t="shared" si="142"/>
        <v>2.5679227781666765E-2</v>
      </c>
      <c r="AT662" s="27">
        <f t="shared" si="142"/>
        <v>2.5862730728208039E-2</v>
      </c>
      <c r="AU662" s="27">
        <f t="shared" si="142"/>
        <v>2.5979270751060095E-2</v>
      </c>
      <c r="AV662" s="27">
        <f t="shared" si="142"/>
        <v>2.6113652388892645E-2</v>
      </c>
      <c r="AW662" s="27">
        <f t="shared" si="142"/>
        <v>2.6226580797036117E-2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6.5613016308384037E-2</v>
      </c>
      <c r="V663" s="27">
        <f t="shared" si="142"/>
        <v>6.5341195892852283E-2</v>
      </c>
      <c r="W663" s="27">
        <f t="shared" si="142"/>
        <v>6.5282673409893577E-2</v>
      </c>
      <c r="X663" s="27">
        <f t="shared" si="142"/>
        <v>6.5553513508459005E-2</v>
      </c>
      <c r="Y663" s="27">
        <f t="shared" si="142"/>
        <v>6.6100165427140339E-2</v>
      </c>
      <c r="Z663" s="27">
        <f t="shared" si="142"/>
        <v>6.6905608941489364E-2</v>
      </c>
      <c r="AA663" s="27">
        <f t="shared" si="142"/>
        <v>6.7714448410675587E-2</v>
      </c>
      <c r="AB663" s="27">
        <f t="shared" si="142"/>
        <v>6.8718341720916176E-2</v>
      </c>
      <c r="AC663" s="27">
        <f t="shared" si="142"/>
        <v>6.9730078332659137E-2</v>
      </c>
      <c r="AD663" s="27">
        <f t="shared" si="142"/>
        <v>7.3109400756134729E-2</v>
      </c>
      <c r="AE663" s="27">
        <f t="shared" si="142"/>
        <v>7.6403607766856313E-2</v>
      </c>
      <c r="AF663" s="27">
        <f t="shared" si="142"/>
        <v>7.9926672802350787E-2</v>
      </c>
      <c r="AG663" s="27">
        <f t="shared" si="142"/>
        <v>8.4061335411502625E-2</v>
      </c>
      <c r="AH663" s="27">
        <f t="shared" si="142"/>
        <v>8.7984876488447827E-2</v>
      </c>
      <c r="AI663" s="27">
        <f t="shared" si="142"/>
        <v>9.2267654828285792E-2</v>
      </c>
      <c r="AJ663" s="27">
        <f t="shared" si="142"/>
        <v>9.6944658328121783E-2</v>
      </c>
      <c r="AK663" s="27">
        <f t="shared" si="142"/>
        <v>0.10128076123176481</v>
      </c>
      <c r="AL663" s="27">
        <f t="shared" si="142"/>
        <v>0.10564732933411043</v>
      </c>
      <c r="AM663" s="27">
        <f t="shared" si="142"/>
        <v>0.1100462911234374</v>
      </c>
      <c r="AN663" s="27">
        <f t="shared" si="142"/>
        <v>0.11476344819951216</v>
      </c>
      <c r="AO663" s="27">
        <f t="shared" si="142"/>
        <v>0.11921556116268929</v>
      </c>
      <c r="AP663" s="27">
        <f t="shared" si="142"/>
        <v>0.12378416657757875</v>
      </c>
      <c r="AQ663" s="27">
        <f t="shared" si="142"/>
        <v>0.12847363913490437</v>
      </c>
      <c r="AR663" s="27">
        <f t="shared" si="142"/>
        <v>0.1333115133963711</v>
      </c>
      <c r="AS663" s="27">
        <f t="shared" si="142"/>
        <v>0.13820507574001659</v>
      </c>
      <c r="AT663" s="27">
        <f t="shared" si="142"/>
        <v>0.13864843549930808</v>
      </c>
      <c r="AU663" s="27">
        <f t="shared" si="142"/>
        <v>0.13840380017689122</v>
      </c>
      <c r="AV663" s="27">
        <f t="shared" si="142"/>
        <v>0.13834680189775034</v>
      </c>
      <c r="AW663" s="27">
        <f t="shared" si="142"/>
        <v>0.13807555721135267</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6.6007517124244455</v>
      </c>
      <c r="W664" s="94">
        <f>IF('Net zero activities &amp; levers'!$C$9="Off",'Activity data'!AP47*ttokg*SNEF*NtoN2O*kgtoGg,IF('Net zero activities &amp; levers'!$C$9="On",(('Net zero supporting data'!N157*ttokg*'Net zero supporting data'!N181)+('Net zero supporting data'!N169*ttokg*SNEF))*NtoN2O*kgtoGg,"ERROR"))</f>
        <v>6.6002784832559032</v>
      </c>
      <c r="X664" s="94">
        <f>IF('Net zero activities &amp; levers'!$C$9="Off",'Activity data'!AQ47*ttokg*SNEF*NtoN2O*kgtoGg,IF('Net zero activities &amp; levers'!$C$9="On",(('Net zero supporting data'!O157*ttokg*'Net zero supporting data'!O181)+('Net zero supporting data'!O169*ttokg*SNEF))*NtoN2O*kgtoGg,"ERROR"))</f>
        <v>6.5997148582591896</v>
      </c>
      <c r="Y664" s="94">
        <f>IF('Net zero activities &amp; levers'!$C$9="Off",'Activity data'!AR47*ttokg*SNEF*NtoN2O*kgtoGg,IF('Net zero activities &amp; levers'!$C$9="On",(('Net zero supporting data'!P157*ttokg*'Net zero supporting data'!P181)+('Net zero supporting data'!P169*ttokg*SNEF))*NtoN2O*kgtoGg,"ERROR"))</f>
        <v>6.599007137525664</v>
      </c>
      <c r="Z664" s="94">
        <f>IF('Net zero activities &amp; levers'!$C$9="Off",'Activity data'!AS47*ttokg*SNEF*NtoN2O*kgtoGg,IF('Net zero activities &amp; levers'!$C$9="On",(('Net zero supporting data'!Q157*ttokg*'Net zero supporting data'!Q181)+('Net zero supporting data'!Q169*ttokg*SNEF))*NtoN2O*kgtoGg,"ERROR"))</f>
        <v>6.5982275724596908</v>
      </c>
      <c r="AA664" s="94">
        <f>IF('Net zero activities &amp; levers'!$C$9="Off",'Activity data'!AT47*ttokg*SNEF*NtoN2O*kgtoGg,IF('Net zero activities &amp; levers'!$C$9="On",(('Net zero supporting data'!R157*ttokg*'Net zero supporting data'!R181)+('Net zero supporting data'!R169*ttokg*SNEF))*NtoN2O*kgtoGg,"ERROR"))</f>
        <v>6.5973363206567672</v>
      </c>
      <c r="AB664" s="94">
        <f>IF('Net zero activities &amp; levers'!$C$9="Off",'Activity data'!AU47*ttokg*SNEF*NtoN2O*kgtoGg,IF('Net zero activities &amp; levers'!$C$9="On",(('Net zero supporting data'!S157*ttokg*'Net zero supporting data'!S181)+('Net zero supporting data'!S169*ttokg*SNEF))*NtoN2O*kgtoGg,"ERROR"))</f>
        <v>6.5964493805240059</v>
      </c>
      <c r="AC664" s="94">
        <f>IF('Net zero activities &amp; levers'!$C$9="Off",'Activity data'!AV47*ttokg*SNEF*NtoN2O*kgtoGg,IF('Net zero activities &amp; levers'!$C$9="On",(('Net zero supporting data'!T157*ttokg*'Net zero supporting data'!T181)+('Net zero supporting data'!T169*ttokg*SNEF))*NtoN2O*kgtoGg,"ERROR"))</f>
        <v>6.5954805991522667</v>
      </c>
      <c r="AD664" s="94">
        <f>IF('Net zero activities &amp; levers'!$C$9="Off",'Activity data'!AW47*ttokg*SNEF*NtoN2O*kgtoGg,IF('Net zero activities &amp; levers'!$C$9="On",(('Net zero supporting data'!U157*ttokg*'Net zero supporting data'!U181)+('Net zero supporting data'!U169*ttokg*SNEF))*NtoN2O*kgtoGg,"ERROR"))</f>
        <v>6.5945145730271486</v>
      </c>
      <c r="AE664" s="94">
        <f>IF('Net zero activities &amp; levers'!$C$9="Off",'Activity data'!AX47*ttokg*SNEF*NtoN2O*kgtoGg,IF('Net zero activities &amp; levers'!$C$9="On",(('Net zero supporting data'!V157*ttokg*'Net zero supporting data'!V181)+('Net zero supporting data'!V169*ttokg*SNEF))*NtoN2O*kgtoGg,"ERROR"))</f>
        <v>6.5925479257498747</v>
      </c>
      <c r="AF664" s="94">
        <f>IF('Net zero activities &amp; levers'!$C$9="Off",'Activity data'!AY47*ttokg*SNEF*NtoN2O*kgtoGg,IF('Net zero activities &amp; levers'!$C$9="On",(('Net zero supporting data'!W157*ttokg*'Net zero supporting data'!W181)+('Net zero supporting data'!W169*ttokg*SNEF))*NtoN2O*kgtoGg,"ERROR"))</f>
        <v>6.5906472764247885</v>
      </c>
      <c r="AG664" s="94">
        <f>IF('Net zero activities &amp; levers'!$C$9="Off",'Activity data'!AZ47*ttokg*SNEF*NtoN2O*kgtoGg,IF('Net zero activities &amp; levers'!$C$9="On",(('Net zero supporting data'!X157*ttokg*'Net zero supporting data'!X181)+('Net zero supporting data'!X169*ttokg*SNEF))*NtoN2O*kgtoGg,"ERROR"))</f>
        <v>6.5886772588458173</v>
      </c>
      <c r="AH664" s="94">
        <f>IF('Net zero activities &amp; levers'!$C$9="Off",'Activity data'!BA47*ttokg*SNEF*NtoN2O*kgtoGg,IF('Net zero activities &amp; levers'!$C$9="On",(('Net zero supporting data'!Y157*ttokg*'Net zero supporting data'!Y181)+('Net zero supporting data'!Y169*ttokg*SNEF))*NtoN2O*kgtoGg,"ERROR"))</f>
        <v>6.5864840426990678</v>
      </c>
      <c r="AI664" s="94">
        <f>IF('Net zero activities &amp; levers'!$C$9="Off",'Activity data'!BB47*ttokg*SNEF*NtoN2O*kgtoGg,IF('Net zero activities &amp; levers'!$C$9="On",(('Net zero supporting data'!Z157*ttokg*'Net zero supporting data'!Z181)+('Net zero supporting data'!Z169*ttokg*SNEF))*NtoN2O*kgtoGg,"ERROR"))</f>
        <v>6.5844155786350456</v>
      </c>
      <c r="AJ664" s="94">
        <f>IF('Net zero activities &amp; levers'!$C$9="Off",'Activity data'!BC47*ttokg*SNEF*NtoN2O*kgtoGg,IF('Net zero activities &amp; levers'!$C$9="On",(('Net zero supporting data'!AA157*ttokg*'Net zero supporting data'!AA181)+('Net zero supporting data'!AA169*ttokg*SNEF))*NtoN2O*kgtoGg,"ERROR"))</f>
        <v>6.5822701505167984</v>
      </c>
      <c r="AK664" s="94">
        <f>IF('Net zero activities &amp; levers'!$C$9="Off",'Activity data'!BD47*ttokg*SNEF*NtoN2O*kgtoGg,IF('Net zero activities &amp; levers'!$C$9="On",(('Net zero supporting data'!AB157*ttokg*'Net zero supporting data'!AB181)+('Net zero supporting data'!AB169*ttokg*SNEF))*NtoN2O*kgtoGg,"ERROR"))</f>
        <v>6.5800096624760016</v>
      </c>
      <c r="AL664" s="94">
        <f>IF('Net zero activities &amp; levers'!$C$9="Off",'Activity data'!BE47*ttokg*SNEF*NtoN2O*kgtoGg,IF('Net zero activities &amp; levers'!$C$9="On",(('Net zero supporting data'!AC157*ttokg*'Net zero supporting data'!AC181)+('Net zero supporting data'!AC169*ttokg*SNEF))*NtoN2O*kgtoGg,"ERROR"))</f>
        <v>6.5779218785415985</v>
      </c>
      <c r="AM664" s="94">
        <f>IF('Net zero activities &amp; levers'!$C$9="Off",'Activity data'!BF47*ttokg*SNEF*NtoN2O*kgtoGg,IF('Net zero activities &amp; levers'!$C$9="On",(('Net zero supporting data'!AD157*ttokg*'Net zero supporting data'!AD181)+('Net zero supporting data'!AD169*ttokg*SNEF))*NtoN2O*kgtoGg,"ERROR"))</f>
        <v>6.5758590585708045</v>
      </c>
      <c r="AN664" s="94">
        <f>IF('Net zero activities &amp; levers'!$C$9="Off",'Activity data'!BG47*ttokg*SNEF*NtoN2O*kgtoGg,IF('Net zero activities &amp; levers'!$C$9="On",(('Net zero supporting data'!AE157*ttokg*'Net zero supporting data'!AE181)+('Net zero supporting data'!AE169*ttokg*SNEF))*NtoN2O*kgtoGg,"ERROR"))</f>
        <v>6.5738200041774837</v>
      </c>
      <c r="AO664" s="94">
        <f>IF('Net zero activities &amp; levers'!$C$9="Off",'Activity data'!BH47*ttokg*SNEF*NtoN2O*kgtoGg,IF('Net zero activities &amp; levers'!$C$9="On",(('Net zero supporting data'!AF157*ttokg*'Net zero supporting data'!AF181)+('Net zero supporting data'!AF169*ttokg*SNEF))*NtoN2O*kgtoGg,"ERROR"))</f>
        <v>6.5717279509176141</v>
      </c>
      <c r="AP664" s="94">
        <f>IF('Net zero activities &amp; levers'!$C$9="Off",'Activity data'!BI47*ttokg*SNEF*NtoN2O*kgtoGg,IF('Net zero activities &amp; levers'!$C$9="On",(('Net zero supporting data'!AG157*ttokg*'Net zero supporting data'!AG181)+('Net zero supporting data'!AG169*ttokg*SNEF))*NtoN2O*kgtoGg,"ERROR"))</f>
        <v>6.5697660121399908</v>
      </c>
      <c r="AQ664" s="94">
        <f>IF('Net zero activities &amp; levers'!$C$9="Off",'Activity data'!BJ47*ttokg*SNEF*NtoN2O*kgtoGg,IF('Net zero activities &amp; levers'!$C$9="On",(('Net zero supporting data'!AH157*ttokg*'Net zero supporting data'!AH181)+('Net zero supporting data'!AH169*ttokg*SNEF))*NtoN2O*kgtoGg,"ERROR"))</f>
        <v>6.5677964767585859</v>
      </c>
      <c r="AR664" s="94">
        <f>IF('Net zero activities &amp; levers'!$C$9="Off",'Activity data'!BK47*ttokg*SNEF*NtoN2O*kgtoGg,IF('Net zero activities &amp; levers'!$C$9="On",(('Net zero supporting data'!AI157*ttokg*'Net zero supporting data'!AI181)+('Net zero supporting data'!AI169*ttokg*SNEF))*NtoN2O*kgtoGg,"ERROR"))</f>
        <v>6.5658191596470648</v>
      </c>
      <c r="AS664" s="94">
        <f>IF('Net zero activities &amp; levers'!$C$9="Off",'Activity data'!BL47*ttokg*SNEF*NtoN2O*kgtoGg,IF('Net zero activities &amp; levers'!$C$9="On",(('Net zero supporting data'!AJ157*ttokg*'Net zero supporting data'!AJ181)+('Net zero supporting data'!AJ169*ttokg*SNEF))*NtoN2O*kgtoGg,"ERROR"))</f>
        <v>6.5638262853025298</v>
      </c>
      <c r="AT664" s="94">
        <f>IF('Net zero activities &amp; levers'!$C$9="Off",'Activity data'!BM47*ttokg*SNEF*NtoN2O*kgtoGg,IF('Net zero activities &amp; levers'!$C$9="On",(('Net zero supporting data'!AK157*ttokg*'Net zero supporting data'!AK181)+('Net zero supporting data'!AK169*ttokg*SNEF))*NtoN2O*kgtoGg,"ERROR"))</f>
        <v>6.5618729804775473</v>
      </c>
      <c r="AU664" s="94">
        <f>IF('Net zero activities &amp; levers'!$C$9="Off",'Activity data'!BN47*ttokg*SNEF*NtoN2O*kgtoGg,IF('Net zero activities &amp; levers'!$C$9="On",(('Net zero supporting data'!AL157*ttokg*'Net zero supporting data'!AL181)+('Net zero supporting data'!AL169*ttokg*SNEF))*NtoN2O*kgtoGg,"ERROR"))</f>
        <v>6.561377910368746</v>
      </c>
      <c r="AV664" s="94">
        <f>IF('Net zero activities &amp; levers'!$C$9="Off",'Activity data'!BO47*ttokg*SNEF*NtoN2O*kgtoGg,IF('Net zero activities &amp; levers'!$C$9="On",(('Net zero supporting data'!AM157*ttokg*'Net zero supporting data'!AM181)+('Net zero supporting data'!AM169*ttokg*SNEF))*NtoN2O*kgtoGg,"ERROR"))</f>
        <v>6.5611086133274776</v>
      </c>
      <c r="AW664" s="94">
        <f>IF('Net zero activities &amp; levers'!$C$9="Off",'Activity data'!BP47*ttokg*SNEF*NtoN2O*kgtoGg,IF('Net zero activities &amp; levers'!$C$9="On",(('Net zero supporting data'!AN157*ttokg*'Net zero supporting data'!AN181)+('Net zero supporting data'!AN169*ttokg*SNEF))*NtoN2O*kgtoGg,"ERROR"))</f>
        <v>6.5607818169023533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4.3564961302001354E-2</v>
      </c>
      <c r="W665" s="94">
        <f>IF('Net zero activities &amp; levers'!$C$9="Off",'Activity data'!AP48*ttokg*SNEF*NtoN2O*kgtoGg,IF('Net zero activities &amp; levers'!$C$9="On",(('Net zero supporting data'!N158*ttokg*'Net zero supporting data'!N182)+('Net zero supporting data'!N170*ttokg*ONEF))*NtoN2O*kgtoGg,"ERROR"))</f>
        <v>4.3561837989488969E-2</v>
      </c>
      <c r="X665" s="94">
        <f>IF('Net zero activities &amp; levers'!$C$9="Off",'Activity data'!AQ48*ttokg*SNEF*NtoN2O*kgtoGg,IF('Net zero activities &amp; levers'!$C$9="On",(('Net zero supporting data'!O158*ttokg*'Net zero supporting data'!O182)+('Net zero supporting data'!O170*ttokg*ONEF))*NtoN2O*kgtoGg,"ERROR"))</f>
        <v>4.3558118064510654E-2</v>
      </c>
      <c r="Y665" s="94">
        <f>IF('Net zero activities &amp; levers'!$C$9="Off",'Activity data'!AR48*ttokg*SNEF*NtoN2O*kgtoGg,IF('Net zero activities &amp; levers'!$C$9="On",(('Net zero supporting data'!P158*ttokg*'Net zero supporting data'!P182)+('Net zero supporting data'!P170*ttokg*ONEF))*NtoN2O*kgtoGg,"ERROR"))</f>
        <v>4.3553447107669403E-2</v>
      </c>
      <c r="Z665" s="94">
        <f>IF('Net zero activities &amp; levers'!$C$9="Off",'Activity data'!AS48*ttokg*SNEF*NtoN2O*kgtoGg,IF('Net zero activities &amp; levers'!$C$9="On",(('Net zero supporting data'!Q158*ttokg*'Net zero supporting data'!Q182)+('Net zero supporting data'!Q170*ttokg*ONEF))*NtoN2O*kgtoGg,"ERROR"))</f>
        <v>4.3548301978233964E-2</v>
      </c>
      <c r="AA665" s="94">
        <f>IF('Net zero activities &amp; levers'!$C$9="Off",'Activity data'!AT48*ttokg*SNEF*NtoN2O*kgtoGg,IF('Net zero activities &amp; levers'!$C$9="On",(('Net zero supporting data'!R158*ttokg*'Net zero supporting data'!R182)+('Net zero supporting data'!R170*ttokg*ONEF))*NtoN2O*kgtoGg,"ERROR"))</f>
        <v>4.3542419716334671E-2</v>
      </c>
      <c r="AB665" s="94">
        <f>IF('Net zero activities &amp; levers'!$C$9="Off",'Activity data'!AU48*ttokg*SNEF*NtoN2O*kgtoGg,IF('Net zero activities &amp; levers'!$C$9="On",(('Net zero supporting data'!S158*ttokg*'Net zero supporting data'!S182)+('Net zero supporting data'!S170*ttokg*ONEF))*NtoN2O*kgtoGg,"ERROR"))</f>
        <v>4.3536565911458443E-2</v>
      </c>
      <c r="AC665" s="94">
        <f>IF('Net zero activities &amp; levers'!$C$9="Off",'Activity data'!AV48*ttokg*SNEF*NtoN2O*kgtoGg,IF('Net zero activities &amp; levers'!$C$9="On",(('Net zero supporting data'!T158*ttokg*'Net zero supporting data'!T182)+('Net zero supporting data'!T170*ttokg*ONEF))*NtoN2O*kgtoGg,"ERROR"))</f>
        <v>4.3530171954404978E-2</v>
      </c>
      <c r="AD665" s="94">
        <f>IF('Net zero activities &amp; levers'!$C$9="Off",'Activity data'!AW48*ttokg*SNEF*NtoN2O*kgtoGg,IF('Net zero activities &amp; levers'!$C$9="On",(('Net zero supporting data'!U158*ttokg*'Net zero supporting data'!U182)+('Net zero supporting data'!U170*ttokg*ONEF))*NtoN2O*kgtoGg,"ERROR"))</f>
        <v>4.3523796181979192E-2</v>
      </c>
      <c r="AE665" s="94">
        <f>IF('Net zero activities &amp; levers'!$C$9="Off",'Activity data'!AX48*ttokg*SNEF*NtoN2O*kgtoGg,IF('Net zero activities &amp; levers'!$C$9="On",(('Net zero supporting data'!V158*ttokg*'Net zero supporting data'!V182)+('Net zero supporting data'!V170*ttokg*ONEF))*NtoN2O*kgtoGg,"ERROR"))</f>
        <v>4.3510816309949178E-2</v>
      </c>
      <c r="AF665" s="94">
        <f>IF('Net zero activities &amp; levers'!$C$9="Off",'Activity data'!AY48*ttokg*SNEF*NtoN2O*kgtoGg,IF('Net zero activities &amp; levers'!$C$9="On",(('Net zero supporting data'!W158*ttokg*'Net zero supporting data'!W182)+('Net zero supporting data'!W170*ttokg*ONEF))*NtoN2O*kgtoGg,"ERROR"))</f>
        <v>4.3498272024403609E-2</v>
      </c>
      <c r="AG665" s="94">
        <f>IF('Net zero activities &amp; levers'!$C$9="Off",'Activity data'!AZ48*ttokg*SNEF*NtoN2O*kgtoGg,IF('Net zero activities &amp; levers'!$C$9="On",(('Net zero supporting data'!X158*ttokg*'Net zero supporting data'!X182)+('Net zero supporting data'!X170*ttokg*ONEF))*NtoN2O*kgtoGg,"ERROR"))</f>
        <v>4.3485269908382404E-2</v>
      </c>
      <c r="AH665" s="94">
        <f>IF('Net zero activities &amp; levers'!$C$9="Off",'Activity data'!BA48*ttokg*SNEF*NtoN2O*kgtoGg,IF('Net zero activities &amp; levers'!$C$9="On",(('Net zero supporting data'!Y158*ttokg*'Net zero supporting data'!Y182)+('Net zero supporting data'!Y170*ttokg*ONEF))*NtoN2O*kgtoGg,"ERROR"))</f>
        <v>4.3470794681813855E-2</v>
      </c>
      <c r="AI665" s="94">
        <f>IF('Net zero activities &amp; levers'!$C$9="Off",'Activity data'!BB48*ttokg*SNEF*NtoN2O*kgtoGg,IF('Net zero activities &amp; levers'!$C$9="On",(('Net zero supporting data'!Z158*ttokg*'Net zero supporting data'!Z182)+('Net zero supporting data'!Z170*ttokg*ONEF))*NtoN2O*kgtoGg,"ERROR"))</f>
        <v>4.3457142818991309E-2</v>
      </c>
      <c r="AJ665" s="94">
        <f>IF('Net zero activities &amp; levers'!$C$9="Off",'Activity data'!BC48*ttokg*SNEF*NtoN2O*kgtoGg,IF('Net zero activities &amp; levers'!$C$9="On",(('Net zero supporting data'!AA158*ttokg*'Net zero supporting data'!AA182)+('Net zero supporting data'!AA170*ttokg*ONEF))*NtoN2O*kgtoGg,"ERROR"))</f>
        <v>4.3442982993410872E-2</v>
      </c>
      <c r="AK665" s="94">
        <f>IF('Net zero activities &amp; levers'!$C$9="Off",'Activity data'!BD48*ttokg*SNEF*NtoN2O*kgtoGg,IF('Net zero activities &amp; levers'!$C$9="On",(('Net zero supporting data'!AB158*ttokg*'Net zero supporting data'!AB182)+('Net zero supporting data'!AB170*ttokg*ONEF))*NtoN2O*kgtoGg,"ERROR"))</f>
        <v>4.3428063772341617E-2</v>
      </c>
      <c r="AL665" s="94">
        <f>IF('Net zero activities &amp; levers'!$C$9="Off",'Activity data'!BE48*ttokg*SNEF*NtoN2O*kgtoGg,IF('Net zero activities &amp; levers'!$C$9="On",(('Net zero supporting data'!AC158*ttokg*'Net zero supporting data'!AC182)+('Net zero supporting data'!AC170*ttokg*ONEF))*NtoN2O*kgtoGg,"ERROR"))</f>
        <v>4.341428439837456E-2</v>
      </c>
      <c r="AM665" s="94">
        <f>IF('Net zero activities &amp; levers'!$C$9="Off",'Activity data'!BF48*ttokg*SNEF*NtoN2O*kgtoGg,IF('Net zero activities &amp; levers'!$C$9="On",(('Net zero supporting data'!AD158*ttokg*'Net zero supporting data'!AD182)+('Net zero supporting data'!AD170*ttokg*ONEF))*NtoN2O*kgtoGg,"ERROR"))</f>
        <v>4.3400669786567307E-2</v>
      </c>
      <c r="AN665" s="94">
        <f>IF('Net zero activities &amp; levers'!$C$9="Off",'Activity data'!BG48*ttokg*SNEF*NtoN2O*kgtoGg,IF('Net zero activities &amp; levers'!$C$9="On",(('Net zero supporting data'!AE158*ttokg*'Net zero supporting data'!AE182)+('Net zero supporting data'!AE170*ttokg*ONEF))*NtoN2O*kgtoGg,"ERROR"))</f>
        <v>4.3387212027571391E-2</v>
      </c>
      <c r="AO665" s="94">
        <f>IF('Net zero activities &amp; levers'!$C$9="Off",'Activity data'!BH48*ttokg*SNEF*NtoN2O*kgtoGg,IF('Net zero activities &amp; levers'!$C$9="On",(('Net zero supporting data'!AF158*ttokg*'Net zero supporting data'!AF182)+('Net zero supporting data'!AF170*ttokg*ONEF))*NtoN2O*kgtoGg,"ERROR"))</f>
        <v>4.3373404476056268E-2</v>
      </c>
      <c r="AP665" s="94">
        <f>IF('Net zero activities &amp; levers'!$C$9="Off",'Activity data'!BI48*ttokg*SNEF*NtoN2O*kgtoGg,IF('Net zero activities &amp; levers'!$C$9="On",(('Net zero supporting data'!AG158*ttokg*'Net zero supporting data'!AG182)+('Net zero supporting data'!AG170*ttokg*ONEF))*NtoN2O*kgtoGg,"ERROR"))</f>
        <v>4.3360455680123942E-2</v>
      </c>
      <c r="AQ665" s="94">
        <f>IF('Net zero activities &amp; levers'!$C$9="Off",'Activity data'!BJ48*ttokg*SNEF*NtoN2O*kgtoGg,IF('Net zero activities &amp; levers'!$C$9="On",(('Net zero supporting data'!AH158*ttokg*'Net zero supporting data'!AH182)+('Net zero supporting data'!AH170*ttokg*ONEF))*NtoN2O*kgtoGg,"ERROR"))</f>
        <v>4.3347456746606679E-2</v>
      </c>
      <c r="AR665" s="94">
        <f>IF('Net zero activities &amp; levers'!$C$9="Off",'Activity data'!BK48*ttokg*SNEF*NtoN2O*kgtoGg,IF('Net zero activities &amp; levers'!$C$9="On",(('Net zero supporting data'!AI158*ttokg*'Net zero supporting data'!AI182)+('Net zero supporting data'!AI170*ttokg*ONEF))*NtoN2O*kgtoGg,"ERROR"))</f>
        <v>4.3334406453670642E-2</v>
      </c>
      <c r="AS665" s="94">
        <f>IF('Net zero activities &amp; levers'!$C$9="Off",'Activity data'!BL48*ttokg*SNEF*NtoN2O*kgtoGg,IF('Net zero activities &amp; levers'!$C$9="On",(('Net zero supporting data'!AJ158*ttokg*'Net zero supporting data'!AJ182)+('Net zero supporting data'!AJ170*ttokg*ONEF))*NtoN2O*kgtoGg,"ERROR"))</f>
        <v>4.3321253482996702E-2</v>
      </c>
      <c r="AT665" s="94">
        <f>IF('Net zero activities &amp; levers'!$C$9="Off",'Activity data'!BM48*ttokg*SNEF*NtoN2O*kgtoGg,IF('Net zero activities &amp; levers'!$C$9="On",(('Net zero supporting data'!AK158*ttokg*'Net zero supporting data'!AK182)+('Net zero supporting data'!AK170*ttokg*ONEF))*NtoN2O*kgtoGg,"ERROR"))</f>
        <v>4.3308361671151811E-2</v>
      </c>
      <c r="AU665" s="94">
        <f>IF('Net zero activities &amp; levers'!$C$9="Off",'Activity data'!BN48*ttokg*SNEF*NtoN2O*kgtoGg,IF('Net zero activities &amp; levers'!$C$9="On",(('Net zero supporting data'!AL158*ttokg*'Net zero supporting data'!AL182)+('Net zero supporting data'!AL170*ttokg*ONEF))*NtoN2O*kgtoGg,"ERROR"))</f>
        <v>4.3305094208433745E-2</v>
      </c>
      <c r="AV665" s="94">
        <f>IF('Net zero activities &amp; levers'!$C$9="Off",'Activity data'!BO48*ttokg*SNEF*NtoN2O*kgtoGg,IF('Net zero activities &amp; levers'!$C$9="On",(('Net zero supporting data'!AM158*ttokg*'Net zero supporting data'!AM182)+('Net zero supporting data'!AM170*ttokg*ONEF))*NtoN2O*kgtoGg,"ERROR"))</f>
        <v>4.3303316847961369E-2</v>
      </c>
      <c r="AW665" s="94">
        <f>IF('Net zero activities &amp; levers'!$C$9="Off",'Activity data'!BP48*ttokg*SNEF*NtoN2O*kgtoGg,IF('Net zero activities &amp; levers'!$C$9="On",(('Net zero supporting data'!AN158*ttokg*'Net zero supporting data'!AN182)+('Net zero supporting data'!AN170*ttokg*ONEF))*NtoN2O*kgtoGg,"ERROR"))</f>
        <v>4.3301159991555531E-2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2.9920831317593892</v>
      </c>
      <c r="W666" s="27">
        <f t="shared" si="144"/>
        <v>2.9956160654028894</v>
      </c>
      <c r="X666" s="27">
        <f t="shared" si="144"/>
        <v>2.999823856987974</v>
      </c>
      <c r="Y666" s="27">
        <f t="shared" si="144"/>
        <v>3.0051074078675009</v>
      </c>
      <c r="Z666" s="27">
        <f t="shared" si="144"/>
        <v>3.0109273188788133</v>
      </c>
      <c r="AA666" s="27">
        <f t="shared" si="144"/>
        <v>3.0175810369686715</v>
      </c>
      <c r="AB666" s="27">
        <f t="shared" si="144"/>
        <v>3.024202565908769</v>
      </c>
      <c r="AC666" s="27">
        <f t="shared" si="144"/>
        <v>3.0314350877584868</v>
      </c>
      <c r="AD666" s="27">
        <f t="shared" si="144"/>
        <v>3.0386470400741876</v>
      </c>
      <c r="AE666" s="27">
        <f t="shared" si="144"/>
        <v>3.0533292168981085</v>
      </c>
      <c r="AF666" s="27">
        <f t="shared" si="144"/>
        <v>3.0675186802521446</v>
      </c>
      <c r="AG666" s="27">
        <f t="shared" si="144"/>
        <v>3.0822260183574164</v>
      </c>
      <c r="AH666" s="27">
        <f t="shared" si="144"/>
        <v>3.0985996648428551</v>
      </c>
      <c r="AI666" s="27">
        <f t="shared" si="144"/>
        <v>3.1140419637709953</v>
      </c>
      <c r="AJ666" s="27">
        <f t="shared" si="144"/>
        <v>3.1300588445605206</v>
      </c>
      <c r="AK666" s="27">
        <f t="shared" si="144"/>
        <v>3.1469347152399401</v>
      </c>
      <c r="AL666" s="27">
        <f t="shared" si="144"/>
        <v>3.162521248345938</v>
      </c>
      <c r="AM666" s="27">
        <f t="shared" si="144"/>
        <v>3.177921410803688</v>
      </c>
      <c r="AN666" s="27">
        <f t="shared" si="144"/>
        <v>3.1931441492694401</v>
      </c>
      <c r="AO666" s="27">
        <f t="shared" si="144"/>
        <v>3.2087625553971719</v>
      </c>
      <c r="AP666" s="27">
        <f t="shared" si="144"/>
        <v>3.2234095805061624</v>
      </c>
      <c r="AQ666" s="27">
        <f t="shared" si="144"/>
        <v>3.2381133187234368</v>
      </c>
      <c r="AR666" s="27">
        <f t="shared" si="144"/>
        <v>3.2528751521257839</v>
      </c>
      <c r="AS666" s="27">
        <f t="shared" si="144"/>
        <v>3.2677531294084665</v>
      </c>
      <c r="AT666" s="27">
        <f t="shared" si="144"/>
        <v>3.2823356969907755</v>
      </c>
      <c r="AU666" s="27">
        <f t="shared" si="144"/>
        <v>3.2860316860792262</v>
      </c>
      <c r="AV666" s="27">
        <f t="shared" si="144"/>
        <v>3.2880421466349921</v>
      </c>
      <c r="AW666" s="27">
        <f t="shared" si="144"/>
        <v>3.2904818738573378</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0.32597623656611813</v>
      </c>
      <c r="V667" s="94">
        <f>IF('Net zero activities &amp; levers'!$C$9="Off",'Activity data'!AO50*ManureNEF*NtoN2O*kgtoGg,IF('Net zero activities &amp; levers'!$C$9="On",(('Net zero supporting data'!M159*'Net zero supporting data'!M183)+('Net zero supporting data'!M171*ManureNEF))*NtoN2O*kgtoGg,"ERROR"))</f>
        <v>0.32669963700008048</v>
      </c>
      <c r="W667" s="94">
        <f>IF('Net zero activities &amp; levers'!$C$9="Off",'Activity data'!AP50*ManureNEF*NtoN2O*kgtoGg,IF('Net zero activities &amp; levers'!$C$9="On",(('Net zero supporting data'!N159*'Net zero supporting data'!N183)+('Net zero supporting data'!N171*ManureNEF))*NtoN2O*kgtoGg,"ERROR"))</f>
        <v>0.32769408884254947</v>
      </c>
      <c r="X667" s="94">
        <f>IF('Net zero activities &amp; levers'!$C$9="Off",'Activity data'!AQ50*ManureNEF*NtoN2O*kgtoGg,IF('Net zero activities &amp; levers'!$C$9="On",(('Net zero supporting data'!O159*'Net zero supporting data'!O183)+('Net zero supporting data'!O171*ManureNEF))*NtoN2O*kgtoGg,"ERROR"))</f>
        <v>0.32908091691708596</v>
      </c>
      <c r="Y667" s="94">
        <f>IF('Net zero activities &amp; levers'!$C$9="Off",'Activity data'!AR50*ManureNEF*NtoN2O*kgtoGg,IF('Net zero activities &amp; levers'!$C$9="On",(('Net zero supporting data'!P159*'Net zero supporting data'!P183)+('Net zero supporting data'!P171*ManureNEF))*NtoN2O*kgtoGg,"ERROR"))</f>
        <v>0.33048218535590351</v>
      </c>
      <c r="Z667" s="94">
        <f>IF('Net zero activities &amp; levers'!$C$9="Off",'Activity data'!AS50*ManureNEF*NtoN2O*kgtoGg,IF('Net zero activities &amp; levers'!$C$9="On",(('Net zero supporting data'!Q159*'Net zero supporting data'!Q183)+('Net zero supporting data'!Q171*ManureNEF))*NtoN2O*kgtoGg,"ERROR"))</f>
        <v>0.33219997258327627</v>
      </c>
      <c r="AA667" s="94">
        <f>IF('Net zero activities &amp; levers'!$C$9="Off",'Activity data'!AT50*ManureNEF*NtoN2O*kgtoGg,IF('Net zero activities &amp; levers'!$C$9="On",(('Net zero supporting data'!R159*'Net zero supporting data'!R183)+('Net zero supporting data'!R171*ManureNEF))*NtoN2O*kgtoGg,"ERROR"))</f>
        <v>0.33396502638692988</v>
      </c>
      <c r="AB667" s="94">
        <f>IF('Net zero activities &amp; levers'!$C$9="Off",'Activity data'!AU50*ManureNEF*NtoN2O*kgtoGg,IF('Net zero activities &amp; levers'!$C$9="On",(('Net zero supporting data'!S159*'Net zero supporting data'!S183)+('Net zero supporting data'!S171*ManureNEF))*NtoN2O*kgtoGg,"ERROR"))</f>
        <v>0.3359787314923427</v>
      </c>
      <c r="AC667" s="94">
        <f>IF('Net zero activities &amp; levers'!$C$9="Off",'Activity data'!AV50*ManureNEF*NtoN2O*kgtoGg,IF('Net zero activities &amp; levers'!$C$9="On",(('Net zero supporting data'!T159*'Net zero supporting data'!T183)+('Net zero supporting data'!T171*ManureNEF))*NtoN2O*kgtoGg,"ERROR"))</f>
        <v>0.3380423415403031</v>
      </c>
      <c r="AD667" s="94">
        <f>IF('Net zero activities &amp; levers'!$C$9="Off",'Activity data'!AW50*ManureNEF*NtoN2O*kgtoGg,IF('Net zero activities &amp; levers'!$C$9="On",(('Net zero supporting data'!U159*'Net zero supporting data'!U183)+('Net zero supporting data'!U171*ManureNEF))*NtoN2O*kgtoGg,"ERROR"))</f>
        <v>0.34240937791750115</v>
      </c>
      <c r="AE667" s="94">
        <f>IF('Net zero activities &amp; levers'!$C$9="Off",'Activity data'!AX50*ManureNEF*NtoN2O*kgtoGg,IF('Net zero activities &amp; levers'!$C$9="On",(('Net zero supporting data'!V159*'Net zero supporting data'!V183)+('Net zero supporting data'!V171*ManureNEF))*NtoN2O*kgtoGg,"ERROR"))</f>
        <v>0.34673617337200874</v>
      </c>
      <c r="AF667" s="94">
        <f>IF('Net zero activities &amp; levers'!$C$9="Off",'Activity data'!AY50*ManureNEF*NtoN2O*kgtoGg,IF('Net zero activities &amp; levers'!$C$9="On",(('Net zero supporting data'!W159*'Net zero supporting data'!W183)+('Net zero supporting data'!W171*ManureNEF))*NtoN2O*kgtoGg,"ERROR"))</f>
        <v>0.35135697598400939</v>
      </c>
      <c r="AG667" s="94">
        <f>IF('Net zero activities &amp; levers'!$C$9="Off",'Activity data'!AZ50*ManureNEF*NtoN2O*kgtoGg,IF('Net zero activities &amp; levers'!$C$9="On",(('Net zero supporting data'!X159*'Net zero supporting data'!X183)+('Net zero supporting data'!X171*ManureNEF))*NtoN2O*kgtoGg,"ERROR"))</f>
        <v>0.35668385844634987</v>
      </c>
      <c r="AH667" s="94">
        <f>IF('Net zero activities &amp; levers'!$C$9="Off",'Activity data'!BA50*ManureNEF*NtoN2O*kgtoGg,IF('Net zero activities &amp; levers'!$C$9="On",(('Net zero supporting data'!Y159*'Net zero supporting data'!Y183)+('Net zero supporting data'!Y171*ManureNEF))*NtoN2O*kgtoGg,"ERROR"))</f>
        <v>0.36183388664803473</v>
      </c>
      <c r="AI667" s="94">
        <f>IF('Net zero activities &amp; levers'!$C$9="Off",'Activity data'!BB50*ManureNEF*NtoN2O*kgtoGg,IF('Net zero activities &amp; levers'!$C$9="On",(('Net zero supporting data'!Z159*'Net zero supporting data'!Z183)+('Net zero supporting data'!Z171*ManureNEF))*NtoN2O*kgtoGg,"ERROR"))</f>
        <v>0.36717393728353659</v>
      </c>
      <c r="AJ667" s="94">
        <f>IF('Net zero activities &amp; levers'!$C$9="Off",'Activity data'!BC50*ManureNEF*NtoN2O*kgtoGg,IF('Net zero activities &amp; levers'!$C$9="On",(('Net zero supporting data'!AA159*'Net zero supporting data'!AA183)+('Net zero supporting data'!AA171*ManureNEF))*NtoN2O*kgtoGg,"ERROR"))</f>
        <v>0.37298827155953246</v>
      </c>
      <c r="AK667" s="94">
        <f>IF('Net zero activities &amp; levers'!$C$9="Off",'Activity data'!BD50*ManureNEF*NtoN2O*kgtoGg,IF('Net zero activities &amp; levers'!$C$9="On",(('Net zero supporting data'!AB159*'Net zero supporting data'!AB183)+('Net zero supporting data'!AB171*ManureNEF))*NtoN2O*kgtoGg,"ERROR"))</f>
        <v>0.37848018465288702</v>
      </c>
      <c r="AL667" s="94">
        <f>IF('Net zero activities &amp; levers'!$C$9="Off",'Activity data'!BE50*ManureNEF*NtoN2O*kgtoGg,IF('Net zero activities &amp; levers'!$C$9="On",(('Net zero supporting data'!AC159*'Net zero supporting data'!AC183)+('Net zero supporting data'!AC171*ManureNEF))*NtoN2O*kgtoGg,"ERROR"))</f>
        <v>0.38405022698338281</v>
      </c>
      <c r="AM667" s="94">
        <f>IF('Net zero activities &amp; levers'!$C$9="Off",'Activity data'!BF50*ManureNEF*NtoN2O*kgtoGg,IF('Net zero activities &amp; levers'!$C$9="On",(('Net zero supporting data'!AD159*'Net zero supporting data'!AD183)+('Net zero supporting data'!AD171*ManureNEF))*NtoN2O*kgtoGg,"ERROR"))</f>
        <v>0.38969969690443573</v>
      </c>
      <c r="AN667" s="94">
        <f>IF('Net zero activities &amp; levers'!$C$9="Off",'Activity data'!BG50*ManureNEF*NtoN2O*kgtoGg,IF('Net zero activities &amp; levers'!$C$9="On",(('Net zero supporting data'!AE159*'Net zero supporting data'!AE183)+('Net zero supporting data'!AE171*ManureNEF))*NtoN2O*kgtoGg,"ERROR"))</f>
        <v>0.39551104991856234</v>
      </c>
      <c r="AO667" s="94">
        <f>IF('Net zero activities &amp; levers'!$C$9="Off",'Activity data'!BH50*ManureNEF*NtoN2O*kgtoGg,IF('Net zero activities &amp; levers'!$C$9="On",(('Net zero supporting data'!AF159*'Net zero supporting data'!AF183)+('Net zero supporting data'!AF171*ManureNEF))*NtoN2O*kgtoGg,"ERROR"))</f>
        <v>0.40107398201650862</v>
      </c>
      <c r="AP667" s="94">
        <f>IF('Net zero activities &amp; levers'!$C$9="Off",'Activity data'!BI50*ManureNEF*NtoN2O*kgtoGg,IF('Net zero activities &amp; levers'!$C$9="On",(('Net zero supporting data'!AG159*'Net zero supporting data'!AG183)+('Net zero supporting data'!AG171*ManureNEF))*NtoN2O*kgtoGg,"ERROR"))</f>
        <v>0.40680522922380336</v>
      </c>
      <c r="AQ667" s="94">
        <f>IF('Net zero activities &amp; levers'!$C$9="Off",'Activity data'!BJ50*ManureNEF*NtoN2O*kgtoGg,IF('Net zero activities &amp; levers'!$C$9="On",(('Net zero supporting data'!AH159*'Net zero supporting data'!AH183)+('Net zero supporting data'!AH171*ManureNEF))*NtoN2O*kgtoGg,"ERROR"))</f>
        <v>0.41270967779038581</v>
      </c>
      <c r="AR667" s="94">
        <f>IF('Net zero activities &amp; levers'!$C$9="Off",'Activity data'!BK50*ManureNEF*NtoN2O*kgtoGg,IF('Net zero activities &amp; levers'!$C$9="On",(('Net zero supporting data'!AI159*'Net zero supporting data'!AI183)+('Net zero supporting data'!AI171*ManureNEF))*NtoN2O*kgtoGg,"ERROR"))</f>
        <v>0.41881789946779274</v>
      </c>
      <c r="AS667" s="94">
        <f>IF('Net zero activities &amp; levers'!$C$9="Off",'Activity data'!BL50*ManureNEF*NtoN2O*kgtoGg,IF('Net zero activities &amp; levers'!$C$9="On",(('Net zero supporting data'!AJ159*'Net zero supporting data'!AJ183)+('Net zero supporting data'!AJ171*ManureNEF))*NtoN2O*kgtoGg,"ERROR"))</f>
        <v>0.42479530255222547</v>
      </c>
      <c r="AT667" s="94">
        <f>IF('Net zero activities &amp; levers'!$C$9="Off",'Activity data'!BM50*ManureNEF*NtoN2O*kgtoGg,IF('Net zero activities &amp; levers'!$C$9="On",(('Net zero supporting data'!AK159*'Net zero supporting data'!AK183)+('Net zero supporting data'!AK171*ManureNEF))*NtoN2O*kgtoGg,"ERROR"))</f>
        <v>0.4258678570884521</v>
      </c>
      <c r="AU667" s="94">
        <f>IF('Net zero activities &amp; levers'!$C$9="Off",'Activity data'!BN50*ManureNEF*NtoN2O*kgtoGg,IF('Net zero activities &amp; levers'!$C$9="On",(('Net zero supporting data'!AL159*'Net zero supporting data'!AL183)+('Net zero supporting data'!AL171*ManureNEF))*NtoN2O*kgtoGg,"ERROR"))</f>
        <v>0.42618917461826755</v>
      </c>
      <c r="AV667" s="94">
        <f>IF('Net zero activities &amp; levers'!$C$9="Off",'Activity data'!BO50*ManureNEF*NtoN2O*kgtoGg,IF('Net zero activities &amp; levers'!$C$9="On",(('Net zero supporting data'!AM159*'Net zero supporting data'!AM183)+('Net zero supporting data'!AM171*ManureNEF))*NtoN2O*kgtoGg,"ERROR"))</f>
        <v>0.42673066696139056</v>
      </c>
      <c r="AW667" s="94">
        <f>IF('Net zero activities &amp; levers'!$C$9="Off",'Activity data'!BP50*ManureNEF*NtoN2O*kgtoGg,IF('Net zero activities &amp; levers'!$C$9="On",(('Net zero supporting data'!AN159*'Net zero supporting data'!AN183)+('Net zero supporting data'!AN171*ManureNEF))*NtoN2O*kgtoGg,"ERROR"))</f>
        <v>0.42704399137945392</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0.95314498551395777</v>
      </c>
      <c r="V668" s="94">
        <f>IF('Net zero activities &amp; levers'!$C$9="Off",'Activity data'!AO51*ManureNEF*NtoN2O*kgtoGg,IF('Net zero activities &amp; levers'!$C$9="On",(('Net zero supporting data'!M160*'Net zero supporting data'!M183)+('Net zero supporting data'!M172*ManureNEF))*NtoN2O*kgtoGg,"ERROR"))</f>
        <v>0.95526018723360828</v>
      </c>
      <c r="W668" s="94">
        <f>IF('Net zero activities &amp; levers'!$C$9="Off",'Activity data'!AP51*ManureNEF*NtoN2O*kgtoGg,IF('Net zero activities &amp; levers'!$C$9="On",(('Net zero supporting data'!N160*'Net zero supporting data'!N183)+('Net zero supporting data'!N172*ManureNEF))*NtoN2O*kgtoGg,"ERROR"))</f>
        <v>0.95816793534730293</v>
      </c>
      <c r="X668" s="94">
        <f>IF('Net zero activities &amp; levers'!$C$9="Off",'Activity data'!AQ51*ManureNEF*NtoN2O*kgtoGg,IF('Net zero activities &amp; levers'!$C$9="On",(('Net zero supporting data'!O160*'Net zero supporting data'!O183)+('Net zero supporting data'!O172*ManureNEF))*NtoN2O*kgtoGg,"ERROR"))</f>
        <v>0.96222298009209484</v>
      </c>
      <c r="Y668" s="94">
        <f>IF('Net zero activities &amp; levers'!$C$9="Off",'Activity data'!AR51*ManureNEF*NtoN2O*kgtoGg,IF('Net zero activities &amp; levers'!$C$9="On",(('Net zero supporting data'!P160*'Net zero supporting data'!P183)+('Net zero supporting data'!P172*ManureNEF))*NtoN2O*kgtoGg,"ERROR"))</f>
        <v>0.96632024803986749</v>
      </c>
      <c r="Z668" s="94">
        <f>IF('Net zero activities &amp; levers'!$C$9="Off",'Activity data'!AS51*ManureNEF*NtoN2O*kgtoGg,IF('Net zero activities &amp; levers'!$C$9="On",(('Net zero supporting data'!Q160*'Net zero supporting data'!Q183)+('Net zero supporting data'!Q172*ManureNEF))*NtoN2O*kgtoGg,"ERROR"))</f>
        <v>0.97134300767166737</v>
      </c>
      <c r="AA668" s="94">
        <f>IF('Net zero activities &amp; levers'!$C$9="Off",'Activity data'!AT51*ManureNEF*NtoN2O*kgtoGg,IF('Net zero activities &amp; levers'!$C$9="On",(('Net zero supporting data'!R160*'Net zero supporting data'!R183)+('Net zero supporting data'!R172*ManureNEF))*NtoN2O*kgtoGg,"ERROR"))</f>
        <v>0.97650397339063155</v>
      </c>
      <c r="AB668" s="94">
        <f>IF('Net zero activities &amp; levers'!$C$9="Off",'Activity data'!AU51*ManureNEF*NtoN2O*kgtoGg,IF('Net zero activities &amp; levers'!$C$9="On",(('Net zero supporting data'!S160*'Net zero supporting data'!S183)+('Net zero supporting data'!S172*ManureNEF))*NtoN2O*kgtoGg,"ERROR"))</f>
        <v>0.98239198824639784</v>
      </c>
      <c r="AC668" s="94">
        <f>IF('Net zero activities &amp; levers'!$C$9="Off",'Activity data'!AV51*ManureNEF*NtoN2O*kgtoGg,IF('Net zero activities &amp; levers'!$C$9="On",(('Net zero supporting data'!T160*'Net zero supporting data'!T183)+('Net zero supporting data'!T172*ManureNEF))*NtoN2O*kgtoGg,"ERROR"))</f>
        <v>0.98842592369515803</v>
      </c>
      <c r="AD668" s="94">
        <f>IF('Net zero activities &amp; levers'!$C$9="Off",'Activity data'!AW51*ManureNEF*NtoN2O*kgtoGg,IF('Net zero activities &amp; levers'!$C$9="On",(('Net zero supporting data'!U160*'Net zero supporting data'!U183)+('Net zero supporting data'!U172*ManureNEF))*NtoN2O*kgtoGg,"ERROR"))</f>
        <v>1.0011950103878902</v>
      </c>
      <c r="AE668" s="94">
        <f>IF('Net zero activities &amp; levers'!$C$9="Off",'Activity data'!AX51*ManureNEF*NtoN2O*kgtoGg,IF('Net zero activities &amp; levers'!$C$9="On",(('Net zero supporting data'!V160*'Net zero supporting data'!V183)+('Net zero supporting data'!V172*ManureNEF))*NtoN2O*kgtoGg,"ERROR"))</f>
        <v>1.0138464337991548</v>
      </c>
      <c r="AF668" s="94">
        <f>IF('Net zero activities &amp; levers'!$C$9="Off",'Activity data'!AY51*ManureNEF*NtoN2O*kgtoGg,IF('Net zero activities &amp; levers'!$C$9="On",(('Net zero supporting data'!W160*'Net zero supporting data'!W183)+('Net zero supporting data'!W172*ManureNEF))*NtoN2O*kgtoGg,"ERROR"))</f>
        <v>1.027357525543368</v>
      </c>
      <c r="AG668" s="94">
        <f>IF('Net zero activities &amp; levers'!$C$9="Off",'Activity data'!AZ51*ManureNEF*NtoN2O*kgtoGg,IF('Net zero activities &amp; levers'!$C$9="On",(('Net zero supporting data'!X160*'Net zero supporting data'!X183)+('Net zero supporting data'!X172*ManureNEF))*NtoN2O*kgtoGg,"ERROR"))</f>
        <v>1.0429331741271022</v>
      </c>
      <c r="AH668" s="94">
        <f>IF('Net zero activities &amp; levers'!$C$9="Off",'Activity data'!BA51*ManureNEF*NtoN2O*kgtoGg,IF('Net zero activities &amp; levers'!$C$9="On",(('Net zero supporting data'!Y160*'Net zero supporting data'!Y183)+('Net zero supporting data'!Y172*ManureNEF))*NtoN2O*kgtoGg,"ERROR"))</f>
        <v>1.0579917060231707</v>
      </c>
      <c r="AI668" s="94">
        <f>IF('Net zero activities &amp; levers'!$C$9="Off",'Activity data'!BB51*ManureNEF*NtoN2O*kgtoGg,IF('Net zero activities &amp; levers'!$C$9="On",(('Net zero supporting data'!Z160*'Net zero supporting data'!Z183)+('Net zero supporting data'!Z172*ManureNEF))*NtoN2O*kgtoGg,"ERROR"))</f>
        <v>1.0736058579602454</v>
      </c>
      <c r="AJ668" s="94">
        <f>IF('Net zero activities &amp; levers'!$C$9="Off",'Activity data'!BC51*ManureNEF*NtoN2O*kgtoGg,IF('Net zero activities &amp; levers'!$C$9="On",(('Net zero supporting data'!AA160*'Net zero supporting data'!AA183)+('Net zero supporting data'!AA172*ManureNEF))*NtoN2O*kgtoGg,"ERROR"))</f>
        <v>1.0906068013960208</v>
      </c>
      <c r="AK668" s="94">
        <f>IF('Net zero activities &amp; levers'!$C$9="Off",'Activity data'!BD51*ManureNEF*NtoN2O*kgtoGg,IF('Net zero activities &amp; levers'!$C$9="On",(('Net zero supporting data'!AB160*'Net zero supporting data'!AB183)+('Net zero supporting data'!AB172*ManureNEF))*NtoN2O*kgtoGg,"ERROR"))</f>
        <v>1.1066649947200229</v>
      </c>
      <c r="AL668" s="94">
        <f>IF('Net zero activities &amp; levers'!$C$9="Off",'Activity data'!BE51*ManureNEF*NtoN2O*kgtoGg,IF('Net zero activities &amp; levers'!$C$9="On",(('Net zero supporting data'!AC160*'Net zero supporting data'!AC183)+('Net zero supporting data'!AC172*ManureNEF))*NtoN2O*kgtoGg,"ERROR"))</f>
        <v>1.1229516356492486</v>
      </c>
      <c r="AM668" s="94">
        <f>IF('Net zero activities &amp; levers'!$C$9="Off",'Activity data'!BF51*ManureNEF*NtoN2O*kgtoGg,IF('Net zero activities &amp; levers'!$C$9="On",(('Net zero supporting data'!AD160*'Net zero supporting data'!AD183)+('Net zero supporting data'!AD172*ManureNEF))*NtoN2O*kgtoGg,"ERROR"))</f>
        <v>1.1394705205311262</v>
      </c>
      <c r="AN668" s="94">
        <f>IF('Net zero activities &amp; levers'!$C$9="Off",'Activity data'!BG51*ManureNEF*NtoN2O*kgtoGg,IF('Net zero activities &amp; levers'!$C$9="On",(('Net zero supporting data'!AE160*'Net zero supporting data'!AE183)+('Net zero supporting data'!AE172*ManureNEF))*NtoN2O*kgtoGg,"ERROR"))</f>
        <v>1.1564627468443551</v>
      </c>
      <c r="AO668" s="94">
        <f>IF('Net zero activities &amp; levers'!$C$9="Off",'Activity data'!BH51*ManureNEF*NtoN2O*kgtoGg,IF('Net zero activities &amp; levers'!$C$9="On",(('Net zero supporting data'!AF160*'Net zero supporting data'!AF183)+('Net zero supporting data'!AF172*ManureNEF))*NtoN2O*kgtoGg,"ERROR"))</f>
        <v>1.1727285976614799</v>
      </c>
      <c r="AP668" s="94">
        <f>IF('Net zero activities &amp; levers'!$C$9="Off",'Activity data'!BI51*ManureNEF*NtoN2O*kgtoGg,IF('Net zero activities &amp; levers'!$C$9="On",(('Net zero supporting data'!AG160*'Net zero supporting data'!AG183)+('Net zero supporting data'!AG172*ManureNEF))*NtoN2O*kgtoGg,"ERROR"))</f>
        <v>1.1894865969374968</v>
      </c>
      <c r="AQ668" s="94">
        <f>IF('Net zero activities &amp; levers'!$C$9="Off",'Activity data'!BJ51*ManureNEF*NtoN2O*kgtoGg,IF('Net zero activities &amp; levers'!$C$9="On",(('Net zero supporting data'!AH160*'Net zero supporting data'!AH183)+('Net zero supporting data'!AH172*ManureNEF))*NtoN2O*kgtoGg,"ERROR"))</f>
        <v>1.2067510319243755</v>
      </c>
      <c r="AR668" s="94">
        <f>IF('Net zero activities &amp; levers'!$C$9="Off",'Activity data'!BK51*ManureNEF*NtoN2O*kgtoGg,IF('Net zero activities &amp; levers'!$C$9="On",(('Net zero supporting data'!AI160*'Net zero supporting data'!AI183)+('Net zero supporting data'!AI172*ManureNEF))*NtoN2O*kgtoGg,"ERROR"))</f>
        <v>1.2246112935298172</v>
      </c>
      <c r="AS668" s="94">
        <f>IF('Net zero activities &amp; levers'!$C$9="Off",'Activity data'!BL51*ManureNEF*NtoN2O*kgtoGg,IF('Net zero activities &amp; levers'!$C$9="On",(('Net zero supporting data'!AJ160*'Net zero supporting data'!AJ183)+('Net zero supporting data'!AJ172*ManureNEF))*NtoN2O*kgtoGg,"ERROR"))</f>
        <v>1.2420890453939994</v>
      </c>
      <c r="AT668" s="94">
        <f>IF('Net zero activities &amp; levers'!$C$9="Off",'Activity data'!BM51*ManureNEF*NtoN2O*kgtoGg,IF('Net zero activities &amp; levers'!$C$9="On",(('Net zero supporting data'!AK160*'Net zero supporting data'!AK183)+('Net zero supporting data'!AK172*ManureNEF))*NtoN2O*kgtoGg,"ERROR"))</f>
        <v>1.24522516350084</v>
      </c>
      <c r="AU668" s="94">
        <f>IF('Net zero activities &amp; levers'!$C$9="Off",'Activity data'!BN51*ManureNEF*NtoN2O*kgtoGg,IF('Net zero activities &amp; levers'!$C$9="On",(('Net zero supporting data'!AL160*'Net zero supporting data'!AL183)+('Net zero supporting data'!AL172*ManureNEF))*NtoN2O*kgtoGg,"ERROR"))</f>
        <v>1.2461646865640166</v>
      </c>
      <c r="AV668" s="94">
        <f>IF('Net zero activities &amp; levers'!$C$9="Off",'Activity data'!BO51*ManureNEF*NtoN2O*kgtoGg,IF('Net zero activities &amp; levers'!$C$9="On",(('Net zero supporting data'!AM160*'Net zero supporting data'!AM183)+('Net zero supporting data'!AM172*ManureNEF))*NtoN2O*kgtoGg,"ERROR"))</f>
        <v>1.2477479943442977</v>
      </c>
      <c r="AW668" s="94">
        <f>IF('Net zero activities &amp; levers'!$C$9="Off",'Activity data'!BP51*ManureNEF*NtoN2O*kgtoGg,IF('Net zero activities &amp; levers'!$C$9="On",(('Net zero supporting data'!AN160*'Net zero supporting data'!AN183)+('Net zero supporting data'!AN172*ManureNEF))*NtoN2O*kgtoGg,"ERROR"))</f>
        <v>1.248664145782397</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5.0987882526188445E-2</v>
      </c>
      <c r="V669" s="94">
        <f>IF('Net zero activities &amp; levers'!$C$9="Off",'Activity data'!AO52*ManureNEF*NtoN2O*kgtoGg,IF('Net zero activities &amp; levers'!$C$9="On",(('Net zero supporting data'!M161*'Net zero supporting data'!M183)+('Net zero supporting data'!M173*ManureNEF))*NtoN2O*kgtoGg,"ERROR"))</f>
        <v>5.1101033891867161E-2</v>
      </c>
      <c r="W669" s="94">
        <f>IF('Net zero activities &amp; levers'!$C$9="Off",'Activity data'!AP52*ManureNEF*NtoN2O*kgtoGg,IF('Net zero activities &amp; levers'!$C$9="On",(('Net zero supporting data'!N161*'Net zero supporting data'!N183)+('Net zero supporting data'!N173*ManureNEF))*NtoN2O*kgtoGg,"ERROR"))</f>
        <v>5.1256582020945206E-2</v>
      </c>
      <c r="X669" s="94">
        <f>IF('Net zero activities &amp; levers'!$C$9="Off",'Activity data'!AQ52*ManureNEF*NtoN2O*kgtoGg,IF('Net zero activities &amp; levers'!$C$9="On",(('Net zero supporting data'!O161*'Net zero supporting data'!O183)+('Net zero supporting data'!O173*ManureNEF))*NtoN2O*kgtoGg,"ERROR"))</f>
        <v>5.1473504050886305E-2</v>
      </c>
      <c r="Y669" s="94">
        <f>IF('Net zero activities &amp; levers'!$C$9="Off",'Activity data'!AR52*ManureNEF*NtoN2O*kgtoGg,IF('Net zero activities &amp; levers'!$C$9="On",(('Net zero supporting data'!P161*'Net zero supporting data'!P183)+('Net zero supporting data'!P173*ManureNEF))*NtoN2O*kgtoGg,"ERROR"))</f>
        <v>5.1692684784116205E-2</v>
      </c>
      <c r="Z669" s="94">
        <f>IF('Net zero activities &amp; levers'!$C$9="Off",'Activity data'!AS52*ManureNEF*NtoN2O*kgtoGg,IF('Net zero activities &amp; levers'!$C$9="On",(('Net zero supporting data'!Q161*'Net zero supporting data'!Q183)+('Net zero supporting data'!Q173*ManureNEF))*NtoN2O*kgtoGg,"ERROR"))</f>
        <v>5.1961374104162718E-2</v>
      </c>
      <c r="AA669" s="94">
        <f>IF('Net zero activities &amp; levers'!$C$9="Off",'Activity data'!AT52*ManureNEF*NtoN2O*kgtoGg,IF('Net zero activities &amp; levers'!$C$9="On",(('Net zero supporting data'!R161*'Net zero supporting data'!R183)+('Net zero supporting data'!R173*ManureNEF))*NtoN2O*kgtoGg,"ERROR"))</f>
        <v>5.2237456670613344E-2</v>
      </c>
      <c r="AB669" s="94">
        <f>IF('Net zero activities &amp; levers'!$C$9="Off",'Activity data'!AU52*ManureNEF*NtoN2O*kgtoGg,IF('Net zero activities &amp; levers'!$C$9="On",(('Net zero supporting data'!S161*'Net zero supporting data'!S183)+('Net zero supporting data'!S173*ManureNEF))*NtoN2O*kgtoGg,"ERROR"))</f>
        <v>5.255243226649961E-2</v>
      </c>
      <c r="AC669" s="94">
        <f>IF('Net zero activities &amp; levers'!$C$9="Off",'Activity data'!AV52*ManureNEF*NtoN2O*kgtoGg,IF('Net zero activities &amp; levers'!$C$9="On",(('Net zero supporting data'!T161*'Net zero supporting data'!T183)+('Net zero supporting data'!T173*ManureNEF))*NtoN2O*kgtoGg,"ERROR"))</f>
        <v>5.28752137913545E-2</v>
      </c>
      <c r="AD669" s="94">
        <f>IF('Net zero activities &amp; levers'!$C$9="Off",'Activity data'!AW52*ManureNEF*NtoN2O*kgtoGg,IF('Net zero activities &amp; levers'!$C$9="On",(('Net zero supporting data'!U161*'Net zero supporting data'!U183)+('Net zero supporting data'!U173*ManureNEF))*NtoN2O*kgtoGg,"ERROR"))</f>
        <v>5.3558287932383181E-2</v>
      </c>
      <c r="AE669" s="94">
        <f>IF('Net zero activities &amp; levers'!$C$9="Off",'Activity data'!AX52*ManureNEF*NtoN2O*kgtoGg,IF('Net zero activities &amp; levers'!$C$9="On",(('Net zero supporting data'!V161*'Net zero supporting data'!V183)+('Net zero supporting data'!V173*ManureNEF))*NtoN2O*kgtoGg,"ERROR"))</f>
        <v>5.4235067751284276E-2</v>
      </c>
      <c r="AF669" s="94">
        <f>IF('Net zero activities &amp; levers'!$C$9="Off",'Activity data'!AY52*ManureNEF*NtoN2O*kgtoGg,IF('Net zero activities &amp; levers'!$C$9="On",(('Net zero supporting data'!W161*'Net zero supporting data'!W183)+('Net zero supporting data'!W173*ManureNEF))*NtoN2O*kgtoGg,"ERROR"))</f>
        <v>5.4957834978856722E-2</v>
      </c>
      <c r="AG669" s="94">
        <f>IF('Net zero activities &amp; levers'!$C$9="Off",'Activity data'!AZ52*ManureNEF*NtoN2O*kgtoGg,IF('Net zero activities &amp; levers'!$C$9="On",(('Net zero supporting data'!X161*'Net zero supporting data'!X183)+('Net zero supporting data'!X173*ManureNEF))*NtoN2O*kgtoGg,"ERROR"))</f>
        <v>5.5791044356576308E-2</v>
      </c>
      <c r="AH669" s="94">
        <f>IF('Net zero activities &amp; levers'!$C$9="Off",'Activity data'!BA52*ManureNEF*NtoN2O*kgtoGg,IF('Net zero activities &amp; levers'!$C$9="On",(('Net zero supporting data'!Y161*'Net zero supporting data'!Y183)+('Net zero supporting data'!Y173*ManureNEF))*NtoN2O*kgtoGg,"ERROR"))</f>
        <v>5.6596590907209005E-2</v>
      </c>
      <c r="AI669" s="94">
        <f>IF('Net zero activities &amp; levers'!$C$9="Off",'Activity data'!BB52*ManureNEF*NtoN2O*kgtoGg,IF('Net zero activities &amp; levers'!$C$9="On",(('Net zero supporting data'!Z161*'Net zero supporting data'!Z183)+('Net zero supporting data'!Z173*ManureNEF))*NtoN2O*kgtoGg,"ERROR"))</f>
        <v>5.7431859997235581E-2</v>
      </c>
      <c r="AJ669" s="94">
        <f>IF('Net zero activities &amp; levers'!$C$9="Off",'Activity data'!BC52*ManureNEF*NtoN2O*kgtoGg,IF('Net zero activities &amp; levers'!$C$9="On",(('Net zero supporting data'!AA161*'Net zero supporting data'!AA183)+('Net zero supporting data'!AA173*ManureNEF))*NtoN2O*kgtoGg,"ERROR"))</f>
        <v>5.8341314613177618E-2</v>
      </c>
      <c r="AK669" s="94">
        <f>IF('Net zero activities &amp; levers'!$C$9="Off",'Activity data'!BD52*ManureNEF*NtoN2O*kgtoGg,IF('Net zero activities &amp; levers'!$C$9="On",(('Net zero supporting data'!AB161*'Net zero supporting data'!AB183)+('Net zero supporting data'!AB173*ManureNEF))*NtoN2O*kgtoGg,"ERROR"))</f>
        <v>5.9200337413728314E-2</v>
      </c>
      <c r="AL669" s="94">
        <f>IF('Net zero activities &amp; levers'!$C$9="Off",'Activity data'!BE52*ManureNEF*NtoN2O*kgtoGg,IF('Net zero activities &amp; levers'!$C$9="On",(('Net zero supporting data'!AC161*'Net zero supporting data'!AC183)+('Net zero supporting data'!AC173*ManureNEF))*NtoN2O*kgtoGg,"ERROR"))</f>
        <v>6.00715808730828E-2</v>
      </c>
      <c r="AM669" s="94">
        <f>IF('Net zero activities &amp; levers'!$C$9="Off",'Activity data'!BF52*ManureNEF*NtoN2O*kgtoGg,IF('Net zero activities &amp; levers'!$C$9="On",(('Net zero supporting data'!AD161*'Net zero supporting data'!AD183)+('Net zero supporting data'!AD173*ManureNEF))*NtoN2O*kgtoGg,"ERROR"))</f>
        <v>6.0955248074423256E-2</v>
      </c>
      <c r="AN669" s="94">
        <f>IF('Net zero activities &amp; levers'!$C$9="Off",'Activity data'!BG52*ManureNEF*NtoN2O*kgtoGg,IF('Net zero activities &amp; levers'!$C$9="On",(('Net zero supporting data'!AE161*'Net zero supporting data'!AE183)+('Net zero supporting data'!AE173*ManureNEF))*NtoN2O*kgtoGg,"ERROR"))</f>
        <v>6.1864236373459565E-2</v>
      </c>
      <c r="AO669" s="94">
        <f>IF('Net zero activities &amp; levers'!$C$9="Off",'Activity data'!BH52*ManureNEF*NtoN2O*kgtoGg,IF('Net zero activities &amp; levers'!$C$9="On",(('Net zero supporting data'!AF161*'Net zero supporting data'!AF183)+('Net zero supporting data'!AF173*ManureNEF))*NtoN2O*kgtoGg,"ERROR"))</f>
        <v>6.273436767903931E-2</v>
      </c>
      <c r="AP669" s="94">
        <f>IF('Net zero activities &amp; levers'!$C$9="Off",'Activity data'!BI52*ManureNEF*NtoN2O*kgtoGg,IF('Net zero activities &amp; levers'!$C$9="On",(('Net zero supporting data'!AG161*'Net zero supporting data'!AG183)+('Net zero supporting data'!AG173*ManureNEF))*NtoN2O*kgtoGg,"ERROR"))</f>
        <v>6.3630826152247133E-2</v>
      </c>
      <c r="AQ669" s="94">
        <f>IF('Net zero activities &amp; levers'!$C$9="Off",'Activity data'!BJ52*ManureNEF*NtoN2O*kgtoGg,IF('Net zero activities &amp; levers'!$C$9="On",(('Net zero supporting data'!AH161*'Net zero supporting data'!AH183)+('Net zero supporting data'!AH173*ManureNEF))*NtoN2O*kgtoGg,"ERROR"))</f>
        <v>6.4554376080506265E-2</v>
      </c>
      <c r="AR669" s="94">
        <f>IF('Net zero activities &amp; levers'!$C$9="Off",'Activity data'!BK52*ManureNEF*NtoN2O*kgtoGg,IF('Net zero activities &amp; levers'!$C$9="On",(('Net zero supporting data'!AI161*'Net zero supporting data'!AI183)+('Net zero supporting data'!AI173*ManureNEF))*NtoN2O*kgtoGg,"ERROR"))</f>
        <v>6.5509799373358393E-2</v>
      </c>
      <c r="AS669" s="94">
        <f>IF('Net zero activities &amp; levers'!$C$9="Off",'Activity data'!BL52*ManureNEF*NtoN2O*kgtoGg,IF('Net zero activities &amp; levers'!$C$9="On",(('Net zero supporting data'!AJ161*'Net zero supporting data'!AJ183)+('Net zero supporting data'!AJ173*ManureNEF))*NtoN2O*kgtoGg,"ERROR"))</f>
        <v>6.6444760551790549E-2</v>
      </c>
      <c r="AT669" s="94">
        <f>IF('Net zero activities &amp; levers'!$C$9="Off",'Activity data'!BM52*ManureNEF*NtoN2O*kgtoGg,IF('Net zero activities &amp; levers'!$C$9="On",(('Net zero supporting data'!AK161*'Net zero supporting data'!AK183)+('Net zero supporting data'!AK173*ManureNEF))*NtoN2O*kgtoGg,"ERROR"))</f>
        <v>6.66125251878638E-2</v>
      </c>
      <c r="AU669" s="94">
        <f>IF('Net zero activities &amp; levers'!$C$9="Off",'Activity data'!BN52*ManureNEF*NtoN2O*kgtoGg,IF('Net zero activities &amp; levers'!$C$9="On",(('Net zero supporting data'!AL161*'Net zero supporting data'!AL183)+('Net zero supporting data'!AL173*ManureNEF))*NtoN2O*kgtoGg,"ERROR"))</f>
        <v>6.6662784374350609E-2</v>
      </c>
      <c r="AV669" s="94">
        <f>IF('Net zero activities &amp; levers'!$C$9="Off",'Activity data'!BO52*ManureNEF*NtoN2O*kgtoGg,IF('Net zero activities &amp; levers'!$C$9="On",(('Net zero supporting data'!AM161*'Net zero supporting data'!AM183)+('Net zero supporting data'!AM173*ManureNEF))*NtoN2O*kgtoGg,"ERROR"))</f>
        <v>6.6747482413296103E-2</v>
      </c>
      <c r="AW669" s="94">
        <f>IF('Net zero activities &amp; levers'!$C$9="Off",'Activity data'!BP52*ManureNEF*NtoN2O*kgtoGg,IF('Net zero activities &amp; levers'!$C$9="On",(('Net zero supporting data'!AN161*'Net zero supporting data'!AN183)+('Net zero supporting data'!AN173*ManureNEF))*NtoN2O*kgtoGg,"ERROR"))</f>
        <v>6.6796491349619486E-2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0.32516446366729418</v>
      </c>
      <c r="V670" s="94">
        <f>IF('Net zero activities &amp; levers'!$C$9="Off",'Activity data'!AO53*ManureNEF*NtoN2O*kgtoGg,IF('Net zero activities &amp; levers'!$C$9="On",(('Net zero supporting data'!M162*'Net zero supporting data'!M183)+('Net zero supporting data'!M174*ManureNEF))*NtoN2O*kgtoGg,"ERROR"))</f>
        <v>0.32161835754447049</v>
      </c>
      <c r="W670" s="94">
        <f>IF('Net zero activities &amp; levers'!$C$9="Off",'Activity data'!AP53*ManureNEF*NtoN2O*kgtoGg,IF('Net zero activities &amp; levers'!$C$9="On",(('Net zero supporting data'!N162*'Net zero supporting data'!N183)+('Net zero supporting data'!N174*ManureNEF))*NtoN2O*kgtoGg,"ERROR"))</f>
        <v>0.31879989357470184</v>
      </c>
      <c r="X670" s="94">
        <f>IF('Net zero activities &amp; levers'!$C$9="Off",'Activity data'!AQ53*ManureNEF*NtoN2O*kgtoGg,IF('Net zero activities &amp; levers'!$C$9="On",(('Net zero supporting data'!O162*'Net zero supporting data'!O183)+('Net zero supporting data'!O174*ManureNEF))*NtoN2O*kgtoGg,"ERROR"))</f>
        <v>0.31703851740880723</v>
      </c>
      <c r="Y670" s="94">
        <f>IF('Net zero activities &amp; levers'!$C$9="Off",'Activity data'!AR53*ManureNEF*NtoN2O*kgtoGg,IF('Net zero activities &amp; levers'!$C$9="On",(('Net zero supporting data'!P162*'Net zero supporting data'!P183)+('Net zero supporting data'!P174*ManureNEF))*NtoN2O*kgtoGg,"ERROR"))</f>
        <v>0.31584155353628157</v>
      </c>
      <c r="Z670" s="94">
        <f>IF('Net zero activities &amp; levers'!$C$9="Off",'Activity data'!AS53*ManureNEF*NtoN2O*kgtoGg,IF('Net zero activities &amp; levers'!$C$9="On",(('Net zero supporting data'!Q162*'Net zero supporting data'!Q183)+('Net zero supporting data'!Q174*ManureNEF))*NtoN2O*kgtoGg,"ERROR"))</f>
        <v>0.31542333741744427</v>
      </c>
      <c r="AA670" s="94">
        <f>IF('Net zero activities &amp; levers'!$C$9="Off",'Activity data'!AT53*ManureNEF*NtoN2O*kgtoGg,IF('Net zero activities &amp; levers'!$C$9="On",(('Net zero supporting data'!R162*'Net zero supporting data'!R183)+('Net zero supporting data'!R174*ManureNEF))*NtoN2O*kgtoGg,"ERROR"))</f>
        <v>0.31499718495892426</v>
      </c>
      <c r="AB670" s="94">
        <f>IF('Net zero activities &amp; levers'!$C$9="Off",'Activity data'!AU53*ManureNEF*NtoN2O*kgtoGg,IF('Net zero activities &amp; levers'!$C$9="On",(('Net zero supporting data'!S162*'Net zero supporting data'!S183)+('Net zero supporting data'!S174*ManureNEF))*NtoN2O*kgtoGg,"ERROR"))</f>
        <v>0.31512267478555672</v>
      </c>
      <c r="AC670" s="94">
        <f>IF('Net zero activities &amp; levers'!$C$9="Off",'Activity data'!AV53*ManureNEF*NtoN2O*kgtoGg,IF('Net zero activities &amp; levers'!$C$9="On",(('Net zero supporting data'!T162*'Net zero supporting data'!T183)+('Net zero supporting data'!T174*ManureNEF))*NtoN2O*kgtoGg,"ERROR"))</f>
        <v>0.31523579513435995</v>
      </c>
      <c r="AD670" s="94">
        <f>IF('Net zero activities &amp; levers'!$C$9="Off",'Activity data'!AW53*ManureNEF*NtoN2O*kgtoGg,IF('Net zero activities &amp; levers'!$C$9="On",(('Net zero supporting data'!U162*'Net zero supporting data'!U183)+('Net zero supporting data'!U174*ManureNEF))*NtoN2O*kgtoGg,"ERROR"))</f>
        <v>0.31916892776149813</v>
      </c>
      <c r="AE670" s="94">
        <f>IF('Net zero activities &amp; levers'!$C$9="Off",'Activity data'!AX53*ManureNEF*NtoN2O*kgtoGg,IF('Net zero activities &amp; levers'!$C$9="On",(('Net zero supporting data'!V162*'Net zero supporting data'!V183)+('Net zero supporting data'!V174*ManureNEF))*NtoN2O*kgtoGg,"ERROR"))</f>
        <v>0.32251851095624262</v>
      </c>
      <c r="AF670" s="94">
        <f>IF('Net zero activities &amp; levers'!$C$9="Off",'Activity data'!AY53*ManureNEF*NtoN2O*kgtoGg,IF('Net zero activities &amp; levers'!$C$9="On",(('Net zero supporting data'!W162*'Net zero supporting data'!W183)+('Net zero supporting data'!W174*ManureNEF))*NtoN2O*kgtoGg,"ERROR"))</f>
        <v>0.32615668108522727</v>
      </c>
      <c r="AG670" s="94">
        <f>IF('Net zero activities &amp; levers'!$C$9="Off",'Activity data'!AZ53*ManureNEF*NtoN2O*kgtoGg,IF('Net zero activities &amp; levers'!$C$9="On",(('Net zero supporting data'!X162*'Net zero supporting data'!X183)+('Net zero supporting data'!X174*ManureNEF))*NtoN2O*kgtoGg,"ERROR"))</f>
        <v>0.3310682325494565</v>
      </c>
      <c r="AH670" s="94">
        <f>IF('Net zero activities &amp; levers'!$C$9="Off",'Activity data'!BA53*ManureNEF*NtoN2O*kgtoGg,IF('Net zero activities &amp; levers'!$C$9="On",(('Net zero supporting data'!Y162*'Net zero supporting data'!Y183)+('Net zero supporting data'!Y174*ManureNEF))*NtoN2O*kgtoGg,"ERROR"))</f>
        <v>0.33500217866628129</v>
      </c>
      <c r="AI670" s="94">
        <f>IF('Net zero activities &amp; levers'!$C$9="Off",'Activity data'!BB53*ManureNEF*NtoN2O*kgtoGg,IF('Net zero activities &amp; levers'!$C$9="On",(('Net zero supporting data'!Z162*'Net zero supporting data'!Z183)+('Net zero supporting data'!Z174*ManureNEF))*NtoN2O*kgtoGg,"ERROR"))</f>
        <v>0.33927317037971827</v>
      </c>
      <c r="AJ670" s="94">
        <f>IF('Net zero activities &amp; levers'!$C$9="Off",'Activity data'!BC53*ManureNEF*NtoN2O*kgtoGg,IF('Net zero activities &amp; levers'!$C$9="On",(('Net zero supporting data'!AA162*'Net zero supporting data'!AA183)+('Net zero supporting data'!AA174*ManureNEF))*NtoN2O*kgtoGg,"ERROR"))</f>
        <v>0.34410160376720783</v>
      </c>
      <c r="AK670" s="94">
        <f>IF('Net zero activities &amp; levers'!$C$9="Off",'Activity data'!BD53*ManureNEF*NtoN2O*kgtoGg,IF('Net zero activities &amp; levers'!$C$9="On",(('Net zero supporting data'!AB162*'Net zero supporting data'!AB183)+('Net zero supporting data'!AB174*ManureNEF))*NtoN2O*kgtoGg,"ERROR"))</f>
        <v>0.34762564965784504</v>
      </c>
      <c r="AL670" s="94">
        <f>IF('Net zero activities &amp; levers'!$C$9="Off",'Activity data'!BE53*ManureNEF*NtoN2O*kgtoGg,IF('Net zero activities &amp; levers'!$C$9="On",(('Net zero supporting data'!AC162*'Net zero supporting data'!AC183)+('Net zero supporting data'!AC174*ManureNEF))*NtoN2O*kgtoGg,"ERROR"))</f>
        <v>0.35079318781439139</v>
      </c>
      <c r="AM670" s="94">
        <f>IF('Net zero activities &amp; levers'!$C$9="Off",'Activity data'!BF53*ManureNEF*NtoN2O*kgtoGg,IF('Net zero activities &amp; levers'!$C$9="On",(('Net zero supporting data'!AD162*'Net zero supporting data'!AD183)+('Net zero supporting data'!AD174*ManureNEF))*NtoN2O*kgtoGg,"ERROR"))</f>
        <v>0.35360661521926884</v>
      </c>
      <c r="AN670" s="94">
        <f>IF('Net zero activities &amp; levers'!$C$9="Off",'Activity data'!BG53*ManureNEF*NtoN2O*kgtoGg,IF('Net zero activities &amp; levers'!$C$9="On",(('Net zero supporting data'!AE162*'Net zero supporting data'!AE183)+('Net zero supporting data'!AE174*ManureNEF))*NtoN2O*kgtoGg,"ERROR"))</f>
        <v>0.35838624445989831</v>
      </c>
      <c r="AO670" s="94">
        <f>IF('Net zero activities &amp; levers'!$C$9="Off",'Activity data'!BH53*ManureNEF*NtoN2O*kgtoGg,IF('Net zero activities &amp; levers'!$C$9="On",(('Net zero supporting data'!AF162*'Net zero supporting data'!AF183)+('Net zero supporting data'!AF174*ManureNEF))*NtoN2O*kgtoGg,"ERROR"))</f>
        <v>0.36221485225748246</v>
      </c>
      <c r="AP670" s="94">
        <f>IF('Net zero activities &amp; levers'!$C$9="Off",'Activity data'!BI53*ManureNEF*NtoN2O*kgtoGg,IF('Net zero activities &amp; levers'!$C$9="On",(('Net zero supporting data'!AG162*'Net zero supporting data'!AG183)+('Net zero supporting data'!AG174*ManureNEF))*NtoN2O*kgtoGg,"ERROR"))</f>
        <v>0.36597283410645065</v>
      </c>
      <c r="AQ670" s="94">
        <f>IF('Net zero activities &amp; levers'!$C$9="Off",'Activity data'!BJ53*ManureNEF*NtoN2O*kgtoGg,IF('Net zero activities &amp; levers'!$C$9="On",(('Net zero supporting data'!AH162*'Net zero supporting data'!AH183)+('Net zero supporting data'!AH174*ManureNEF))*NtoN2O*kgtoGg,"ERROR"))</f>
        <v>0.36965745482817469</v>
      </c>
      <c r="AR670" s="94">
        <f>IF('Net zero activities &amp; levers'!$C$9="Off",'Activity data'!BK53*ManureNEF*NtoN2O*kgtoGg,IF('Net zero activities &amp; levers'!$C$9="On",(('Net zero supporting data'!AI162*'Net zero supporting data'!AI183)+('Net zero supporting data'!AI174*ManureNEF))*NtoN2O*kgtoGg,"ERROR"))</f>
        <v>0.37331483807251847</v>
      </c>
      <c r="AS670" s="94">
        <f>IF('Net zero activities &amp; levers'!$C$9="Off",'Activity data'!BL53*ManureNEF*NtoN2O*kgtoGg,IF('Net zero activities &amp; levers'!$C$9="On",(('Net zero supporting data'!AJ162*'Net zero supporting data'!AJ183)+('Net zero supporting data'!AJ174*ManureNEF))*NtoN2O*kgtoGg,"ERROR"))</f>
        <v>0.37659810954383977</v>
      </c>
      <c r="AT670" s="94">
        <f>IF('Net zero activities &amp; levers'!$C$9="Off",'Activity data'!BM53*ManureNEF*NtoN2O*kgtoGg,IF('Net zero activities &amp; levers'!$C$9="On",(('Net zero supporting data'!AK162*'Net zero supporting data'!AK183)+('Net zero supporting data'!AK174*ManureNEF))*NtoN2O*kgtoGg,"ERROR"))</f>
        <v>0.37039897180794035</v>
      </c>
      <c r="AU670" s="94">
        <f>IF('Net zero activities &amp; levers'!$C$9="Off",'Activity data'!BN53*ManureNEF*NtoN2O*kgtoGg,IF('Net zero activities &amp; levers'!$C$9="On",(('Net zero supporting data'!AL162*'Net zero supporting data'!AL183)+('Net zero supporting data'!AL174*ManureNEF))*NtoN2O*kgtoGg,"ERROR"))</f>
        <v>0.36282453701960099</v>
      </c>
      <c r="AV670" s="94">
        <f>IF('Net zero activities &amp; levers'!$C$9="Off",'Activity data'!BO53*ManureNEF*NtoN2O*kgtoGg,IF('Net zero activities &amp; levers'!$C$9="On",(('Net zero supporting data'!AM162*'Net zero supporting data'!AM183)+('Net zero supporting data'!AM174*ManureNEF))*NtoN2O*kgtoGg,"ERROR"))</f>
        <v>0.35568293688759689</v>
      </c>
      <c r="AW670" s="94">
        <f>IF('Net zero activities &amp; levers'!$C$9="Off",'Activity data'!BP53*ManureNEF*NtoN2O*kgtoGg,IF('Net zero activities &amp; levers'!$C$9="On",(('Net zero supporting data'!AN162*'Net zero supporting data'!AN183)+('Net zero supporting data'!AN174*ManureNEF))*NtoN2O*kgtoGg,"ERROR"))</f>
        <v>0.34817386081172674</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2.1625877622004555</v>
      </c>
      <c r="V671" s="22">
        <f t="shared" si="145"/>
        <v>2.1390034946633691</v>
      </c>
      <c r="W671" s="22">
        <f t="shared" si="145"/>
        <v>2.120258593635497</v>
      </c>
      <c r="X671" s="22">
        <f t="shared" si="145"/>
        <v>2.1085441199871933</v>
      </c>
      <c r="Y671" s="22">
        <f t="shared" si="145"/>
        <v>2.1005834117556552</v>
      </c>
      <c r="Z671" s="22">
        <f t="shared" si="145"/>
        <v>2.0978019606390341</v>
      </c>
      <c r="AA671" s="22">
        <f t="shared" si="145"/>
        <v>2.0949677269062552</v>
      </c>
      <c r="AB671" s="22">
        <f t="shared" si="145"/>
        <v>2.0958023284500262</v>
      </c>
      <c r="AC671" s="22">
        <f t="shared" si="145"/>
        <v>2.0965546636813071</v>
      </c>
      <c r="AD671" s="22">
        <f t="shared" si="145"/>
        <v>2.1227129479865181</v>
      </c>
      <c r="AE671" s="22">
        <f t="shared" si="145"/>
        <v>2.144990190535502</v>
      </c>
      <c r="AF671" s="22">
        <f t="shared" si="145"/>
        <v>2.1691867528197375</v>
      </c>
      <c r="AG671" s="22">
        <f t="shared" si="145"/>
        <v>2.2018522568239756</v>
      </c>
      <c r="AH671" s="22">
        <f t="shared" si="145"/>
        <v>2.2280159514462325</v>
      </c>
      <c r="AI671" s="22">
        <f t="shared" si="145"/>
        <v>2.2564212522831317</v>
      </c>
      <c r="AJ671" s="22">
        <f t="shared" si="145"/>
        <v>2.2885339586859725</v>
      </c>
      <c r="AK671" s="22">
        <f t="shared" si="145"/>
        <v>2.3119715091199051</v>
      </c>
      <c r="AL671" s="22">
        <f t="shared" si="145"/>
        <v>2.3330380155160624</v>
      </c>
      <c r="AM671" s="22">
        <f t="shared" si="145"/>
        <v>2.3517494196068016</v>
      </c>
      <c r="AN671" s="22">
        <f t="shared" si="145"/>
        <v>2.3835375417990745</v>
      </c>
      <c r="AO671" s="22">
        <f t="shared" si="145"/>
        <v>2.4090006575280825</v>
      </c>
      <c r="AP671" s="22">
        <f t="shared" si="145"/>
        <v>2.4339940576847026</v>
      </c>
      <c r="AQ671" s="22">
        <f t="shared" si="145"/>
        <v>2.4584995512779502</v>
      </c>
      <c r="AR671" s="22">
        <f t="shared" si="145"/>
        <v>2.4828238952012995</v>
      </c>
      <c r="AS671" s="22">
        <f t="shared" si="145"/>
        <v>2.5046601150138263</v>
      </c>
      <c r="AT671" s="22">
        <f t="shared" si="145"/>
        <v>2.4634311957996768</v>
      </c>
      <c r="AU671" s="22">
        <f t="shared" si="145"/>
        <v>2.41305551884499</v>
      </c>
      <c r="AV671" s="22">
        <f t="shared" si="145"/>
        <v>2.3655585172544238</v>
      </c>
      <c r="AW671" s="22">
        <f t="shared" si="145"/>
        <v>2.3156175247979878</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0.40488405007514677</v>
      </c>
      <c r="V672" s="94">
        <f>IF('Net zero activities &amp; levers'!$C$9="Off",'Activity data'!AO55*ManureNEF*NtoN2O*kgtoGg,IF('Net zero activities &amp; levers'!$C$9="On",(('Net zero supporting data'!M163*'Net zero supporting data'!M183)+('Net zero supporting data'!M175*ManureNEF))*NtoN2O*kgtoGg,"ERROR"))</f>
        <v>0.40986348765236291</v>
      </c>
      <c r="W672" s="94">
        <f>IF('Net zero activities &amp; levers'!$C$9="Off",'Activity data'!AP55*ManureNEF*NtoN2O*kgtoGg,IF('Net zero activities &amp; levers'!$C$9="On",(('Net zero supporting data'!N163*'Net zero supporting data'!N183)+('Net zero supporting data'!N175*ManureNEF))*NtoN2O*kgtoGg,"ERROR"))</f>
        <v>0.41569058377599444</v>
      </c>
      <c r="X672" s="94">
        <f>IF('Net zero activities &amp; levers'!$C$9="Off",'Activity data'!AQ55*ManureNEF*NtoN2O*kgtoGg,IF('Net zero activities &amp; levers'!$C$9="On",(('Net zero supporting data'!O163*'Net zero supporting data'!O183)+('Net zero supporting data'!O175*ManureNEF))*NtoN2O*kgtoGg,"ERROR"))</f>
        <v>0.42287337687881998</v>
      </c>
      <c r="Y672" s="94">
        <f>IF('Net zero activities &amp; levers'!$C$9="Off",'Activity data'!AR55*ManureNEF*NtoN2O*kgtoGg,IF('Net zero activities &amp; levers'!$C$9="On",(('Net zero supporting data'!P163*'Net zero supporting data'!P183)+('Net zero supporting data'!P175*ManureNEF))*NtoN2O*kgtoGg,"ERROR"))</f>
        <v>0.43083948909294068</v>
      </c>
      <c r="Z672" s="94">
        <f>IF('Net zero activities &amp; levers'!$C$9="Off",'Activity data'!AS55*ManureNEF*NtoN2O*kgtoGg,IF('Net zero activities &amp; levers'!$C$9="On",(('Net zero supporting data'!Q163*'Net zero supporting data'!Q183)+('Net zero supporting data'!Q175*ManureNEF))*NtoN2O*kgtoGg,"ERROR"))</f>
        <v>0.43994434757272466</v>
      </c>
      <c r="AA672" s="94">
        <f>IF('Net zero activities &amp; levers'!$C$9="Off",'Activity data'!AT55*ManureNEF*NtoN2O*kgtoGg,IF('Net zero activities &amp; levers'!$C$9="On",(('Net zero supporting data'!R163*'Net zero supporting data'!R183)+('Net zero supporting data'!R175*ManureNEF))*NtoN2O*kgtoGg,"ERROR"))</f>
        <v>0.44914387642432319</v>
      </c>
      <c r="AB672" s="94">
        <f>IF('Net zero activities &amp; levers'!$C$9="Off",'Activity data'!AU55*ManureNEF*NtoN2O*kgtoGg,IF('Net zero activities &amp; levers'!$C$9="On",(('Net zero supporting data'!S163*'Net zero supporting data'!S183)+('Net zero supporting data'!S175*ManureNEF))*NtoN2O*kgtoGg,"ERROR"))</f>
        <v>0.45925869645881551</v>
      </c>
      <c r="AC672" s="94">
        <f>IF('Net zero activities &amp; levers'!$C$9="Off",'Activity data'!AV55*ManureNEF*NtoN2O*kgtoGg,IF('Net zero activities &amp; levers'!$C$9="On",(('Net zero supporting data'!T163*'Net zero supporting data'!T183)+('Net zero supporting data'!T175*ManureNEF))*NtoN2O*kgtoGg,"ERROR"))</f>
        <v>0.46950747064421172</v>
      </c>
      <c r="AD672" s="94">
        <f>IF('Net zero activities &amp; levers'!$C$9="Off",'Activity data'!AW55*ManureNEF*NtoN2O*kgtoGg,IF('Net zero activities &amp; levers'!$C$9="On",(('Net zero supporting data'!U163*'Net zero supporting data'!U183)+('Net zero supporting data'!U175*ManureNEF))*NtoN2O*kgtoGg,"ERROR"))</f>
        <v>0.4911298246659957</v>
      </c>
      <c r="AE672" s="94">
        <f>IF('Net zero activities &amp; levers'!$C$9="Off",'Activity data'!AX55*ManureNEF*NtoN2O*kgtoGg,IF('Net zero activities &amp; levers'!$C$9="On",(('Net zero supporting data'!V163*'Net zero supporting data'!V183)+('Net zero supporting data'!V175*ManureNEF))*NtoN2O*kgtoGg,"ERROR"))</f>
        <v>0.51277376246560891</v>
      </c>
      <c r="AF672" s="94">
        <f>IF('Net zero activities &amp; levers'!$C$9="Off",'Activity data'!AY55*ManureNEF*NtoN2O*kgtoGg,IF('Net zero activities &amp; levers'!$C$9="On",(('Net zero supporting data'!W163*'Net zero supporting data'!W183)+('Net zero supporting data'!W175*ManureNEF))*NtoN2O*kgtoGg,"ERROR"))</f>
        <v>0.53583187032759139</v>
      </c>
      <c r="AG672" s="94">
        <f>IF('Net zero activities &amp; levers'!$C$9="Off",'Activity data'!AZ55*ManureNEF*NtoN2O*kgtoGg,IF('Net zero activities &amp; levers'!$C$9="On",(('Net zero supporting data'!X163*'Net zero supporting data'!X183)+('Net zero supporting data'!X175*ManureNEF))*NtoN2O*kgtoGg,"ERROR"))</f>
        <v>0.56207643628355086</v>
      </c>
      <c r="AH672" s="94">
        <f>IF('Net zero activities &amp; levers'!$C$9="Off",'Activity data'!BA55*ManureNEF*NtoN2O*kgtoGg,IF('Net zero activities &amp; levers'!$C$9="On",(('Net zero supporting data'!Y163*'Net zero supporting data'!Y183)+('Net zero supporting data'!Y175*ManureNEF))*NtoN2O*kgtoGg,"ERROR"))</f>
        <v>0.58783353973330543</v>
      </c>
      <c r="AI672" s="94">
        <f>IF('Net zero activities &amp; levers'!$C$9="Off",'Activity data'!BB55*ManureNEF*NtoN2O*kgtoGg,IF('Net zero activities &amp; levers'!$C$9="On",(('Net zero supporting data'!Z163*'Net zero supporting data'!Z183)+('Net zero supporting data'!Z175*ManureNEF))*NtoN2O*kgtoGg,"ERROR"))</f>
        <v>0.61538528738750753</v>
      </c>
      <c r="AJ672" s="94">
        <f>IF('Net zero activities &amp; levers'!$C$9="Off",'Activity data'!BC55*ManureNEF*NtoN2O*kgtoGg,IF('Net zero activities &amp; levers'!$C$9="On",(('Net zero supporting data'!AA163*'Net zero supporting data'!AA183)+('Net zero supporting data'!AA175*ManureNEF))*NtoN2O*kgtoGg,"ERROR"))</f>
        <v>0.64527661326693864</v>
      </c>
      <c r="AK672" s="94">
        <f>IF('Net zero activities &amp; levers'!$C$9="Off",'Activity data'!BD55*ManureNEF*NtoN2O*kgtoGg,IF('Net zero activities &amp; levers'!$C$9="On",(('Net zero supporting data'!AB163*'Net zero supporting data'!AB183)+('Net zero supporting data'!AB175*ManureNEF))*NtoN2O*kgtoGg,"ERROR"))</f>
        <v>0.67408134085626836</v>
      </c>
      <c r="AL672" s="94">
        <f>IF('Net zero activities &amp; levers'!$C$9="Off",'Activity data'!BE55*ManureNEF*NtoN2O*kgtoGg,IF('Net zero activities &amp; levers'!$C$9="On",(('Net zero supporting data'!AC163*'Net zero supporting data'!AC183)+('Net zero supporting data'!AC175*ManureNEF))*NtoN2O*kgtoGg,"ERROR"))</f>
        <v>0.70352819443026682</v>
      </c>
      <c r="AM672" s="94">
        <f>IF('Net zero activities &amp; levers'!$C$9="Off",'Activity data'!BF55*ManureNEF*NtoN2O*kgtoGg,IF('Net zero activities &amp; levers'!$C$9="On",(('Net zero supporting data'!AD163*'Net zero supporting data'!AD183)+('Net zero supporting data'!AD175*ManureNEF))*NtoN2O*kgtoGg,"ERROR"))</f>
        <v>0.73363212375574727</v>
      </c>
      <c r="AN672" s="94">
        <f>IF('Net zero activities &amp; levers'!$C$9="Off",'Activity data'!BG55*ManureNEF*NtoN2O*kgtoGg,IF('Net zero activities &amp; levers'!$C$9="On",(('Net zero supporting data'!AE163*'Net zero supporting data'!AE183)+('Net zero supporting data'!AE175*ManureNEF))*NtoN2O*kgtoGg,"ERROR"))</f>
        <v>0.76452787642144748</v>
      </c>
      <c r="AO672" s="94">
        <f>IF('Net zero activities &amp; levers'!$C$9="Off",'Activity data'!BH55*ManureNEF*NtoN2O*kgtoGg,IF('Net zero activities &amp; levers'!$C$9="On",(('Net zero supporting data'!AF163*'Net zero supporting data'!AF183)+('Net zero supporting data'!AF175*ManureNEF))*NtoN2O*kgtoGg,"ERROR"))</f>
        <v>0.79457240409376606</v>
      </c>
      <c r="AP672" s="94">
        <f>IF('Net zero activities &amp; levers'!$C$9="Off",'Activity data'!BI55*ManureNEF*NtoN2O*kgtoGg,IF('Net zero activities &amp; levers'!$C$9="On",(('Net zero supporting data'!AG163*'Net zero supporting data'!AG183)+('Net zero supporting data'!AG175*ManureNEF))*NtoN2O*kgtoGg,"ERROR"))</f>
        <v>0.82563458221528374</v>
      </c>
      <c r="AQ672" s="94">
        <f>IF('Net zero activities &amp; levers'!$C$9="Off",'Activity data'!BJ55*ManureNEF*NtoN2O*kgtoGg,IF('Net zero activities &amp; levers'!$C$9="On",(('Net zero supporting data'!AH163*'Net zero supporting data'!AH183)+('Net zero supporting data'!AH175*ManureNEF))*NtoN2O*kgtoGg,"ERROR"))</f>
        <v>0.85775303306019013</v>
      </c>
      <c r="AR672" s="94">
        <f>IF('Net zero activities &amp; levers'!$C$9="Off",'Activity data'!BK55*ManureNEF*NtoN2O*kgtoGg,IF('Net zero activities &amp; levers'!$C$9="On",(('Net zero supporting data'!AI163*'Net zero supporting data'!AI183)+('Net zero supporting data'!AI175*ManureNEF))*NtoN2O*kgtoGg,"ERROR"))</f>
        <v>0.89108515119874909</v>
      </c>
      <c r="AS672" s="94">
        <f>IF('Net zero activities &amp; levers'!$C$9="Off",'Activity data'!BL55*ManureNEF*NtoN2O*kgtoGg,IF('Net zero activities &amp; levers'!$C$9="On",(('Net zero supporting data'!AJ163*'Net zero supporting data'!AJ183)+('Net zero supporting data'!AJ175*ManureNEF))*NtoN2O*kgtoGg,"ERROR"))</f>
        <v>0.92483899080099408</v>
      </c>
      <c r="AT672" s="94">
        <f>IF('Net zero activities &amp; levers'!$C$9="Off",'Activity data'!BM55*ManureNEF*NtoN2O*kgtoGg,IF('Net zero activities &amp; levers'!$C$9="On",(('Net zero supporting data'!AK163*'Net zero supporting data'!AK183)+('Net zero supporting data'!AK175*ManureNEF))*NtoN2O*kgtoGg,"ERROR"))</f>
        <v>0.93598793483320897</v>
      </c>
      <c r="AU672" s="94">
        <f>IF('Net zero activities &amp; levers'!$C$9="Off",'Activity data'!BN55*ManureNEF*NtoN2O*kgtoGg,IF('Net zero activities &amp; levers'!$C$9="On",(('Net zero supporting data'!AL163*'Net zero supporting data'!AL183)+('Net zero supporting data'!AL175*ManureNEF))*NtoN2O*kgtoGg,"ERROR"))</f>
        <v>0.94359082835355401</v>
      </c>
      <c r="AV672" s="94">
        <f>IF('Net zero activities &amp; levers'!$C$9="Off",'Activity data'!BO55*ManureNEF*NtoN2O*kgtoGg,IF('Net zero activities &amp; levers'!$C$9="On",(('Net zero supporting data'!AM163*'Net zero supporting data'!AM183)+('Net zero supporting data'!AM175*ManureNEF))*NtoN2O*kgtoGg,"ERROR"))</f>
        <v>0.95217451073973358</v>
      </c>
      <c r="AW672" s="94">
        <f>IF('Net zero activities &amp; levers'!$C$9="Off",'Activity data'!BP55*ManureNEF*NtoN2O*kgtoGg,IF('Net zero activities &amp; levers'!$C$9="On",(('Net zero supporting data'!AN163*'Net zero supporting data'!AN183)+('Net zero supporting data'!AN175*ManureNEF))*NtoN2O*kgtoGg,"ERROR"))</f>
        <v>0.95962583467377616</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5.9727899526368568E-2</v>
      </c>
      <c r="V673" s="94">
        <f>IF('Net zero activities &amp; levers'!$C$9="Off",'Activity data'!AO56*ManureNEF*NtoN2O*kgtoGg,IF('Net zero activities &amp; levers'!$C$9="On",(('Net zero supporting data'!M164*'Net zero supporting data'!M183)+('Net zero supporting data'!M176*ManureNEF))*NtoN2O*kgtoGg,"ERROR"))</f>
        <v>5.9836675729280198E-2</v>
      </c>
      <c r="W673" s="94">
        <f>IF('Net zero activities &amp; levers'!$C$9="Off",'Activity data'!AP56*ManureNEF*NtoN2O*kgtoGg,IF('Net zero activities &amp; levers'!$C$9="On",(('Net zero supporting data'!N164*'Net zero supporting data'!N183)+('Net zero supporting data'!N176*ManureNEF))*NtoN2O*kgtoGg,"ERROR"))</f>
        <v>5.9959249399707856E-2</v>
      </c>
      <c r="X673" s="94">
        <f>IF('Net zero activities &amp; levers'!$C$9="Off",'Activity data'!AQ56*ManureNEF*NtoN2O*kgtoGg,IF('Net zero activities &amp; levers'!$C$9="On",(('Net zero supporting data'!O164*'Net zero supporting data'!O183)+('Net zero supporting data'!O176*ManureNEF))*NtoN2O*kgtoGg,"ERROR"))</f>
        <v>6.0095351868613554E-2</v>
      </c>
      <c r="Y673" s="94">
        <f>IF('Net zero activities &amp; levers'!$C$9="Off",'Activity data'!AR56*ManureNEF*NtoN2O*kgtoGg,IF('Net zero activities &amp; levers'!$C$9="On",(('Net zero supporting data'!P164*'Net zero supporting data'!P183)+('Net zero supporting data'!P176*ManureNEF))*NtoN2O*kgtoGg,"ERROR"))</f>
        <v>6.0177634005082255E-2</v>
      </c>
      <c r="Z673" s="94">
        <f>IF('Net zero activities &amp; levers'!$C$9="Off",'Activity data'!AS56*ManureNEF*NtoN2O*kgtoGg,IF('Net zero activities &amp; levers'!$C$9="On",(('Net zero supporting data'!Q164*'Net zero supporting data'!Q183)+('Net zero supporting data'!Q176*ManureNEF))*NtoN2O*kgtoGg,"ERROR"))</f>
        <v>6.0271320258102265E-2</v>
      </c>
      <c r="AA673" s="94">
        <f>IF('Net zero activities &amp; levers'!$C$9="Off",'Activity data'!AT56*ManureNEF*NtoN2O*kgtoGg,IF('Net zero activities &amp; levers'!$C$9="On",(('Net zero supporting data'!R164*'Net zero supporting data'!R183)+('Net zero supporting data'!R176*ManureNEF))*NtoN2O*kgtoGg,"ERROR"))</f>
        <v>6.0374981580126101E-2</v>
      </c>
      <c r="AB673" s="94">
        <f>IF('Net zero activities &amp; levers'!$C$9="Off",'Activity data'!AU56*ManureNEF*NtoN2O*kgtoGg,IF('Net zero activities &amp; levers'!$C$9="On",(('Net zero supporting data'!S164*'Net zero supporting data'!S183)+('Net zero supporting data'!S176*ManureNEF))*NtoN2O*kgtoGg,"ERROR"))</f>
        <v>6.0488842365611209E-2</v>
      </c>
      <c r="AC673" s="94">
        <f>IF('Net zero activities &amp; levers'!$C$9="Off",'Activity data'!AV56*ManureNEF*NtoN2O*kgtoGg,IF('Net zero activities &amp; levers'!$C$9="On",(('Net zero supporting data'!T164*'Net zero supporting data'!T183)+('Net zero supporting data'!T176*ManureNEF))*NtoN2O*kgtoGg,"ERROR"))</f>
        <v>6.0611811942094841E-2</v>
      </c>
      <c r="AD673" s="94">
        <f>IF('Net zero activities &amp; levers'!$C$9="Off",'Activity data'!AW56*ManureNEF*NtoN2O*kgtoGg,IF('Net zero activities &amp; levers'!$C$9="On",(('Net zero supporting data'!U164*'Net zero supporting data'!U183)+('Net zero supporting data'!U176*ManureNEF))*NtoN2O*kgtoGg,"ERROR"))</f>
        <v>6.06983759275012E-2</v>
      </c>
      <c r="AE673" s="94">
        <f>IF('Net zero activities &amp; levers'!$C$9="Off",'Activity data'!AX56*ManureNEF*NtoN2O*kgtoGg,IF('Net zero activities &amp; levers'!$C$9="On",(('Net zero supporting data'!V164*'Net zero supporting data'!V183)+('Net zero supporting data'!V176*ManureNEF))*NtoN2O*kgtoGg,"ERROR"))</f>
        <v>6.0792530225501393E-2</v>
      </c>
      <c r="AF673" s="94">
        <f>IF('Net zero activities &amp; levers'!$C$9="Off",'Activity data'!AY56*ManureNEF*NtoN2O*kgtoGg,IF('Net zero activities &amp; levers'!$C$9="On",(('Net zero supporting data'!W164*'Net zero supporting data'!W183)+('Net zero supporting data'!W176*ManureNEF))*NtoN2O*kgtoGg,"ERROR"))</f>
        <v>6.0895083008995501E-2</v>
      </c>
      <c r="AG673" s="94">
        <f>IF('Net zero activities &amp; levers'!$C$9="Off",'Activity data'!AZ56*ManureNEF*NtoN2O*kgtoGg,IF('Net zero activities &amp; levers'!$C$9="On",(('Net zero supporting data'!X164*'Net zero supporting data'!X183)+('Net zero supporting data'!X176*ManureNEF))*NtoN2O*kgtoGg,"ERROR"))</f>
        <v>6.1007134766683534E-2</v>
      </c>
      <c r="AH673" s="94">
        <f>IF('Net zero activities &amp; levers'!$C$9="Off",'Activity data'!BA56*ManureNEF*NtoN2O*kgtoGg,IF('Net zero activities &amp; levers'!$C$9="On",(('Net zero supporting data'!Y164*'Net zero supporting data'!Y183)+('Net zero supporting data'!Y176*ManureNEF))*NtoN2O*kgtoGg,"ERROR"))</f>
        <v>6.1125412792503671E-2</v>
      </c>
      <c r="AI673" s="94">
        <f>IF('Net zero activities &amp; levers'!$C$9="Off",'Activity data'!BB56*ManureNEF*NtoN2O*kgtoGg,IF('Net zero activities &amp; levers'!$C$9="On",(('Net zero supporting data'!Z164*'Net zero supporting data'!Z183)+('Net zero supporting data'!Z176*ManureNEF))*NtoN2O*kgtoGg,"ERROR"))</f>
        <v>6.1201054673147869E-2</v>
      </c>
      <c r="AJ673" s="94">
        <f>IF('Net zero activities &amp; levers'!$C$9="Off",'Activity data'!BC56*ManureNEF*NtoN2O*kgtoGg,IF('Net zero activities &amp; levers'!$C$9="On",(('Net zero supporting data'!AA164*'Net zero supporting data'!AA183)+('Net zero supporting data'!AA176*ManureNEF))*NtoN2O*kgtoGg,"ERROR"))</f>
        <v>6.1284263591400136E-2</v>
      </c>
      <c r="AK673" s="94">
        <f>IF('Net zero activities &amp; levers'!$C$9="Off",'Activity data'!BD56*ManureNEF*NtoN2O*kgtoGg,IF('Net zero activities &amp; levers'!$C$9="On",(('Net zero supporting data'!AB164*'Net zero supporting data'!AB183)+('Net zero supporting data'!AB176*ManureNEF))*NtoN2O*kgtoGg,"ERROR"))</f>
        <v>6.1372109438900577E-2</v>
      </c>
      <c r="AL673" s="94">
        <f>IF('Net zero activities &amp; levers'!$C$9="Off",'Activity data'!BE56*ManureNEF*NtoN2O*kgtoGg,IF('Net zero activities &amp; levers'!$C$9="On",(('Net zero supporting data'!AC164*'Net zero supporting data'!AC183)+('Net zero supporting data'!AC176*ManureNEF))*NtoN2O*kgtoGg,"ERROR"))</f>
        <v>6.1465744375397952E-2</v>
      </c>
      <c r="AM673" s="94">
        <f>IF('Net zero activities &amp; levers'!$C$9="Off",'Activity data'!BF56*ManureNEF*NtoN2O*kgtoGg,IF('Net zero activities &amp; levers'!$C$9="On",(('Net zero supporting data'!AD164*'Net zero supporting data'!AD183)+('Net zero supporting data'!AD176*ManureNEF))*NtoN2O*kgtoGg,"ERROR"))</f>
        <v>6.15649807034492E-2</v>
      </c>
      <c r="AN673" s="94">
        <f>IF('Net zero activities &amp; levers'!$C$9="Off",'Activity data'!BG56*ManureNEF*NtoN2O*kgtoGg,IF('Net zero activities &amp; levers'!$C$9="On",(('Net zero supporting data'!AE164*'Net zero supporting data'!AE183)+('Net zero supporting data'!AE176*ManureNEF))*NtoN2O*kgtoGg,"ERROR"))</f>
        <v>6.1623491081048712E-2</v>
      </c>
      <c r="AO673" s="94">
        <f>IF('Net zero activities &amp; levers'!$C$9="Off",'Activity data'!BH56*ManureNEF*NtoN2O*kgtoGg,IF('Net zero activities &amp; levers'!$C$9="On",(('Net zero supporting data'!AF164*'Net zero supporting data'!AF183)+('Net zero supporting data'!AF176*ManureNEF))*NtoN2O*kgtoGg,"ERROR"))</f>
        <v>6.1685855939589557E-2</v>
      </c>
      <c r="AP673" s="94">
        <f>IF('Net zero activities &amp; levers'!$C$9="Off",'Activity data'!BI56*ManureNEF*NtoN2O*kgtoGg,IF('Net zero activities &amp; levers'!$C$9="On",(('Net zero supporting data'!AG164*'Net zero supporting data'!AG183)+('Net zero supporting data'!AG176*ManureNEF))*NtoN2O*kgtoGg,"ERROR"))</f>
        <v>6.1753325345994238E-2</v>
      </c>
      <c r="AQ673" s="94">
        <f>IF('Net zero activities &amp; levers'!$C$9="Off",'Activity data'!BJ56*ManureNEF*NtoN2O*kgtoGg,IF('Net zero activities &amp; levers'!$C$9="On",(('Net zero supporting data'!AH164*'Net zero supporting data'!AH183)+('Net zero supporting data'!AH176*ManureNEF))*NtoN2O*kgtoGg,"ERROR"))</f>
        <v>6.1825763222221122E-2</v>
      </c>
      <c r="AR673" s="94">
        <f>IF('Net zero activities &amp; levers'!$C$9="Off",'Activity data'!BK56*ManureNEF*NtoN2O*kgtoGg,IF('Net zero activities &amp; levers'!$C$9="On",(('Net zero supporting data'!AI164*'Net zero supporting data'!AI183)+('Net zero supporting data'!AI176*ManureNEF))*NtoN2O*kgtoGg,"ERROR"))</f>
        <v>6.190313080298479E-2</v>
      </c>
      <c r="AS673" s="94">
        <f>IF('Net zero activities &amp; levers'!$C$9="Off",'Activity data'!BL56*ManureNEF*NtoN2O*kgtoGg,IF('Net zero activities &amp; levers'!$C$9="On",(('Net zero supporting data'!AJ164*'Net zero supporting data'!AJ183)+('Net zero supporting data'!AJ176*ManureNEF))*NtoN2O*kgtoGg,"ERROR"))</f>
        <v>6.1937271693977246E-2</v>
      </c>
      <c r="AT673" s="94">
        <f>IF('Net zero activities &amp; levers'!$C$9="Off",'Activity data'!BM56*ManureNEF*NtoN2O*kgtoGg,IF('Net zero activities &amp; levers'!$C$9="On",(('Net zero supporting data'!AK164*'Net zero supporting data'!AK183)+('Net zero supporting data'!AK176*ManureNEF))*NtoN2O*kgtoGg,"ERROR"))</f>
        <v>6.1958552786276926E-2</v>
      </c>
      <c r="AU673" s="94">
        <f>IF('Net zero activities &amp; levers'!$C$9="Off",'Activity data'!BN56*ManureNEF*NtoN2O*kgtoGg,IF('Net zero activities &amp; levers'!$C$9="On",(('Net zero supporting data'!AL164*'Net zero supporting data'!AL183)+('Net zero supporting data'!AL176*ManureNEF))*NtoN2O*kgtoGg,"ERROR"))</f>
        <v>6.1980930819069795E-2</v>
      </c>
      <c r="AV673" s="94">
        <f>IF('Net zero activities &amp; levers'!$C$9="Off",'Activity data'!BO56*ManureNEF*NtoN2O*kgtoGg,IF('Net zero activities &amp; levers'!$C$9="On",(('Net zero supporting data'!AM164*'Net zero supporting data'!AM183)+('Net zero supporting data'!AM176*ManureNEF))*NtoN2O*kgtoGg,"ERROR"))</f>
        <v>6.2007580683895905E-2</v>
      </c>
      <c r="AW673" s="94">
        <f>IF('Net zero activities &amp; levers'!$C$9="Off",'Activity data'!BP56*ManureNEF*NtoN2O*kgtoGg,IF('Net zero activities &amp; levers'!$C$9="On",(('Net zero supporting data'!AN164*'Net zero supporting data'!AN183)+('Net zero supporting data'!AN176*ManureNEF))*NtoN2O*kgtoGg,"ERROR"))</f>
        <v>6.203687329368316E-2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4.8610391330714729E-2</v>
      </c>
      <c r="V674" s="22">
        <f t="shared" si="146"/>
        <v>4.8698920373807381E-2</v>
      </c>
      <c r="W674" s="22">
        <f t="shared" si="146"/>
        <v>4.8798678679952065E-2</v>
      </c>
      <c r="X674" s="22">
        <f t="shared" si="146"/>
        <v>4.8909447589072369E-2</v>
      </c>
      <c r="Y674" s="22">
        <f t="shared" si="146"/>
        <v>4.8976414063450151E-2</v>
      </c>
      <c r="Z674" s="22">
        <f t="shared" si="146"/>
        <v>4.9052661938525685E-2</v>
      </c>
      <c r="AA674" s="22">
        <f t="shared" si="146"/>
        <v>4.9137028163847463E-2</v>
      </c>
      <c r="AB674" s="22">
        <f t="shared" si="146"/>
        <v>4.9229695366001629E-2</v>
      </c>
      <c r="AC674" s="22">
        <f t="shared" si="146"/>
        <v>4.9329775885859906E-2</v>
      </c>
      <c r="AD674" s="22">
        <f t="shared" si="146"/>
        <v>4.9400227203236169E-2</v>
      </c>
      <c r="AE674" s="22">
        <f t="shared" si="146"/>
        <v>4.9476856003303669E-2</v>
      </c>
      <c r="AF674" s="22">
        <f t="shared" si="146"/>
        <v>4.9560320028947183E-2</v>
      </c>
      <c r="AG674" s="22">
        <f t="shared" si="146"/>
        <v>4.9651514928377813E-2</v>
      </c>
      <c r="AH674" s="22">
        <f t="shared" si="146"/>
        <v>4.9747777163724013E-2</v>
      </c>
      <c r="AI674" s="22">
        <f t="shared" si="146"/>
        <v>4.9809339372478424E-2</v>
      </c>
      <c r="AJ674" s="22">
        <f t="shared" si="146"/>
        <v>4.9877060121249484E-2</v>
      </c>
      <c r="AK674" s="22">
        <f t="shared" si="146"/>
        <v>4.9948554700125304E-2</v>
      </c>
      <c r="AL674" s="22">
        <f t="shared" si="146"/>
        <v>5.0024760810526939E-2</v>
      </c>
      <c r="AM674" s="22">
        <f t="shared" si="146"/>
        <v>5.0105525692249665E-2</v>
      </c>
      <c r="AN674" s="22">
        <f t="shared" si="146"/>
        <v>5.015314518623111E-2</v>
      </c>
      <c r="AO674" s="22">
        <f t="shared" si="146"/>
        <v>5.0203901703754654E-2</v>
      </c>
      <c r="AP674" s="22">
        <f t="shared" si="146"/>
        <v>5.0258812629372172E-2</v>
      </c>
      <c r="AQ674" s="22">
        <f t="shared" si="146"/>
        <v>5.0317767214055016E-2</v>
      </c>
      <c r="AR674" s="22">
        <f t="shared" si="146"/>
        <v>5.0380733908130228E-2</v>
      </c>
      <c r="AS674" s="22">
        <f t="shared" si="146"/>
        <v>5.0408519952586543E-2</v>
      </c>
      <c r="AT674" s="22">
        <f t="shared" si="146"/>
        <v>5.042583986895454E-2</v>
      </c>
      <c r="AU674" s="22">
        <f t="shared" si="146"/>
        <v>5.0444052545775574E-2</v>
      </c>
      <c r="AV674" s="22">
        <f t="shared" si="146"/>
        <v>5.0465741913196513E-2</v>
      </c>
      <c r="AW674" s="22">
        <f t="shared" si="146"/>
        <v>5.0489582115784373E-2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7.5542064381065093E-3</v>
      </c>
      <c r="V675" s="94">
        <f>IF('Net zero activities &amp; levers'!$C$9="Off",'Activity data'!AO58*ManureNEF*NtoN2O*kgtoGg,IF('Net zero activities &amp; levers'!$C$9="On",(('Net zero supporting data'!M165*'Net zero supporting data'!M183)+('Net zero supporting data'!M177*ManureNEF))*NtoN2O*kgtoGg,"ERROR"))</f>
        <v>7.5782813675955053E-3</v>
      </c>
      <c r="W675" s="94">
        <f>IF('Net zero activities &amp; levers'!$C$9="Off",'Activity data'!AP58*ManureNEF*NtoN2O*kgtoGg,IF('Net zero activities &amp; levers'!$C$9="On",(('Net zero supporting data'!N165*'Net zero supporting data'!N183)+('Net zero supporting data'!N177*ManureNEF))*NtoN2O*kgtoGg,"ERROR"))</f>
        <v>7.6044384869322105E-3</v>
      </c>
      <c r="X675" s="94">
        <f>IF('Net zero activities &amp; levers'!$C$9="Off",'Activity data'!AQ58*ManureNEF*NtoN2O*kgtoGg,IF('Net zero activities &amp; levers'!$C$9="On",(('Net zero supporting data'!O165*'Net zero supporting data'!O183)+('Net zero supporting data'!O177*ManureNEF))*NtoN2O*kgtoGg,"ERROR"))</f>
        <v>7.6326502436862044E-3</v>
      </c>
      <c r="Y675" s="94">
        <f>IF('Net zero activities &amp; levers'!$C$9="Off",'Activity data'!AR58*ManureNEF*NtoN2O*kgtoGg,IF('Net zero activities &amp; levers'!$C$9="On",(('Net zero supporting data'!P165*'Net zero supporting data'!P183)+('Net zero supporting data'!P177*ManureNEF))*NtoN2O*kgtoGg,"ERROR"))</f>
        <v>7.6502183183195108E-3</v>
      </c>
      <c r="Z675" s="94">
        <f>IF('Net zero activities &amp; levers'!$C$9="Off",'Activity data'!AS58*ManureNEF*NtoN2O*kgtoGg,IF('Net zero activities &amp; levers'!$C$9="On",(('Net zero supporting data'!Q165*'Net zero supporting data'!Q183)+('Net zero supporting data'!Q177*ManureNEF))*NtoN2O*kgtoGg,"ERROR"))</f>
        <v>7.6695343884536143E-3</v>
      </c>
      <c r="AA675" s="94">
        <f>IF('Net zero activities &amp; levers'!$C$9="Off",'Activity data'!AT58*ManureNEF*NtoN2O*kgtoGg,IF('Net zero activities &amp; levers'!$C$9="On",(('Net zero supporting data'!R165*'Net zero supporting data'!R183)+('Net zero supporting data'!R177*ManureNEF))*NtoN2O*kgtoGg,"ERROR"))</f>
        <v>7.6903444181301598E-3</v>
      </c>
      <c r="AB675" s="94">
        <f>IF('Net zero activities &amp; levers'!$C$9="Off",'Activity data'!AU58*ManureNEF*NtoN2O*kgtoGg,IF('Net zero activities &amp; levers'!$C$9="On",(('Net zero supporting data'!S165*'Net zero supporting data'!S183)+('Net zero supporting data'!S177*ManureNEF))*NtoN2O*kgtoGg,"ERROR"))</f>
        <v>7.7127045569016627E-3</v>
      </c>
      <c r="AC675" s="94">
        <f>IF('Net zero activities &amp; levers'!$C$9="Off",'Activity data'!AV58*ManureNEF*NtoN2O*kgtoGg,IF('Net zero activities &amp; levers'!$C$9="On",(('Net zero supporting data'!T165*'Net zero supporting data'!T183)+('Net zero supporting data'!T177*ManureNEF))*NtoN2O*kgtoGg,"ERROR"))</f>
        <v>7.7364223542177131E-3</v>
      </c>
      <c r="AD675" s="94">
        <f>IF('Net zero activities &amp; levers'!$C$9="Off",'Activity data'!AW58*ManureNEF*NtoN2O*kgtoGg,IF('Net zero activities &amp; levers'!$C$9="On",(('Net zero supporting data'!U165*'Net zero supporting data'!U183)+('Net zero supporting data'!U177*ManureNEF))*NtoN2O*kgtoGg,"ERROR"))</f>
        <v>7.7530063506026335E-3</v>
      </c>
      <c r="AE675" s="94">
        <f>IF('Net zero activities &amp; levers'!$C$9="Off",'Activity data'!AX58*ManureNEF*NtoN2O*kgtoGg,IF('Net zero activities &amp; levers'!$C$9="On",(('Net zero supporting data'!V165*'Net zero supporting data'!V183)+('Net zero supporting data'!V177*ManureNEF))*NtoN2O*kgtoGg,"ERROR"))</f>
        <v>7.7707203598988521E-3</v>
      </c>
      <c r="AF675" s="94">
        <f>IF('Net zero activities &amp; levers'!$C$9="Off",'Activity data'!AY58*ManureNEF*NtoN2O*kgtoGg,IF('Net zero activities &amp; levers'!$C$9="On",(('Net zero supporting data'!W165*'Net zero supporting data'!W183)+('Net zero supporting data'!W177*ManureNEF))*NtoN2O*kgtoGg,"ERROR"))</f>
        <v>7.7897236704747713E-3</v>
      </c>
      <c r="AG675" s="94">
        <f>IF('Net zero activities &amp; levers'!$C$9="Off",'Activity data'!AZ58*ManureNEF*NtoN2O*kgtoGg,IF('Net zero activities &amp; levers'!$C$9="On",(('Net zero supporting data'!X165*'Net zero supporting data'!X183)+('Net zero supporting data'!X177*ManureNEF))*NtoN2O*kgtoGg,"ERROR"))</f>
        <v>7.8102274542581739E-3</v>
      </c>
      <c r="AH675" s="94">
        <f>IF('Net zero activities &amp; levers'!$C$9="Off",'Activity data'!BA58*ManureNEF*NtoN2O*kgtoGg,IF('Net zero activities &amp; levers'!$C$9="On",(('Net zero supporting data'!Y165*'Net zero supporting data'!Y183)+('Net zero supporting data'!Y177*ManureNEF))*NtoN2O*kgtoGg,"ERROR"))</f>
        <v>7.8316297580619931E-3</v>
      </c>
      <c r="AI675" s="94">
        <f>IF('Net zero activities &amp; levers'!$C$9="Off",'Activity data'!BB58*ManureNEF*NtoN2O*kgtoGg,IF('Net zero activities &amp; levers'!$C$9="On",(('Net zero supporting data'!Z165*'Net zero supporting data'!Z183)+('Net zero supporting data'!Z177*ManureNEF))*NtoN2O*kgtoGg,"ERROR"))</f>
        <v>7.8448990385486181E-3</v>
      </c>
      <c r="AJ675" s="94">
        <f>IF('Net zero activities &amp; levers'!$C$9="Off",'Activity data'!BC58*ManureNEF*NtoN2O*kgtoGg,IF('Net zero activities &amp; levers'!$C$9="On",(('Net zero supporting data'!AA165*'Net zero supporting data'!AA183)+('Net zero supporting data'!AA177*ManureNEF))*NtoN2O*kgtoGg,"ERROR"))</f>
        <v>7.8593617227037914E-3</v>
      </c>
      <c r="AK675" s="94">
        <f>IF('Net zero activities &amp; levers'!$C$9="Off",'Activity data'!BD58*ManureNEF*NtoN2O*kgtoGg,IF('Net zero activities &amp; levers'!$C$9="On",(('Net zero supporting data'!AB165*'Net zero supporting data'!AB183)+('Net zero supporting data'!AB177*ManureNEF))*NtoN2O*kgtoGg,"ERROR"))</f>
        <v>7.8744810835778938E-3</v>
      </c>
      <c r="AL675" s="94">
        <f>IF('Net zero activities &amp; levers'!$C$9="Off",'Activity data'!BE58*ManureNEF*NtoN2O*kgtoGg,IF('Net zero activities &amp; levers'!$C$9="On",(('Net zero supporting data'!AC165*'Net zero supporting data'!AC183)+('Net zero supporting data'!AC177*ManureNEF))*NtoN2O*kgtoGg,"ERROR"))</f>
        <v>7.8904746921901088E-3</v>
      </c>
      <c r="AM675" s="94">
        <f>IF('Net zero activities &amp; levers'!$C$9="Off",'Activity data'!BF58*ManureNEF*NtoN2O*kgtoGg,IF('Net zero activities &amp; levers'!$C$9="On",(('Net zero supporting data'!AD165*'Net zero supporting data'!AD183)+('Net zero supporting data'!AD177*ManureNEF))*NtoN2O*kgtoGg,"ERROR"))</f>
        <v>7.9073119262949854E-3</v>
      </c>
      <c r="AN675" s="94">
        <f>IF('Net zero activities &amp; levers'!$C$9="Off",'Activity data'!BG58*ManureNEF*NtoN2O*kgtoGg,IF('Net zero activities &amp; levers'!$C$9="On",(('Net zero supporting data'!AE165*'Net zero supporting data'!AE183)+('Net zero supporting data'!AE177*ManureNEF))*NtoN2O*kgtoGg,"ERROR"))</f>
        <v>7.9165040970348727E-3</v>
      </c>
      <c r="AO675" s="94">
        <f>IF('Net zero activities &amp; levers'!$C$9="Off",'Activity data'!BH58*ManureNEF*NtoN2O*kgtoGg,IF('Net zero activities &amp; levers'!$C$9="On",(('Net zero supporting data'!AF165*'Net zero supporting data'!AF183)+('Net zero supporting data'!AF177*ManureNEF))*NtoN2O*kgtoGg,"ERROR"))</f>
        <v>7.9262563140872124E-3</v>
      </c>
      <c r="AP675" s="94">
        <f>IF('Net zero activities &amp; levers'!$C$9="Off",'Activity data'!BI58*ManureNEF*NtoN2O*kgtoGg,IF('Net zero activities &amp; levers'!$C$9="On",(('Net zero supporting data'!AG165*'Net zero supporting data'!AG183)+('Net zero supporting data'!AG177*ManureNEF))*NtoN2O*kgtoGg,"ERROR"))</f>
        <v>7.9368004966482338E-3</v>
      </c>
      <c r="AQ675" s="94">
        <f>IF('Net zero activities &amp; levers'!$C$9="Off",'Activity data'!BJ58*ManureNEF*NtoN2O*kgtoGg,IF('Net zero activities &amp; levers'!$C$9="On",(('Net zero supporting data'!AH165*'Net zero supporting data'!AH183)+('Net zero supporting data'!AH177*ManureNEF))*NtoN2O*kgtoGg,"ERROR"))</f>
        <v>7.9481138267067097E-3</v>
      </c>
      <c r="AR675" s="94">
        <f>IF('Net zero activities &amp; levers'!$C$9="Off",'Activity data'!BK58*ManureNEF*NtoN2O*kgtoGg,IF('Net zero activities &amp; levers'!$C$9="On",(('Net zero supporting data'!AI165*'Net zero supporting data'!AI183)+('Net zero supporting data'!AI177*ManureNEF))*NtoN2O*kgtoGg,"ERROR"))</f>
        <v>7.9601910376334382E-3</v>
      </c>
      <c r="AS675" s="94">
        <f>IF('Net zero activities &amp; levers'!$C$9="Off",'Activity data'!BL58*ManureNEF*NtoN2O*kgtoGg,IF('Net zero activities &amp; levers'!$C$9="On",(('Net zero supporting data'!AJ165*'Net zero supporting data'!AJ183)+('Net zero supporting data'!AJ177*ManureNEF))*NtoN2O*kgtoGg,"ERROR"))</f>
        <v>7.96428083472254E-3</v>
      </c>
      <c r="AT675" s="94">
        <f>IF('Net zero activities &amp; levers'!$C$9="Off",'Activity data'!BM58*ManureNEF*NtoN2O*kgtoGg,IF('Net zero activities &amp; levers'!$C$9="On",(('Net zero supporting data'!AK165*'Net zero supporting data'!AK183)+('Net zero supporting data'!AK177*ManureNEF))*NtoN2O*kgtoGg,"ERROR"))</f>
        <v>7.9659377902861934E-3</v>
      </c>
      <c r="AU675" s="94">
        <f>IF('Net zero activities &amp; levers'!$C$9="Off",'Activity data'!BN58*ManureNEF*NtoN2O*kgtoGg,IF('Net zero activities &amp; levers'!$C$9="On",(('Net zero supporting data'!AL165*'Net zero supporting data'!AL183)+('Net zero supporting data'!AL177*ManureNEF))*NtoN2O*kgtoGg,"ERROR"))</f>
        <v>7.9677064881148139E-3</v>
      </c>
      <c r="AV675" s="94">
        <f>IF('Net zero activities &amp; levers'!$C$9="Off",'Activity data'!BO58*ManureNEF*NtoN2O*kgtoGg,IF('Net zero activities &amp; levers'!$C$9="On",(('Net zero supporting data'!AM165*'Net zero supporting data'!AM183)+('Net zero supporting data'!AM177*ManureNEF))*NtoN2O*kgtoGg,"ERROR"))</f>
        <v>7.9701645495979506E-3</v>
      </c>
      <c r="AW675" s="94">
        <f>IF('Net zero activities &amp; levers'!$C$9="Off",'Activity data'!BP58*ManureNEF*NtoN2O*kgtoGg,IF('Net zero activities &amp; levers'!$C$9="On",(('Net zero supporting data'!AN165*'Net zero supporting data'!AN183)+('Net zero supporting data'!AN177*ManureNEF))*NtoN2O*kgtoGg,"ERROR"))</f>
        <v>7.9730181485450462E-3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9.1149503577846708E-2</v>
      </c>
      <c r="V676" s="22">
        <f t="shared" si="147"/>
        <v>9.1439993107034628E-2</v>
      </c>
      <c r="W676" s="22">
        <f t="shared" si="147"/>
        <v>9.1755606462600364E-2</v>
      </c>
      <c r="X676" s="22">
        <f t="shared" si="147"/>
        <v>9.2096011195281977E-2</v>
      </c>
      <c r="Y676" s="22">
        <f t="shared" si="147"/>
        <v>9.2307988627294835E-2</v>
      </c>
      <c r="Z676" s="22">
        <f t="shared" si="147"/>
        <v>9.2541057476845587E-2</v>
      </c>
      <c r="AA676" s="22">
        <f t="shared" si="147"/>
        <v>9.2792152530971853E-2</v>
      </c>
      <c r="AB676" s="22">
        <f t="shared" si="147"/>
        <v>9.306195129350936E-2</v>
      </c>
      <c r="AC676" s="22">
        <f t="shared" si="147"/>
        <v>9.3348131644686E-2</v>
      </c>
      <c r="AD676" s="22">
        <f t="shared" si="147"/>
        <v>9.3548235130102658E-2</v>
      </c>
      <c r="AE676" s="22">
        <f t="shared" si="147"/>
        <v>9.376197341842625E-2</v>
      </c>
      <c r="AF676" s="22">
        <f t="shared" si="147"/>
        <v>9.3991268492571042E-2</v>
      </c>
      <c r="AG676" s="22">
        <f t="shared" si="147"/>
        <v>9.4238668365560607E-2</v>
      </c>
      <c r="AH676" s="22">
        <f t="shared" si="147"/>
        <v>9.4496909834485776E-2</v>
      </c>
      <c r="AI676" s="22">
        <f t="shared" si="147"/>
        <v>9.46570177609901E-2</v>
      </c>
      <c r="AJ676" s="22">
        <f t="shared" si="147"/>
        <v>9.4831525367043507E-2</v>
      </c>
      <c r="AK676" s="22">
        <f t="shared" si="147"/>
        <v>9.5013956473391989E-2</v>
      </c>
      <c r="AL676" s="22">
        <f t="shared" si="147"/>
        <v>9.5206936304876089E-2</v>
      </c>
      <c r="AM676" s="22">
        <f t="shared" si="147"/>
        <v>9.5410095371663298E-2</v>
      </c>
      <c r="AN676" s="22">
        <f t="shared" si="147"/>
        <v>9.5521008649796235E-2</v>
      </c>
      <c r="AO676" s="22">
        <f t="shared" si="147"/>
        <v>9.5638679480000252E-2</v>
      </c>
      <c r="AP676" s="22">
        <f t="shared" si="147"/>
        <v>9.5765906213072141E-2</v>
      </c>
      <c r="AQ676" s="22">
        <f t="shared" si="147"/>
        <v>9.5902413525533289E-2</v>
      </c>
      <c r="AR676" s="22">
        <f t="shared" si="147"/>
        <v>9.6048137869922806E-2</v>
      </c>
      <c r="AS676" s="22">
        <f t="shared" si="147"/>
        <v>9.6097485604520763E-2</v>
      </c>
      <c r="AT676" s="22">
        <f t="shared" si="147"/>
        <v>9.6117478528769645E-2</v>
      </c>
      <c r="AU676" s="22">
        <f t="shared" si="147"/>
        <v>9.6138819741824741E-2</v>
      </c>
      <c r="AV676" s="22">
        <f t="shared" si="147"/>
        <v>9.6168478857681275E-2</v>
      </c>
      <c r="AW676" s="22">
        <f t="shared" si="147"/>
        <v>9.6202910552071516E-2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0.10428056541130729</v>
      </c>
      <c r="V679" s="94">
        <f>IF('Net zero activities &amp; levers'!$C$9="Off",'Activity data'!AO62*ManureNEF*NtoN2O*kgtoGg,IF('Net zero activities &amp; levers'!$C$9="On",(('Net zero supporting data'!M166*'Net zero supporting data'!M183)+('Net zero supporting data'!M178*ManureNEF))*NtoN2O*kgtoGg,"ERROR"))</f>
        <v>0.10273817955641536</v>
      </c>
      <c r="W679" s="94">
        <f>IF('Net zero activities &amp; levers'!$C$9="Off",'Activity data'!AP62*ManureNEF*NtoN2O*kgtoGg,IF('Net zero activities &amp; levers'!$C$9="On",(('Net zero supporting data'!N166*'Net zero supporting data'!N183)+('Net zero supporting data'!N178*ManureNEF))*NtoN2O*kgtoGg,"ERROR"))</f>
        <v>0.10145552863598629</v>
      </c>
      <c r="X679" s="94">
        <f>IF('Net zero activities &amp; levers'!$C$9="Off",'Activity data'!AQ62*ManureNEF*NtoN2O*kgtoGg,IF('Net zero activities &amp; levers'!$C$9="On",(('Net zero supporting data'!O166*'Net zero supporting data'!O183)+('Net zero supporting data'!O178*ManureNEF))*NtoN2O*kgtoGg,"ERROR"))</f>
        <v>0.10053835440762707</v>
      </c>
      <c r="Y679" s="94">
        <f>IF('Net zero activities &amp; levers'!$C$9="Off",'Activity data'!AR62*ManureNEF*NtoN2O*kgtoGg,IF('Net zero activities &amp; levers'!$C$9="On",(('Net zero supporting data'!P166*'Net zero supporting data'!P183)+('Net zero supporting data'!P178*ManureNEF))*NtoN2O*kgtoGg,"ERROR"))</f>
        <v>9.9858519543689628E-2</v>
      </c>
      <c r="Z679" s="94">
        <f>IF('Net zero activities &amp; levers'!$C$9="Off",'Activity data'!AS62*ManureNEF*NtoN2O*kgtoGg,IF('Net zero activities &amp; levers'!$C$9="On",(('Net zero supporting data'!Q166*'Net zero supporting data'!Q183)+('Net zero supporting data'!Q178*ManureNEF))*NtoN2O*kgtoGg,"ERROR"))</f>
        <v>9.9447707040955638E-2</v>
      </c>
      <c r="AA679" s="94">
        <f>IF('Net zero activities &amp; levers'!$C$9="Off",'Activity data'!AT62*ManureNEF*NtoN2O*kgtoGg,IF('Net zero activities &amp; levers'!$C$9="On",(('Net zero supporting data'!R166*'Net zero supporting data'!R183)+('Net zero supporting data'!R178*ManureNEF))*NtoN2O*kgtoGg,"ERROR"))</f>
        <v>9.9046883133818917E-2</v>
      </c>
      <c r="AB679" s="94">
        <f>IF('Net zero activities &amp; levers'!$C$9="Off",'Activity data'!AU62*ManureNEF*NtoN2O*kgtoGg,IF('Net zero activities &amp; levers'!$C$9="On",(('Net zero supporting data'!S166*'Net zero supporting data'!S183)+('Net zero supporting data'!S178*ManureNEF))*NtoN2O*kgtoGg,"ERROR"))</f>
        <v>9.8838170992434499E-2</v>
      </c>
      <c r="AC679" s="94">
        <f>IF('Net zero activities &amp; levers'!$C$9="Off",'Activity data'!AV62*ManureNEF*NtoN2O*kgtoGg,IF('Net zero activities &amp; levers'!$C$9="On",(('Net zero supporting data'!T166*'Net zero supporting data'!T183)+('Net zero supporting data'!T178*ManureNEF))*NtoN2O*kgtoGg,"ERROR"))</f>
        <v>9.8636331075886999E-2</v>
      </c>
      <c r="AD679" s="94">
        <f>IF('Net zero activities &amp; levers'!$C$9="Off",'Activity data'!AW62*ManureNEF*NtoN2O*kgtoGg,IF('Net zero activities &amp; levers'!$C$9="On",(('Net zero supporting data'!U166*'Net zero supporting data'!U183)+('Net zero supporting data'!U178*ManureNEF))*NtoN2O*kgtoGg,"ERROR"))</f>
        <v>0.10059832759435153</v>
      </c>
      <c r="AE679" s="94">
        <f>IF('Net zero activities &amp; levers'!$C$9="Off",'Activity data'!AX62*ManureNEF*NtoN2O*kgtoGg,IF('Net zero activities &amp; levers'!$C$9="On",(('Net zero supporting data'!V166*'Net zero supporting data'!V183)+('Net zero supporting data'!V178*ManureNEF))*NtoN2O*kgtoGg,"ERROR"))</f>
        <v>0.10242455133755742</v>
      </c>
      <c r="AF679" s="94">
        <f>IF('Net zero activities &amp; levers'!$C$9="Off",'Activity data'!AY62*ManureNEF*NtoN2O*kgtoGg,IF('Net zero activities &amp; levers'!$C$9="On",(('Net zero supporting data'!W166*'Net zero supporting data'!W183)+('Net zero supporting data'!W178*ManureNEF))*NtoN2O*kgtoGg,"ERROR"))</f>
        <v>0.10440410175997709</v>
      </c>
      <c r="AG679" s="94">
        <f>IF('Net zero activities &amp; levers'!$C$9="Off",'Activity data'!AZ62*ManureNEF*NtoN2O*kgtoGg,IF('Net zero activities &amp; levers'!$C$9="On",(('Net zero supporting data'!X166*'Net zero supporting data'!X183)+('Net zero supporting data'!X178*ManureNEF))*NtoN2O*kgtoGg,"ERROR"))</f>
        <v>0.10687340603336827</v>
      </c>
      <c r="AH679" s="94">
        <f>IF('Net zero activities &amp; levers'!$C$9="Off",'Activity data'!BA62*ManureNEF*NtoN2O*kgtoGg,IF('Net zero activities &amp; levers'!$C$9="On",(('Net zero supporting data'!Y166*'Net zero supporting data'!Y183)+('Net zero supporting data'!Y178*ManureNEF))*NtoN2O*kgtoGg,"ERROR"))</f>
        <v>0.10908219845414112</v>
      </c>
      <c r="AI679" s="94">
        <f>IF('Net zero activities &amp; levers'!$C$9="Off",'Activity data'!BB62*ManureNEF*NtoN2O*kgtoGg,IF('Net zero activities &amp; levers'!$C$9="On",(('Net zero supporting data'!Z166*'Net zero supporting data'!Z183)+('Net zero supporting data'!Z178*ManureNEF))*NtoN2O*kgtoGg,"ERROR"))</f>
        <v>0.11149904956243303</v>
      </c>
      <c r="AJ679" s="94">
        <f>IF('Net zero activities &amp; levers'!$C$9="Off",'Activity data'!BC62*ManureNEF*NtoN2O*kgtoGg,IF('Net zero activities &amp; levers'!$C$9="On",(('Net zero supporting data'!AA166*'Net zero supporting data'!AA183)+('Net zero supporting data'!AA178*ManureNEF))*NtoN2O*kgtoGg,"ERROR"))</f>
        <v>0.11418276251973131</v>
      </c>
      <c r="AK679" s="94">
        <f>IF('Net zero activities &amp; levers'!$C$9="Off",'Activity data'!BD62*ManureNEF*NtoN2O*kgtoGg,IF('Net zero activities &amp; levers'!$C$9="On",(('Net zero supporting data'!AB166*'Net zero supporting data'!AB183)+('Net zero supporting data'!AB178*ManureNEF))*NtoN2O*kgtoGg,"ERROR"))</f>
        <v>0.11649317237961981</v>
      </c>
      <c r="AL679" s="94">
        <f>IF('Net zero activities &amp; levers'!$C$9="Off",'Activity data'!BE62*ManureNEF*NtoN2O*kgtoGg,IF('Net zero activities &amp; levers'!$C$9="On",(('Net zero supporting data'!AC166*'Net zero supporting data'!AC183)+('Net zero supporting data'!AC178*ManureNEF))*NtoN2O*kgtoGg,"ERROR"))</f>
        <v>0.11875534804149991</v>
      </c>
      <c r="AM679" s="94">
        <f>IF('Net zero activities &amp; levers'!$C$9="Off",'Activity data'!BF62*ManureNEF*NtoN2O*kgtoGg,IF('Net zero activities &amp; levers'!$C$9="On",(('Net zero supporting data'!AD166*'Net zero supporting data'!AD183)+('Net zero supporting data'!AD178*ManureNEF))*NtoN2O*kgtoGg,"ERROR"))</f>
        <v>0.12097058670176176</v>
      </c>
      <c r="AN679" s="94">
        <f>IF('Net zero activities &amp; levers'!$C$9="Off",'Activity data'!BG62*ManureNEF*NtoN2O*kgtoGg,IF('Net zero activities &amp; levers'!$C$9="On",(('Net zero supporting data'!AE166*'Net zero supporting data'!AE183)+('Net zero supporting data'!AE178*ManureNEF))*NtoN2O*kgtoGg,"ERROR"))</f>
        <v>0.12333993516160081</v>
      </c>
      <c r="AO679" s="94">
        <f>IF('Net zero activities &amp; levers'!$C$9="Off",'Activity data'!BH62*ManureNEF*NtoN2O*kgtoGg,IF('Net zero activities &amp; levers'!$C$9="On",(('Net zero supporting data'!AF166*'Net zero supporting data'!AF183)+('Net zero supporting data'!AF178*ManureNEF))*NtoN2O*kgtoGg,"ERROR"))</f>
        <v>0.12541492674313065</v>
      </c>
      <c r="AP679" s="94">
        <f>IF('Net zero activities &amp; levers'!$C$9="Off",'Activity data'!BI62*ManureNEF*NtoN2O*kgtoGg,IF('Net zero activities &amp; levers'!$C$9="On",(('Net zero supporting data'!AG166*'Net zero supporting data'!AG183)+('Net zero supporting data'!AG178*ManureNEF))*NtoN2O*kgtoGg,"ERROR"))</f>
        <v>0.12751032243637175</v>
      </c>
      <c r="AQ679" s="94">
        <f>IF('Net zero activities &amp; levers'!$C$9="Off",'Activity data'!BJ62*ManureNEF*NtoN2O*kgtoGg,IF('Net zero activities &amp; levers'!$C$9="On",(('Net zero supporting data'!AH166*'Net zero supporting data'!AH183)+('Net zero supporting data'!AH178*ManureNEF))*NtoN2O*kgtoGg,"ERROR"))</f>
        <v>0.12962661312433388</v>
      </c>
      <c r="AR679" s="94">
        <f>IF('Net zero activities &amp; levers'!$C$9="Off",'Activity data'!BK62*ManureNEF*NtoN2O*kgtoGg,IF('Net zero activities &amp; levers'!$C$9="On",(('Net zero supporting data'!AI166*'Net zero supporting data'!AI183)+('Net zero supporting data'!AI178*ManureNEF))*NtoN2O*kgtoGg,"ERROR"))</f>
        <v>0.13178226231309467</v>
      </c>
      <c r="AS679" s="94">
        <f>IF('Net zero activities &amp; levers'!$C$9="Off",'Activity data'!BL62*ManureNEF*NtoN2O*kgtoGg,IF('Net zero activities &amp; levers'!$C$9="On",(('Net zero supporting data'!AJ166*'Net zero supporting data'!AJ183)+('Net zero supporting data'!AJ178*ManureNEF))*NtoN2O*kgtoGg,"ERROR"))</f>
        <v>0.13387040675986037</v>
      </c>
      <c r="AT679" s="94">
        <f>IF('Net zero activities &amp; levers'!$C$9="Off",'Activity data'!BM62*ManureNEF*NtoN2O*kgtoGg,IF('Net zero activities &amp; levers'!$C$9="On",(('Net zero supporting data'!AK166*'Net zero supporting data'!AK183)+('Net zero supporting data'!AK178*ManureNEF))*NtoN2O*kgtoGg,"ERROR"))</f>
        <v>0.13249052289739111</v>
      </c>
      <c r="AU679" s="94">
        <f>IF('Net zero activities &amp; levers'!$C$9="Off",'Activity data'!BN62*ManureNEF*NtoN2O*kgtoGg,IF('Net zero activities &amp; levers'!$C$9="On",(('Net zero supporting data'!AL166*'Net zero supporting data'!AL183)+('Net zero supporting data'!AL178*ManureNEF))*NtoN2O*kgtoGg,"ERROR"))</f>
        <v>0.13060251554885594</v>
      </c>
      <c r="AV679" s="94">
        <f>IF('Net zero activities &amp; levers'!$C$9="Off",'Activity data'!BO62*ManureNEF*NtoN2O*kgtoGg,IF('Net zero activities &amp; levers'!$C$9="On",(('Net zero supporting data'!AM166*'Net zero supporting data'!AM183)+('Net zero supporting data'!AM178*ManureNEF))*NtoN2O*kgtoGg,"ERROR"))</f>
        <v>0.12887566658933464</v>
      </c>
      <c r="AW679" s="94">
        <f>IF('Net zero activities &amp; levers'!$C$9="Off",'Activity data'!BP62*ManureNEF*NtoN2O*kgtoGg,IF('Net zero activities &amp; levers'!$C$9="On",(('Net zero supporting data'!AN166*'Net zero supporting data'!AN183)+('Net zero supporting data'!AN178*ManureNEF))*NtoN2O*kgtoGg,"ERROR"))</f>
        <v>0.12700945550878659</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2.6456377664760063E-2</v>
      </c>
      <c r="V680" s="22">
        <f t="shared" si="150"/>
        <v>2.6065068483410149E-2</v>
      </c>
      <c r="W680" s="22">
        <f t="shared" si="150"/>
        <v>2.5739655046792514E-2</v>
      </c>
      <c r="X680" s="22">
        <f t="shared" si="150"/>
        <v>2.5506964442611874E-2</v>
      </c>
      <c r="Y680" s="22">
        <f t="shared" si="150"/>
        <v>2.5334487741521323E-2</v>
      </c>
      <c r="Z680" s="22">
        <f t="shared" si="150"/>
        <v>2.5230263040793365E-2</v>
      </c>
      <c r="AA680" s="22">
        <f t="shared" si="150"/>
        <v>2.5128572484912244E-2</v>
      </c>
      <c r="AB680" s="22">
        <f t="shared" si="150"/>
        <v>2.5075621417626519E-2</v>
      </c>
      <c r="AC680" s="22">
        <f t="shared" si="150"/>
        <v>2.5024413860025133E-2</v>
      </c>
      <c r="AD680" s="22">
        <f t="shared" si="150"/>
        <v>2.5522179869105606E-2</v>
      </c>
      <c r="AE680" s="22">
        <f t="shared" si="150"/>
        <v>2.5985499806622646E-2</v>
      </c>
      <c r="AF680" s="22">
        <f t="shared" si="150"/>
        <v>2.6487719308170253E-2</v>
      </c>
      <c r="AG680" s="22">
        <f t="shared" si="150"/>
        <v>2.7114191231949816E-2</v>
      </c>
      <c r="AH680" s="22">
        <f t="shared" si="150"/>
        <v>2.7674570303894221E-2</v>
      </c>
      <c r="AI680" s="22">
        <f t="shared" si="150"/>
        <v>2.8287734659383341E-2</v>
      </c>
      <c r="AJ680" s="22">
        <f t="shared" si="150"/>
        <v>2.8968602885040228E-2</v>
      </c>
      <c r="AK680" s="22">
        <f t="shared" si="150"/>
        <v>2.9554762689338411E-2</v>
      </c>
      <c r="AL680" s="22">
        <f t="shared" si="150"/>
        <v>3.0128685293408199E-2</v>
      </c>
      <c r="AM680" s="22">
        <f t="shared" si="150"/>
        <v>3.0690699800927448E-2</v>
      </c>
      <c r="AN680" s="22">
        <f t="shared" si="150"/>
        <v>3.1291812553104023E-2</v>
      </c>
      <c r="AO680" s="22">
        <f t="shared" si="150"/>
        <v>3.1818245841182431E-2</v>
      </c>
      <c r="AP680" s="22">
        <f t="shared" si="150"/>
        <v>3.2349855730319919E-2</v>
      </c>
      <c r="AQ680" s="22">
        <f t="shared" si="150"/>
        <v>3.2886766759410581E-2</v>
      </c>
      <c r="AR680" s="22">
        <f t="shared" si="150"/>
        <v>3.3433663190453565E-2</v>
      </c>
      <c r="AS680" s="22">
        <f t="shared" si="150"/>
        <v>3.3963433410669631E-2</v>
      </c>
      <c r="AT680" s="22">
        <f t="shared" si="150"/>
        <v>3.3613351605349492E-2</v>
      </c>
      <c r="AU680" s="22">
        <f t="shared" si="150"/>
        <v>3.3134356931225184E-2</v>
      </c>
      <c r="AV680" s="22">
        <f t="shared" si="150"/>
        <v>3.2696248755814977E-2</v>
      </c>
      <c r="AW680" s="22">
        <f t="shared" si="150"/>
        <v>3.2222783878113177E-2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0.17614567671319886</v>
      </c>
      <c r="V681" s="94">
        <f>IF('Net zero activities &amp; levers'!$C$9="Off",'Activity data'!AO64*ManureNEF*NtoN2O*kgtoGg,IF('Net zero activities &amp; levers'!$C$9="On",(('Net zero supporting data'!M167*'Net zero supporting data'!M183)+('Net zero supporting data'!M179*ManureNEF))*NtoN2O*kgtoGg,"ERROR"))</f>
        <v>0.17787897676794623</v>
      </c>
      <c r="W681" s="94">
        <f>IF('Net zero activities &amp; levers'!$C$9="Off",'Activity data'!AP64*ManureNEF*NtoN2O*kgtoGg,IF('Net zero activities &amp; levers'!$C$9="On",(('Net zero supporting data'!N167*'Net zero supporting data'!N183)+('Net zero supporting data'!N179*ManureNEF))*NtoN2O*kgtoGg,"ERROR"))</f>
        <v>0.17981654601399147</v>
      </c>
      <c r="X681" s="94">
        <f>IF('Net zero activities &amp; levers'!$C$9="Off",'Activity data'!AQ64*ManureNEF*NtoN2O*kgtoGg,IF('Net zero activities &amp; levers'!$C$9="On",(('Net zero supporting data'!O167*'Net zero supporting data'!O183)+('Net zero supporting data'!O179*ManureNEF))*NtoN2O*kgtoGg,"ERROR"))</f>
        <v>0.18207649015211952</v>
      </c>
      <c r="Y681" s="94">
        <f>IF('Net zero activities &amp; levers'!$C$9="Off",'Activity data'!AR64*ManureNEF*NtoN2O*kgtoGg,IF('Net zero activities &amp; levers'!$C$9="On",(('Net zero supporting data'!P167*'Net zero supporting data'!P183)+('Net zero supporting data'!P179*ManureNEF))*NtoN2O*kgtoGg,"ERROR"))</f>
        <v>0.18440096522571381</v>
      </c>
      <c r="Z681" s="94">
        <f>IF('Net zero activities &amp; levers'!$C$9="Off",'Activity data'!AS64*ManureNEF*NtoN2O*kgtoGg,IF('Net zero activities &amp; levers'!$C$9="On",(('Net zero supporting data'!Q167*'Net zero supporting data'!Q183)+('Net zero supporting data'!Q179*ManureNEF))*NtoN2O*kgtoGg,"ERROR"))</f>
        <v>0.18699045607979251</v>
      </c>
      <c r="AA681" s="94">
        <f>IF('Net zero activities &amp; levers'!$C$9="Off",'Activity data'!AT64*ManureNEF*NtoN2O*kgtoGg,IF('Net zero activities &amp; levers'!$C$9="On",(('Net zero supporting data'!R167*'Net zero supporting data'!R183)+('Net zero supporting data'!R179*ManureNEF))*NtoN2O*kgtoGg,"ERROR"))</f>
        <v>0.18959927969039292</v>
      </c>
      <c r="AB681" s="94">
        <f>IF('Net zero activities &amp; levers'!$C$9="Off",'Activity data'!AU64*ManureNEF*NtoN2O*kgtoGg,IF('Net zero activities &amp; levers'!$C$9="On",(('Net zero supporting data'!S167*'Net zero supporting data'!S183)+('Net zero supporting data'!S179*ManureNEF))*NtoN2O*kgtoGg,"ERROR"))</f>
        <v>0.19241847629568934</v>
      </c>
      <c r="AC681" s="94">
        <f>IF('Net zero activities &amp; levers'!$C$9="Off",'Activity data'!AV64*ManureNEF*NtoN2O*kgtoGg,IF('Net zero activities &amp; levers'!$C$9="On",(('Net zero supporting data'!T167*'Net zero supporting data'!T183)+('Net zero supporting data'!T179*ManureNEF))*NtoN2O*kgtoGg,"ERROR"))</f>
        <v>0.19526508717943455</v>
      </c>
      <c r="AD681" s="94">
        <f>IF('Net zero activities &amp; levers'!$C$9="Off",'Activity data'!AW64*ManureNEF*NtoN2O*kgtoGg,IF('Net zero activities &amp; levers'!$C$9="On",(('Net zero supporting data'!U167*'Net zero supporting data'!U183)+('Net zero supporting data'!U179*ManureNEF))*NtoN2O*kgtoGg,"ERROR"))</f>
        <v>0.20034437202869937</v>
      </c>
      <c r="AE681" s="94">
        <f>IF('Net zero activities &amp; levers'!$C$9="Off",'Activity data'!AX64*ManureNEF*NtoN2O*kgtoGg,IF('Net zero activities &amp; levers'!$C$9="On",(('Net zero supporting data'!V167*'Net zero supporting data'!V183)+('Net zero supporting data'!V179*ManureNEF))*NtoN2O*kgtoGg,"ERROR"))</f>
        <v>0.20538817472437035</v>
      </c>
      <c r="AF681" s="94">
        <f>IF('Net zero activities &amp; levers'!$C$9="Off",'Activity data'!AY64*ManureNEF*NtoN2O*kgtoGg,IF('Net zero activities &amp; levers'!$C$9="On",(('Net zero supporting data'!W167*'Net zero supporting data'!W183)+('Net zero supporting data'!W179*ManureNEF))*NtoN2O*kgtoGg,"ERROR"))</f>
        <v>0.21071555491000082</v>
      </c>
      <c r="AG681" s="94">
        <f>IF('Net zero activities &amp; levers'!$C$9="Off",'Activity data'!AZ64*ManureNEF*NtoN2O*kgtoGg,IF('Net zero activities &amp; levers'!$C$9="On",(('Net zero supporting data'!X167*'Net zero supporting data'!X183)+('Net zero supporting data'!X179*ManureNEF))*NtoN2O*kgtoGg,"ERROR"))</f>
        <v>0.21672538136085742</v>
      </c>
      <c r="AH681" s="94">
        <f>IF('Net zero activities &amp; levers'!$C$9="Off",'Activity data'!BA64*ManureNEF*NtoN2O*kgtoGg,IF('Net zero activities &amp; levers'!$C$9="On",(('Net zero supporting data'!Y167*'Net zero supporting data'!Y183)+('Net zero supporting data'!Y179*ManureNEF))*NtoN2O*kgtoGg,"ERROR"))</f>
        <v>0.22257596850826059</v>
      </c>
      <c r="AI681" s="94">
        <f>IF('Net zero activities &amp; levers'!$C$9="Off",'Activity data'!BB64*ManureNEF*NtoN2O*kgtoGg,IF('Net zero activities &amp; levers'!$C$9="On",(('Net zero supporting data'!Z167*'Net zero supporting data'!Z183)+('Net zero supporting data'!Z179*ManureNEF))*NtoN2O*kgtoGg,"ERROR"))</f>
        <v>0.22868706456506227</v>
      </c>
      <c r="AJ681" s="94">
        <f>IF('Net zero activities &amp; levers'!$C$9="Off",'Activity data'!BC64*ManureNEF*NtoN2O*kgtoGg,IF('Net zero activities &amp; levers'!$C$9="On",(('Net zero supporting data'!AA167*'Net zero supporting data'!AA183)+('Net zero supporting data'!AA179*ManureNEF))*NtoN2O*kgtoGg,"ERROR"))</f>
        <v>0.23527051265341281</v>
      </c>
      <c r="AK681" s="94">
        <f>IF('Net zero activities &amp; levers'!$C$9="Off",'Activity data'!BD64*ManureNEF*NtoN2O*kgtoGg,IF('Net zero activities &amp; levers'!$C$9="On",(('Net zero supporting data'!AB167*'Net zero supporting data'!AB183)+('Net zero supporting data'!AB179*ManureNEF))*NtoN2O*kgtoGg,"ERROR"))</f>
        <v>0.24155568527344778</v>
      </c>
      <c r="AL681" s="94">
        <f>IF('Net zero activities &amp; levers'!$C$9="Off",'Activity data'!BE64*ManureNEF*NtoN2O*kgtoGg,IF('Net zero activities &amp; levers'!$C$9="On",(('Net zero supporting data'!AC167*'Net zero supporting data'!AC183)+('Net zero supporting data'!AC179*ManureNEF))*NtoN2O*kgtoGg,"ERROR"))</f>
        <v>0.24793050880999448</v>
      </c>
      <c r="AM681" s="94">
        <f>IF('Net zero activities &amp; levers'!$C$9="Off",'Activity data'!BF64*ManureNEF*NtoN2O*kgtoGg,IF('Net zero activities &amp; levers'!$C$9="On",(('Net zero supporting data'!AD167*'Net zero supporting data'!AD183)+('Net zero supporting data'!AD179*ManureNEF))*NtoN2O*kgtoGg,"ERROR"))</f>
        <v>0.25439703694313381</v>
      </c>
      <c r="AN681" s="94">
        <f>IF('Net zero activities &amp; levers'!$C$9="Off",'Activity data'!BG64*ManureNEF*NtoN2O*kgtoGg,IF('Net zero activities &amp; levers'!$C$9="On",(('Net zero supporting data'!AE167*'Net zero supporting data'!AE183)+('Net zero supporting data'!AE179*ManureNEF))*NtoN2O*kgtoGg,"ERROR"))</f>
        <v>0.26110092224117815</v>
      </c>
      <c r="AO681" s="94">
        <f>IF('Net zero activities &amp; levers'!$C$9="Off",'Activity data'!BH64*ManureNEF*NtoN2O*kgtoGg,IF('Net zero activities &amp; levers'!$C$9="On",(('Net zero supporting data'!AF167*'Net zero supporting data'!AF183)+('Net zero supporting data'!AF179*ManureNEF))*NtoN2O*kgtoGg,"ERROR"))</f>
        <v>0.2675756230534076</v>
      </c>
      <c r="AP681" s="94">
        <f>IF('Net zero activities &amp; levers'!$C$9="Off",'Activity data'!BI64*ManureNEF*NtoN2O*kgtoGg,IF('Net zero activities &amp; levers'!$C$9="On",(('Net zero supporting data'!AG167*'Net zero supporting data'!AG183)+('Net zero supporting data'!AG179*ManureNEF))*NtoN2O*kgtoGg,"ERROR"))</f>
        <v>0.27423152647705579</v>
      </c>
      <c r="AQ681" s="94">
        <f>IF('Net zero activities &amp; levers'!$C$9="Off",'Activity data'!BJ64*ManureNEF*NtoN2O*kgtoGg,IF('Net zero activities &amp; levers'!$C$9="On",(('Net zero supporting data'!AH167*'Net zero supporting data'!AH183)+('Net zero supporting data'!AH179*ManureNEF))*NtoN2O*kgtoGg,"ERROR"))</f>
        <v>0.28107508262952857</v>
      </c>
      <c r="AR681" s="94">
        <f>IF('Net zero activities &amp; levers'!$C$9="Off",'Activity data'!BK64*ManureNEF*NtoN2O*kgtoGg,IF('Net zero activities &amp; levers'!$C$9="On",(('Net zero supporting data'!AI167*'Net zero supporting data'!AI183)+('Net zero supporting data'!AI179*ManureNEF))*NtoN2O*kgtoGg,"ERROR"))</f>
        <v>0.28813837369917716</v>
      </c>
      <c r="AS681" s="94">
        <f>IF('Net zero activities &amp; levers'!$C$9="Off",'Activity data'!BL64*ManureNEF*NtoN2O*kgtoGg,IF('Net zero activities &amp; levers'!$C$9="On",(('Net zero supporting data'!AJ167*'Net zero supporting data'!AJ183)+('Net zero supporting data'!AJ179*ManureNEF))*NtoN2O*kgtoGg,"ERROR"))</f>
        <v>0.29515389972723893</v>
      </c>
      <c r="AT681" s="94">
        <f>IF('Net zero activities &amp; levers'!$C$9="Off",'Activity data'!BM64*ManureNEF*NtoN2O*kgtoGg,IF('Net zero activities &amp; levers'!$C$9="On",(('Net zero supporting data'!AK167*'Net zero supporting data'!AK183)+('Net zero supporting data'!AK179*ManureNEF))*NtoN2O*kgtoGg,"ERROR"))</f>
        <v>0.29726306012503578</v>
      </c>
      <c r="AU681" s="94">
        <f>IF('Net zero activities &amp; levers'!$C$9="Off",'Activity data'!BN64*ManureNEF*NtoN2O*kgtoGg,IF('Net zero activities &amp; levers'!$C$9="On",(('Net zero supporting data'!AL167*'Net zero supporting data'!AL183)+('Net zero supporting data'!AL179*ManureNEF))*NtoN2O*kgtoGg,"ERROR"))</f>
        <v>0.29860255687749043</v>
      </c>
      <c r="AV681" s="94">
        <f>IF('Net zero activities &amp; levers'!$C$9="Off",'Activity data'!BO64*ManureNEF*NtoN2O*kgtoGg,IF('Net zero activities &amp; levers'!$C$9="On",(('Net zero supporting data'!AM167*'Net zero supporting data'!AM183)+('Net zero supporting data'!AM179*ManureNEF))*NtoN2O*kgtoGg,"ERROR"))</f>
        <v>0.30014712296784329</v>
      </c>
      <c r="AW681" s="94">
        <f>IF('Net zero activities &amp; levers'!$C$9="Off",'Activity data'!BP64*ManureNEF*NtoN2O*kgtoGg,IF('Net zero activities &amp; levers'!$C$9="On",(('Net zero supporting data'!AN167*'Net zero supporting data'!AN183)+('Net zero supporting data'!AN179*ManureNEF))*NtoN2O*kgtoGg,"ERROR"))</f>
        <v>0.30144510826307597</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0.72752669754706611</v>
      </c>
      <c r="V682" s="94">
        <f>IF('Net zero activities &amp; levers'!$C$9="Off",'Activity data'!AO65*ManureNEF*NtoN2O*kgtoGg,IF('Net zero activities &amp; levers'!$C$9="On",(('Net zero supporting data'!M168*'Net zero supporting data'!M183)+('Net zero supporting data'!M180*ManureNEF))*NtoN2O*kgtoGg,"ERROR"))</f>
        <v>0.72451271312196042</v>
      </c>
      <c r="W682" s="94">
        <f>IF('Net zero activities &amp; levers'!$C$9="Off",'Activity data'!AP65*ManureNEF*NtoN2O*kgtoGg,IF('Net zero activities &amp; levers'!$C$9="On",(('Net zero supporting data'!N168*'Net zero supporting data'!N183)+('Net zero supporting data'!N180*ManureNEF))*NtoN2O*kgtoGg,"ERROR"))</f>
        <v>0.72386380729267963</v>
      </c>
      <c r="X682" s="94">
        <f>IF('Net zero activities &amp; levers'!$C$9="Off",'Activity data'!AQ65*ManureNEF*NtoN2O*kgtoGg,IF('Net zero activities &amp; levers'!$C$9="On",(('Net zero supporting data'!O168*'Net zero supporting data'!O183)+('Net zero supporting data'!O180*ManureNEF))*NtoN2O*kgtoGg,"ERROR"))</f>
        <v>0.72686692182023782</v>
      </c>
      <c r="Y682" s="94">
        <f>IF('Net zero activities &amp; levers'!$C$9="Off",'Activity data'!AR65*ManureNEF*NtoN2O*kgtoGg,IF('Net zero activities &amp; levers'!$C$9="On",(('Net zero supporting data'!P168*'Net zero supporting data'!P183)+('Net zero supporting data'!P180*ManureNEF))*NtoN2O*kgtoGg,"ERROR"))</f>
        <v>0.73292827804926364</v>
      </c>
      <c r="Z682" s="94">
        <f>IF('Net zero activities &amp; levers'!$C$9="Off",'Activity data'!AS65*ManureNEF*NtoN2O*kgtoGg,IF('Net zero activities &amp; levers'!$C$9="On",(('Net zero supporting data'!Q168*'Net zero supporting data'!Q183)+('Net zero supporting data'!Q180*ManureNEF))*NtoN2O*kgtoGg,"ERROR"))</f>
        <v>0.74185915324788143</v>
      </c>
      <c r="AA682" s="94">
        <f>IF('Net zero activities &amp; levers'!$C$9="Off",'Activity data'!AT65*ManureNEF*NtoN2O*kgtoGg,IF('Net zero activities &amp; levers'!$C$9="On",(('Net zero supporting data'!R168*'Net zero supporting data'!R183)+('Net zero supporting data'!R180*ManureNEF))*NtoN2O*kgtoGg,"ERROR"))</f>
        <v>0.75082768328919247</v>
      </c>
      <c r="AB682" s="94">
        <f>IF('Net zero activities &amp; levers'!$C$9="Off",'Activity data'!AU65*ManureNEF*NtoN2O*kgtoGg,IF('Net zero activities &amp; levers'!$C$9="On",(('Net zero supporting data'!S168*'Net zero supporting data'!S183)+('Net zero supporting data'!S180*ManureNEF))*NtoN2O*kgtoGg,"ERROR"))</f>
        <v>0.76195899877781781</v>
      </c>
      <c r="AC682" s="94">
        <f>IF('Net zero activities &amp; levers'!$C$9="Off",'Activity data'!AV65*ManureNEF*NtoN2O*kgtoGg,IF('Net zero activities &amp; levers'!$C$9="On",(('Net zero supporting data'!T168*'Net zero supporting data'!T183)+('Net zero supporting data'!T180*ManureNEF))*NtoN2O*kgtoGg,"ERROR"))</f>
        <v>0.77317728193781265</v>
      </c>
      <c r="AD682" s="94">
        <f>IF('Net zero activities &amp; levers'!$C$9="Off",'Activity data'!AW65*ManureNEF*NtoN2O*kgtoGg,IF('Net zero activities &amp; levers'!$C$9="On",(('Net zero supporting data'!U168*'Net zero supporting data'!U183)+('Net zero supporting data'!U180*ManureNEF))*NtoN2O*kgtoGg,"ERROR"))</f>
        <v>0.81064770200115277</v>
      </c>
      <c r="AE682" s="94">
        <f>IF('Net zero activities &amp; levers'!$C$9="Off",'Activity data'!AX65*ManureNEF*NtoN2O*kgtoGg,IF('Net zero activities &amp; levers'!$C$9="On",(('Net zero supporting data'!V168*'Net zero supporting data'!V183)+('Net zero supporting data'!V180*ManureNEF))*NtoN2O*kgtoGg,"ERROR"))</f>
        <v>0.84717434994982244</v>
      </c>
      <c r="AF682" s="94">
        <f>IF('Net zero activities &amp; levers'!$C$9="Off",'Activity data'!AY65*ManureNEF*NtoN2O*kgtoGg,IF('Net zero activities &amp; levers'!$C$9="On",(('Net zero supporting data'!W168*'Net zero supporting data'!W183)+('Net zero supporting data'!W180*ManureNEF))*NtoN2O*kgtoGg,"ERROR"))</f>
        <v>0.88623860906679464</v>
      </c>
      <c r="AG682" s="94">
        <f>IF('Net zero activities &amp; levers'!$C$9="Off",'Activity data'!AZ65*ManureNEF*NtoN2O*kgtoGg,IF('Net zero activities &amp; levers'!$C$9="On",(('Net zero supporting data'!X168*'Net zero supporting data'!X183)+('Net zero supporting data'!X180*ManureNEF))*NtoN2O*kgtoGg,"ERROR"))</f>
        <v>0.9320843513105207</v>
      </c>
      <c r="AH682" s="94">
        <f>IF('Net zero activities &amp; levers'!$C$9="Off",'Activity data'!BA65*ManureNEF*NtoN2O*kgtoGg,IF('Net zero activities &amp; levers'!$C$9="On",(('Net zero supporting data'!Y168*'Net zero supporting data'!Y183)+('Net zero supporting data'!Y180*ManureNEF))*NtoN2O*kgtoGg,"ERROR"))</f>
        <v>0.97558914720321399</v>
      </c>
      <c r="AI682" s="94">
        <f>IF('Net zero activities &amp; levers'!$C$9="Off",'Activity data'!BB65*ManureNEF*NtoN2O*kgtoGg,IF('Net zero activities &amp; levers'!$C$9="On",(('Net zero supporting data'!Z168*'Net zero supporting data'!Z183)+('Net zero supporting data'!Z180*ManureNEF))*NtoN2O*kgtoGg,"ERROR"))</f>
        <v>1.0230772182783778</v>
      </c>
      <c r="AJ682" s="94">
        <f>IF('Net zero activities &amp; levers'!$C$9="Off",'Activity data'!BC65*ManureNEF*NtoN2O*kgtoGg,IF('Net zero activities &amp; levers'!$C$9="On",(('Net zero supporting data'!AA168*'Net zero supporting data'!AA183)+('Net zero supporting data'!AA180*ManureNEF))*NtoN2O*kgtoGg,"ERROR"))</f>
        <v>1.0749365154437325</v>
      </c>
      <c r="AK682" s="94">
        <f>IF('Net zero activities &amp; levers'!$C$9="Off",'Activity data'!BD65*ManureNEF*NtoN2O*kgtoGg,IF('Net zero activities &amp; levers'!$C$9="On",(('Net zero supporting data'!AB168*'Net zero supporting data'!AB183)+('Net zero supporting data'!AB180*ManureNEF))*NtoN2O*kgtoGg,"ERROR"))</f>
        <v>1.1230158570622424</v>
      </c>
      <c r="AL682" s="94">
        <f>IF('Net zero activities &amp; levers'!$C$9="Off",'Activity data'!BE65*ManureNEF*NtoN2O*kgtoGg,IF('Net zero activities &amp; levers'!$C$9="On",(('Net zero supporting data'!AC168*'Net zero supporting data'!AC183)+('Net zero supporting data'!AC180*ManureNEF))*NtoN2O*kgtoGg,"ERROR"))</f>
        <v>1.1714330012487373</v>
      </c>
      <c r="AM682" s="94">
        <f>IF('Net zero activities &amp; levers'!$C$9="Off",'Activity data'!BF65*ManureNEF*NtoN2O*kgtoGg,IF('Net zero activities &amp; levers'!$C$9="On",(('Net zero supporting data'!AD168*'Net zero supporting data'!AD183)+('Net zero supporting data'!AD180*ManureNEF))*NtoN2O*kgtoGg,"ERROR"))</f>
        <v>1.2202093313626119</v>
      </c>
      <c r="AN682" s="94">
        <f>IF('Net zero activities &amp; levers'!$C$9="Off",'Activity data'!BG65*ManureNEF*NtoN2O*kgtoGg,IF('Net zero activities &amp; levers'!$C$9="On",(('Net zero supporting data'!AE168*'Net zero supporting data'!AE183)+('Net zero supporting data'!AE180*ManureNEF))*NtoN2O*kgtoGg,"ERROR"))</f>
        <v>1.2725138572395742</v>
      </c>
      <c r="AO682" s="94">
        <f>IF('Net zero activities &amp; levers'!$C$9="Off",'Activity data'!BH65*ManureNEF*NtoN2O*kgtoGg,IF('Net zero activities &amp; levers'!$C$9="On",(('Net zero supporting data'!AF168*'Net zero supporting data'!AF183)+('Net zero supporting data'!AF180*ManureNEF))*NtoN2O*kgtoGg,"ERROR"))</f>
        <v>1.3218795353236785</v>
      </c>
      <c r="AP682" s="94">
        <f>IF('Net zero activities &amp; levers'!$C$9="Off",'Activity data'!BI65*ManureNEF*NtoN2O*kgtoGg,IF('Net zero activities &amp; levers'!$C$9="On",(('Net zero supporting data'!AG168*'Net zero supporting data'!AG183)+('Net zero supporting data'!AG180*ManureNEF))*NtoN2O*kgtoGg,"ERROR"))</f>
        <v>1.3725368987082276</v>
      </c>
      <c r="AQ682" s="94">
        <f>IF('Net zero activities &amp; levers'!$C$9="Off",'Activity data'!BJ65*ManureNEF*NtoN2O*kgtoGg,IF('Net zero activities &amp; levers'!$C$9="On",(('Net zero supporting data'!AH168*'Net zero supporting data'!AH183)+('Net zero supporting data'!AH180*ManureNEF))*NtoN2O*kgtoGg,"ERROR"))</f>
        <v>1.4245344546022212</v>
      </c>
      <c r="AR682" s="94">
        <f>IF('Net zero activities &amp; levers'!$C$9="Off",'Activity data'!BK65*ManureNEF*NtoN2O*kgtoGg,IF('Net zero activities &amp; levers'!$C$9="On",(('Net zero supporting data'!AI168*'Net zero supporting data'!AI183)+('Net zero supporting data'!AI180*ManureNEF))*NtoN2O*kgtoGg,"ERROR"))</f>
        <v>1.4781775102430434</v>
      </c>
      <c r="AS682" s="94">
        <f>IF('Net zero activities &amp; levers'!$C$9="Off",'Activity data'!BL65*ManureNEF*NtoN2O*kgtoGg,IF('Net zero activities &amp; levers'!$C$9="On",(('Net zero supporting data'!AJ168*'Net zero supporting data'!AJ183)+('Net zero supporting data'!AJ180*ManureNEF))*NtoN2O*kgtoGg,"ERROR"))</f>
        <v>1.5324380434637692</v>
      </c>
      <c r="AT682" s="94">
        <f>IF('Net zero activities &amp; levers'!$C$9="Off",'Activity data'!BM65*ManureNEF*NtoN2O*kgtoGg,IF('Net zero activities &amp; levers'!$C$9="On",(('Net zero supporting data'!AK168*'Net zero supporting data'!AK183)+('Net zero supporting data'!AK180*ManureNEF))*NtoN2O*kgtoGg,"ERROR"))</f>
        <v>1.5373540811595001</v>
      </c>
      <c r="AU682" s="94">
        <f>IF('Net zero activities &amp; levers'!$C$9="Off",'Activity data'!BN65*ManureNEF*NtoN2O*kgtoGg,IF('Net zero activities &amp; levers'!$C$9="On",(('Net zero supporting data'!AL168*'Net zero supporting data'!AL183)+('Net zero supporting data'!AL180*ManureNEF))*NtoN2O*kgtoGg,"ERROR"))</f>
        <v>1.5346415290130659</v>
      </c>
      <c r="AV682" s="94">
        <f>IF('Net zero activities &amp; levers'!$C$9="Off",'Activity data'!BO65*ManureNEF*NtoN2O*kgtoGg,IF('Net zero activities &amp; levers'!$C$9="On",(('Net zero supporting data'!AM168*'Net zero supporting data'!AM183)+('Net zero supporting data'!AM180*ManureNEF))*NtoN2O*kgtoGg,"ERROR"))</f>
        <v>1.534009523778094</v>
      </c>
      <c r="AW682" s="94">
        <f>IF('Net zero activities &amp; levers'!$C$9="Off",'Activity data'!BP65*ManureNEF*NtoN2O*kgtoGg,IF('Net zero activities &amp; levers'!$C$9="On",(('Net zero supporting data'!AN168*'Net zero supporting data'!AN183)+('Net zero supporting data'!AN180*ManureNEF))*NtoN2O*kgtoGg,"ERROR"))</f>
        <v>1.5310019231216234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1.1019017173571768</v>
      </c>
      <c r="V684" s="22">
        <f t="shared" si="152"/>
        <v>1.104347037264287</v>
      </c>
      <c r="W684" s="22">
        <f t="shared" si="152"/>
        <v>1.1077085957772288</v>
      </c>
      <c r="X684" s="22">
        <f t="shared" si="152"/>
        <v>1.112396508776988</v>
      </c>
      <c r="Y684" s="22">
        <f t="shared" si="152"/>
        <v>1.1171332347281706</v>
      </c>
      <c r="Z684" s="22">
        <f t="shared" si="152"/>
        <v>1.1229398932620429</v>
      </c>
      <c r="AA684" s="22">
        <f t="shared" si="151"/>
        <v>1.1289063276192273</v>
      </c>
      <c r="AB684" s="22">
        <f t="shared" si="151"/>
        <v>1.1357132812097084</v>
      </c>
      <c r="AC684" s="22">
        <f t="shared" si="151"/>
        <v>1.1426889291273503</v>
      </c>
      <c r="AD684" s="22">
        <f t="shared" si="151"/>
        <v>1.1574508790611446</v>
      </c>
      <c r="AE684" s="22">
        <f t="shared" si="151"/>
        <v>1.1720768020799477</v>
      </c>
      <c r="AF684" s="22">
        <f t="shared" si="151"/>
        <v>1.1876965613218127</v>
      </c>
      <c r="AG684" s="22">
        <f t="shared" si="151"/>
        <v>1.2057030914764186</v>
      </c>
      <c r="AH684" s="22">
        <f t="shared" si="151"/>
        <v>1.2231117988707176</v>
      </c>
      <c r="AI684" s="22">
        <f t="shared" si="151"/>
        <v>1.2411628415725382</v>
      </c>
      <c r="AJ684" s="22">
        <f t="shared" si="151"/>
        <v>1.2608171114404865</v>
      </c>
      <c r="AK684" s="22">
        <f t="shared" si="151"/>
        <v>1.2793814967861539</v>
      </c>
      <c r="AL684" s="22">
        <f t="shared" si="151"/>
        <v>1.2982099834095358</v>
      </c>
      <c r="AM684" s="22">
        <f t="shared" si="151"/>
        <v>1.3173069601515912</v>
      </c>
      <c r="AN684" s="22">
        <f t="shared" si="151"/>
        <v>1.3369511524212199</v>
      </c>
      <c r="AO684" s="22">
        <f t="shared" si="151"/>
        <v>1.3557556042329248</v>
      </c>
      <c r="AP684" s="22">
        <f t="shared" si="151"/>
        <v>1.3751290138005747</v>
      </c>
      <c r="AQ684" s="22">
        <f t="shared" si="151"/>
        <v>1.3950878981784689</v>
      </c>
      <c r="AR684" s="22">
        <f t="shared" si="151"/>
        <v>1.415735599456436</v>
      </c>
      <c r="AS684" s="22">
        <f t="shared" si="151"/>
        <v>1.4359410929410399</v>
      </c>
      <c r="AT684" s="22">
        <f t="shared" si="151"/>
        <v>1.4395666630067512</v>
      </c>
      <c r="AU684" s="22">
        <f t="shared" si="151"/>
        <v>1.4406528168370132</v>
      </c>
      <c r="AV684" s="22">
        <f t="shared" si="151"/>
        <v>1.442483230455835</v>
      </c>
      <c r="AW684" s="22">
        <f t="shared" si="151"/>
        <v>1.443542365066355</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0.75040260882848964</v>
      </c>
      <c r="V685" s="22">
        <f t="shared" si="151"/>
        <v>0.75206788841632533</v>
      </c>
      <c r="W685" s="22">
        <f t="shared" si="151"/>
        <v>0.75435713276371708</v>
      </c>
      <c r="X685" s="22">
        <f t="shared" si="151"/>
        <v>0.75754963359166516</v>
      </c>
      <c r="Y685" s="22">
        <f t="shared" si="151"/>
        <v>0.760775376373515</v>
      </c>
      <c r="Z685" s="22">
        <f t="shared" si="151"/>
        <v>0.76472975056474957</v>
      </c>
      <c r="AA685" s="22">
        <f t="shared" si="151"/>
        <v>0.76879293318485942</v>
      </c>
      <c r="AB685" s="22">
        <f t="shared" si="151"/>
        <v>0.773428515153751</v>
      </c>
      <c r="AC685" s="22">
        <f t="shared" si="151"/>
        <v>0.7781789791136603</v>
      </c>
      <c r="AD685" s="22">
        <f t="shared" si="151"/>
        <v>0.78823196802113116</v>
      </c>
      <c r="AE685" s="22">
        <f t="shared" si="151"/>
        <v>0.79819232166878484</v>
      </c>
      <c r="AF685" s="22">
        <f t="shared" si="151"/>
        <v>0.80882948458425841</v>
      </c>
      <c r="AG685" s="22">
        <f t="shared" si="151"/>
        <v>0.82109205482180458</v>
      </c>
      <c r="AH685" s="22">
        <f t="shared" si="151"/>
        <v>0.83294750366922621</v>
      </c>
      <c r="AI685" s="22">
        <f t="shared" si="151"/>
        <v>0.84524038725598427</v>
      </c>
      <c r="AJ685" s="22">
        <f t="shared" si="151"/>
        <v>0.85862507951229627</v>
      </c>
      <c r="AK685" s="22">
        <f t="shared" si="151"/>
        <v>0.87126755295184966</v>
      </c>
      <c r="AL685" s="22">
        <f t="shared" si="151"/>
        <v>0.88408988116853038</v>
      </c>
      <c r="AM685" s="22">
        <f t="shared" si="151"/>
        <v>0.89709505299306103</v>
      </c>
      <c r="AN685" s="22">
        <f t="shared" si="151"/>
        <v>0.91047288233596557</v>
      </c>
      <c r="AO685" s="22">
        <f t="shared" si="151"/>
        <v>0.923278842681446</v>
      </c>
      <c r="AP685" s="22">
        <f t="shared" si="151"/>
        <v>0.93647226715158449</v>
      </c>
      <c r="AQ685" s="22">
        <f t="shared" si="151"/>
        <v>0.95006440397336878</v>
      </c>
      <c r="AR685" s="22">
        <f t="shared" si="151"/>
        <v>0.96412562981704841</v>
      </c>
      <c r="AS685" s="22">
        <f t="shared" si="151"/>
        <v>0.97788570912782347</v>
      </c>
      <c r="AT685" s="22">
        <f t="shared" si="151"/>
        <v>0.98035474714904147</v>
      </c>
      <c r="AU685" s="22">
        <f t="shared" si="151"/>
        <v>0.98109442533900959</v>
      </c>
      <c r="AV685" s="22">
        <f t="shared" si="151"/>
        <v>0.98234094953727802</v>
      </c>
      <c r="AW685" s="22">
        <f t="shared" si="151"/>
        <v>0.98306222745373362</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12.481060221572905</v>
      </c>
      <c r="V686" s="22">
        <f t="shared" si="151"/>
        <v>12.344947057262504</v>
      </c>
      <c r="W686" s="22">
        <f t="shared" si="151"/>
        <v>12.236763591756228</v>
      </c>
      <c r="X686" s="22">
        <f t="shared" si="151"/>
        <v>12.169155213671388</v>
      </c>
      <c r="Y686" s="22">
        <f t="shared" si="151"/>
        <v>12.123211145837072</v>
      </c>
      <c r="Z686" s="22">
        <f t="shared" si="151"/>
        <v>12.107158405922103</v>
      </c>
      <c r="AA686" s="22">
        <f t="shared" si="151"/>
        <v>12.090801038827392</v>
      </c>
      <c r="AB686" s="22">
        <f t="shared" si="151"/>
        <v>12.095617820051674</v>
      </c>
      <c r="AC686" s="22">
        <f t="shared" si="151"/>
        <v>12.099959813238058</v>
      </c>
      <c r="AD686" s="22">
        <f t="shared" si="151"/>
        <v>12.250928540340333</v>
      </c>
      <c r="AE686" s="22">
        <f t="shared" si="151"/>
        <v>12.379498400340626</v>
      </c>
      <c r="AF686" s="22">
        <f t="shared" si="151"/>
        <v>12.519145334584479</v>
      </c>
      <c r="AG686" s="22">
        <f t="shared" si="151"/>
        <v>12.70766953220136</v>
      </c>
      <c r="AH686" s="22">
        <f t="shared" si="151"/>
        <v>12.858669484160288</v>
      </c>
      <c r="AI686" s="22">
        <f t="shared" si="151"/>
        <v>13.022606539827569</v>
      </c>
      <c r="AJ686" s="22">
        <f t="shared" si="151"/>
        <v>13.207940346620095</v>
      </c>
      <c r="AK686" s="22">
        <f t="shared" si="151"/>
        <v>13.343206754543544</v>
      </c>
      <c r="AL686" s="22">
        <f t="shared" si="151"/>
        <v>13.464789027219062</v>
      </c>
      <c r="AM686" s="22">
        <f t="shared" si="151"/>
        <v>13.572779170032538</v>
      </c>
      <c r="AN686" s="22">
        <f t="shared" si="151"/>
        <v>13.756239686339526</v>
      </c>
      <c r="AO686" s="22">
        <f t="shared" si="151"/>
        <v>13.903196349277103</v>
      </c>
      <c r="AP686" s="22">
        <f t="shared" si="151"/>
        <v>14.047442117217296</v>
      </c>
      <c r="AQ686" s="22">
        <f t="shared" si="151"/>
        <v>14.188872003505695</v>
      </c>
      <c r="AR686" s="22">
        <f t="shared" si="151"/>
        <v>14.329256410864343</v>
      </c>
      <c r="AS686" s="22">
        <f t="shared" si="151"/>
        <v>14.45528097238981</v>
      </c>
      <c r="AT686" s="22">
        <f t="shared" si="151"/>
        <v>14.217334271415888</v>
      </c>
      <c r="AU686" s="22">
        <f t="shared" si="151"/>
        <v>13.926598390651352</v>
      </c>
      <c r="AV686" s="22">
        <f t="shared" si="151"/>
        <v>13.652476365382505</v>
      </c>
      <c r="AW686" s="22">
        <f t="shared" si="151"/>
        <v>13.36424920287436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7.8481007499210067</v>
      </c>
      <c r="V687" s="22">
        <f t="shared" si="151"/>
        <v>7.7625126822460988</v>
      </c>
      <c r="W687" s="22">
        <f t="shared" si="151"/>
        <v>7.6944868317417239</v>
      </c>
      <c r="X687" s="22">
        <f t="shared" si="151"/>
        <v>7.6519746289857826</v>
      </c>
      <c r="Y687" s="22">
        <f t="shared" si="151"/>
        <v>7.6230849620164909</v>
      </c>
      <c r="Z687" s="22">
        <f t="shared" si="151"/>
        <v>7.612990986190046</v>
      </c>
      <c r="AA687" s="22">
        <f t="shared" si="151"/>
        <v>7.6027054605468916</v>
      </c>
      <c r="AB687" s="22">
        <f t="shared" si="151"/>
        <v>7.6057342564718695</v>
      </c>
      <c r="AC687" s="22">
        <f t="shared" si="151"/>
        <v>7.6084645052950659</v>
      </c>
      <c r="AD687" s="22">
        <f t="shared" si="151"/>
        <v>7.7033937628542999</v>
      </c>
      <c r="AE687" s="22">
        <f t="shared" si="151"/>
        <v>7.7842385946852906</v>
      </c>
      <c r="AF687" s="22">
        <f t="shared" si="151"/>
        <v>7.8720486997490475</v>
      </c>
      <c r="AG687" s="22">
        <f t="shared" si="151"/>
        <v>7.9905928675063622</v>
      </c>
      <c r="AH687" s="22">
        <f t="shared" si="151"/>
        <v>8.085541759280682</v>
      </c>
      <c r="AI687" s="22">
        <f t="shared" si="151"/>
        <v>8.1886255123178167</v>
      </c>
      <c r="AJ687" s="22">
        <f t="shared" si="151"/>
        <v>8.3051635597474807</v>
      </c>
      <c r="AK687" s="22">
        <f t="shared" si="151"/>
        <v>8.3902191863222342</v>
      </c>
      <c r="AL687" s="22">
        <f t="shared" si="151"/>
        <v>8.4666702175986153</v>
      </c>
      <c r="AM687" s="22">
        <f t="shared" si="151"/>
        <v>8.534574506637588</v>
      </c>
      <c r="AN687" s="22">
        <f t="shared" si="151"/>
        <v>8.6499346274966431</v>
      </c>
      <c r="AO687" s="22">
        <f t="shared" si="151"/>
        <v>8.7423410958680403</v>
      </c>
      <c r="AP687" s="22">
        <f t="shared" si="151"/>
        <v>8.8330429512751323</v>
      </c>
      <c r="AQ687" s="22">
        <f t="shared" si="151"/>
        <v>8.9219741780248203</v>
      </c>
      <c r="AR687" s="22">
        <f t="shared" si="151"/>
        <v>9.0102480067789106</v>
      </c>
      <c r="AS687" s="22">
        <f t="shared" si="151"/>
        <v>9.0894923528727567</v>
      </c>
      <c r="AT687" s="22">
        <f t="shared" si="151"/>
        <v>8.9398712750794722</v>
      </c>
      <c r="AU687" s="22">
        <f t="shared" si="151"/>
        <v>8.7570563183890755</v>
      </c>
      <c r="AV687" s="22">
        <f t="shared" si="151"/>
        <v>8.5846881674555693</v>
      </c>
      <c r="AW687" s="22">
        <f t="shared" si="151"/>
        <v>8.4034506948314061</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5.9368092902715741</v>
      </c>
      <c r="V689" s="22">
        <f t="shared" si="151"/>
        <v>5.9476213827296576</v>
      </c>
      <c r="W689" s="22">
        <f t="shared" si="151"/>
        <v>5.9598049102119255</v>
      </c>
      <c r="X689" s="22">
        <f t="shared" si="151"/>
        <v>5.9733331676633945</v>
      </c>
      <c r="Y689" s="22">
        <f t="shared" si="151"/>
        <v>5.9815118137581766</v>
      </c>
      <c r="Z689" s="22">
        <f t="shared" si="151"/>
        <v>5.9908240015583578</v>
      </c>
      <c r="AA689" s="22">
        <f t="shared" si="151"/>
        <v>6.0011276871812091</v>
      </c>
      <c r="AB689" s="22">
        <f t="shared" si="151"/>
        <v>6.01244517489509</v>
      </c>
      <c r="AC689" s="22">
        <f t="shared" si="151"/>
        <v>6.024668054485331</v>
      </c>
      <c r="AD689" s="22">
        <f t="shared" si="151"/>
        <v>6.0332723060468076</v>
      </c>
      <c r="AE689" s="22">
        <f t="shared" si="151"/>
        <v>6.0426310163901986</v>
      </c>
      <c r="AF689" s="22">
        <f t="shared" si="151"/>
        <v>6.0528245159543719</v>
      </c>
      <c r="AG689" s="22">
        <f t="shared" si="151"/>
        <v>6.0639621906643262</v>
      </c>
      <c r="AH689" s="22">
        <f t="shared" si="151"/>
        <v>6.0757187414235574</v>
      </c>
      <c r="AI689" s="22">
        <f t="shared" si="151"/>
        <v>6.0832373620899975</v>
      </c>
      <c r="AJ689" s="22">
        <f t="shared" si="151"/>
        <v>6.0915081280608563</v>
      </c>
      <c r="AK689" s="22">
        <f t="shared" si="151"/>
        <v>6.1002397936256587</v>
      </c>
      <c r="AL689" s="22">
        <f t="shared" si="151"/>
        <v>6.1095468806871454</v>
      </c>
      <c r="AM689" s="22">
        <f t="shared" si="151"/>
        <v>6.1194107325717573</v>
      </c>
      <c r="AN689" s="22">
        <f t="shared" si="151"/>
        <v>6.1252265231162868</v>
      </c>
      <c r="AO689" s="22">
        <f t="shared" si="151"/>
        <v>6.1314254397784804</v>
      </c>
      <c r="AP689" s="22">
        <f t="shared" si="151"/>
        <v>6.1381317361982228</v>
      </c>
      <c r="AQ689" s="22">
        <f t="shared" si="151"/>
        <v>6.1453318865460762</v>
      </c>
      <c r="AR689" s="22">
        <f t="shared" si="151"/>
        <v>6.1530220376460782</v>
      </c>
      <c r="AS689" s="22">
        <f t="shared" si="151"/>
        <v>6.1564155599435209</v>
      </c>
      <c r="AT689" s="22">
        <f t="shared" si="151"/>
        <v>6.1585308492383684</v>
      </c>
      <c r="AU689" s="22">
        <f t="shared" si="151"/>
        <v>6.1607551717750102</v>
      </c>
      <c r="AV689" s="22">
        <f t="shared" si="151"/>
        <v>6.1634041041221836</v>
      </c>
      <c r="AW689" s="22">
        <f t="shared" si="151"/>
        <v>6.1663157189504343</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0.66272321245422106</v>
      </c>
      <c r="V690" s="22">
        <f t="shared" si="153"/>
        <v>0.66393016122027193</v>
      </c>
      <c r="W690" s="22">
        <f t="shared" si="153"/>
        <v>0.66529020262926652</v>
      </c>
      <c r="X690" s="22">
        <f t="shared" si="153"/>
        <v>0.66680035560855078</v>
      </c>
      <c r="Y690" s="22">
        <f t="shared" si="153"/>
        <v>0.66771333400291188</v>
      </c>
      <c r="Z690" s="22">
        <f t="shared" si="153"/>
        <v>0.66875284912158439</v>
      </c>
      <c r="AA690" s="22">
        <f t="shared" si="153"/>
        <v>0.66990304467313821</v>
      </c>
      <c r="AB690" s="22">
        <f t="shared" si="153"/>
        <v>0.6711664104724987</v>
      </c>
      <c r="AC690" s="22">
        <f t="shared" si="153"/>
        <v>0.6725308447386894</v>
      </c>
      <c r="AD690" s="22">
        <f t="shared" si="153"/>
        <v>0.6734913332699497</v>
      </c>
      <c r="AE690" s="22">
        <f t="shared" si="153"/>
        <v>0.67453604167811176</v>
      </c>
      <c r="AF690" s="22">
        <f t="shared" si="153"/>
        <v>0.67567393721206293</v>
      </c>
      <c r="AG690" s="22">
        <f t="shared" si="153"/>
        <v>0.67691723057086206</v>
      </c>
      <c r="AH690" s="22">
        <f t="shared" si="153"/>
        <v>0.67822960877026039</v>
      </c>
      <c r="AI690" s="22">
        <f t="shared" si="153"/>
        <v>0.67906890883830417</v>
      </c>
      <c r="AJ690" s="22">
        <f t="shared" si="153"/>
        <v>0.67999217053085115</v>
      </c>
      <c r="AK690" s="22">
        <f t="shared" si="153"/>
        <v>0.68096688222702506</v>
      </c>
      <c r="AL690" s="22">
        <f t="shared" si="153"/>
        <v>0.6820058279526503</v>
      </c>
      <c r="AM690" s="22">
        <f t="shared" si="153"/>
        <v>0.68310692507208359</v>
      </c>
      <c r="AN690" s="22">
        <f t="shared" si="153"/>
        <v>0.68375613901920285</v>
      </c>
      <c r="AO690" s="22">
        <f t="shared" si="153"/>
        <v>0.68444812115358522</v>
      </c>
      <c r="AP690" s="22">
        <f t="shared" si="153"/>
        <v>0.68519674185026924</v>
      </c>
      <c r="AQ690" s="22">
        <f t="shared" si="153"/>
        <v>0.68600049122731277</v>
      </c>
      <c r="AR690" s="22">
        <f t="shared" si="153"/>
        <v>0.68685893915650653</v>
      </c>
      <c r="AS690" s="22">
        <f t="shared" si="153"/>
        <v>0.68723775644514373</v>
      </c>
      <c r="AT690" s="22">
        <f t="shared" si="153"/>
        <v>0.68747388518841468</v>
      </c>
      <c r="AU690" s="22">
        <f t="shared" si="153"/>
        <v>0.68772218526088502</v>
      </c>
      <c r="AV690" s="22">
        <f t="shared" si="153"/>
        <v>0.68801788432562838</v>
      </c>
      <c r="AW690" s="22">
        <f t="shared" si="153"/>
        <v>0.68834290651146324</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0.75086991704070716</v>
      </c>
      <c r="V691" s="22">
        <f t="shared" si="153"/>
        <v>0.75326290702003529</v>
      </c>
      <c r="W691" s="22">
        <f t="shared" si="153"/>
        <v>0.7558628616529004</v>
      </c>
      <c r="X691" s="22">
        <f t="shared" si="153"/>
        <v>0.75866704229411064</v>
      </c>
      <c r="Y691" s="22">
        <f t="shared" si="153"/>
        <v>0.76041326657995134</v>
      </c>
      <c r="Z691" s="22">
        <f t="shared" si="153"/>
        <v>0.76233323740653391</v>
      </c>
      <c r="AA691" s="22">
        <f t="shared" si="153"/>
        <v>0.7644017042117327</v>
      </c>
      <c r="AB691" s="22">
        <f t="shared" si="153"/>
        <v>0.76662424812576768</v>
      </c>
      <c r="AC691" s="22">
        <f t="shared" si="153"/>
        <v>0.76898174002766417</v>
      </c>
      <c r="AD691" s="22">
        <f t="shared" si="153"/>
        <v>0.77063014930688833</v>
      </c>
      <c r="AE691" s="22">
        <f t="shared" si="153"/>
        <v>0.77239087914657267</v>
      </c>
      <c r="AF691" s="22">
        <f t="shared" si="153"/>
        <v>0.77427976242670926</v>
      </c>
      <c r="AG691" s="22">
        <f t="shared" si="153"/>
        <v>0.77631778912807148</v>
      </c>
      <c r="AH691" s="22">
        <f t="shared" si="153"/>
        <v>0.77844512655435472</v>
      </c>
      <c r="AI691" s="22">
        <f t="shared" si="153"/>
        <v>0.7797640610605554</v>
      </c>
      <c r="AJ691" s="22">
        <f t="shared" si="153"/>
        <v>0.78120161701573809</v>
      </c>
      <c r="AK691" s="22">
        <f t="shared" si="153"/>
        <v>0.78270444505442915</v>
      </c>
      <c r="AL691" s="22">
        <f t="shared" si="153"/>
        <v>0.78429417121166733</v>
      </c>
      <c r="AM691" s="22">
        <f t="shared" si="153"/>
        <v>0.78596775171004374</v>
      </c>
      <c r="AN691" s="22">
        <f t="shared" si="153"/>
        <v>0.78688143133177946</v>
      </c>
      <c r="AO691" s="22">
        <f t="shared" si="153"/>
        <v>0.78785077820746408</v>
      </c>
      <c r="AP691" s="22">
        <f t="shared" si="153"/>
        <v>0.7888988445463605</v>
      </c>
      <c r="AQ691" s="22">
        <f t="shared" si="153"/>
        <v>0.79002336229313685</v>
      </c>
      <c r="AR691" s="22">
        <f t="shared" si="153"/>
        <v>0.79122380795754044</v>
      </c>
      <c r="AS691" s="22">
        <f t="shared" si="153"/>
        <v>0.7916303239332646</v>
      </c>
      <c r="AT691" s="22">
        <f t="shared" si="153"/>
        <v>0.79179502132362767</v>
      </c>
      <c r="AU691" s="22">
        <f t="shared" si="153"/>
        <v>0.79197082562586996</v>
      </c>
      <c r="AV691" s="22">
        <f t="shared" si="153"/>
        <v>0.79221515101425422</v>
      </c>
      <c r="AW691" s="22">
        <f t="shared" si="153"/>
        <v>0.79249879187345329</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1.2426744605643545</v>
      </c>
      <c r="V692" s="22">
        <f t="shared" si="153"/>
        <v>1.2466348103722378</v>
      </c>
      <c r="W692" s="22">
        <f t="shared" si="153"/>
        <v>1.2509376824777296</v>
      </c>
      <c r="X692" s="22">
        <f t="shared" si="153"/>
        <v>1.2555785444786665</v>
      </c>
      <c r="Y692" s="22">
        <f t="shared" si="153"/>
        <v>1.2584685102013364</v>
      </c>
      <c r="Z692" s="22">
        <f t="shared" si="153"/>
        <v>1.261646022919686</v>
      </c>
      <c r="AA692" s="22">
        <f t="shared" si="153"/>
        <v>1.2650692934663017</v>
      </c>
      <c r="AB692" s="22">
        <f t="shared" si="153"/>
        <v>1.2687475584983314</v>
      </c>
      <c r="AC692" s="22">
        <f t="shared" si="153"/>
        <v>1.272649159709125</v>
      </c>
      <c r="AD692" s="22">
        <f t="shared" si="153"/>
        <v>1.2753772435827231</v>
      </c>
      <c r="AE692" s="22">
        <f t="shared" si="153"/>
        <v>1.2782912157023583</v>
      </c>
      <c r="AF692" s="22">
        <f t="shared" si="153"/>
        <v>1.2814172791628093</v>
      </c>
      <c r="AG692" s="22">
        <f t="shared" si="153"/>
        <v>1.2847901719558945</v>
      </c>
      <c r="AH692" s="22">
        <f t="shared" si="153"/>
        <v>1.2883108721845891</v>
      </c>
      <c r="AI692" s="22">
        <f t="shared" si="153"/>
        <v>1.2904936820013306</v>
      </c>
      <c r="AJ692" s="22">
        <f t="shared" si="153"/>
        <v>1.2928728079066252</v>
      </c>
      <c r="AK692" s="22">
        <f t="shared" si="153"/>
        <v>1.2953599577842783</v>
      </c>
      <c r="AL692" s="22">
        <f t="shared" si="153"/>
        <v>1.2979909222829984</v>
      </c>
      <c r="AM692" s="22">
        <f t="shared" si="153"/>
        <v>1.3007606640130009</v>
      </c>
      <c r="AN692" s="22">
        <f t="shared" si="153"/>
        <v>1.3022727852277429</v>
      </c>
      <c r="AO692" s="22">
        <f t="shared" si="153"/>
        <v>1.3038770346170228</v>
      </c>
      <c r="AP692" s="22">
        <f t="shared" si="153"/>
        <v>1.3056115631189191</v>
      </c>
      <c r="AQ692" s="22">
        <f t="shared" si="153"/>
        <v>1.3074726171479283</v>
      </c>
      <c r="AR692" s="22">
        <f t="shared" si="153"/>
        <v>1.3094593303383155</v>
      </c>
      <c r="AS692" s="22">
        <f t="shared" si="153"/>
        <v>1.3101321060207329</v>
      </c>
      <c r="AT692" s="22">
        <f t="shared" si="153"/>
        <v>1.3104046768563475</v>
      </c>
      <c r="AU692" s="22">
        <f t="shared" si="153"/>
        <v>1.3106956294055117</v>
      </c>
      <c r="AV692" s="22">
        <f t="shared" si="153"/>
        <v>1.3110999829603982</v>
      </c>
      <c r="AW692" s="22">
        <f t="shared" si="153"/>
        <v>1.3115694028208826</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0.18507774454731582</v>
      </c>
      <c r="V693" s="22">
        <f t="shared" si="153"/>
        <v>0.18475318870778257</v>
      </c>
      <c r="W693" s="22">
        <f t="shared" si="153"/>
        <v>0.18461269957531484</v>
      </c>
      <c r="X693" s="22">
        <f t="shared" si="153"/>
        <v>0.18476400663065076</v>
      </c>
      <c r="Y693" s="22">
        <f t="shared" si="153"/>
        <v>0.1852454346893917</v>
      </c>
      <c r="Z693" s="22">
        <f t="shared" si="153"/>
        <v>0.1859517633658378</v>
      </c>
      <c r="AA693" s="22">
        <f t="shared" si="153"/>
        <v>0.18664547987501798</v>
      </c>
      <c r="AB693" s="22">
        <f t="shared" si="153"/>
        <v>0.18750414951882943</v>
      </c>
      <c r="AC693" s="22">
        <f t="shared" si="153"/>
        <v>0.18835417333288468</v>
      </c>
      <c r="AD693" s="22">
        <f t="shared" si="153"/>
        <v>0.19144577743196164</v>
      </c>
      <c r="AE693" s="22">
        <f t="shared" si="153"/>
        <v>0.19443984366563877</v>
      </c>
      <c r="AF693" s="22">
        <f t="shared" si="153"/>
        <v>0.19762433002693799</v>
      </c>
      <c r="AG693" s="22">
        <f t="shared" si="153"/>
        <v>0.20134845549169711</v>
      </c>
      <c r="AH693" s="22">
        <f t="shared" si="153"/>
        <v>0.20485530492151927</v>
      </c>
      <c r="AI693" s="22">
        <f t="shared" si="153"/>
        <v>0.20876004121420597</v>
      </c>
      <c r="AJ693" s="22">
        <f t="shared" si="153"/>
        <v>0.21300801490798224</v>
      </c>
      <c r="AK693" s="22">
        <f t="shared" si="153"/>
        <v>0.21692606418584567</v>
      </c>
      <c r="AL693" s="22">
        <f t="shared" si="153"/>
        <v>0.22085294573643779</v>
      </c>
      <c r="AM693" s="22">
        <f t="shared" si="153"/>
        <v>0.22478951184627766</v>
      </c>
      <c r="AN693" s="22">
        <f t="shared" si="153"/>
        <v>0.22910330745518556</v>
      </c>
      <c r="AO693" s="22">
        <f t="shared" si="153"/>
        <v>0.23316294376236621</v>
      </c>
      <c r="AP693" s="22">
        <f t="shared" si="153"/>
        <v>0.23731513351694561</v>
      </c>
      <c r="AQ693" s="22">
        <f t="shared" si="153"/>
        <v>0.24156299233523279</v>
      </c>
      <c r="AR693" s="22">
        <f t="shared" si="153"/>
        <v>0.24593066402224678</v>
      </c>
      <c r="AS693" s="22">
        <f t="shared" si="153"/>
        <v>0.25046456926232608</v>
      </c>
      <c r="AT693" s="22">
        <f t="shared" si="153"/>
        <v>0.25094253773192082</v>
      </c>
      <c r="AU693" s="22">
        <f t="shared" si="153"/>
        <v>0.25078452314814187</v>
      </c>
      <c r="AV693" s="22">
        <f t="shared" si="153"/>
        <v>0.25078747601406304</v>
      </c>
      <c r="AW693" s="22">
        <f t="shared" si="153"/>
        <v>0.25058596915197773</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0.66007517124244464</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0.66002784832559036</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0.65997148582591891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0.65990071375256643</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0.65982275724596895</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0.6597336320656767</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0.65964493805240054</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0.65954805991522669</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0.65945145730271504</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0.65925479257498754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0.65906472764247881</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0.65886772588458176</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0.65864840426990678</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0.65844155786350467</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0.65822701505167991</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0.65800096624760029</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0.65779218785415994</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0.65758590585708043</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0.65738200041774841</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0.65717279509176152</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0.65697660121399915</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0.6567796476758585</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0.65658191596470661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0.65638262853025309</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0.65618729804775466</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0.65613779103687475</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0.65611086133274787</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0.65607818169023535</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8.7129922604002718E-3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8.7123675978977924E-3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8.7116236129021318E-3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8.7106894215338813E-3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8.7096603956467924E-3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8.7084839432669363E-3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8.7073131822916865E-3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8.7060343908809956E-3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8.7047592363958381E-3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8.7021632619898349E-3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8.6996544048807221E-3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8.6970539816764812E-3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8.6941589363627707E-3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8.6914285637982626E-3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8.6885965986821731E-3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8.6856127544683234E-3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8.682856879674912E-3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8.6801339573134625E-3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8.6774424055142789E-3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8.6746808952112529E-3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8.6720911360247902E-3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8.6694913493213371E-3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8.666881290734129E-3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8.6642506965993391E-3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8.6616723342303626E-3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8.6610188416867476E-3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8.6606633695922759E-3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8.6602319983111065E-3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1.092839339751706</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1.0884590012986415</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1.0861722374431266</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1.0869911214108279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1.0894788156278201</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1.0943472306919324</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1.0992824340058134</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1.1059782625530461</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1.1127541328733426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1.1357373605513075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1.1575749589410607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1.1809860041969444</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1.2091819756077173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1.2350794934885041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1.2628709486403595</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1.2934118335186329</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1.3205705191042605</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1.3474536601686133</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1.3740738385187794</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1.4047500744052734</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1.4328935771270377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1.4615735148714093</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1.4908084199731186</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1.5207973759815956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1.5502519330608044</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1.5449424945959094</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1.5343999995480406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1.5253965273392394</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1.5148607007353287</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3.9807055690293072</v>
      </c>
      <c r="V714" s="22">
        <f t="shared" si="160"/>
        <v>3.9625560708146326</v>
      </c>
      <c r="W714" s="22">
        <f t="shared" si="160"/>
        <v>3.9495614007990318</v>
      </c>
      <c r="X714" s="22">
        <f t="shared" si="160"/>
        <v>3.943864336123371</v>
      </c>
      <c r="Y714" s="22">
        <f t="shared" si="160"/>
        <v>3.9400190580275929</v>
      </c>
      <c r="Z714" s="22">
        <f t="shared" si="160"/>
        <v>3.941611592754009</v>
      </c>
      <c r="AA714" s="22">
        <f t="shared" si="160"/>
        <v>3.9434781321850321</v>
      </c>
      <c r="AB714" s="22">
        <f t="shared" si="160"/>
        <v>3.9492750098765179</v>
      </c>
      <c r="AC714" s="22">
        <f t="shared" si="160"/>
        <v>3.9552941314218661</v>
      </c>
      <c r="AD714" s="22">
        <f t="shared" si="160"/>
        <v>3.9857719912410707</v>
      </c>
      <c r="AE714" s="22">
        <f t="shared" si="160"/>
        <v>4.012786525479755</v>
      </c>
      <c r="AF714" s="22">
        <f t="shared" si="160"/>
        <v>4.0420640872662528</v>
      </c>
      <c r="AG714" s="22">
        <f t="shared" si="160"/>
        <v>4.0801010364484798</v>
      </c>
      <c r="AH714" s="22">
        <f t="shared" si="160"/>
        <v>4.1120670996546611</v>
      </c>
      <c r="AI714" s="22">
        <f t="shared" si="160"/>
        <v>4.1449564534239842</v>
      </c>
      <c r="AJ714" s="22">
        <f t="shared" si="160"/>
        <v>4.1818992717021617</v>
      </c>
      <c r="AK714" s="22">
        <f t="shared" si="160"/>
        <v>4.2105750419215395</v>
      </c>
      <c r="AL714" s="22">
        <f t="shared" si="160"/>
        <v>4.2372421747994684</v>
      </c>
      <c r="AM714" s="22">
        <f t="shared" si="160"/>
        <v>4.2619108003098249</v>
      </c>
      <c r="AN714" s="22">
        <f t="shared" si="160"/>
        <v>4.2977359863750904</v>
      </c>
      <c r="AO714" s="22">
        <f t="shared" si="160"/>
        <v>4.3275381669954509</v>
      </c>
      <c r="AP714" s="22">
        <f t="shared" si="160"/>
        <v>4.3571675530763168</v>
      </c>
      <c r="AQ714" s="22">
        <f t="shared" si="160"/>
        <v>4.3866062325638868</v>
      </c>
      <c r="AR714" s="22">
        <f t="shared" si="160"/>
        <v>4.4161636348015252</v>
      </c>
      <c r="AS714" s="22">
        <f t="shared" si="160"/>
        <v>4.4419641901398546</v>
      </c>
      <c r="AT714" s="22">
        <f t="shared" si="160"/>
        <v>4.4044702040185655</v>
      </c>
      <c r="AU714" s="22">
        <f t="shared" si="160"/>
        <v>4.3578539764504418</v>
      </c>
      <c r="AV714" s="22">
        <f t="shared" si="160"/>
        <v>4.3142319052561389</v>
      </c>
      <c r="AW714" s="22">
        <f t="shared" si="160"/>
        <v>4.2682211211699421</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2.2772593407864336E-4</v>
      </c>
      <c r="W715" s="94">
        <f>IF('Net zero activities &amp; levers'!$C$9="Off",'Activity data'!AP47*FracLEACH*MSLeachEF*NtoN2O*kgtoGg,IF('Net zero activities &amp; levers'!$C$9="On",(('Net zero supporting data'!N157*FracLEACH*'Net zero supporting data'!N185)+('Net zero supporting data'!N169*FracLEACH*MSLeachEF))*NtoN2O*kgtoGg,"ERROR"))</f>
        <v>2.2770960767232865E-4</v>
      </c>
      <c r="X715" s="94">
        <f>IF('Net zero activities &amp; levers'!$C$9="Off",'Activity data'!AQ47*FracLEACH*MSLeachEF*NtoN2O*kgtoGg,IF('Net zero activities &amp; levers'!$C$9="On",(('Net zero supporting data'!O157*FracLEACH*'Net zero supporting data'!O185)+('Net zero supporting data'!O169*FracLEACH*MSLeachEF))*NtoN2O*kgtoGg,"ERROR"))</f>
        <v>2.2769016260994199E-4</v>
      </c>
      <c r="Y715" s="94">
        <f>IF('Net zero activities &amp; levers'!$C$9="Off",'Activity data'!AR47*FracLEACH*MSLeachEF*NtoN2O*kgtoGg,IF('Net zero activities &amp; levers'!$C$9="On",(('Net zero supporting data'!P157*FracLEACH*'Net zero supporting data'!P185)+('Net zero supporting data'!P169*FracLEACH*MSLeachEF))*NtoN2O*kgtoGg,"ERROR"))</f>
        <v>2.2766574624463539E-4</v>
      </c>
      <c r="Z715" s="94">
        <f>IF('Net zero activities &amp; levers'!$C$9="Off",'Activity data'!AS47*FracLEACH*MSLeachEF*NtoN2O*kgtoGg,IF('Net zero activities &amp; levers'!$C$9="On",(('Net zero supporting data'!Q157*FracLEACH*'Net zero supporting data'!Q185)+('Net zero supporting data'!Q169*FracLEACH*MSLeachEF))*NtoN2O*kgtoGg,"ERROR"))</f>
        <v>2.2763885124985932E-4</v>
      </c>
      <c r="AA715" s="94">
        <f>IF('Net zero activities &amp; levers'!$C$9="Off",'Activity data'!AT47*FracLEACH*MSLeachEF*NtoN2O*kgtoGg,IF('Net zero activities &amp; levers'!$C$9="On",(('Net zero supporting data'!R157*FracLEACH*'Net zero supporting data'!R185)+('Net zero supporting data'!R169*FracLEACH*MSLeachEF))*NtoN2O*kgtoGg,"ERROR"))</f>
        <v>2.2760810306265847E-4</v>
      </c>
      <c r="AB715" s="94">
        <f>IF('Net zero activities &amp; levers'!$C$9="Off",'Activity data'!AU47*FracLEACH*MSLeachEF*NtoN2O*kgtoGg,IF('Net zero activities &amp; levers'!$C$9="On",(('Net zero supporting data'!S157*FracLEACH*'Net zero supporting data'!S185)+('Net zero supporting data'!S169*FracLEACH*MSLeachEF))*NtoN2O*kgtoGg,"ERROR"))</f>
        <v>2.2757750362807817E-4</v>
      </c>
      <c r="AC715" s="94">
        <f>IF('Net zero activities &amp; levers'!$C$9="Off",'Activity data'!AV47*FracLEACH*MSLeachEF*NtoN2O*kgtoGg,IF('Net zero activities &amp; levers'!$C$9="On",(('Net zero supporting data'!T157*FracLEACH*'Net zero supporting data'!T185)+('Net zero supporting data'!T169*FracLEACH*MSLeachEF))*NtoN2O*kgtoGg,"ERROR"))</f>
        <v>2.2754408067075321E-4</v>
      </c>
      <c r="AD715" s="94">
        <f>IF('Net zero activities &amp; levers'!$C$9="Off",'Activity data'!AW47*FracLEACH*MSLeachEF*NtoN2O*kgtoGg,IF('Net zero activities &amp; levers'!$C$9="On",(('Net zero supporting data'!U157*FracLEACH*'Net zero supporting data'!U185)+('Net zero supporting data'!U169*FracLEACH*MSLeachEF))*NtoN2O*kgtoGg,"ERROR"))</f>
        <v>2.2751075276943662E-4</v>
      </c>
      <c r="AE715" s="94">
        <f>IF('Net zero activities &amp; levers'!$C$9="Off",'Activity data'!AX47*FracLEACH*MSLeachEF*NtoN2O*kgtoGg,IF('Net zero activities &amp; levers'!$C$9="On",(('Net zero supporting data'!V157*FracLEACH*'Net zero supporting data'!V185)+('Net zero supporting data'!V169*FracLEACH*MSLeachEF))*NtoN2O*kgtoGg,"ERROR"))</f>
        <v>2.274429034383707E-4</v>
      </c>
      <c r="AF715" s="94">
        <f>IF('Net zero activities &amp; levers'!$C$9="Off",'Activity data'!AY47*FracLEACH*MSLeachEF*NtoN2O*kgtoGg,IF('Net zero activities &amp; levers'!$C$9="On",(('Net zero supporting data'!W157*FracLEACH*'Net zero supporting data'!W185)+('Net zero supporting data'!W169*FracLEACH*MSLeachEF))*NtoN2O*kgtoGg,"ERROR"))</f>
        <v>2.2737733103665519E-4</v>
      </c>
      <c r="AG715" s="94">
        <f>IF('Net zero activities &amp; levers'!$C$9="Off",'Activity data'!AZ47*FracLEACH*MSLeachEF*NtoN2O*kgtoGg,IF('Net zero activities &amp; levers'!$C$9="On",(('Net zero supporting data'!X157*FracLEACH*'Net zero supporting data'!X185)+('Net zero supporting data'!X169*FracLEACH*MSLeachEF))*NtoN2O*kgtoGg,"ERROR"))</f>
        <v>2.2730936543018069E-4</v>
      </c>
      <c r="AH715" s="94">
        <f>IF('Net zero activities &amp; levers'!$C$9="Off",'Activity data'!BA47*FracLEACH*MSLeachEF*NtoN2O*kgtoGg,IF('Net zero activities &amp; levers'!$C$9="On",(('Net zero supporting data'!Y157*FracLEACH*'Net zero supporting data'!Y185)+('Net zero supporting data'!Y169*FracLEACH*MSLeachEF))*NtoN2O*kgtoGg,"ERROR"))</f>
        <v>2.2723369947311785E-4</v>
      </c>
      <c r="AI715" s="94">
        <f>IF('Net zero activities &amp; levers'!$C$9="Off",'Activity data'!BB47*FracLEACH*MSLeachEF*NtoN2O*kgtoGg,IF('Net zero activities &amp; levers'!$C$9="On",(('Net zero supporting data'!Z157*FracLEACH*'Net zero supporting data'!Z185)+('Net zero supporting data'!Z169*FracLEACH*MSLeachEF))*NtoN2O*kgtoGg,"ERROR"))</f>
        <v>2.2716233746290909E-4</v>
      </c>
      <c r="AJ715" s="94">
        <f>IF('Net zero activities &amp; levers'!$C$9="Off",'Activity data'!BC47*FracLEACH*MSLeachEF*NtoN2O*kgtoGg,IF('Net zero activities &amp; levers'!$C$9="On",(('Net zero supporting data'!AA157*FracLEACH*'Net zero supporting data'!AA185)+('Net zero supporting data'!AA169*FracLEACH*MSLeachEF))*NtoN2O*kgtoGg,"ERROR"))</f>
        <v>2.2708832019282946E-4</v>
      </c>
      <c r="AK715" s="94">
        <f>IF('Net zero activities &amp; levers'!$C$9="Off",'Activity data'!BD47*FracLEACH*MSLeachEF*NtoN2O*kgtoGg,IF('Net zero activities &amp; levers'!$C$9="On",(('Net zero supporting data'!AB157*FracLEACH*'Net zero supporting data'!AB185)+('Net zero supporting data'!AB169*FracLEACH*MSLeachEF))*NtoN2O*kgtoGg,"ERROR"))</f>
        <v>2.2701033335542205E-4</v>
      </c>
      <c r="AL715" s="94">
        <f>IF('Net zero activities &amp; levers'!$C$9="Off",'Activity data'!BE47*FracLEACH*MSLeachEF*NtoN2O*kgtoGg,IF('Net zero activities &amp; levers'!$C$9="On",(('Net zero supporting data'!AC157*FracLEACH*'Net zero supporting data'!AC185)+('Net zero supporting data'!AC169*FracLEACH*MSLeachEF))*NtoN2O*kgtoGg,"ERROR"))</f>
        <v>2.2693830480968513E-4</v>
      </c>
      <c r="AM715" s="94">
        <f>IF('Net zero activities &amp; levers'!$C$9="Off",'Activity data'!BF47*FracLEACH*MSLeachEF*NtoN2O*kgtoGg,IF('Net zero activities &amp; levers'!$C$9="On",(('Net zero supporting data'!AD157*FracLEACH*'Net zero supporting data'!AD185)+('Net zero supporting data'!AD169*FracLEACH*MSLeachEF))*NtoN2O*kgtoGg,"ERROR"))</f>
        <v>2.2686713752069273E-4</v>
      </c>
      <c r="AN715" s="94">
        <f>IF('Net zero activities &amp; levers'!$C$9="Off",'Activity data'!BG47*FracLEACH*MSLeachEF*NtoN2O*kgtoGg,IF('Net zero activities &amp; levers'!$C$9="On",(('Net zero supporting data'!AE157*FracLEACH*'Net zero supporting data'!AE185)+('Net zero supporting data'!AE169*FracLEACH*MSLeachEF))*NtoN2O*kgtoGg,"ERROR"))</f>
        <v>2.2679679014412317E-4</v>
      </c>
      <c r="AO715" s="94">
        <f>IF('Net zero activities &amp; levers'!$C$9="Off",'Activity data'!BH47*FracLEACH*MSLeachEF*NtoN2O*kgtoGg,IF('Net zero activities &amp; levers'!$C$9="On",(('Net zero supporting data'!AF157*FracLEACH*'Net zero supporting data'!AF185)+('Net zero supporting data'!AF169*FracLEACH*MSLeachEF))*NtoN2O*kgtoGg,"ERROR"))</f>
        <v>2.2672461430665769E-4</v>
      </c>
      <c r="AP715" s="94">
        <f>IF('Net zero activities &amp; levers'!$C$9="Off",'Activity data'!BI47*FracLEACH*MSLeachEF*NtoN2O*kgtoGg,IF('Net zero activities &amp; levers'!$C$9="On",(('Net zero supporting data'!AG157*FracLEACH*'Net zero supporting data'!AG185)+('Net zero supporting data'!AG169*FracLEACH*MSLeachEF))*NtoN2O*kgtoGg,"ERROR"))</f>
        <v>2.2665692741882969E-4</v>
      </c>
      <c r="AQ715" s="94">
        <f>IF('Net zero activities &amp; levers'!$C$9="Off",'Activity data'!BJ47*FracLEACH*MSLeachEF*NtoN2O*kgtoGg,IF('Net zero activities &amp; levers'!$C$9="On",(('Net zero supporting data'!AH157*FracLEACH*'Net zero supporting data'!AH185)+('Net zero supporting data'!AH169*FracLEACH*MSLeachEF))*NtoN2O*kgtoGg,"ERROR"))</f>
        <v>2.2658897844817118E-4</v>
      </c>
      <c r="AR715" s="94">
        <f>IF('Net zero activities &amp; levers'!$C$9="Off",'Activity data'!BK47*FracLEACH*MSLeachEF*NtoN2O*kgtoGg,IF('Net zero activities &amp; levers'!$C$9="On",(('Net zero supporting data'!AI157*FracLEACH*'Net zero supporting data'!AI185)+('Net zero supporting data'!AI169*FracLEACH*MSLeachEF))*NtoN2O*kgtoGg,"ERROR"))</f>
        <v>2.2652076100782375E-4</v>
      </c>
      <c r="AS715" s="94">
        <f>IF('Net zero activities &amp; levers'!$C$9="Off",'Activity data'!BL47*FracLEACH*MSLeachEF*NtoN2O*kgtoGg,IF('Net zero activities &amp; levers'!$C$9="On",(('Net zero supporting data'!AJ157*FracLEACH*'Net zero supporting data'!AJ185)+('Net zero supporting data'!AJ169*FracLEACH*MSLeachEF))*NtoN2O*kgtoGg,"ERROR"))</f>
        <v>2.2645200684293725E-4</v>
      </c>
      <c r="AT715" s="94">
        <f>IF('Net zero activities &amp; levers'!$C$9="Off",'Activity data'!BM47*FracLEACH*MSLeachEF*NtoN2O*kgtoGg,IF('Net zero activities &amp; levers'!$C$9="On",(('Net zero supporting data'!AK157*FracLEACH*'Net zero supporting data'!AK185)+('Net zero supporting data'!AK169*FracLEACH*MSLeachEF))*NtoN2O*kgtoGg,"ERROR"))</f>
        <v>2.263846178264753E-4</v>
      </c>
      <c r="AU715" s="94">
        <f>IF('Net zero activities &amp; levers'!$C$9="Off",'Activity data'!BN47*FracLEACH*MSLeachEF*NtoN2O*kgtoGg,IF('Net zero activities &amp; levers'!$C$9="On",(('Net zero supporting data'!AL157*FracLEACH*'Net zero supporting data'!AL185)+('Net zero supporting data'!AL169*FracLEACH*MSLeachEF))*NtoN2O*kgtoGg,"ERROR"))</f>
        <v>2.2636753790772178E-4</v>
      </c>
      <c r="AV715" s="94">
        <f>IF('Net zero activities &amp; levers'!$C$9="Off",'Activity data'!BO47*FracLEACH*MSLeachEF*NtoN2O*kgtoGg,IF('Net zero activities &amp; levers'!$C$9="On",(('Net zero supporting data'!AM157*FracLEACH*'Net zero supporting data'!AM185)+('Net zero supporting data'!AM169*FracLEACH*MSLeachEF))*NtoN2O*kgtoGg,"ERROR"))</f>
        <v>2.2635824715979799E-4</v>
      </c>
      <c r="AW715" s="94">
        <f>IF('Net zero activities &amp; levers'!$C$9="Off",'Activity data'!BP47*FracLEACH*MSLeachEF*NtoN2O*kgtoGg,IF('Net zero activities &amp; levers'!$C$9="On",(('Net zero supporting data'!AN157*FracLEACH*'Net zero supporting data'!AN185)+('Net zero supporting data'!AN169*FracLEACH*MSLeachEF))*NtoN2O*kgtoGg,"ERROR"))</f>
        <v>2.2634697268313111E-4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1.5029911649190466E-6</v>
      </c>
      <c r="W716" s="94">
        <f>IF('Net zero activities &amp; levers'!$C$9="Off",'Activity data'!AP48*FracLEACH*MSLeachEF*NtoN2O*kgtoGg,IF('Net zero activities &amp; levers'!$C$9="On",(('Net zero supporting data'!N158*FracLEACH*'Net zero supporting data'!N185)+('Net zero supporting data'!N170*FracLEACH*MSLeachEF))*NtoN2O*kgtoGg,"ERROR"))</f>
        <v>1.5028834106373694E-6</v>
      </c>
      <c r="X716" s="94">
        <f>IF('Net zero activities &amp; levers'!$C$9="Off",'Activity data'!AQ48*FracLEACH*MSLeachEF*NtoN2O*kgtoGg,IF('Net zero activities &amp; levers'!$C$9="On",(('Net zero supporting data'!O158*FracLEACH*'Net zero supporting data'!O185)+('Net zero supporting data'!O170*FracLEACH*MSLeachEF))*NtoN2O*kgtoGg,"ERROR"))</f>
        <v>1.5027550732256176E-6</v>
      </c>
      <c r="Y716" s="94">
        <f>IF('Net zero activities &amp; levers'!$C$9="Off",'Activity data'!AR48*FracLEACH*MSLeachEF*NtoN2O*kgtoGg,IF('Net zero activities &amp; levers'!$C$9="On",(('Net zero supporting data'!P158*FracLEACH*'Net zero supporting data'!P185)+('Net zero supporting data'!P170*FracLEACH*MSLeachEF))*NtoN2O*kgtoGg,"ERROR"))</f>
        <v>1.502593925214594E-6</v>
      </c>
      <c r="Z716" s="94">
        <f>IF('Net zero activities &amp; levers'!$C$9="Off",'Activity data'!AS48*FracLEACH*MSLeachEF*NtoN2O*kgtoGg,IF('Net zero activities &amp; levers'!$C$9="On",(('Net zero supporting data'!Q158*FracLEACH*'Net zero supporting data'!Q185)+('Net zero supporting data'!Q170*FracLEACH*MSLeachEF))*NtoN2O*kgtoGg,"ERROR"))</f>
        <v>1.5024164182490718E-6</v>
      </c>
      <c r="AA716" s="94">
        <f>IF('Net zero activities &amp; levers'!$C$9="Off",'Activity data'!AT48*FracLEACH*MSLeachEF*NtoN2O*kgtoGg,IF('Net zero activities &amp; levers'!$C$9="On",(('Net zero supporting data'!R158*FracLEACH*'Net zero supporting data'!R185)+('Net zero supporting data'!R170*FracLEACH*MSLeachEF))*NtoN2O*kgtoGg,"ERROR"))</f>
        <v>1.5022134802135461E-6</v>
      </c>
      <c r="AB716" s="94">
        <f>IF('Net zero activities &amp; levers'!$C$9="Off",'Activity data'!AU48*FracLEACH*MSLeachEF*NtoN2O*kgtoGg,IF('Net zero activities &amp; levers'!$C$9="On",(('Net zero supporting data'!S158*FracLEACH*'Net zero supporting data'!S185)+('Net zero supporting data'!S170*FracLEACH*MSLeachEF))*NtoN2O*kgtoGg,"ERROR"))</f>
        <v>1.502011523945316E-6</v>
      </c>
      <c r="AC716" s="94">
        <f>IF('Net zero activities &amp; levers'!$C$9="Off",'Activity data'!AV48*FracLEACH*MSLeachEF*NtoN2O*kgtoGg,IF('Net zero activities &amp; levers'!$C$9="On",(('Net zero supporting data'!T158*FracLEACH*'Net zero supporting data'!T185)+('Net zero supporting data'!T170*FracLEACH*MSLeachEF))*NtoN2O*kgtoGg,"ERROR"))</f>
        <v>1.5017909324269712E-6</v>
      </c>
      <c r="AD716" s="94">
        <f>IF('Net zero activities &amp; levers'!$C$9="Off",'Activity data'!AW48*FracLEACH*MSLeachEF*NtoN2O*kgtoGg,IF('Net zero activities &amp; levers'!$C$9="On",(('Net zero supporting data'!U158*FracLEACH*'Net zero supporting data'!U185)+('Net zero supporting data'!U170*FracLEACH*MSLeachEF))*NtoN2O*kgtoGg,"ERROR"))</f>
        <v>1.501570968278282E-6</v>
      </c>
      <c r="AE716" s="94">
        <f>IF('Net zero activities &amp; levers'!$C$9="Off",'Activity data'!AX48*FracLEACH*MSLeachEF*NtoN2O*kgtoGg,IF('Net zero activities &amp; levers'!$C$9="On",(('Net zero supporting data'!V158*FracLEACH*'Net zero supporting data'!V185)+('Net zero supporting data'!V170*FracLEACH*MSLeachEF))*NtoN2O*kgtoGg,"ERROR"))</f>
        <v>1.5011231626932466E-6</v>
      </c>
      <c r="AF716" s="94">
        <f>IF('Net zero activities &amp; levers'!$C$9="Off",'Activity data'!AY48*FracLEACH*MSLeachEF*NtoN2O*kgtoGg,IF('Net zero activities &amp; levers'!$C$9="On",(('Net zero supporting data'!W158*FracLEACH*'Net zero supporting data'!W185)+('Net zero supporting data'!W170*FracLEACH*MSLeachEF))*NtoN2O*kgtoGg,"ERROR"))</f>
        <v>1.5006903848419244E-6</v>
      </c>
      <c r="AG716" s="94">
        <f>IF('Net zero activities &amp; levers'!$C$9="Off",'Activity data'!AZ48*FracLEACH*MSLeachEF*NtoN2O*kgtoGg,IF('Net zero activities &amp; levers'!$C$9="On",(('Net zero supporting data'!X158*FracLEACH*'Net zero supporting data'!X185)+('Net zero supporting data'!X170*FracLEACH*MSLeachEF))*NtoN2O*kgtoGg,"ERROR"))</f>
        <v>1.5002418118391926E-6</v>
      </c>
      <c r="AH716" s="94">
        <f>IF('Net zero activities &amp; levers'!$C$9="Off",'Activity data'!BA48*FracLEACH*MSLeachEF*NtoN2O*kgtoGg,IF('Net zero activities &amp; levers'!$C$9="On",(('Net zero supporting data'!Y158*FracLEACH*'Net zero supporting data'!Y185)+('Net zero supporting data'!Y170*FracLEACH*MSLeachEF))*NtoN2O*kgtoGg,"ERROR"))</f>
        <v>1.499742416522578E-6</v>
      </c>
      <c r="AI716" s="94">
        <f>IF('Net zero activities &amp; levers'!$C$9="Off",'Activity data'!BB48*FracLEACH*MSLeachEF*NtoN2O*kgtoGg,IF('Net zero activities &amp; levers'!$C$9="On",(('Net zero supporting data'!Z158*FracLEACH*'Net zero supporting data'!Z185)+('Net zero supporting data'!Z170*FracLEACH*MSLeachEF))*NtoN2O*kgtoGg,"ERROR"))</f>
        <v>1.4992714272552002E-6</v>
      </c>
      <c r="AJ716" s="94">
        <f>IF('Net zero activities &amp; levers'!$C$9="Off",'Activity data'!BC48*FracLEACH*MSLeachEF*NtoN2O*kgtoGg,IF('Net zero activities &amp; levers'!$C$9="On",(('Net zero supporting data'!AA158*FracLEACH*'Net zero supporting data'!AA185)+('Net zero supporting data'!AA170*FracLEACH*MSLeachEF))*NtoN2O*kgtoGg,"ERROR"))</f>
        <v>1.4987829132726751E-6</v>
      </c>
      <c r="AK716" s="94">
        <f>IF('Net zero activities &amp; levers'!$C$9="Off",'Activity data'!BD48*FracLEACH*MSLeachEF*NtoN2O*kgtoGg,IF('Net zero activities &amp; levers'!$C$9="On",(('Net zero supporting data'!AB158*FracLEACH*'Net zero supporting data'!AB185)+('Net zero supporting data'!AB170*FracLEACH*MSLeachEF))*NtoN2O*kgtoGg,"ERROR"))</f>
        <v>1.4982682001457858E-6</v>
      </c>
      <c r="AL716" s="94">
        <f>IF('Net zero activities &amp; levers'!$C$9="Off",'Activity data'!BE48*FracLEACH*MSLeachEF*NtoN2O*kgtoGg,IF('Net zero activities &amp; levers'!$C$9="On",(('Net zero supporting data'!AC158*FracLEACH*'Net zero supporting data'!AC185)+('Net zero supporting data'!AC170*FracLEACH*MSLeachEF))*NtoN2O*kgtoGg,"ERROR"))</f>
        <v>1.4977928117439221E-6</v>
      </c>
      <c r="AM716" s="94">
        <f>IF('Net zero activities &amp; levers'!$C$9="Off",'Activity data'!BF48*FracLEACH*MSLeachEF*NtoN2O*kgtoGg,IF('Net zero activities &amp; levers'!$C$9="On",(('Net zero supporting data'!AD158*FracLEACH*'Net zero supporting data'!AD185)+('Net zero supporting data'!AD170*FracLEACH*MSLeachEF))*NtoN2O*kgtoGg,"ERROR"))</f>
        <v>1.4973231076365723E-6</v>
      </c>
      <c r="AN716" s="94">
        <f>IF('Net zero activities &amp; levers'!$C$9="Off",'Activity data'!BG48*FracLEACH*MSLeachEF*NtoN2O*kgtoGg,IF('Net zero activities &amp; levers'!$C$9="On",(('Net zero supporting data'!AE158*FracLEACH*'Net zero supporting data'!AE185)+('Net zero supporting data'!AE170*FracLEACH*MSLeachEF))*NtoN2O*kgtoGg,"ERROR"))</f>
        <v>1.4968588149512128E-6</v>
      </c>
      <c r="AO716" s="94">
        <f>IF('Net zero activities &amp; levers'!$C$9="Off",'Activity data'!BH48*FracLEACH*MSLeachEF*NtoN2O*kgtoGg,IF('Net zero activities &amp; levers'!$C$9="On",(('Net zero supporting data'!AF158*FracLEACH*'Net zero supporting data'!AF185)+('Net zero supporting data'!AF170*FracLEACH*MSLeachEF))*NtoN2O*kgtoGg,"ERROR"))</f>
        <v>1.4963824544239411E-6</v>
      </c>
      <c r="AP716" s="94">
        <f>IF('Net zero activities &amp; levers'!$C$9="Off",'Activity data'!BI48*FracLEACH*MSLeachEF*NtoN2O*kgtoGg,IF('Net zero activities &amp; levers'!$C$9="On",(('Net zero supporting data'!AG158*FracLEACH*'Net zero supporting data'!AG185)+('Net zero supporting data'!AG170*FracLEACH*MSLeachEF))*NtoN2O*kgtoGg,"ERROR"))</f>
        <v>1.4959357209642762E-6</v>
      </c>
      <c r="AQ716" s="94">
        <f>IF('Net zero activities &amp; levers'!$C$9="Off",'Activity data'!BJ48*FracLEACH*MSLeachEF*NtoN2O*kgtoGg,IF('Net zero activities &amp; levers'!$C$9="On",(('Net zero supporting data'!AH158*FracLEACH*'Net zero supporting data'!AH185)+('Net zero supporting data'!AH170*FracLEACH*MSLeachEF))*NtoN2O*kgtoGg,"ERROR"))</f>
        <v>1.4954872577579301E-6</v>
      </c>
      <c r="AR716" s="94">
        <f>IF('Net zero activities &amp; levers'!$C$9="Off",'Activity data'!BK48*FracLEACH*MSLeachEF*NtoN2O*kgtoGg,IF('Net zero activities &amp; levers'!$C$9="On",(('Net zero supporting data'!AI158*FracLEACH*'Net zero supporting data'!AI185)+('Net zero supporting data'!AI170*FracLEACH*MSLeachEF))*NtoN2O*kgtoGg,"ERROR"))</f>
        <v>1.495037022651637E-6</v>
      </c>
      <c r="AS716" s="94">
        <f>IF('Net zero activities &amp; levers'!$C$9="Off",'Activity data'!BL48*FracLEACH*MSLeachEF*NtoN2O*kgtoGg,IF('Net zero activities &amp; levers'!$C$9="On",(('Net zero supporting data'!AJ158*FracLEACH*'Net zero supporting data'!AJ185)+('Net zero supporting data'!AJ170*FracLEACH*MSLeachEF))*NtoN2O*kgtoGg,"ERROR"))</f>
        <v>1.4945832451633862E-6</v>
      </c>
      <c r="AT716" s="94">
        <f>IF('Net zero activities &amp; levers'!$C$9="Off",'Activity data'!BM48*FracLEACH*MSLeachEF*NtoN2O*kgtoGg,IF('Net zero activities &amp; levers'!$C$9="On",(('Net zero supporting data'!AK158*FracLEACH*'Net zero supporting data'!AK185)+('Net zero supporting data'!AK170*FracLEACH*MSLeachEF))*NtoN2O*kgtoGg,"ERROR"))</f>
        <v>1.4941384776547373E-6</v>
      </c>
      <c r="AU716" s="94">
        <f>IF('Net zero activities &amp; levers'!$C$9="Off",'Activity data'!BN48*FracLEACH*MSLeachEF*NtoN2O*kgtoGg,IF('Net zero activities &amp; levers'!$C$9="On",(('Net zero supporting data'!AL158*FracLEACH*'Net zero supporting data'!AL185)+('Net zero supporting data'!AL170*FracLEACH*MSLeachEF))*NtoN2O*kgtoGg,"ERROR"))</f>
        <v>1.4940257501909636E-6</v>
      </c>
      <c r="AV716" s="94">
        <f>IF('Net zero activities &amp; levers'!$C$9="Off",'Activity data'!BO48*FracLEACH*MSLeachEF*NtoN2O*kgtoGg,IF('Net zero activities &amp; levers'!$C$9="On",(('Net zero supporting data'!AM158*FracLEACH*'Net zero supporting data'!AM185)+('Net zero supporting data'!AM170*FracLEACH*MSLeachEF))*NtoN2O*kgtoGg,"ERROR"))</f>
        <v>1.4939644312546671E-6</v>
      </c>
      <c r="AW716" s="94">
        <f>IF('Net zero activities &amp; levers'!$C$9="Off",'Activity data'!BP48*FracLEACH*MSLeachEF*NtoN2O*kgtoGg,IF('Net zero activities &amp; levers'!$C$9="On",(('Net zero supporting data'!AN158*FracLEACH*'Net zero supporting data'!AN185)+('Net zero supporting data'!AN170*FracLEACH*MSLeachEF))*NtoN2O*kgtoGg,"ERROR"))</f>
        <v>1.4938900197086658E-6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0.18851478610716926</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0.18775917772401565</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0.18736471095893931</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0.18750596844336775</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0.18793509569579894</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0.18877489729435831</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0.18962621986600278</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0.19078125029040044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0.19195008792065155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0.19591469469510053</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0.19968168041733295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0.20372008572397285</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0.20858389079233128</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0.21305121262676693</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0.21784523864046199</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0.22311354128196409</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0.22779841454548488</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0.23243575637908576</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0.23702773714448941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0.24231938783490956</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0.24717414205441396</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0.25212143131531811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0.25716445244536296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0.26233754735682513</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0.26741845845298873</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0.26650258031779434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0.26468399992203701</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0.26313090096601877</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0.26131347087684414</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0.10322686804569892</v>
      </c>
      <c r="W719" s="22">
        <f t="shared" si="167"/>
        <v>0.10334875425639968</v>
      </c>
      <c r="X719" s="22">
        <f t="shared" si="167"/>
        <v>0.1034939230660851</v>
      </c>
      <c r="Y719" s="22">
        <f t="shared" si="167"/>
        <v>0.10367620557142879</v>
      </c>
      <c r="Z719" s="22">
        <f t="shared" si="167"/>
        <v>0.10387699250131904</v>
      </c>
      <c r="AA719" s="22">
        <f t="shared" si="165"/>
        <v>0.10410654577541917</v>
      </c>
      <c r="AB719" s="22">
        <f t="shared" si="165"/>
        <v>0.10433498852385252</v>
      </c>
      <c r="AC719" s="22">
        <f t="shared" si="165"/>
        <v>0.10458451052766779</v>
      </c>
      <c r="AD719" s="22">
        <f t="shared" si="165"/>
        <v>0.10483332288255948</v>
      </c>
      <c r="AE719" s="22">
        <f t="shared" si="165"/>
        <v>0.10533985798298476</v>
      </c>
      <c r="AF719" s="22">
        <f t="shared" si="165"/>
        <v>0.10582939446869896</v>
      </c>
      <c r="AG719" s="22">
        <f t="shared" si="165"/>
        <v>0.10633679763333087</v>
      </c>
      <c r="AH719" s="22">
        <f t="shared" si="165"/>
        <v>0.10690168843707849</v>
      </c>
      <c r="AI719" s="22">
        <f t="shared" si="165"/>
        <v>0.10743444775009932</v>
      </c>
      <c r="AJ719" s="22">
        <f t="shared" si="165"/>
        <v>0.10798703013733794</v>
      </c>
      <c r="AK719" s="22">
        <f t="shared" si="165"/>
        <v>0.10856924767577791</v>
      </c>
      <c r="AL719" s="22">
        <f t="shared" si="165"/>
        <v>0.10910698306793486</v>
      </c>
      <c r="AM719" s="22">
        <f t="shared" si="165"/>
        <v>0.10963828867272722</v>
      </c>
      <c r="AN719" s="22">
        <f t="shared" si="165"/>
        <v>0.11016347314979566</v>
      </c>
      <c r="AO719" s="22">
        <f t="shared" si="165"/>
        <v>0.11070230816120243</v>
      </c>
      <c r="AP719" s="22">
        <f t="shared" si="165"/>
        <v>0.11120763052746262</v>
      </c>
      <c r="AQ719" s="22">
        <f t="shared" si="165"/>
        <v>0.11171490949595857</v>
      </c>
      <c r="AR719" s="22">
        <f t="shared" si="165"/>
        <v>0.11222419274833953</v>
      </c>
      <c r="AS719" s="22">
        <f t="shared" si="165"/>
        <v>0.11273748296459209</v>
      </c>
      <c r="AT719" s="22">
        <f t="shared" si="165"/>
        <v>0.11324058154618175</v>
      </c>
      <c r="AU719" s="22">
        <f t="shared" si="165"/>
        <v>0.1133680931697333</v>
      </c>
      <c r="AV719" s="22">
        <f t="shared" si="165"/>
        <v>0.11343745405890722</v>
      </c>
      <c r="AW719" s="22">
        <f t="shared" si="165"/>
        <v>0.11352162464807815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0.40503763722581093</v>
      </c>
      <c r="V732" s="22">
        <f t="shared" si="177"/>
        <v>0.40593648925756265</v>
      </c>
      <c r="W732" s="22">
        <f t="shared" si="177"/>
        <v>0.40717213277824238</v>
      </c>
      <c r="X732" s="22">
        <f t="shared" si="177"/>
        <v>0.40889531840817023</v>
      </c>
      <c r="Y732" s="22">
        <f t="shared" si="177"/>
        <v>0.41063644672953681</v>
      </c>
      <c r="Z732" s="22">
        <f t="shared" si="177"/>
        <v>0.41277086145608582</v>
      </c>
      <c r="AA732" s="22">
        <f t="shared" si="177"/>
        <v>0.41496400666734201</v>
      </c>
      <c r="AB732" s="22">
        <f t="shared" si="177"/>
        <v>0.41746611039906761</v>
      </c>
      <c r="AC732" s="22">
        <f t="shared" si="177"/>
        <v>0.4200302228840333</v>
      </c>
      <c r="AD732" s="22">
        <f t="shared" si="177"/>
        <v>0.42545642853182047</v>
      </c>
      <c r="AE732" s="22">
        <f t="shared" si="177"/>
        <v>0.43083263333163768</v>
      </c>
      <c r="AF732" s="22">
        <f t="shared" si="177"/>
        <v>0.43657415299505642</v>
      </c>
      <c r="AG732" s="22">
        <f t="shared" si="177"/>
        <v>0.44319300321878541</v>
      </c>
      <c r="AH732" s="22">
        <f t="shared" si="177"/>
        <v>0.44959210542461031</v>
      </c>
      <c r="AI732" s="22">
        <f t="shared" si="177"/>
        <v>0.45622731759484209</v>
      </c>
      <c r="AJ732" s="22">
        <f t="shared" si="177"/>
        <v>0.46345184488553848</v>
      </c>
      <c r="AK732" s="22">
        <f t="shared" si="177"/>
        <v>0.47027575182616183</v>
      </c>
      <c r="AL732" s="22">
        <f t="shared" si="177"/>
        <v>0.47719673725920331</v>
      </c>
      <c r="AM732" s="22">
        <f t="shared" si="177"/>
        <v>0.48421641443722802</v>
      </c>
      <c r="AN732" s="22">
        <f t="shared" si="177"/>
        <v>0.49143723739881062</v>
      </c>
      <c r="AO732" s="22">
        <f t="shared" si="177"/>
        <v>0.49834938810260215</v>
      </c>
      <c r="AP732" s="22">
        <f t="shared" si="177"/>
        <v>0.50547067661017353</v>
      </c>
      <c r="AQ732" s="22">
        <f t="shared" si="177"/>
        <v>0.51280717426939726</v>
      </c>
      <c r="AR732" s="22">
        <f t="shared" si="177"/>
        <v>0.52039686762229476</v>
      </c>
      <c r="AS732" s="22">
        <f t="shared" si="177"/>
        <v>0.52782401399213086</v>
      </c>
      <c r="AT732" s="22">
        <f t="shared" si="177"/>
        <v>0.52915670302408402</v>
      </c>
      <c r="AU732" s="22">
        <f t="shared" si="177"/>
        <v>0.52955595204433981</v>
      </c>
      <c r="AV732" s="22">
        <f t="shared" si="177"/>
        <v>0.5302287764856084</v>
      </c>
      <c r="AW732" s="22">
        <f t="shared" si="177"/>
        <v>0.53061809376626179</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3.1955149803358125E-2</v>
      </c>
      <c r="V733" s="22">
        <f t="shared" si="178"/>
        <v>3.2026064080664329E-2</v>
      </c>
      <c r="W733" s="22">
        <f t="shared" si="178"/>
        <v>3.2123549277539631E-2</v>
      </c>
      <c r="X733" s="22">
        <f t="shared" si="178"/>
        <v>3.2259498754532663E-2</v>
      </c>
      <c r="Y733" s="22">
        <f t="shared" si="178"/>
        <v>3.2396863807116948E-2</v>
      </c>
      <c r="Z733" s="22">
        <f t="shared" si="178"/>
        <v>3.256525690459925E-2</v>
      </c>
      <c r="AA733" s="22">
        <f t="shared" si="178"/>
        <v>3.2738283500957595E-2</v>
      </c>
      <c r="AB733" s="22">
        <f t="shared" si="178"/>
        <v>3.2935685155081544E-2</v>
      </c>
      <c r="AC733" s="22">
        <f t="shared" si="178"/>
        <v>3.3137978944693169E-2</v>
      </c>
      <c r="AD733" s="22">
        <f t="shared" si="178"/>
        <v>3.3566075492773198E-2</v>
      </c>
      <c r="AE733" s="22">
        <f t="shared" si="178"/>
        <v>3.3990227260318487E-2</v>
      </c>
      <c r="AF733" s="22">
        <f t="shared" si="178"/>
        <v>3.4443200278332566E-2</v>
      </c>
      <c r="AG733" s="22">
        <f t="shared" si="178"/>
        <v>3.4965389652816141E-2</v>
      </c>
      <c r="AH733" s="22">
        <f t="shared" si="178"/>
        <v>3.5470242167250809E-2</v>
      </c>
      <c r="AI733" s="22">
        <f t="shared" si="178"/>
        <v>3.5993722405603619E-2</v>
      </c>
      <c r="AJ733" s="22">
        <f t="shared" si="178"/>
        <v>3.6563696231774113E-2</v>
      </c>
      <c r="AK733" s="22">
        <f t="shared" si="178"/>
        <v>3.7102063406798461E-2</v>
      </c>
      <c r="AL733" s="22">
        <f t="shared" si="178"/>
        <v>3.7648089518876542E-2</v>
      </c>
      <c r="AM733" s="22">
        <f t="shared" si="178"/>
        <v>3.8201901844396147E-2</v>
      </c>
      <c r="AN733" s="22">
        <f t="shared" si="178"/>
        <v>3.8771583420215382E-2</v>
      </c>
      <c r="AO733" s="22">
        <f t="shared" si="178"/>
        <v>3.9316912522754821E-2</v>
      </c>
      <c r="AP733" s="22">
        <f t="shared" si="178"/>
        <v>3.9878741400216668E-2</v>
      </c>
      <c r="AQ733" s="22">
        <f t="shared" si="178"/>
        <v>4.0457549047175599E-2</v>
      </c>
      <c r="AR733" s="22">
        <f t="shared" si="178"/>
        <v>4.105633238423665E-2</v>
      </c>
      <c r="AS733" s="22">
        <f t="shared" si="178"/>
        <v>4.1642291695290164E-2</v>
      </c>
      <c r="AT733" s="22">
        <f t="shared" si="178"/>
        <v>4.174743322719579E-2</v>
      </c>
      <c r="AU733" s="22">
        <f t="shared" si="178"/>
        <v>4.1778931688273381E-2</v>
      </c>
      <c r="AV733" s="22">
        <f t="shared" si="178"/>
        <v>4.1832013683219219E-2</v>
      </c>
      <c r="AW733" s="22">
        <f t="shared" si="178"/>
        <v>4.1862728586924296E-2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2.9621155611650907E-4</v>
      </c>
      <c r="V734" s="22">
        <f t="shared" si="179"/>
        <v>2.9686890332223374E-4</v>
      </c>
      <c r="W734" s="22">
        <f t="shared" si="179"/>
        <v>2.9777255240673041E-4</v>
      </c>
      <c r="X734" s="22">
        <f t="shared" si="179"/>
        <v>2.9903275010197318E-4</v>
      </c>
      <c r="Y734" s="22">
        <f t="shared" si="179"/>
        <v>3.0030606962112437E-4</v>
      </c>
      <c r="Z734" s="22">
        <f t="shared" si="179"/>
        <v>3.0186700680187481E-4</v>
      </c>
      <c r="AA734" s="22">
        <f t="shared" si="179"/>
        <v>3.0347089467823397E-4</v>
      </c>
      <c r="AB734" s="22">
        <f t="shared" si="179"/>
        <v>3.0530072966595433E-4</v>
      </c>
      <c r="AC734" s="22">
        <f t="shared" si="179"/>
        <v>3.071759128080238E-4</v>
      </c>
      <c r="AD734" s="22">
        <f t="shared" si="179"/>
        <v>3.1114419790307811E-4</v>
      </c>
      <c r="AE734" s="22">
        <f t="shared" si="179"/>
        <v>3.1507591644820454E-4</v>
      </c>
      <c r="AF734" s="22">
        <f t="shared" si="179"/>
        <v>3.1927479654641783E-4</v>
      </c>
      <c r="AG734" s="22">
        <f t="shared" si="179"/>
        <v>3.2411528479808077E-4</v>
      </c>
      <c r="AH734" s="22">
        <f t="shared" si="179"/>
        <v>3.2879506723785249E-4</v>
      </c>
      <c r="AI734" s="22">
        <f t="shared" si="179"/>
        <v>3.3364752128525705E-4</v>
      </c>
      <c r="AJ734" s="22">
        <f t="shared" si="179"/>
        <v>3.3893095243906439E-4</v>
      </c>
      <c r="AK734" s="22">
        <f t="shared" si="179"/>
        <v>3.4392140248099327E-4</v>
      </c>
      <c r="AL734" s="22">
        <f t="shared" si="179"/>
        <v>3.489828478296831E-4</v>
      </c>
      <c r="AM734" s="22">
        <f t="shared" si="179"/>
        <v>3.5411646828673466E-4</v>
      </c>
      <c r="AN734" s="22">
        <f t="shared" si="179"/>
        <v>3.5939719039577593E-4</v>
      </c>
      <c r="AO734" s="22">
        <f t="shared" si="179"/>
        <v>3.6445217474267608E-4</v>
      </c>
      <c r="AP734" s="22">
        <f t="shared" si="179"/>
        <v>3.6966010545457282E-4</v>
      </c>
      <c r="AQ734" s="22">
        <f t="shared" si="179"/>
        <v>3.7502542262106664E-4</v>
      </c>
      <c r="AR734" s="22">
        <f t="shared" si="179"/>
        <v>3.8057590650672967E-4</v>
      </c>
      <c r="AS734" s="22">
        <f t="shared" si="179"/>
        <v>3.8600751676098297E-4</v>
      </c>
      <c r="AT734" s="22">
        <f t="shared" si="179"/>
        <v>3.8698213703251637E-4</v>
      </c>
      <c r="AU734" s="22">
        <f t="shared" si="179"/>
        <v>3.8727411526539858E-4</v>
      </c>
      <c r="AV734" s="22">
        <f t="shared" si="179"/>
        <v>3.8776616429103087E-4</v>
      </c>
      <c r="AW734" s="22">
        <f t="shared" si="179"/>
        <v>3.8805087925805279E-4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2.6275916255942959E-3</v>
      </c>
      <c r="V735" s="22">
        <f t="shared" si="180"/>
        <v>2.5989362225815795E-3</v>
      </c>
      <c r="W735" s="22">
        <f t="shared" si="180"/>
        <v>2.5761607561592061E-3</v>
      </c>
      <c r="X735" s="22">
        <f t="shared" si="180"/>
        <v>2.5619274134045032E-3</v>
      </c>
      <c r="Y735" s="22">
        <f t="shared" si="180"/>
        <v>2.5522549780709622E-3</v>
      </c>
      <c r="Z735" s="22">
        <f t="shared" si="180"/>
        <v>2.5488754538783372E-3</v>
      </c>
      <c r="AA735" s="22">
        <f t="shared" si="180"/>
        <v>2.5454317976478726E-3</v>
      </c>
      <c r="AB735" s="22">
        <f t="shared" si="180"/>
        <v>2.546445856852984E-3</v>
      </c>
      <c r="AC735" s="22">
        <f t="shared" si="180"/>
        <v>2.5473599606816969E-3</v>
      </c>
      <c r="AD735" s="22">
        <f t="shared" si="180"/>
        <v>2.5791428505979644E-3</v>
      </c>
      <c r="AE735" s="22">
        <f t="shared" si="180"/>
        <v>2.6062101895453957E-3</v>
      </c>
      <c r="AF735" s="22">
        <f t="shared" si="180"/>
        <v>2.6356095441230488E-3</v>
      </c>
      <c r="AG735" s="22">
        <f t="shared" si="180"/>
        <v>2.675298848884497E-3</v>
      </c>
      <c r="AH735" s="22">
        <f t="shared" si="180"/>
        <v>2.707088312454798E-3</v>
      </c>
      <c r="AI735" s="22">
        <f t="shared" si="180"/>
        <v>2.7416013768058051E-3</v>
      </c>
      <c r="AJ735" s="22">
        <f t="shared" si="180"/>
        <v>2.7806190203410732E-3</v>
      </c>
      <c r="AK735" s="22">
        <f t="shared" si="180"/>
        <v>2.8090961588512725E-3</v>
      </c>
      <c r="AL735" s="22">
        <f t="shared" si="180"/>
        <v>2.8346924267829612E-3</v>
      </c>
      <c r="AM735" s="22">
        <f t="shared" si="180"/>
        <v>2.8574271936910615E-3</v>
      </c>
      <c r="AN735" s="22">
        <f t="shared" si="180"/>
        <v>2.8960504602820068E-3</v>
      </c>
      <c r="AO735" s="22">
        <f t="shared" si="180"/>
        <v>2.9269887051109689E-3</v>
      </c>
      <c r="AP735" s="22">
        <f t="shared" si="180"/>
        <v>2.9573562352036412E-3</v>
      </c>
      <c r="AQ735" s="22">
        <f t="shared" si="180"/>
        <v>2.9871309481064624E-3</v>
      </c>
      <c r="AR735" s="22">
        <f t="shared" si="180"/>
        <v>3.0166855601819671E-3</v>
      </c>
      <c r="AS735" s="22">
        <f t="shared" si="180"/>
        <v>3.0432170468189072E-3</v>
      </c>
      <c r="AT735" s="22">
        <f t="shared" si="180"/>
        <v>2.9931230045086091E-3</v>
      </c>
      <c r="AU735" s="22">
        <f t="shared" si="180"/>
        <v>2.931915450663443E-3</v>
      </c>
      <c r="AV735" s="22">
        <f t="shared" si="180"/>
        <v>2.8742055506068434E-3</v>
      </c>
      <c r="AW735" s="22">
        <f t="shared" si="180"/>
        <v>2.8135261479735494E-3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1.3080167916535011E-2</v>
      </c>
      <c r="V736" s="22">
        <f t="shared" si="181"/>
        <v>1.2937521137076831E-2</v>
      </c>
      <c r="W736" s="22">
        <f t="shared" si="181"/>
        <v>1.2824144719569538E-2</v>
      </c>
      <c r="X736" s="22">
        <f t="shared" si="181"/>
        <v>1.2753291048309637E-2</v>
      </c>
      <c r="Y736" s="22">
        <f t="shared" si="181"/>
        <v>1.2705141603360818E-2</v>
      </c>
      <c r="Z736" s="22">
        <f t="shared" si="181"/>
        <v>1.2688318310316743E-2</v>
      </c>
      <c r="AA736" s="22">
        <f t="shared" si="181"/>
        <v>1.2671175767578154E-2</v>
      </c>
      <c r="AB736" s="22">
        <f t="shared" si="181"/>
        <v>1.2676223760786448E-2</v>
      </c>
      <c r="AC736" s="22">
        <f t="shared" si="181"/>
        <v>1.2680774175491778E-2</v>
      </c>
      <c r="AD736" s="22">
        <f t="shared" si="181"/>
        <v>1.2838989604757165E-2</v>
      </c>
      <c r="AE736" s="22">
        <f t="shared" si="181"/>
        <v>1.297373099114215E-2</v>
      </c>
      <c r="AF736" s="22">
        <f t="shared" si="181"/>
        <v>1.3120081166248413E-2</v>
      </c>
      <c r="AG736" s="22">
        <f t="shared" si="181"/>
        <v>1.331765477917727E-2</v>
      </c>
      <c r="AH736" s="22">
        <f t="shared" si="181"/>
        <v>1.3475902932134473E-2</v>
      </c>
      <c r="AI736" s="22">
        <f t="shared" si="181"/>
        <v>1.3647709187196362E-2</v>
      </c>
      <c r="AJ736" s="22">
        <f t="shared" si="181"/>
        <v>1.3841939266245802E-2</v>
      </c>
      <c r="AK736" s="22">
        <f t="shared" si="181"/>
        <v>1.398369864387039E-2</v>
      </c>
      <c r="AL736" s="22">
        <f t="shared" si="181"/>
        <v>1.4111117029331023E-2</v>
      </c>
      <c r="AM736" s="22">
        <f t="shared" si="181"/>
        <v>1.4224290844395977E-2</v>
      </c>
      <c r="AN736" s="22">
        <f t="shared" si="181"/>
        <v>1.4416557712494404E-2</v>
      </c>
      <c r="AO736" s="22">
        <f t="shared" si="181"/>
        <v>1.4570568493113398E-2</v>
      </c>
      <c r="AP736" s="22">
        <f t="shared" si="181"/>
        <v>1.472173825212522E-2</v>
      </c>
      <c r="AQ736" s="22">
        <f t="shared" si="181"/>
        <v>1.4869956963374701E-2</v>
      </c>
      <c r="AR736" s="22">
        <f t="shared" si="181"/>
        <v>1.5017080011298183E-2</v>
      </c>
      <c r="AS736" s="22">
        <f t="shared" si="181"/>
        <v>1.5149153921454597E-2</v>
      </c>
      <c r="AT736" s="22">
        <f t="shared" si="181"/>
        <v>1.489978545846579E-2</v>
      </c>
      <c r="AU736" s="22">
        <f t="shared" si="181"/>
        <v>1.4595093863981794E-2</v>
      </c>
      <c r="AV736" s="22">
        <f t="shared" si="181"/>
        <v>1.4307813612425946E-2</v>
      </c>
      <c r="AW736" s="22">
        <f t="shared" si="181"/>
        <v>1.4005751158052342E-2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0.18661593838968488</v>
      </c>
      <c r="V737" s="22">
        <f t="shared" si="182"/>
        <v>0.18891102118178937</v>
      </c>
      <c r="W737" s="22">
        <f t="shared" si="182"/>
        <v>0.19159680001401697</v>
      </c>
      <c r="X737" s="22">
        <f t="shared" si="182"/>
        <v>0.19490743592297405</v>
      </c>
      <c r="Y737" s="22">
        <f t="shared" si="182"/>
        <v>0.19857911305098078</v>
      </c>
      <c r="Z737" s="22">
        <f t="shared" si="182"/>
        <v>0.2027756520571353</v>
      </c>
      <c r="AA737" s="22">
        <f t="shared" si="182"/>
        <v>0.20701582577863753</v>
      </c>
      <c r="AB737" s="22">
        <f t="shared" si="182"/>
        <v>0.21167786823753224</v>
      </c>
      <c r="AC737" s="22">
        <f t="shared" si="182"/>
        <v>0.21640165177900966</v>
      </c>
      <c r="AD737" s="22">
        <f t="shared" si="182"/>
        <v>0.22636765534279604</v>
      </c>
      <c r="AE737" s="22">
        <f t="shared" si="182"/>
        <v>0.23634360712991417</v>
      </c>
      <c r="AF737" s="22">
        <f t="shared" si="182"/>
        <v>0.24697136694252173</v>
      </c>
      <c r="AG737" s="22">
        <f t="shared" si="182"/>
        <v>0.25906780369421001</v>
      </c>
      <c r="AH737" s="22">
        <f t="shared" si="182"/>
        <v>0.27093956310183293</v>
      </c>
      <c r="AI737" s="22">
        <f t="shared" si="182"/>
        <v>0.28363849565254812</v>
      </c>
      <c r="AJ737" s="22">
        <f t="shared" si="182"/>
        <v>0.29741576800414271</v>
      </c>
      <c r="AK737" s="22">
        <f t="shared" si="182"/>
        <v>0.31069221410801939</v>
      </c>
      <c r="AL737" s="22">
        <f t="shared" si="182"/>
        <v>0.32426462381720761</v>
      </c>
      <c r="AM737" s="22">
        <f t="shared" si="182"/>
        <v>0.33813988765940795</v>
      </c>
      <c r="AN737" s="22">
        <f t="shared" si="182"/>
        <v>0.35238011242226325</v>
      </c>
      <c r="AO737" s="22">
        <f t="shared" si="182"/>
        <v>0.36622799732660555</v>
      </c>
      <c r="AP737" s="22">
        <f t="shared" si="182"/>
        <v>0.38054492958782615</v>
      </c>
      <c r="AQ737" s="22">
        <f t="shared" si="182"/>
        <v>0.39534871067757948</v>
      </c>
      <c r="AR737" s="22">
        <f t="shared" si="182"/>
        <v>0.41071188565023775</v>
      </c>
      <c r="AS737" s="22">
        <f t="shared" si="182"/>
        <v>0.42626943712814547</v>
      </c>
      <c r="AT737" s="22">
        <f t="shared" si="182"/>
        <v>0.43140811980097421</v>
      </c>
      <c r="AU737" s="22">
        <f t="shared" si="182"/>
        <v>0.43491238505546542</v>
      </c>
      <c r="AV737" s="22">
        <f t="shared" si="182"/>
        <v>0.43886870771880226</v>
      </c>
      <c r="AW737" s="22">
        <f t="shared" si="182"/>
        <v>0.44230311272423228</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1.1993554121760756E-4</v>
      </c>
      <c r="V738" s="22">
        <f t="shared" si="183"/>
        <v>1.201539673278719E-4</v>
      </c>
      <c r="W738" s="22">
        <f t="shared" si="183"/>
        <v>1.204000991962005E-4</v>
      </c>
      <c r="X738" s="22">
        <f t="shared" si="183"/>
        <v>1.2067339732653323E-4</v>
      </c>
      <c r="Y738" s="22">
        <f t="shared" si="183"/>
        <v>1.2083862250016517E-4</v>
      </c>
      <c r="Z738" s="22">
        <f t="shared" si="183"/>
        <v>1.2102674750622946E-4</v>
      </c>
      <c r="AA738" s="22">
        <f t="shared" si="183"/>
        <v>1.2123490277133756E-4</v>
      </c>
      <c r="AB738" s="22">
        <f t="shared" si="183"/>
        <v>1.214635388867695E-4</v>
      </c>
      <c r="AC738" s="22">
        <f t="shared" si="183"/>
        <v>1.2171046574717841E-4</v>
      </c>
      <c r="AD738" s="22">
        <f t="shared" si="183"/>
        <v>1.2188428901104661E-4</v>
      </c>
      <c r="AE738" s="22">
        <f t="shared" si="183"/>
        <v>1.2207335386646865E-4</v>
      </c>
      <c r="AF738" s="22">
        <f t="shared" si="183"/>
        <v>1.2227928315059337E-4</v>
      </c>
      <c r="AG738" s="22">
        <f t="shared" si="183"/>
        <v>1.2250428668008742E-4</v>
      </c>
      <c r="AH738" s="22">
        <f t="shared" si="183"/>
        <v>1.2274179275603147E-4</v>
      </c>
      <c r="AI738" s="22">
        <f t="shared" si="183"/>
        <v>1.2289368408262624E-4</v>
      </c>
      <c r="AJ738" s="22">
        <f t="shared" si="183"/>
        <v>1.2306077026385569E-4</v>
      </c>
      <c r="AK738" s="22">
        <f t="shared" si="183"/>
        <v>1.2323716754799311E-4</v>
      </c>
      <c r="AL738" s="22">
        <f t="shared" si="183"/>
        <v>1.2342518950883124E-4</v>
      </c>
      <c r="AM738" s="22">
        <f t="shared" si="183"/>
        <v>1.2362445924387391E-4</v>
      </c>
      <c r="AN738" s="22">
        <f t="shared" si="183"/>
        <v>1.237419499619452E-4</v>
      </c>
      <c r="AO738" s="22">
        <f t="shared" si="183"/>
        <v>1.2386718060158544E-4</v>
      </c>
      <c r="AP738" s="22">
        <f t="shared" si="183"/>
        <v>1.2400266133733785E-4</v>
      </c>
      <c r="AQ738" s="22">
        <f t="shared" si="183"/>
        <v>1.2414811892012275E-4</v>
      </c>
      <c r="AR738" s="22">
        <f t="shared" si="183"/>
        <v>1.243034755080016E-4</v>
      </c>
      <c r="AS738" s="22">
        <f t="shared" si="183"/>
        <v>1.2437203151401057E-4</v>
      </c>
      <c r="AT738" s="22">
        <f t="shared" si="183"/>
        <v>1.2441476463107817E-4</v>
      </c>
      <c r="AU738" s="22">
        <f t="shared" si="183"/>
        <v>1.2445970043989919E-4</v>
      </c>
      <c r="AV738" s="22">
        <f t="shared" si="183"/>
        <v>1.2451321422469059E-4</v>
      </c>
      <c r="AW738" s="22">
        <f t="shared" si="183"/>
        <v>1.245720347262714E-4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8.2305947353185534E-4</v>
      </c>
      <c r="V739" s="22">
        <f t="shared" si="184"/>
        <v>8.2455842603162824E-4</v>
      </c>
      <c r="W739" s="22">
        <f t="shared" si="184"/>
        <v>8.2624750971699247E-4</v>
      </c>
      <c r="X739" s="22">
        <f t="shared" si="184"/>
        <v>8.2812302228803898E-4</v>
      </c>
      <c r="Y739" s="22">
        <f t="shared" si="184"/>
        <v>8.292568825520036E-4</v>
      </c>
      <c r="Z739" s="22">
        <f t="shared" si="184"/>
        <v>8.3054789326390355E-4</v>
      </c>
      <c r="AA739" s="22">
        <f t="shared" si="184"/>
        <v>8.3197636193276859E-4</v>
      </c>
      <c r="AB739" s="22">
        <f t="shared" si="184"/>
        <v>8.335453807481035E-4</v>
      </c>
      <c r="AC739" s="22">
        <f t="shared" si="184"/>
        <v>8.3523992007869508E-4</v>
      </c>
      <c r="AD739" s="22">
        <f t="shared" si="184"/>
        <v>8.3643278486751854E-4</v>
      </c>
      <c r="AE739" s="22">
        <f t="shared" si="184"/>
        <v>8.3773024530991319E-4</v>
      </c>
      <c r="AF739" s="22">
        <f t="shared" si="184"/>
        <v>8.3914343815046533E-4</v>
      </c>
      <c r="AG739" s="22">
        <f t="shared" si="184"/>
        <v>8.4068752828961931E-4</v>
      </c>
      <c r="AH739" s="22">
        <f t="shared" si="184"/>
        <v>8.4231741734371068E-4</v>
      </c>
      <c r="AI739" s="22">
        <f t="shared" si="184"/>
        <v>8.433597738798297E-4</v>
      </c>
      <c r="AJ739" s="22">
        <f t="shared" si="184"/>
        <v>8.4450640533670254E-4</v>
      </c>
      <c r="AK739" s="22">
        <f t="shared" si="184"/>
        <v>8.4571693437872494E-4</v>
      </c>
      <c r="AL739" s="22">
        <f t="shared" si="184"/>
        <v>8.4700723794119506E-4</v>
      </c>
      <c r="AM739" s="22">
        <f t="shared" si="184"/>
        <v>8.4837472952500718E-4</v>
      </c>
      <c r="AN739" s="22">
        <f t="shared" si="184"/>
        <v>8.4918101136255842E-4</v>
      </c>
      <c r="AO739" s="22">
        <f t="shared" si="184"/>
        <v>8.5004040852945282E-4</v>
      </c>
      <c r="AP739" s="22">
        <f t="shared" si="184"/>
        <v>8.5097014713662465E-4</v>
      </c>
      <c r="AQ739" s="22">
        <f t="shared" si="184"/>
        <v>8.5196835200811454E-4</v>
      </c>
      <c r="AR739" s="22">
        <f t="shared" si="184"/>
        <v>8.5303448895243574E-4</v>
      </c>
      <c r="AS739" s="22">
        <f t="shared" si="184"/>
        <v>8.5350495558509797E-4</v>
      </c>
      <c r="AT739" s="22">
        <f t="shared" si="184"/>
        <v>8.5379821225012808E-4</v>
      </c>
      <c r="AU739" s="22">
        <f t="shared" si="184"/>
        <v>8.5410658492077684E-4</v>
      </c>
      <c r="AV739" s="22">
        <f t="shared" si="184"/>
        <v>8.5447382408182905E-4</v>
      </c>
      <c r="AW739" s="22">
        <f t="shared" si="184"/>
        <v>8.5487748066746241E-4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1.51690892331456E-5</v>
      </c>
      <c r="V740" s="22">
        <f t="shared" si="185"/>
        <v>1.5217432465051217E-5</v>
      </c>
      <c r="W740" s="22">
        <f t="shared" si="185"/>
        <v>1.5269956801068695E-5</v>
      </c>
      <c r="X740" s="22">
        <f t="shared" si="185"/>
        <v>1.5326606915032538E-5</v>
      </c>
      <c r="Y740" s="22">
        <f t="shared" si="185"/>
        <v>1.5361884173332352E-5</v>
      </c>
      <c r="Z740" s="22">
        <f t="shared" si="185"/>
        <v>1.5400671462758264E-5</v>
      </c>
      <c r="AA740" s="22">
        <f t="shared" si="185"/>
        <v>1.5442458670944096E-5</v>
      </c>
      <c r="AB740" s="22">
        <f t="shared" si="185"/>
        <v>1.5487358547995306E-5</v>
      </c>
      <c r="AC740" s="22">
        <f t="shared" si="185"/>
        <v>1.5534984647023521E-5</v>
      </c>
      <c r="AD740" s="22">
        <f t="shared" si="185"/>
        <v>1.5568285844583603E-5</v>
      </c>
      <c r="AE740" s="22">
        <f t="shared" si="185"/>
        <v>1.5603856144375205E-5</v>
      </c>
      <c r="AF740" s="22">
        <f t="shared" si="185"/>
        <v>1.5642015402559782E-5</v>
      </c>
      <c r="AG740" s="22">
        <f t="shared" si="185"/>
        <v>1.5683187659152959E-5</v>
      </c>
      <c r="AH740" s="22">
        <f t="shared" si="185"/>
        <v>1.5726164172815247E-5</v>
      </c>
      <c r="AI740" s="22">
        <f t="shared" si="185"/>
        <v>1.5752809314354656E-5</v>
      </c>
      <c r="AJ740" s="22">
        <f t="shared" si="185"/>
        <v>1.5781850848802794E-5</v>
      </c>
      <c r="AK740" s="22">
        <f t="shared" si="185"/>
        <v>1.5812211011200589E-5</v>
      </c>
      <c r="AL740" s="22">
        <f t="shared" si="185"/>
        <v>1.5844326691144795E-5</v>
      </c>
      <c r="AM740" s="22">
        <f t="shared" si="185"/>
        <v>1.5878136398182702E-5</v>
      </c>
      <c r="AN740" s="22">
        <f t="shared" si="185"/>
        <v>1.5896594572359183E-5</v>
      </c>
      <c r="AO740" s="22">
        <f t="shared" si="185"/>
        <v>1.5916177337524526E-5</v>
      </c>
      <c r="AP740" s="22">
        <f t="shared" si="185"/>
        <v>1.5937350394875973E-5</v>
      </c>
      <c r="AQ740" s="22">
        <f t="shared" si="185"/>
        <v>1.5960067925113877E-5</v>
      </c>
      <c r="AR740" s="22">
        <f t="shared" si="185"/>
        <v>1.5984319352677588E-5</v>
      </c>
      <c r="AS740" s="22">
        <f t="shared" si="185"/>
        <v>1.5992531796631608E-5</v>
      </c>
      <c r="AT740" s="22">
        <f t="shared" si="185"/>
        <v>1.5995859016638944E-5</v>
      </c>
      <c r="AU740" s="22">
        <f t="shared" si="185"/>
        <v>1.5999410618704444E-5</v>
      </c>
      <c r="AV740" s="22">
        <f t="shared" si="185"/>
        <v>1.6004346485136448E-5</v>
      </c>
      <c r="AW740" s="22">
        <f t="shared" si="185"/>
        <v>1.6010076603504106E-5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1.5433215074750855E-3</v>
      </c>
      <c r="V741" s="22">
        <f t="shared" si="186"/>
        <v>1.5482400064300375E-3</v>
      </c>
      <c r="W741" s="22">
        <f t="shared" si="186"/>
        <v>1.5535838959804063E-3</v>
      </c>
      <c r="X741" s="22">
        <f t="shared" si="186"/>
        <v>1.5593475471751181E-3</v>
      </c>
      <c r="Y741" s="22">
        <f t="shared" si="186"/>
        <v>1.5629366981532733E-3</v>
      </c>
      <c r="Z741" s="22">
        <f t="shared" si="186"/>
        <v>1.5668829639486424E-3</v>
      </c>
      <c r="AA741" s="22">
        <f t="shared" si="186"/>
        <v>1.5711344451113753E-3</v>
      </c>
      <c r="AB741" s="22">
        <f t="shared" si="186"/>
        <v>1.5757026129737345E-3</v>
      </c>
      <c r="AC741" s="22">
        <f t="shared" si="186"/>
        <v>1.5805481499613328E-3</v>
      </c>
      <c r="AD741" s="22">
        <f t="shared" si="186"/>
        <v>1.5839362541269306E-3</v>
      </c>
      <c r="AE741" s="22">
        <f t="shared" si="186"/>
        <v>1.5875552195013167E-3</v>
      </c>
      <c r="AF741" s="22">
        <f t="shared" si="186"/>
        <v>1.5914375886376831E-3</v>
      </c>
      <c r="AG741" s="22">
        <f t="shared" si="186"/>
        <v>1.5956265038807079E-3</v>
      </c>
      <c r="AH741" s="22">
        <f t="shared" si="186"/>
        <v>1.5999989864227964E-3</v>
      </c>
      <c r="AI741" s="22">
        <f t="shared" si="186"/>
        <v>1.6027098953887498E-3</v>
      </c>
      <c r="AJ741" s="22">
        <f t="shared" si="186"/>
        <v>1.6056646162711317E-3</v>
      </c>
      <c r="AK741" s="22">
        <f t="shared" si="186"/>
        <v>1.6087534959578942E-3</v>
      </c>
      <c r="AL741" s="22">
        <f t="shared" si="186"/>
        <v>1.6120209841256597E-3</v>
      </c>
      <c r="AM741" s="22">
        <f t="shared" si="186"/>
        <v>1.6154608246613075E-3</v>
      </c>
      <c r="AN741" s="22">
        <f t="shared" si="186"/>
        <v>1.6173387816538099E-3</v>
      </c>
      <c r="AO741" s="22">
        <f t="shared" si="186"/>
        <v>1.6193311558953354E-3</v>
      </c>
      <c r="AP741" s="22">
        <f t="shared" si="186"/>
        <v>1.6214853283896258E-3</v>
      </c>
      <c r="AQ741" s="22">
        <f t="shared" si="186"/>
        <v>1.6237966374256533E-3</v>
      </c>
      <c r="AR741" s="22">
        <f t="shared" si="186"/>
        <v>1.6262640070330693E-3</v>
      </c>
      <c r="AS741" s="22">
        <f t="shared" si="186"/>
        <v>1.6270995510257492E-3</v>
      </c>
      <c r="AT741" s="22">
        <f t="shared" si="186"/>
        <v>1.6274380664183677E-3</v>
      </c>
      <c r="AU741" s="22">
        <f t="shared" si="186"/>
        <v>1.6277994107132974E-3</v>
      </c>
      <c r="AV741" s="22">
        <f t="shared" si="186"/>
        <v>1.62830159174114E-3</v>
      </c>
      <c r="AW741" s="22">
        <f t="shared" si="186"/>
        <v>1.6288845809227096E-3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0.10940764323917777</v>
      </c>
      <c r="V744" s="22">
        <f t="shared" si="189"/>
        <v>0.1077894241522023</v>
      </c>
      <c r="W744" s="22">
        <f t="shared" si="189"/>
        <v>0.10644371017616848</v>
      </c>
      <c r="X744" s="22">
        <f t="shared" si="189"/>
        <v>0.10548144198776055</v>
      </c>
      <c r="Y744" s="22">
        <f t="shared" si="189"/>
        <v>0.10476818223545815</v>
      </c>
      <c r="Z744" s="22">
        <f t="shared" si="189"/>
        <v>0.10433717164820216</v>
      </c>
      <c r="AA744" s="22">
        <f t="shared" si="189"/>
        <v>0.10391664075770705</v>
      </c>
      <c r="AB744" s="22">
        <f t="shared" si="189"/>
        <v>0.10369766703605332</v>
      </c>
      <c r="AC744" s="22">
        <f t="shared" si="189"/>
        <v>0.10348590342033112</v>
      </c>
      <c r="AD744" s="22">
        <f t="shared" si="189"/>
        <v>0.10554436382742631</v>
      </c>
      <c r="AE744" s="22">
        <f t="shared" si="189"/>
        <v>0.10746037602954198</v>
      </c>
      <c r="AF744" s="22">
        <f t="shared" si="189"/>
        <v>0.10953725339912493</v>
      </c>
      <c r="AG744" s="22">
        <f t="shared" si="189"/>
        <v>0.11212796394932742</v>
      </c>
      <c r="AH744" s="22">
        <f t="shared" si="189"/>
        <v>0.1144453542723292</v>
      </c>
      <c r="AI744" s="22">
        <f t="shared" si="189"/>
        <v>0.1169810327352841</v>
      </c>
      <c r="AJ744" s="22">
        <f t="shared" si="189"/>
        <v>0.11979669362694062</v>
      </c>
      <c r="AK744" s="22">
        <f t="shared" si="189"/>
        <v>0.12222069753111926</v>
      </c>
      <c r="AL744" s="22">
        <f t="shared" si="189"/>
        <v>0.12459409574566795</v>
      </c>
      <c r="AM744" s="22">
        <f t="shared" si="189"/>
        <v>0.12691824924517789</v>
      </c>
      <c r="AN744" s="22">
        <f t="shared" si="189"/>
        <v>0.12940408953556104</v>
      </c>
      <c r="AO744" s="22">
        <f t="shared" si="189"/>
        <v>0.13158110054217473</v>
      </c>
      <c r="AP744" s="22">
        <f t="shared" si="189"/>
        <v>0.13377951885288111</v>
      </c>
      <c r="AQ744" s="22">
        <f t="shared" si="189"/>
        <v>0.13599985948553603</v>
      </c>
      <c r="AR744" s="22">
        <f t="shared" si="189"/>
        <v>0.13826149372641824</v>
      </c>
      <c r="AS744" s="22">
        <f t="shared" si="189"/>
        <v>0.14045230427450556</v>
      </c>
      <c r="AT744" s="22">
        <f t="shared" si="189"/>
        <v>0.13900457678337555</v>
      </c>
      <c r="AU744" s="22">
        <f t="shared" si="189"/>
        <v>0.13702374331160877</v>
      </c>
      <c r="AV744" s="22">
        <f t="shared" si="189"/>
        <v>0.13521199177242155</v>
      </c>
      <c r="AW744" s="22">
        <f t="shared" si="189"/>
        <v>0.13325402620803975</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1.064707881630588E-2</v>
      </c>
      <c r="V745" s="22">
        <f t="shared" si="190"/>
        <v>1.0489600731128474E-2</v>
      </c>
      <c r="W745" s="22">
        <f t="shared" si="190"/>
        <v>1.0358641665172598E-2</v>
      </c>
      <c r="X745" s="22">
        <f t="shared" si="190"/>
        <v>1.0264997885441364E-2</v>
      </c>
      <c r="Y745" s="22">
        <f t="shared" si="190"/>
        <v>1.0195586530124435E-2</v>
      </c>
      <c r="Z745" s="22">
        <f t="shared" si="190"/>
        <v>1.0153642443246109E-2</v>
      </c>
      <c r="AA745" s="22">
        <f t="shared" si="190"/>
        <v>1.011271819514761E-2</v>
      </c>
      <c r="AB745" s="22">
        <f t="shared" si="190"/>
        <v>1.0091408619288722E-2</v>
      </c>
      <c r="AC745" s="22">
        <f t="shared" si="190"/>
        <v>1.0070800699766213E-2</v>
      </c>
      <c r="AD745" s="22">
        <f t="shared" si="190"/>
        <v>1.0271121166835184E-2</v>
      </c>
      <c r="AE745" s="22">
        <f t="shared" si="190"/>
        <v>1.0457579190470089E-2</v>
      </c>
      <c r="AF745" s="22">
        <f t="shared" si="190"/>
        <v>1.0659691916702662E-2</v>
      </c>
      <c r="AG745" s="22">
        <f t="shared" si="190"/>
        <v>1.0911808666516389E-2</v>
      </c>
      <c r="AH745" s="22">
        <f t="shared" si="190"/>
        <v>1.1137327073518409E-2</v>
      </c>
      <c r="AI745" s="22">
        <f t="shared" si="190"/>
        <v>1.1384088338532321E-2</v>
      </c>
      <c r="AJ745" s="22">
        <f t="shared" si="190"/>
        <v>1.1658096283003993E-2</v>
      </c>
      <c r="AK745" s="22">
        <f t="shared" si="190"/>
        <v>1.189398986278253E-2</v>
      </c>
      <c r="AL745" s="22">
        <f t="shared" si="190"/>
        <v>1.2124958715639886E-2</v>
      </c>
      <c r="AM745" s="22">
        <f t="shared" si="190"/>
        <v>1.2351135285739095E-2</v>
      </c>
      <c r="AN745" s="22">
        <f t="shared" si="190"/>
        <v>1.259304651527357E-2</v>
      </c>
      <c r="AO745" s="22">
        <f t="shared" si="190"/>
        <v>1.2804903814134395E-2</v>
      </c>
      <c r="AP745" s="22">
        <f t="shared" si="190"/>
        <v>1.3018844379275087E-2</v>
      </c>
      <c r="AQ745" s="22">
        <f t="shared" si="190"/>
        <v>1.3234918330006694E-2</v>
      </c>
      <c r="AR745" s="22">
        <f t="shared" si="190"/>
        <v>1.3455010796158145E-2</v>
      </c>
      <c r="AS745" s="22">
        <f t="shared" si="190"/>
        <v>1.36682110067329E-2</v>
      </c>
      <c r="AT745" s="22">
        <f t="shared" si="190"/>
        <v>1.3527324426543091E-2</v>
      </c>
      <c r="AU745" s="22">
        <f t="shared" si="190"/>
        <v>1.3334558277200379E-2</v>
      </c>
      <c r="AV745" s="22">
        <f t="shared" si="190"/>
        <v>1.3158246450510903E-2</v>
      </c>
      <c r="AW745" s="22">
        <f t="shared" si="190"/>
        <v>1.2967705707045545E-2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7.2309801946185318E-2</v>
      </c>
      <c r="V746" s="22">
        <f t="shared" si="191"/>
        <v>7.3021341315250649E-2</v>
      </c>
      <c r="W746" s="22">
        <f t="shared" si="191"/>
        <v>7.3816735508584558E-2</v>
      </c>
      <c r="X746" s="22">
        <f t="shared" si="191"/>
        <v>7.4744468258469504E-2</v>
      </c>
      <c r="Y746" s="22">
        <f t="shared" si="191"/>
        <v>7.5698691690669451E-2</v>
      </c>
      <c r="Z746" s="22">
        <f t="shared" si="191"/>
        <v>7.6761707112301181E-2</v>
      </c>
      <c r="AA746" s="22">
        <f t="shared" si="191"/>
        <v>7.7832658850175512E-2</v>
      </c>
      <c r="AB746" s="22">
        <f t="shared" si="191"/>
        <v>7.8989971092974745E-2</v>
      </c>
      <c r="AC746" s="22">
        <f t="shared" si="191"/>
        <v>8.0158537208603095E-2</v>
      </c>
      <c r="AD746" s="22">
        <f t="shared" si="191"/>
        <v>8.224364135837231E-2</v>
      </c>
      <c r="AE746" s="22">
        <f t="shared" si="191"/>
        <v>8.431417968088499E-2</v>
      </c>
      <c r="AF746" s="22">
        <f t="shared" si="191"/>
        <v>8.650112978549751E-2</v>
      </c>
      <c r="AG746" s="22">
        <f t="shared" si="191"/>
        <v>8.896823183705653E-2</v>
      </c>
      <c r="AH746" s="22">
        <f t="shared" si="191"/>
        <v>9.1369964345010365E-2</v>
      </c>
      <c r="AI746" s="22">
        <f t="shared" si="191"/>
        <v>9.3878638720600857E-2</v>
      </c>
      <c r="AJ746" s="22">
        <f t="shared" si="191"/>
        <v>9.6581218972778812E-2</v>
      </c>
      <c r="AK746" s="22">
        <f t="shared" si="191"/>
        <v>9.9161353755719314E-2</v>
      </c>
      <c r="AL746" s="22">
        <f t="shared" si="191"/>
        <v>0.1017782912586483</v>
      </c>
      <c r="AM746" s="22">
        <f t="shared" si="191"/>
        <v>0.10443287454057625</v>
      </c>
      <c r="AN746" s="22">
        <f t="shared" si="191"/>
        <v>0.10718489563593818</v>
      </c>
      <c r="AO746" s="22">
        <f t="shared" si="191"/>
        <v>0.10984283389550395</v>
      </c>
      <c r="AP746" s="22">
        <f t="shared" si="191"/>
        <v>0.11257515788617774</v>
      </c>
      <c r="AQ746" s="22">
        <f t="shared" si="191"/>
        <v>0.11538451545445137</v>
      </c>
      <c r="AR746" s="22">
        <f t="shared" si="191"/>
        <v>0.11828407670321336</v>
      </c>
      <c r="AS746" s="22">
        <f t="shared" si="191"/>
        <v>0.12116402985961937</v>
      </c>
      <c r="AT746" s="22">
        <f t="shared" si="191"/>
        <v>0.12202986417064678</v>
      </c>
      <c r="AU746" s="22">
        <f t="shared" si="191"/>
        <v>0.12257974280908344</v>
      </c>
      <c r="AV746" s="22">
        <f t="shared" si="191"/>
        <v>0.12321380474106068</v>
      </c>
      <c r="AW746" s="22">
        <f t="shared" si="191"/>
        <v>0.12374664245458661</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0.28718159113699976</v>
      </c>
      <c r="V747" s="22">
        <f t="shared" si="192"/>
        <v>0.28599186044287905</v>
      </c>
      <c r="W747" s="22">
        <f t="shared" si="192"/>
        <v>0.28573571340500509</v>
      </c>
      <c r="X747" s="22">
        <f t="shared" si="192"/>
        <v>0.28692115335009394</v>
      </c>
      <c r="Y747" s="22">
        <f t="shared" si="192"/>
        <v>0.28931379396681456</v>
      </c>
      <c r="Z747" s="22">
        <f t="shared" si="192"/>
        <v>0.29283913943995321</v>
      </c>
      <c r="AA747" s="22">
        <f t="shared" si="192"/>
        <v>0.2963793486667865</v>
      </c>
      <c r="AB747" s="22">
        <f t="shared" si="192"/>
        <v>0.30077328899124378</v>
      </c>
      <c r="AC747" s="22">
        <f t="shared" si="192"/>
        <v>0.30520155865966281</v>
      </c>
      <c r="AD747" s="22">
        <f t="shared" si="192"/>
        <v>0.31999251394782341</v>
      </c>
      <c r="AE747" s="22">
        <f t="shared" si="192"/>
        <v>0.33441092761177199</v>
      </c>
      <c r="AF747" s="22">
        <f t="shared" si="192"/>
        <v>0.34983102989478732</v>
      </c>
      <c r="AG747" s="22">
        <f t="shared" si="192"/>
        <v>0.36792803341204761</v>
      </c>
      <c r="AH747" s="22">
        <f t="shared" si="192"/>
        <v>0.3851009791591633</v>
      </c>
      <c r="AI747" s="22">
        <f t="shared" si="192"/>
        <v>0.40384627037304388</v>
      </c>
      <c r="AJ747" s="22">
        <f t="shared" si="192"/>
        <v>0.42431704556989436</v>
      </c>
      <c r="AK747" s="22">
        <f t="shared" si="192"/>
        <v>0.44329573305088521</v>
      </c>
      <c r="AL747" s="22">
        <f t="shared" si="192"/>
        <v>0.46240776365081737</v>
      </c>
      <c r="AM747" s="22">
        <f t="shared" si="192"/>
        <v>0.48166157816945193</v>
      </c>
      <c r="AN747" s="22">
        <f t="shared" si="192"/>
        <v>0.50230810154193706</v>
      </c>
      <c r="AO747" s="22">
        <f t="shared" si="192"/>
        <v>0.52179455341724146</v>
      </c>
      <c r="AP747" s="22">
        <f t="shared" si="192"/>
        <v>0.54179088106903728</v>
      </c>
      <c r="AQ747" s="22">
        <f t="shared" si="192"/>
        <v>0.56231623207982406</v>
      </c>
      <c r="AR747" s="22">
        <f t="shared" si="192"/>
        <v>0.58349112246435919</v>
      </c>
      <c r="AS747" s="22">
        <f t="shared" si="192"/>
        <v>0.60490975399885627</v>
      </c>
      <c r="AT747" s="22">
        <f t="shared" si="192"/>
        <v>0.60685029519453948</v>
      </c>
      <c r="AU747" s="22">
        <f t="shared" si="192"/>
        <v>0.60577955092621005</v>
      </c>
      <c r="AV747" s="22">
        <f t="shared" si="192"/>
        <v>0.60553007517556334</v>
      </c>
      <c r="AW747" s="22">
        <f t="shared" si="192"/>
        <v>0.60434286439011442</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9.1224693068876331E-2</v>
      </c>
      <c r="V748" s="22">
        <f t="shared" si="193"/>
        <v>9.1427137220171761E-2</v>
      </c>
      <c r="W748" s="22">
        <f t="shared" si="193"/>
        <v>9.1705435310414946E-2</v>
      </c>
      <c r="X748" s="22">
        <f t="shared" si="193"/>
        <v>9.2093540182020317E-2</v>
      </c>
      <c r="Y748" s="22">
        <f t="shared" si="193"/>
        <v>9.2485686200346126E-2</v>
      </c>
      <c r="Z748" s="22">
        <f t="shared" si="193"/>
        <v>9.2966410237857164E-2</v>
      </c>
      <c r="AA748" s="22">
        <f t="shared" si="193"/>
        <v>9.3460361862013952E-2</v>
      </c>
      <c r="AB748" s="22">
        <f t="shared" si="193"/>
        <v>9.4023898738528733E-2</v>
      </c>
      <c r="AC748" s="22">
        <f t="shared" si="193"/>
        <v>9.4601401550457973E-2</v>
      </c>
      <c r="AD748" s="22">
        <f t="shared" si="193"/>
        <v>9.5823519939599186E-2</v>
      </c>
      <c r="AE748" s="22">
        <f t="shared" si="193"/>
        <v>9.7034376876494993E-2</v>
      </c>
      <c r="AF748" s="22">
        <f t="shared" si="193"/>
        <v>9.8327511935823508E-2</v>
      </c>
      <c r="AG748" s="22">
        <f t="shared" si="193"/>
        <v>9.98182439681949E-2</v>
      </c>
      <c r="AH748" s="22">
        <f t="shared" si="193"/>
        <v>0.10125948320374105</v>
      </c>
      <c r="AI748" s="22">
        <f t="shared" si="193"/>
        <v>0.10275390035919864</v>
      </c>
      <c r="AJ748" s="22">
        <f t="shared" si="193"/>
        <v>0.10438104614539157</v>
      </c>
      <c r="AK748" s="22">
        <f t="shared" si="193"/>
        <v>0.10591796212300943</v>
      </c>
      <c r="AL748" s="22">
        <f t="shared" si="193"/>
        <v>0.1074767426259467</v>
      </c>
      <c r="AM748" s="22">
        <f t="shared" si="193"/>
        <v>0.10905775099937567</v>
      </c>
      <c r="AN748" s="22">
        <f t="shared" si="193"/>
        <v>0.11068406247720958</v>
      </c>
      <c r="AO748" s="22">
        <f t="shared" si="193"/>
        <v>0.11224085317626173</v>
      </c>
      <c r="AP748" s="22">
        <f t="shared" si="193"/>
        <v>0.11384474698427331</v>
      </c>
      <c r="AQ748" s="22">
        <f t="shared" si="193"/>
        <v>0.11549711132193632</v>
      </c>
      <c r="AR748" s="22">
        <f t="shared" si="193"/>
        <v>0.11720650171673304</v>
      </c>
      <c r="AS748" s="22">
        <f t="shared" si="193"/>
        <v>0.11887928243066011</v>
      </c>
      <c r="AT748" s="22">
        <f t="shared" si="193"/>
        <v>0.11917943761803694</v>
      </c>
      <c r="AU748" s="22">
        <f t="shared" si="193"/>
        <v>0.11926935856854502</v>
      </c>
      <c r="AV748" s="22">
        <f t="shared" si="193"/>
        <v>0.11942089560486674</v>
      </c>
      <c r="AW748" s="22">
        <f t="shared" si="193"/>
        <v>0.11950857967708599</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2.7547542933929418E-2</v>
      </c>
      <c r="V749" s="22">
        <f t="shared" si="194"/>
        <v>2.7608675931607179E-2</v>
      </c>
      <c r="W749" s="22">
        <f t="shared" si="194"/>
        <v>2.7692714894430721E-2</v>
      </c>
      <c r="X749" s="22">
        <f t="shared" si="194"/>
        <v>2.7809912719424706E-2</v>
      </c>
      <c r="Y749" s="22">
        <f t="shared" si="194"/>
        <v>2.792833086820427E-2</v>
      </c>
      <c r="Z749" s="22">
        <f t="shared" si="194"/>
        <v>2.8073497331551078E-2</v>
      </c>
      <c r="AA749" s="22">
        <f t="shared" si="194"/>
        <v>2.8222658190480681E-2</v>
      </c>
      <c r="AB749" s="22">
        <f t="shared" si="194"/>
        <v>2.8392832030242714E-2</v>
      </c>
      <c r="AC749" s="22">
        <f t="shared" si="194"/>
        <v>2.8567223228183759E-2</v>
      </c>
      <c r="AD749" s="22">
        <f t="shared" si="194"/>
        <v>2.8936271976528621E-2</v>
      </c>
      <c r="AE749" s="22">
        <f t="shared" si="194"/>
        <v>2.9301920051998699E-2</v>
      </c>
      <c r="AF749" s="22">
        <f t="shared" si="194"/>
        <v>2.9692414033045313E-2</v>
      </c>
      <c r="AG749" s="22">
        <f t="shared" si="194"/>
        <v>3.0142577286910468E-2</v>
      </c>
      <c r="AH749" s="22">
        <f t="shared" si="194"/>
        <v>3.0577794971767942E-2</v>
      </c>
      <c r="AI749" s="22">
        <f t="shared" si="194"/>
        <v>3.1029071039313461E-2</v>
      </c>
      <c r="AJ749" s="22">
        <f t="shared" si="194"/>
        <v>3.1520427786012169E-2</v>
      </c>
      <c r="AK749" s="22">
        <f t="shared" si="194"/>
        <v>3.198453741965384E-2</v>
      </c>
      <c r="AL749" s="22">
        <f t="shared" si="194"/>
        <v>3.2455249585238398E-2</v>
      </c>
      <c r="AM749" s="22">
        <f t="shared" si="194"/>
        <v>3.2932674003789783E-2</v>
      </c>
      <c r="AN749" s="22">
        <f t="shared" si="194"/>
        <v>3.3423778810530498E-2</v>
      </c>
      <c r="AO749" s="22">
        <f t="shared" si="194"/>
        <v>3.3893890105823124E-2</v>
      </c>
      <c r="AP749" s="22">
        <f t="shared" si="194"/>
        <v>3.437822534501437E-2</v>
      </c>
      <c r="AQ749" s="22">
        <f t="shared" si="194"/>
        <v>3.4877197454461724E-2</v>
      </c>
      <c r="AR749" s="22">
        <f t="shared" si="194"/>
        <v>3.5393389986410902E-2</v>
      </c>
      <c r="AS749" s="22">
        <f t="shared" si="194"/>
        <v>3.5898527323526004E-2</v>
      </c>
      <c r="AT749" s="22">
        <f t="shared" si="194"/>
        <v>3.5989166575168784E-2</v>
      </c>
      <c r="AU749" s="22">
        <f t="shared" si="194"/>
        <v>3.6016320420925334E-2</v>
      </c>
      <c r="AV749" s="22">
        <f t="shared" si="194"/>
        <v>3.606208076139588E-2</v>
      </c>
      <c r="AW749" s="22">
        <f t="shared" si="194"/>
        <v>3.608855912665887E-2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1.4810577805825455E-3</v>
      </c>
      <c r="V750" s="22">
        <f t="shared" si="195"/>
        <v>1.4843445166111686E-3</v>
      </c>
      <c r="W750" s="22">
        <f t="shared" si="195"/>
        <v>1.4888627620336522E-3</v>
      </c>
      <c r="X750" s="22">
        <f t="shared" si="195"/>
        <v>1.4951637505098659E-3</v>
      </c>
      <c r="Y750" s="22">
        <f t="shared" si="195"/>
        <v>1.5015303481056219E-3</v>
      </c>
      <c r="Z750" s="22">
        <f t="shared" si="195"/>
        <v>1.5093350340093742E-3</v>
      </c>
      <c r="AA750" s="22">
        <f t="shared" si="195"/>
        <v>1.5173544733911701E-3</v>
      </c>
      <c r="AB750" s="22">
        <f t="shared" si="195"/>
        <v>1.5265036483297718E-3</v>
      </c>
      <c r="AC750" s="22">
        <f t="shared" si="195"/>
        <v>1.5358795640401191E-3</v>
      </c>
      <c r="AD750" s="22">
        <f t="shared" si="195"/>
        <v>1.5557209895153907E-3</v>
      </c>
      <c r="AE750" s="22">
        <f t="shared" si="195"/>
        <v>1.5753795822410226E-3</v>
      </c>
      <c r="AF750" s="22">
        <f t="shared" si="195"/>
        <v>1.5963739827320892E-3</v>
      </c>
      <c r="AG750" s="22">
        <f t="shared" si="195"/>
        <v>1.6205764239904036E-3</v>
      </c>
      <c r="AH750" s="22">
        <f t="shared" si="195"/>
        <v>1.6439753361892626E-3</v>
      </c>
      <c r="AI750" s="22">
        <f t="shared" si="195"/>
        <v>1.6682376064262856E-3</v>
      </c>
      <c r="AJ750" s="22">
        <f t="shared" si="195"/>
        <v>1.6946547621953219E-3</v>
      </c>
      <c r="AK750" s="22">
        <f t="shared" si="195"/>
        <v>1.7196070124049668E-3</v>
      </c>
      <c r="AL750" s="22">
        <f t="shared" si="195"/>
        <v>1.7449142391484155E-3</v>
      </c>
      <c r="AM750" s="22">
        <f t="shared" si="195"/>
        <v>1.7705823414336729E-3</v>
      </c>
      <c r="AN750" s="22">
        <f t="shared" si="195"/>
        <v>1.7969859519788799E-3</v>
      </c>
      <c r="AO750" s="22">
        <f t="shared" si="195"/>
        <v>1.8222608737133803E-3</v>
      </c>
      <c r="AP750" s="22">
        <f t="shared" si="195"/>
        <v>1.8483005272728642E-3</v>
      </c>
      <c r="AQ750" s="22">
        <f t="shared" si="195"/>
        <v>1.8751271131053333E-3</v>
      </c>
      <c r="AR750" s="22">
        <f t="shared" si="195"/>
        <v>1.9028795325336482E-3</v>
      </c>
      <c r="AS750" s="22">
        <f t="shared" si="195"/>
        <v>1.9300375838049151E-3</v>
      </c>
      <c r="AT750" s="22">
        <f t="shared" si="195"/>
        <v>1.9349106851625822E-3</v>
      </c>
      <c r="AU750" s="22">
        <f t="shared" si="195"/>
        <v>1.936370576326993E-3</v>
      </c>
      <c r="AV750" s="22">
        <f t="shared" si="195"/>
        <v>1.938830821455154E-3</v>
      </c>
      <c r="AW750" s="22">
        <f t="shared" si="195"/>
        <v>1.9402543962902643E-3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2.4633671489946524E-2</v>
      </c>
      <c r="V751" s="22">
        <f t="shared" si="196"/>
        <v>2.4365027086702309E-2</v>
      </c>
      <c r="W751" s="22">
        <f t="shared" si="196"/>
        <v>2.4151507088992562E-2</v>
      </c>
      <c r="X751" s="22">
        <f t="shared" si="196"/>
        <v>2.4018069500667212E-2</v>
      </c>
      <c r="Y751" s="22">
        <f t="shared" si="196"/>
        <v>2.3927390419415273E-2</v>
      </c>
      <c r="Z751" s="22">
        <f t="shared" si="196"/>
        <v>2.3895707380109411E-2</v>
      </c>
      <c r="AA751" s="22">
        <f t="shared" si="196"/>
        <v>2.3863423102948804E-2</v>
      </c>
      <c r="AB751" s="22">
        <f t="shared" si="196"/>
        <v>2.3872929907996721E-2</v>
      </c>
      <c r="AC751" s="22">
        <f t="shared" si="196"/>
        <v>2.3881499631390905E-2</v>
      </c>
      <c r="AD751" s="22">
        <f t="shared" si="196"/>
        <v>2.4179464224355917E-2</v>
      </c>
      <c r="AE751" s="22">
        <f t="shared" si="196"/>
        <v>2.4433220526988073E-2</v>
      </c>
      <c r="AF751" s="22">
        <f t="shared" si="196"/>
        <v>2.4708839476153585E-2</v>
      </c>
      <c r="AG751" s="22">
        <f t="shared" si="196"/>
        <v>2.5080926708292164E-2</v>
      </c>
      <c r="AH751" s="22">
        <f t="shared" si="196"/>
        <v>2.5378952929263728E-2</v>
      </c>
      <c r="AI751" s="22">
        <f t="shared" si="196"/>
        <v>2.5702512907554421E-2</v>
      </c>
      <c r="AJ751" s="22">
        <f t="shared" si="196"/>
        <v>2.6068303315697563E-2</v>
      </c>
      <c r="AK751" s="22">
        <f t="shared" si="196"/>
        <v>2.6335276489230681E-2</v>
      </c>
      <c r="AL751" s="22">
        <f t="shared" si="196"/>
        <v>2.6575241501090256E-2</v>
      </c>
      <c r="AM751" s="22">
        <f t="shared" si="196"/>
        <v>2.6788379940853695E-2</v>
      </c>
      <c r="AN751" s="22">
        <f t="shared" si="196"/>
        <v>2.7150473065143805E-2</v>
      </c>
      <c r="AO751" s="22">
        <f t="shared" si="196"/>
        <v>2.7440519110415333E-2</v>
      </c>
      <c r="AP751" s="22">
        <f t="shared" si="196"/>
        <v>2.7725214705034137E-2</v>
      </c>
      <c r="AQ751" s="22">
        <f t="shared" si="196"/>
        <v>2.8004352638498081E-2</v>
      </c>
      <c r="AR751" s="22">
        <f t="shared" si="196"/>
        <v>2.8281427126705942E-2</v>
      </c>
      <c r="AS751" s="22">
        <f t="shared" si="196"/>
        <v>2.8530159813927258E-2</v>
      </c>
      <c r="AT751" s="22">
        <f t="shared" si="196"/>
        <v>2.8060528167268207E-2</v>
      </c>
      <c r="AU751" s="22">
        <f t="shared" si="196"/>
        <v>2.7486707349969774E-2</v>
      </c>
      <c r="AV751" s="22">
        <f t="shared" si="196"/>
        <v>2.6945677036939158E-2</v>
      </c>
      <c r="AW751" s="22">
        <f t="shared" si="196"/>
        <v>2.6376807637252024E-2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3.2700419791337525E-2</v>
      </c>
      <c r="V752" s="22">
        <f t="shared" si="197"/>
        <v>3.2343802842692081E-2</v>
      </c>
      <c r="W752" s="22">
        <f t="shared" si="197"/>
        <v>3.2060361798923846E-2</v>
      </c>
      <c r="X752" s="22">
        <f t="shared" si="197"/>
        <v>3.1883227620774092E-2</v>
      </c>
      <c r="Y752" s="22">
        <f t="shared" si="197"/>
        <v>3.176285400840205E-2</v>
      </c>
      <c r="Z752" s="22">
        <f t="shared" si="197"/>
        <v>3.1720795775791857E-2</v>
      </c>
      <c r="AA752" s="22">
        <f t="shared" si="197"/>
        <v>3.1677939418945388E-2</v>
      </c>
      <c r="AB752" s="22">
        <f t="shared" si="197"/>
        <v>3.169055940196612E-2</v>
      </c>
      <c r="AC752" s="22">
        <f t="shared" si="197"/>
        <v>3.1701935438729449E-2</v>
      </c>
      <c r="AD752" s="22">
        <f t="shared" si="197"/>
        <v>3.2097474011892911E-2</v>
      </c>
      <c r="AE752" s="22">
        <f t="shared" si="197"/>
        <v>3.2434327477855372E-2</v>
      </c>
      <c r="AF752" s="22">
        <f t="shared" si="197"/>
        <v>3.2800202915621031E-2</v>
      </c>
      <c r="AG752" s="22">
        <f t="shared" si="197"/>
        <v>3.3294136947943177E-2</v>
      </c>
      <c r="AH752" s="22">
        <f t="shared" si="197"/>
        <v>3.3689757330336183E-2</v>
      </c>
      <c r="AI752" s="22">
        <f t="shared" si="197"/>
        <v>3.4119272967990902E-2</v>
      </c>
      <c r="AJ752" s="22">
        <f t="shared" si="197"/>
        <v>3.4604848165614509E-2</v>
      </c>
      <c r="AK752" s="22">
        <f t="shared" si="197"/>
        <v>3.4959246609675983E-2</v>
      </c>
      <c r="AL752" s="22">
        <f t="shared" si="197"/>
        <v>3.5277792573327561E-2</v>
      </c>
      <c r="AM752" s="22">
        <f t="shared" si="197"/>
        <v>3.5560727110989954E-2</v>
      </c>
      <c r="AN752" s="22">
        <f t="shared" si="197"/>
        <v>3.6041394281236011E-2</v>
      </c>
      <c r="AO752" s="22">
        <f t="shared" si="197"/>
        <v>3.6426421232783494E-2</v>
      </c>
      <c r="AP752" s="22">
        <f t="shared" si="197"/>
        <v>3.6804345630313047E-2</v>
      </c>
      <c r="AQ752" s="22">
        <f t="shared" si="197"/>
        <v>3.7174892408436751E-2</v>
      </c>
      <c r="AR752" s="22">
        <f t="shared" si="197"/>
        <v>3.754270002824546E-2</v>
      </c>
      <c r="AS752" s="22">
        <f t="shared" si="197"/>
        <v>3.7872884803636493E-2</v>
      </c>
      <c r="AT752" s="22">
        <f t="shared" si="197"/>
        <v>3.7249463646164473E-2</v>
      </c>
      <c r="AU752" s="22">
        <f t="shared" si="197"/>
        <v>3.6487734659954481E-2</v>
      </c>
      <c r="AV752" s="22">
        <f t="shared" si="197"/>
        <v>3.5769534031064865E-2</v>
      </c>
      <c r="AW752" s="22">
        <f t="shared" si="197"/>
        <v>3.5014377895130865E-2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4.9456520774651472E-2</v>
      </c>
      <c r="V753" s="22">
        <f t="shared" si="198"/>
        <v>5.0064758263725105E-2</v>
      </c>
      <c r="W753" s="22">
        <f t="shared" si="198"/>
        <v>5.0776537106188235E-2</v>
      </c>
      <c r="X753" s="22">
        <f t="shared" si="198"/>
        <v>5.165391411386238E-2</v>
      </c>
      <c r="Y753" s="22">
        <f t="shared" si="198"/>
        <v>5.2626973423404805E-2</v>
      </c>
      <c r="Z753" s="22">
        <f t="shared" si="198"/>
        <v>5.3739130403834448E-2</v>
      </c>
      <c r="AA753" s="22">
        <f t="shared" si="198"/>
        <v>5.4862851354762619E-2</v>
      </c>
      <c r="AB753" s="22">
        <f t="shared" si="198"/>
        <v>5.6098374974611016E-2</v>
      </c>
      <c r="AC753" s="22">
        <f t="shared" si="198"/>
        <v>5.7350261072175696E-2</v>
      </c>
      <c r="AD753" s="22">
        <f t="shared" si="198"/>
        <v>5.9991428094380586E-2</v>
      </c>
      <c r="AE753" s="22">
        <f t="shared" si="198"/>
        <v>6.263523157153203E-2</v>
      </c>
      <c r="AF753" s="22">
        <f t="shared" si="198"/>
        <v>6.5451775691481029E-2</v>
      </c>
      <c r="AG753" s="22">
        <f t="shared" si="198"/>
        <v>6.8657545148642238E-2</v>
      </c>
      <c r="AH753" s="22">
        <f t="shared" si="198"/>
        <v>7.1803771140061742E-2</v>
      </c>
      <c r="AI753" s="22">
        <f t="shared" si="198"/>
        <v>7.516921262876719E-2</v>
      </c>
      <c r="AJ753" s="22">
        <f t="shared" si="198"/>
        <v>7.88204332166456E-2</v>
      </c>
      <c r="AK753" s="22">
        <f t="shared" si="198"/>
        <v>8.2338926000358525E-2</v>
      </c>
      <c r="AL753" s="22">
        <f t="shared" si="198"/>
        <v>8.593585436851793E-2</v>
      </c>
      <c r="AM753" s="22">
        <f t="shared" si="198"/>
        <v>8.9613044432705291E-2</v>
      </c>
      <c r="AN753" s="22">
        <f t="shared" si="198"/>
        <v>9.338695558893903E-2</v>
      </c>
      <c r="AO753" s="22">
        <f t="shared" si="198"/>
        <v>9.7056889750867195E-2</v>
      </c>
      <c r="AP753" s="22">
        <f t="shared" si="198"/>
        <v>0.10085112974942392</v>
      </c>
      <c r="AQ753" s="22">
        <f t="shared" si="198"/>
        <v>0.10477439328911117</v>
      </c>
      <c r="AR753" s="22">
        <f t="shared" si="198"/>
        <v>0.10884590609105239</v>
      </c>
      <c r="AS753" s="22">
        <f t="shared" si="198"/>
        <v>0.11296893210109864</v>
      </c>
      <c r="AT753" s="22">
        <f t="shared" si="198"/>
        <v>0.11433077379884474</v>
      </c>
      <c r="AU753" s="22">
        <f t="shared" si="198"/>
        <v>0.1152594660040986</v>
      </c>
      <c r="AV753" s="22">
        <f t="shared" si="198"/>
        <v>0.11630796140957657</v>
      </c>
      <c r="AW753" s="22">
        <f t="shared" si="198"/>
        <v>0.11721813941454919</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4.4975827956602842E-3</v>
      </c>
      <c r="V754" s="22">
        <f t="shared" si="199"/>
        <v>4.5057737747951961E-3</v>
      </c>
      <c r="W754" s="22">
        <f t="shared" si="199"/>
        <v>4.5150037198575192E-3</v>
      </c>
      <c r="X754" s="22">
        <f t="shared" si="199"/>
        <v>4.5252523997449971E-3</v>
      </c>
      <c r="Y754" s="22">
        <f t="shared" si="199"/>
        <v>4.5314483437561949E-3</v>
      </c>
      <c r="Z754" s="22">
        <f t="shared" si="199"/>
        <v>4.5385030314836049E-3</v>
      </c>
      <c r="AA754" s="22">
        <f t="shared" si="199"/>
        <v>4.5463088539251587E-3</v>
      </c>
      <c r="AB754" s="22">
        <f t="shared" si="199"/>
        <v>4.5548827082538563E-3</v>
      </c>
      <c r="AC754" s="22">
        <f t="shared" si="199"/>
        <v>4.5641424655191894E-3</v>
      </c>
      <c r="AD754" s="22">
        <f t="shared" si="199"/>
        <v>4.5706608379142474E-3</v>
      </c>
      <c r="AE754" s="22">
        <f t="shared" si="199"/>
        <v>4.5777507699925751E-3</v>
      </c>
      <c r="AF754" s="22">
        <f t="shared" si="199"/>
        <v>4.5854731181472512E-3</v>
      </c>
      <c r="AG754" s="22">
        <f t="shared" si="199"/>
        <v>4.5939107505032781E-3</v>
      </c>
      <c r="AH754" s="22">
        <f t="shared" si="199"/>
        <v>4.6028172283511803E-3</v>
      </c>
      <c r="AI754" s="22">
        <f t="shared" si="199"/>
        <v>4.6085131530984834E-3</v>
      </c>
      <c r="AJ754" s="22">
        <f t="shared" si="199"/>
        <v>4.614778884894589E-3</v>
      </c>
      <c r="AK754" s="22">
        <f t="shared" si="199"/>
        <v>4.6213937830497419E-3</v>
      </c>
      <c r="AL754" s="22">
        <f t="shared" si="199"/>
        <v>4.6284446065811705E-3</v>
      </c>
      <c r="AM754" s="22">
        <f t="shared" si="199"/>
        <v>4.6359172216452705E-3</v>
      </c>
      <c r="AN754" s="22">
        <f t="shared" si="199"/>
        <v>4.6403231235729444E-3</v>
      </c>
      <c r="AO754" s="22">
        <f t="shared" si="199"/>
        <v>4.6450192725594553E-3</v>
      </c>
      <c r="AP754" s="22">
        <f t="shared" si="199"/>
        <v>4.6500998001501679E-3</v>
      </c>
      <c r="AQ754" s="22">
        <f t="shared" si="199"/>
        <v>4.6555544595046029E-3</v>
      </c>
      <c r="AR754" s="22">
        <f t="shared" si="199"/>
        <v>4.6613803315500588E-3</v>
      </c>
      <c r="AS754" s="22">
        <f t="shared" si="199"/>
        <v>4.6639511817753955E-3</v>
      </c>
      <c r="AT754" s="22">
        <f t="shared" si="199"/>
        <v>4.665553673665431E-3</v>
      </c>
      <c r="AU754" s="22">
        <f t="shared" si="199"/>
        <v>4.6672387664962196E-3</v>
      </c>
      <c r="AV754" s="22">
        <f t="shared" si="199"/>
        <v>4.669245533425897E-3</v>
      </c>
      <c r="AW754" s="22">
        <f t="shared" si="199"/>
        <v>4.6714513022351779E-3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3.7411794251447964E-3</v>
      </c>
      <c r="V755" s="22">
        <f t="shared" si="200"/>
        <v>3.74799284559831E-3</v>
      </c>
      <c r="W755" s="22">
        <f t="shared" si="200"/>
        <v>3.7556704987136021E-3</v>
      </c>
      <c r="X755" s="22">
        <f t="shared" si="200"/>
        <v>3.7641955558547231E-3</v>
      </c>
      <c r="Y755" s="22">
        <f t="shared" si="200"/>
        <v>3.7693494661454711E-3</v>
      </c>
      <c r="Z755" s="22">
        <f t="shared" si="200"/>
        <v>3.7752176966541059E-3</v>
      </c>
      <c r="AA755" s="22">
        <f t="shared" si="200"/>
        <v>3.7817107360580394E-3</v>
      </c>
      <c r="AB755" s="22">
        <f t="shared" si="200"/>
        <v>3.7888426397641064E-3</v>
      </c>
      <c r="AC755" s="22">
        <f t="shared" si="200"/>
        <v>3.796545091266795E-3</v>
      </c>
      <c r="AD755" s="22">
        <f t="shared" si="200"/>
        <v>3.8019672039432662E-3</v>
      </c>
      <c r="AE755" s="22">
        <f t="shared" si="200"/>
        <v>3.8078647514086963E-3</v>
      </c>
      <c r="AF755" s="22">
        <f t="shared" si="200"/>
        <v>3.8142883552293883E-3</v>
      </c>
      <c r="AG755" s="22">
        <f t="shared" si="200"/>
        <v>3.8213069467709958E-3</v>
      </c>
      <c r="AH755" s="22">
        <f t="shared" si="200"/>
        <v>3.8287155333805033E-3</v>
      </c>
      <c r="AI755" s="22">
        <f t="shared" si="200"/>
        <v>3.833453517635589E-3</v>
      </c>
      <c r="AJ755" s="22">
        <f t="shared" si="200"/>
        <v>3.8386654788031931E-3</v>
      </c>
      <c r="AK755" s="22">
        <f t="shared" si="200"/>
        <v>3.8441678835396589E-3</v>
      </c>
      <c r="AL755" s="22">
        <f t="shared" si="200"/>
        <v>3.8500328997327039E-3</v>
      </c>
      <c r="AM755" s="22">
        <f t="shared" si="200"/>
        <v>3.8562487705682139E-3</v>
      </c>
      <c r="AN755" s="22">
        <f t="shared" si="200"/>
        <v>3.8599136880116294E-3</v>
      </c>
      <c r="AO755" s="22">
        <f t="shared" si="200"/>
        <v>3.8638200387702401E-3</v>
      </c>
      <c r="AP755" s="22">
        <f t="shared" si="200"/>
        <v>3.8680461233482942E-3</v>
      </c>
      <c r="AQ755" s="22">
        <f t="shared" si="200"/>
        <v>3.8725834182187025E-3</v>
      </c>
      <c r="AR755" s="22">
        <f t="shared" si="200"/>
        <v>3.8774294952383446E-3</v>
      </c>
      <c r="AS755" s="22">
        <f t="shared" si="200"/>
        <v>3.8795679799322642E-3</v>
      </c>
      <c r="AT755" s="22">
        <f t="shared" si="200"/>
        <v>3.8809009647733095E-3</v>
      </c>
      <c r="AU755" s="22">
        <f t="shared" si="200"/>
        <v>3.8823026587308041E-3</v>
      </c>
      <c r="AV755" s="22">
        <f t="shared" si="200"/>
        <v>3.8839719276446776E-3</v>
      </c>
      <c r="AW755" s="22">
        <f t="shared" si="200"/>
        <v>3.8858067303066471E-3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5.6884084624296007E-4</v>
      </c>
      <c r="V756" s="22">
        <f t="shared" si="201"/>
        <v>5.7065371743942066E-4</v>
      </c>
      <c r="W756" s="22">
        <f t="shared" si="201"/>
        <v>5.726233800400762E-4</v>
      </c>
      <c r="X756" s="22">
        <f t="shared" si="201"/>
        <v>5.7474775931372021E-4</v>
      </c>
      <c r="Y756" s="22">
        <f t="shared" si="201"/>
        <v>5.7607065649996315E-4</v>
      </c>
      <c r="Z756" s="22">
        <f t="shared" si="201"/>
        <v>5.7752517985343473E-4</v>
      </c>
      <c r="AA756" s="22">
        <f t="shared" si="201"/>
        <v>5.7909220016040346E-4</v>
      </c>
      <c r="AB756" s="22">
        <f t="shared" si="201"/>
        <v>5.8077594554982394E-4</v>
      </c>
      <c r="AC756" s="22">
        <f t="shared" si="201"/>
        <v>5.8256192426338197E-4</v>
      </c>
      <c r="AD756" s="22">
        <f t="shared" si="201"/>
        <v>5.8381071917188495E-4</v>
      </c>
      <c r="AE756" s="22">
        <f t="shared" si="201"/>
        <v>5.8514460541407023E-4</v>
      </c>
      <c r="AF756" s="22">
        <f t="shared" si="201"/>
        <v>5.8657557759599186E-4</v>
      </c>
      <c r="AG756" s="22">
        <f t="shared" si="201"/>
        <v>5.8811953721823584E-4</v>
      </c>
      <c r="AH756" s="22">
        <f t="shared" si="201"/>
        <v>5.897311564805718E-4</v>
      </c>
      <c r="AI756" s="22">
        <f t="shared" si="201"/>
        <v>5.9073034928829949E-4</v>
      </c>
      <c r="AJ756" s="22">
        <f t="shared" si="201"/>
        <v>5.918194068301047E-4</v>
      </c>
      <c r="AK756" s="22">
        <f t="shared" si="201"/>
        <v>5.9295791292002199E-4</v>
      </c>
      <c r="AL756" s="22">
        <f t="shared" si="201"/>
        <v>5.9416225091792985E-4</v>
      </c>
      <c r="AM756" s="22">
        <f t="shared" si="201"/>
        <v>5.9543011493185135E-4</v>
      </c>
      <c r="AN756" s="22">
        <f t="shared" si="201"/>
        <v>5.9612229646346937E-4</v>
      </c>
      <c r="AO756" s="22">
        <f t="shared" si="201"/>
        <v>5.9685665015716974E-4</v>
      </c>
      <c r="AP756" s="22">
        <f t="shared" si="201"/>
        <v>5.9765063980784887E-4</v>
      </c>
      <c r="AQ756" s="22">
        <f t="shared" si="201"/>
        <v>5.9850254719177041E-4</v>
      </c>
      <c r="AR756" s="22">
        <f t="shared" si="201"/>
        <v>5.9941197572540954E-4</v>
      </c>
      <c r="AS756" s="22">
        <f t="shared" si="201"/>
        <v>5.9971994237368524E-4</v>
      </c>
      <c r="AT756" s="22">
        <f t="shared" si="201"/>
        <v>5.9984471312396026E-4</v>
      </c>
      <c r="AU756" s="22">
        <f t="shared" si="201"/>
        <v>5.9997789820141669E-4</v>
      </c>
      <c r="AV756" s="22">
        <f t="shared" si="201"/>
        <v>6.001629931926168E-4</v>
      </c>
      <c r="AW756" s="22">
        <f t="shared" si="201"/>
        <v>6.0037787263140412E-4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7.015097761250387E-3</v>
      </c>
      <c r="V757" s="22">
        <f t="shared" si="202"/>
        <v>7.0374545746819872E-3</v>
      </c>
      <c r="W757" s="22">
        <f t="shared" si="202"/>
        <v>7.0617449817291199E-3</v>
      </c>
      <c r="X757" s="22">
        <f t="shared" si="202"/>
        <v>7.0879433962505378E-3</v>
      </c>
      <c r="Y757" s="22">
        <f t="shared" si="202"/>
        <v>7.1042577188785141E-3</v>
      </c>
      <c r="Z757" s="22">
        <f t="shared" si="202"/>
        <v>7.1221952906756463E-3</v>
      </c>
      <c r="AA757" s="22">
        <f t="shared" si="202"/>
        <v>7.1415202050517058E-3</v>
      </c>
      <c r="AB757" s="22">
        <f t="shared" si="202"/>
        <v>7.1622846044260653E-3</v>
      </c>
      <c r="AC757" s="22">
        <f t="shared" si="202"/>
        <v>7.1843097725515122E-3</v>
      </c>
      <c r="AD757" s="22">
        <f t="shared" si="202"/>
        <v>7.1997102460315031E-3</v>
      </c>
      <c r="AE757" s="22">
        <f t="shared" si="202"/>
        <v>7.216160088642347E-3</v>
      </c>
      <c r="AF757" s="22">
        <f t="shared" si="202"/>
        <v>7.233807221080378E-3</v>
      </c>
      <c r="AG757" s="22">
        <f t="shared" si="202"/>
        <v>7.2528477449123087E-3</v>
      </c>
      <c r="AH757" s="22">
        <f t="shared" si="202"/>
        <v>7.2727226655581638E-3</v>
      </c>
      <c r="AI757" s="22">
        <f t="shared" si="202"/>
        <v>7.2850449790397703E-3</v>
      </c>
      <c r="AJ757" s="22">
        <f t="shared" si="202"/>
        <v>7.2984755285051437E-3</v>
      </c>
      <c r="AK757" s="22">
        <f t="shared" si="202"/>
        <v>7.3125158907177013E-3</v>
      </c>
      <c r="AL757" s="22">
        <f t="shared" si="202"/>
        <v>7.3273681096620892E-3</v>
      </c>
      <c r="AM757" s="22">
        <f t="shared" si="202"/>
        <v>7.3430037484604888E-3</v>
      </c>
      <c r="AN757" s="22">
        <f t="shared" si="202"/>
        <v>7.3515399166082258E-3</v>
      </c>
      <c r="AO757" s="22">
        <f t="shared" si="202"/>
        <v>7.360596163160614E-3</v>
      </c>
      <c r="AP757" s="22">
        <f t="shared" si="202"/>
        <v>7.3703878563164803E-3</v>
      </c>
      <c r="AQ757" s="22">
        <f t="shared" si="202"/>
        <v>7.3808938064802432E-3</v>
      </c>
      <c r="AR757" s="22">
        <f t="shared" si="202"/>
        <v>7.3921091228775875E-3</v>
      </c>
      <c r="AS757" s="22">
        <f t="shared" si="202"/>
        <v>7.3959070501170426E-3</v>
      </c>
      <c r="AT757" s="22">
        <f t="shared" si="202"/>
        <v>7.3974457564471244E-3</v>
      </c>
      <c r="AU757" s="22">
        <f t="shared" si="202"/>
        <v>7.3990882305149872E-3</v>
      </c>
      <c r="AV757" s="22">
        <f t="shared" si="202"/>
        <v>7.4013708715506363E-3</v>
      </c>
      <c r="AW757" s="22">
        <f t="shared" si="202"/>
        <v>7.4040208223759528E-3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2.2487183455572303E-2</v>
      </c>
      <c r="V760" s="22">
        <f t="shared" si="205"/>
        <v>2.2154581560469094E-2</v>
      </c>
      <c r="W760" s="22">
        <f t="shared" si="205"/>
        <v>2.1877989211325395E-2</v>
      </c>
      <c r="X760" s="22">
        <f t="shared" si="205"/>
        <v>2.1680208684795945E-2</v>
      </c>
      <c r="Y760" s="22">
        <f t="shared" si="205"/>
        <v>2.1533608297230368E-2</v>
      </c>
      <c r="Z760" s="22">
        <f t="shared" si="205"/>
        <v>2.1445020207221603E-2</v>
      </c>
      <c r="AA760" s="22">
        <f t="shared" si="205"/>
        <v>2.135858606968493E-2</v>
      </c>
      <c r="AB760" s="22">
        <f t="shared" si="205"/>
        <v>2.1313579138679092E-2</v>
      </c>
      <c r="AC760" s="22">
        <f t="shared" si="205"/>
        <v>2.1270054142298808E-2</v>
      </c>
      <c r="AD760" s="22">
        <f t="shared" si="205"/>
        <v>2.1693141373135032E-2</v>
      </c>
      <c r="AE760" s="22">
        <f t="shared" si="205"/>
        <v>2.2086950403441073E-2</v>
      </c>
      <c r="AF760" s="22">
        <f t="shared" si="205"/>
        <v>2.2513822978718467E-2</v>
      </c>
      <c r="AG760" s="22">
        <f t="shared" si="205"/>
        <v>2.30463066489437E-2</v>
      </c>
      <c r="AH760" s="22">
        <f t="shared" si="205"/>
        <v>2.3522613237666998E-2</v>
      </c>
      <c r="AI760" s="22">
        <f t="shared" si="205"/>
        <v>2.4043785845838061E-2</v>
      </c>
      <c r="AJ760" s="22">
        <f t="shared" si="205"/>
        <v>2.4622504856181275E-2</v>
      </c>
      <c r="AK760" s="22">
        <f t="shared" si="205"/>
        <v>2.5120724348681678E-2</v>
      </c>
      <c r="AL760" s="22">
        <f t="shared" si="205"/>
        <v>2.5608542562140579E-2</v>
      </c>
      <c r="AM760" s="22">
        <f t="shared" si="205"/>
        <v>2.6086239225509292E-2</v>
      </c>
      <c r="AN760" s="22">
        <f t="shared" si="205"/>
        <v>2.6597168306843191E-2</v>
      </c>
      <c r="AO760" s="22">
        <f t="shared" si="205"/>
        <v>2.7044621925631961E-2</v>
      </c>
      <c r="AP760" s="22">
        <f t="shared" si="205"/>
        <v>2.749647551100599E-2</v>
      </c>
      <c r="AQ760" s="22">
        <f t="shared" si="205"/>
        <v>2.795283491755331E-2</v>
      </c>
      <c r="AR760" s="22">
        <f t="shared" si="205"/>
        <v>2.8417681637383851E-2</v>
      </c>
      <c r="AS760" s="22">
        <f t="shared" si="205"/>
        <v>2.8867971555461541E-2</v>
      </c>
      <c r="AT760" s="22">
        <f t="shared" si="205"/>
        <v>2.8570411780633499E-2</v>
      </c>
      <c r="AU760" s="22">
        <f t="shared" si="205"/>
        <v>2.8163279661196652E-2</v>
      </c>
      <c r="AV760" s="22">
        <f t="shared" si="205"/>
        <v>2.7790899925819724E-2</v>
      </c>
      <c r="AW760" s="22">
        <f t="shared" si="205"/>
        <v>2.7388467979180542E-2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3.3608203334298862E-3</v>
      </c>
      <c r="V761" s="22">
        <f t="shared" si="206"/>
        <v>3.3111113418966133E-3</v>
      </c>
      <c r="W761" s="22">
        <f t="shared" si="206"/>
        <v>3.2697732528953896E-3</v>
      </c>
      <c r="X761" s="22">
        <f t="shared" si="206"/>
        <v>3.2402139789903285E-3</v>
      </c>
      <c r="Y761" s="22">
        <f t="shared" si="206"/>
        <v>3.2183038289534198E-3</v>
      </c>
      <c r="Z761" s="22">
        <f t="shared" si="206"/>
        <v>3.2050639025398074E-3</v>
      </c>
      <c r="AA761" s="22">
        <f t="shared" si="206"/>
        <v>3.1921458949329576E-3</v>
      </c>
      <c r="AB761" s="22">
        <f t="shared" si="206"/>
        <v>3.1854193874017432E-3</v>
      </c>
      <c r="AC761" s="22">
        <f t="shared" si="206"/>
        <v>3.1789143622999406E-3</v>
      </c>
      <c r="AD761" s="22">
        <f t="shared" si="206"/>
        <v>3.2421468329656509E-3</v>
      </c>
      <c r="AE761" s="22">
        <f t="shared" si="206"/>
        <v>3.3010035323453551E-3</v>
      </c>
      <c r="AF761" s="22">
        <f t="shared" si="206"/>
        <v>3.3648017413834153E-3</v>
      </c>
      <c r="AG761" s="22">
        <f t="shared" si="206"/>
        <v>3.4443840487741123E-3</v>
      </c>
      <c r="AH761" s="22">
        <f t="shared" si="206"/>
        <v>3.5155704146207097E-3</v>
      </c>
      <c r="AI761" s="22">
        <f t="shared" si="206"/>
        <v>3.5934622280720707E-3</v>
      </c>
      <c r="AJ761" s="22">
        <f t="shared" si="206"/>
        <v>3.6799546347866144E-3</v>
      </c>
      <c r="AK761" s="22">
        <f t="shared" si="206"/>
        <v>3.7544159920399399E-3</v>
      </c>
      <c r="AL761" s="22">
        <f t="shared" si="206"/>
        <v>3.8273228269065296E-3</v>
      </c>
      <c r="AM761" s="22">
        <f t="shared" si="206"/>
        <v>3.8987169462560275E-3</v>
      </c>
      <c r="AN761" s="22">
        <f t="shared" si="206"/>
        <v>3.9750778141646364E-3</v>
      </c>
      <c r="AO761" s="22">
        <f t="shared" si="206"/>
        <v>4.041951961532321E-3</v>
      </c>
      <c r="AP761" s="22">
        <f t="shared" si="206"/>
        <v>4.1094837055792588E-3</v>
      </c>
      <c r="AQ761" s="22">
        <f t="shared" si="206"/>
        <v>4.1776888667950426E-3</v>
      </c>
      <c r="AR761" s="22">
        <f t="shared" si="206"/>
        <v>4.2471624987872932E-3</v>
      </c>
      <c r="AS761" s="22">
        <f t="shared" si="206"/>
        <v>4.314460545054577E-3</v>
      </c>
      <c r="AT761" s="22">
        <f t="shared" si="206"/>
        <v>4.2699887710047632E-3</v>
      </c>
      <c r="AU761" s="22">
        <f t="shared" si="206"/>
        <v>4.2091408703284032E-3</v>
      </c>
      <c r="AV761" s="22">
        <f t="shared" si="206"/>
        <v>4.1534868846309671E-3</v>
      </c>
      <c r="AW761" s="22">
        <f t="shared" si="206"/>
        <v>4.0933414479310424E-3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1.8765519536207264E-2</v>
      </c>
      <c r="V762" s="22">
        <f t="shared" si="207"/>
        <v>1.8950175081812459E-2</v>
      </c>
      <c r="W762" s="22">
        <f t="shared" si="207"/>
        <v>1.9156592260013292E-2</v>
      </c>
      <c r="X762" s="22">
        <f t="shared" si="207"/>
        <v>1.9397353354274095E-2</v>
      </c>
      <c r="Y762" s="22">
        <f t="shared" si="207"/>
        <v>1.964498919308031E-2</v>
      </c>
      <c r="Z762" s="22">
        <f t="shared" si="207"/>
        <v>1.9920858247136988E-2</v>
      </c>
      <c r="AA762" s="22">
        <f t="shared" si="207"/>
        <v>2.0198786898834472E-2</v>
      </c>
      <c r="AB762" s="22">
        <f t="shared" si="207"/>
        <v>2.0499127446273722E-2</v>
      </c>
      <c r="AC762" s="22">
        <f t="shared" si="207"/>
        <v>2.0802388548945443E-2</v>
      </c>
      <c r="AD762" s="22">
        <f t="shared" si="207"/>
        <v>2.1343505542830189E-2</v>
      </c>
      <c r="AE762" s="22">
        <f t="shared" si="207"/>
        <v>2.1880842477738319E-2</v>
      </c>
      <c r="AF762" s="22">
        <f t="shared" si="207"/>
        <v>2.2448390082741566E-2</v>
      </c>
      <c r="AG762" s="22">
        <f t="shared" si="207"/>
        <v>2.3088641480204987E-2</v>
      </c>
      <c r="AH762" s="22">
        <f t="shared" si="207"/>
        <v>2.3711928463237986E-2</v>
      </c>
      <c r="AI762" s="22">
        <f t="shared" si="207"/>
        <v>2.4362968526107486E-2</v>
      </c>
      <c r="AJ762" s="22">
        <f t="shared" si="207"/>
        <v>2.5064330183247101E-2</v>
      </c>
      <c r="AK762" s="22">
        <f t="shared" si="207"/>
        <v>2.5733915334529237E-2</v>
      </c>
      <c r="AL762" s="22">
        <f t="shared" si="207"/>
        <v>2.6413051364701116E-2</v>
      </c>
      <c r="AM762" s="22">
        <f t="shared" si="207"/>
        <v>2.7101957060703182E-2</v>
      </c>
      <c r="AN762" s="22">
        <f t="shared" si="207"/>
        <v>2.7816149386489145E-2</v>
      </c>
      <c r="AO762" s="22">
        <f t="shared" si="207"/>
        <v>2.8505925751428362E-2</v>
      </c>
      <c r="AP762" s="22">
        <f t="shared" si="207"/>
        <v>2.9215006371845431E-2</v>
      </c>
      <c r="AQ762" s="22">
        <f t="shared" si="207"/>
        <v>2.9944078405134435E-2</v>
      </c>
      <c r="AR762" s="22">
        <f t="shared" si="207"/>
        <v>3.0696559698065753E-2</v>
      </c>
      <c r="AS762" s="22">
        <f t="shared" si="207"/>
        <v>3.1443952385714374E-2</v>
      </c>
      <c r="AT762" s="22">
        <f t="shared" si="207"/>
        <v>3.1668649871275122E-2</v>
      </c>
      <c r="AU762" s="22">
        <f t="shared" si="207"/>
        <v>3.1811351940073555E-2</v>
      </c>
      <c r="AV762" s="22">
        <f t="shared" si="207"/>
        <v>3.197590088435831E-2</v>
      </c>
      <c r="AW762" s="22">
        <f t="shared" si="207"/>
        <v>3.2114180567799293E-2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7.1795397784249954E-2</v>
      </c>
      <c r="V763" s="22">
        <f t="shared" si="208"/>
        <v>7.1497965110719763E-2</v>
      </c>
      <c r="W763" s="22">
        <f t="shared" si="208"/>
        <v>7.1433928351251272E-2</v>
      </c>
      <c r="X763" s="22">
        <f t="shared" si="208"/>
        <v>7.1730288337523485E-2</v>
      </c>
      <c r="Y763" s="22">
        <f t="shared" si="208"/>
        <v>7.2328448491703654E-2</v>
      </c>
      <c r="Z763" s="22">
        <f t="shared" si="208"/>
        <v>7.3209784859988289E-2</v>
      </c>
      <c r="AA763" s="22">
        <f t="shared" si="208"/>
        <v>7.4094837166696625E-2</v>
      </c>
      <c r="AB763" s="22">
        <f t="shared" si="208"/>
        <v>7.5193322247810945E-2</v>
      </c>
      <c r="AC763" s="22">
        <f t="shared" si="208"/>
        <v>7.6300389664915702E-2</v>
      </c>
      <c r="AD763" s="22">
        <f t="shared" si="208"/>
        <v>7.9998128486955866E-2</v>
      </c>
      <c r="AE763" s="22">
        <f t="shared" si="208"/>
        <v>8.3602731902942998E-2</v>
      </c>
      <c r="AF763" s="22">
        <f t="shared" si="208"/>
        <v>8.7457757473696829E-2</v>
      </c>
      <c r="AG763" s="22">
        <f t="shared" si="208"/>
        <v>9.1982008353011915E-2</v>
      </c>
      <c r="AH763" s="22">
        <f t="shared" si="208"/>
        <v>9.627524478979084E-2</v>
      </c>
      <c r="AI763" s="22">
        <f t="shared" si="208"/>
        <v>0.10096156759326097</v>
      </c>
      <c r="AJ763" s="22">
        <f t="shared" si="208"/>
        <v>0.1060792613924736</v>
      </c>
      <c r="AK763" s="22">
        <f t="shared" si="208"/>
        <v>0.1108239332627213</v>
      </c>
      <c r="AL763" s="22">
        <f t="shared" si="208"/>
        <v>0.11560194091270434</v>
      </c>
      <c r="AM763" s="22">
        <f t="shared" si="208"/>
        <v>0.12041539454236301</v>
      </c>
      <c r="AN763" s="22">
        <f t="shared" si="208"/>
        <v>0.12557702538548429</v>
      </c>
      <c r="AO763" s="22">
        <f t="shared" si="208"/>
        <v>0.13044863835431036</v>
      </c>
      <c r="AP763" s="22">
        <f t="shared" si="208"/>
        <v>0.13544772026725932</v>
      </c>
      <c r="AQ763" s="22">
        <f t="shared" si="208"/>
        <v>0.14057905801995602</v>
      </c>
      <c r="AR763" s="22">
        <f t="shared" si="208"/>
        <v>0.14587278061608985</v>
      </c>
      <c r="AS763" s="22">
        <f t="shared" si="208"/>
        <v>0.15122743849971407</v>
      </c>
      <c r="AT763" s="22">
        <f t="shared" si="208"/>
        <v>0.15171257379863487</v>
      </c>
      <c r="AU763" s="22">
        <f t="shared" si="208"/>
        <v>0.15144488773155254</v>
      </c>
      <c r="AV763" s="22">
        <f t="shared" si="208"/>
        <v>0.15138251879389084</v>
      </c>
      <c r="AW763" s="22">
        <f t="shared" si="208"/>
        <v>0.15108571609752861</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73.876723208251562</v>
      </c>
      <c r="V765" s="27">
        <f t="shared" si="209"/>
        <v>74.040669065751914</v>
      </c>
      <c r="W765" s="27">
        <f t="shared" si="209"/>
        <v>74.266043909893696</v>
      </c>
      <c r="X765" s="27">
        <f t="shared" si="209"/>
        <v>74.580343856660463</v>
      </c>
      <c r="Y765" s="27">
        <f t="shared" si="209"/>
        <v>74.897916455465491</v>
      </c>
      <c r="Z765" s="27">
        <f t="shared" si="209"/>
        <v>75.287222414894075</v>
      </c>
      <c r="AA765" s="27">
        <f t="shared" si="209"/>
        <v>75.68724050416894</v>
      </c>
      <c r="AB765" s="27">
        <f t="shared" si="209"/>
        <v>76.143610993817958</v>
      </c>
      <c r="AC765" s="27">
        <f t="shared" si="209"/>
        <v>76.611291552158349</v>
      </c>
      <c r="AD765" s="27">
        <f t="shared" si="209"/>
        <v>77.601002768770869</v>
      </c>
      <c r="AE765" s="27">
        <f t="shared" si="209"/>
        <v>78.581594095116046</v>
      </c>
      <c r="AF765" s="27">
        <f t="shared" si="209"/>
        <v>79.62881692081271</v>
      </c>
      <c r="AG765" s="27">
        <f t="shared" si="209"/>
        <v>80.836060201423422</v>
      </c>
      <c r="AH765" s="27">
        <f t="shared" si="209"/>
        <v>82.003222605586558</v>
      </c>
      <c r="AI765" s="27">
        <f t="shared" si="209"/>
        <v>83.213450218718108</v>
      </c>
      <c r="AJ765" s="27">
        <f t="shared" si="209"/>
        <v>84.531165793549221</v>
      </c>
      <c r="AK765" s="27">
        <f t="shared" si="209"/>
        <v>85.775810334990297</v>
      </c>
      <c r="AL765" s="27">
        <f t="shared" si="209"/>
        <v>87.038161480101522</v>
      </c>
      <c r="AM765" s="27">
        <f t="shared" si="209"/>
        <v>88.318513477619945</v>
      </c>
      <c r="AN765" s="27">
        <f t="shared" si="209"/>
        <v>89.635553402409016</v>
      </c>
      <c r="AO765" s="27">
        <f t="shared" si="209"/>
        <v>90.896293139622713</v>
      </c>
      <c r="AP765" s="27">
        <f t="shared" si="209"/>
        <v>92.195178506334088</v>
      </c>
      <c r="AQ765" s="27">
        <f t="shared" si="209"/>
        <v>93.533316884290031</v>
      </c>
      <c r="AR765" s="27">
        <f t="shared" si="209"/>
        <v>94.917636817884059</v>
      </c>
      <c r="AS765" s="27">
        <f t="shared" si="209"/>
        <v>96.2723090413092</v>
      </c>
      <c r="AT765" s="27">
        <f t="shared" si="209"/>
        <v>96.515384473534752</v>
      </c>
      <c r="AU765" s="27">
        <f t="shared" si="209"/>
        <v>96.588205383617634</v>
      </c>
      <c r="AV765" s="27">
        <f t="shared" si="209"/>
        <v>96.710925003838085</v>
      </c>
      <c r="AW765" s="27">
        <f t="shared" si="209"/>
        <v>96.7819344171361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59.087826225972741</v>
      </c>
      <c r="V766" s="27">
        <f t="shared" si="210"/>
        <v>59.218952836869384</v>
      </c>
      <c r="W766" s="27">
        <f t="shared" si="210"/>
        <v>59.399211368217848</v>
      </c>
      <c r="X766" s="27">
        <f t="shared" si="210"/>
        <v>59.650593668770576</v>
      </c>
      <c r="Y766" s="27">
        <f t="shared" si="210"/>
        <v>59.904593490601144</v>
      </c>
      <c r="Z766" s="27">
        <f t="shared" si="210"/>
        <v>60.215966841779803</v>
      </c>
      <c r="AA766" s="27">
        <f t="shared" si="209"/>
        <v>60.535907931745179</v>
      </c>
      <c r="AB766" s="27">
        <f t="shared" si="209"/>
        <v>60.90092060442462</v>
      </c>
      <c r="AC766" s="27">
        <f t="shared" si="209"/>
        <v>61.274979257277771</v>
      </c>
      <c r="AD766" s="27">
        <f t="shared" si="209"/>
        <v>62.066566672656862</v>
      </c>
      <c r="AE766" s="27">
        <f t="shared" si="209"/>
        <v>62.850859848823454</v>
      </c>
      <c r="AF766" s="27">
        <f t="shared" si="209"/>
        <v>63.688446001233153</v>
      </c>
      <c r="AG766" s="27">
        <f t="shared" si="209"/>
        <v>64.654019162567309</v>
      </c>
      <c r="AH766" s="27">
        <f t="shared" si="209"/>
        <v>65.58753497539341</v>
      </c>
      <c r="AI766" s="27">
        <f t="shared" si="209"/>
        <v>66.555495055282321</v>
      </c>
      <c r="AJ766" s="27">
        <f t="shared" si="209"/>
        <v>67.609425786365179</v>
      </c>
      <c r="AK766" s="27">
        <f t="shared" si="209"/>
        <v>68.604913095276601</v>
      </c>
      <c r="AL766" s="27">
        <f t="shared" si="209"/>
        <v>69.614562438930207</v>
      </c>
      <c r="AM766" s="27">
        <f t="shared" si="209"/>
        <v>70.638609162337076</v>
      </c>
      <c r="AN766" s="27">
        <f t="shared" si="209"/>
        <v>71.691999497331139</v>
      </c>
      <c r="AO766" s="27">
        <f t="shared" si="209"/>
        <v>72.700360010271993</v>
      </c>
      <c r="AP766" s="27">
        <f t="shared" si="209"/>
        <v>73.739230029173001</v>
      </c>
      <c r="AQ766" s="27">
        <f t="shared" si="209"/>
        <v>74.809495256287647</v>
      </c>
      <c r="AR766" s="27">
        <f t="shared" si="209"/>
        <v>75.916697256121566</v>
      </c>
      <c r="AS766" s="27">
        <f t="shared" si="209"/>
        <v>77.000186526554671</v>
      </c>
      <c r="AT766" s="27">
        <f t="shared" si="209"/>
        <v>77.194602281279742</v>
      </c>
      <c r="AU766" s="27">
        <f t="shared" si="209"/>
        <v>77.252845650689409</v>
      </c>
      <c r="AV766" s="27">
        <f t="shared" si="209"/>
        <v>77.350998834523267</v>
      </c>
      <c r="AW766" s="27">
        <f t="shared" si="209"/>
        <v>77.407793338815736</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26.715883242519524</v>
      </c>
      <c r="V767" s="27">
        <f t="shared" si="209"/>
        <v>26.77517063639495</v>
      </c>
      <c r="W767" s="27">
        <f t="shared" si="209"/>
        <v>26.856672464852075</v>
      </c>
      <c r="X767" s="27">
        <f t="shared" si="209"/>
        <v>26.970332090188752</v>
      </c>
      <c r="Y767" s="27">
        <f t="shared" si="209"/>
        <v>27.085175197763814</v>
      </c>
      <c r="Z767" s="27">
        <f t="shared" si="209"/>
        <v>27.225959088900844</v>
      </c>
      <c r="AA767" s="27">
        <f t="shared" si="209"/>
        <v>27.370616784909338</v>
      </c>
      <c r="AB767" s="27">
        <f t="shared" si="209"/>
        <v>27.535653080339301</v>
      </c>
      <c r="AC767" s="27">
        <f t="shared" si="209"/>
        <v>27.704779412001269</v>
      </c>
      <c r="AD767" s="27">
        <f t="shared" si="209"/>
        <v>28.062686587070438</v>
      </c>
      <c r="AE767" s="27">
        <f t="shared" si="209"/>
        <v>28.417295755501161</v>
      </c>
      <c r="AF767" s="27">
        <f t="shared" si="209"/>
        <v>28.796000732187089</v>
      </c>
      <c r="AG767" s="27">
        <f t="shared" si="209"/>
        <v>29.232573567709242</v>
      </c>
      <c r="AH767" s="27">
        <f t="shared" si="209"/>
        <v>29.654652040610408</v>
      </c>
      <c r="AI767" s="27">
        <f t="shared" si="209"/>
        <v>30.092304093993366</v>
      </c>
      <c r="AJ767" s="27">
        <f t="shared" si="209"/>
        <v>30.568826791742165</v>
      </c>
      <c r="AK767" s="27">
        <f t="shared" si="209"/>
        <v>31.018924966154231</v>
      </c>
      <c r="AL767" s="27">
        <f t="shared" si="209"/>
        <v>31.475426342220747</v>
      </c>
      <c r="AM767" s="27">
        <f t="shared" si="209"/>
        <v>31.938437328490483</v>
      </c>
      <c r="AN767" s="27">
        <f t="shared" si="209"/>
        <v>32.414715692342867</v>
      </c>
      <c r="AO767" s="27">
        <f t="shared" si="209"/>
        <v>32.870634338377833</v>
      </c>
      <c r="AP767" s="27">
        <f t="shared" si="209"/>
        <v>33.340347507770311</v>
      </c>
      <c r="AQ767" s="27">
        <f t="shared" si="209"/>
        <v>33.824255660640468</v>
      </c>
      <c r="AR767" s="27">
        <f t="shared" si="209"/>
        <v>34.324864351850792</v>
      </c>
      <c r="AS767" s="27">
        <f t="shared" si="209"/>
        <v>34.814751604306352</v>
      </c>
      <c r="AT767" s="27">
        <f t="shared" si="209"/>
        <v>34.902654459014151</v>
      </c>
      <c r="AU767" s="27">
        <f t="shared" si="209"/>
        <v>34.928988530788068</v>
      </c>
      <c r="AV767" s="27">
        <f t="shared" si="209"/>
        <v>34.97336736762594</v>
      </c>
      <c r="AW767" s="27">
        <f t="shared" si="209"/>
        <v>34.999046351646967</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376.56908709508394</v>
      </c>
      <c r="V768" s="27">
        <f t="shared" si="209"/>
        <v>372.46238388910166</v>
      </c>
      <c r="W768" s="27">
        <f t="shared" si="209"/>
        <v>369.19835438189159</v>
      </c>
      <c r="X768" s="27">
        <f t="shared" si="209"/>
        <v>367.15852565232717</v>
      </c>
      <c r="Y768" s="27">
        <f t="shared" si="209"/>
        <v>365.77233606789594</v>
      </c>
      <c r="Z768" s="27">
        <f t="shared" si="209"/>
        <v>365.28800496878733</v>
      </c>
      <c r="AA768" s="27">
        <f t="shared" si="209"/>
        <v>364.79448288934998</v>
      </c>
      <c r="AB768" s="27">
        <f t="shared" si="209"/>
        <v>364.93981116083995</v>
      </c>
      <c r="AC768" s="27">
        <f t="shared" si="209"/>
        <v>365.07081448758817</v>
      </c>
      <c r="AD768" s="27">
        <f t="shared" si="209"/>
        <v>369.62572847210271</v>
      </c>
      <c r="AE768" s="27">
        <f t="shared" si="209"/>
        <v>373.50484081903051</v>
      </c>
      <c r="AF768" s="27">
        <f t="shared" si="209"/>
        <v>377.71816225248864</v>
      </c>
      <c r="AG768" s="27">
        <f t="shared" si="209"/>
        <v>383.40617142251222</v>
      </c>
      <c r="AH768" s="27">
        <f t="shared" si="209"/>
        <v>387.96202749973008</v>
      </c>
      <c r="AI768" s="27">
        <f t="shared" si="209"/>
        <v>392.90821206239889</v>
      </c>
      <c r="AJ768" s="27">
        <f t="shared" si="209"/>
        <v>398.49996317910995</v>
      </c>
      <c r="AK768" s="27">
        <f t="shared" si="209"/>
        <v>402.58111869331231</v>
      </c>
      <c r="AL768" s="27">
        <f t="shared" si="209"/>
        <v>406.24940685277727</v>
      </c>
      <c r="AM768" s="27">
        <f t="shared" si="209"/>
        <v>409.5076035742585</v>
      </c>
      <c r="AN768" s="27">
        <f t="shared" si="209"/>
        <v>415.0428351905843</v>
      </c>
      <c r="AO768" s="27">
        <f t="shared" si="209"/>
        <v>419.47670021667324</v>
      </c>
      <c r="AP768" s="27">
        <f t="shared" si="209"/>
        <v>423.82877417403472</v>
      </c>
      <c r="AQ768" s="27">
        <f t="shared" si="209"/>
        <v>428.09588948492228</v>
      </c>
      <c r="AR768" s="27">
        <f t="shared" si="209"/>
        <v>432.33146139812055</v>
      </c>
      <c r="AS768" s="27">
        <f t="shared" si="209"/>
        <v>436.13377892906044</v>
      </c>
      <c r="AT768" s="27">
        <f t="shared" si="209"/>
        <v>428.95463145502129</v>
      </c>
      <c r="AU768" s="27">
        <f t="shared" si="209"/>
        <v>420.18276886789494</v>
      </c>
      <c r="AV768" s="27">
        <f t="shared" si="209"/>
        <v>411.91216693379607</v>
      </c>
      <c r="AW768" s="27">
        <f t="shared" si="209"/>
        <v>403.21599549203847</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265.17209211682933</v>
      </c>
      <c r="V769" s="27">
        <f t="shared" si="209"/>
        <v>262.28023742627624</v>
      </c>
      <c r="W769" s="27">
        <f t="shared" si="209"/>
        <v>259.98177596775662</v>
      </c>
      <c r="X769" s="27">
        <f t="shared" si="209"/>
        <v>258.54537114772415</v>
      </c>
      <c r="Y769" s="27">
        <f t="shared" si="209"/>
        <v>257.56924537221306</v>
      </c>
      <c r="Z769" s="27">
        <f t="shared" si="209"/>
        <v>257.22818952023488</v>
      </c>
      <c r="AA769" s="27">
        <f t="shared" si="209"/>
        <v>256.88066157172534</v>
      </c>
      <c r="AB769" s="27">
        <f t="shared" si="209"/>
        <v>256.98299870750037</v>
      </c>
      <c r="AC769" s="27">
        <f t="shared" si="209"/>
        <v>257.07524851615051</v>
      </c>
      <c r="AD769" s="27">
        <f t="shared" si="209"/>
        <v>260.28272388276486</v>
      </c>
      <c r="AE769" s="27">
        <f t="shared" si="209"/>
        <v>263.01431384020424</v>
      </c>
      <c r="AF769" s="27">
        <f t="shared" si="209"/>
        <v>265.98124686141824</v>
      </c>
      <c r="AG769" s="27">
        <f t="shared" si="209"/>
        <v>269.98662420991513</v>
      </c>
      <c r="AH769" s="27">
        <f t="shared" si="209"/>
        <v>273.1947629785497</v>
      </c>
      <c r="AI769" s="27">
        <f t="shared" si="209"/>
        <v>276.67776292046386</v>
      </c>
      <c r="AJ769" s="27">
        <f t="shared" si="209"/>
        <v>280.61535735672862</v>
      </c>
      <c r="AK769" s="27">
        <f t="shared" si="209"/>
        <v>283.48922189591178</v>
      </c>
      <c r="AL769" s="27">
        <f t="shared" si="209"/>
        <v>286.07235386045124</v>
      </c>
      <c r="AM769" s="27">
        <f t="shared" si="209"/>
        <v>288.36670799299111</v>
      </c>
      <c r="AN769" s="27">
        <f t="shared" si="209"/>
        <v>292.26450257664931</v>
      </c>
      <c r="AO769" s="27">
        <f t="shared" si="209"/>
        <v>295.38673779303809</v>
      </c>
      <c r="AP769" s="27">
        <f t="shared" si="209"/>
        <v>298.45137744581257</v>
      </c>
      <c r="AQ769" s="27">
        <f t="shared" si="209"/>
        <v>301.45619099283141</v>
      </c>
      <c r="AR769" s="27">
        <f t="shared" si="209"/>
        <v>304.43879233750965</v>
      </c>
      <c r="AS769" s="27">
        <f t="shared" si="209"/>
        <v>307.11630498824201</v>
      </c>
      <c r="AT769" s="27">
        <f t="shared" si="209"/>
        <v>302.06089916618765</v>
      </c>
      <c r="AU769" s="27">
        <f t="shared" si="209"/>
        <v>295.8839366015406</v>
      </c>
      <c r="AV769" s="27">
        <f t="shared" si="209"/>
        <v>290.05995132742089</v>
      </c>
      <c r="AW769" s="27">
        <f t="shared" si="209"/>
        <v>283.93628888766449</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37.582312554635628</v>
      </c>
      <c r="V770" s="27">
        <f t="shared" si="209"/>
        <v>38.044515941848587</v>
      </c>
      <c r="W770" s="27">
        <f t="shared" si="209"/>
        <v>38.58540103663951</v>
      </c>
      <c r="X770" s="27">
        <f t="shared" si="209"/>
        <v>39.252125189778084</v>
      </c>
      <c r="Y770" s="27">
        <f t="shared" si="209"/>
        <v>39.991558909186935</v>
      </c>
      <c r="Z770" s="27">
        <f t="shared" si="209"/>
        <v>40.836693799260921</v>
      </c>
      <c r="AA770" s="27">
        <f t="shared" si="209"/>
        <v>41.690616221228382</v>
      </c>
      <c r="AB770" s="27">
        <f t="shared" si="209"/>
        <v>42.629498174962116</v>
      </c>
      <c r="AC770" s="27">
        <f t="shared" si="209"/>
        <v>43.580814075566131</v>
      </c>
      <c r="AD770" s="27">
        <f t="shared" si="209"/>
        <v>45.587853046014203</v>
      </c>
      <c r="AE770" s="27">
        <f t="shared" si="209"/>
        <v>47.596895474697625</v>
      </c>
      <c r="AF770" s="27">
        <f t="shared" si="209"/>
        <v>49.737204574121748</v>
      </c>
      <c r="AG770" s="27">
        <f t="shared" si="209"/>
        <v>52.173288387338303</v>
      </c>
      <c r="AH770" s="27">
        <f t="shared" si="209"/>
        <v>54.564124756839867</v>
      </c>
      <c r="AI770" s="27">
        <f t="shared" si="209"/>
        <v>57.121544323193469</v>
      </c>
      <c r="AJ770" s="27">
        <f t="shared" si="209"/>
        <v>59.896129174497808</v>
      </c>
      <c r="AK770" s="27">
        <f t="shared" si="209"/>
        <v>62.569853355809485</v>
      </c>
      <c r="AL770" s="27">
        <f t="shared" si="209"/>
        <v>65.303181217361953</v>
      </c>
      <c r="AM770" s="27">
        <f t="shared" si="209"/>
        <v>68.097500432512263</v>
      </c>
      <c r="AN770" s="27">
        <f t="shared" si="209"/>
        <v>70.965318596941216</v>
      </c>
      <c r="AO770" s="27">
        <f t="shared" si="209"/>
        <v>73.754124007596189</v>
      </c>
      <c r="AP770" s="27">
        <f t="shared" si="209"/>
        <v>76.637390183613689</v>
      </c>
      <c r="AQ770" s="27">
        <f t="shared" si="209"/>
        <v>79.61870213749269</v>
      </c>
      <c r="AR770" s="27">
        <f t="shared" si="209"/>
        <v>82.712669612276756</v>
      </c>
      <c r="AS770" s="27">
        <f t="shared" si="209"/>
        <v>85.845782288894128</v>
      </c>
      <c r="AT770" s="27">
        <f t="shared" si="209"/>
        <v>86.880654122435288</v>
      </c>
      <c r="AU770" s="27">
        <f t="shared" si="209"/>
        <v>87.586373007998162</v>
      </c>
      <c r="AV770" s="27">
        <f t="shared" si="209"/>
        <v>88.383131077986945</v>
      </c>
      <c r="AW770" s="27">
        <f t="shared" si="209"/>
        <v>89.074780909545012</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135.69863198492428</v>
      </c>
      <c r="V771" s="27">
        <f t="shared" si="209"/>
        <v>135.94576577072075</v>
      </c>
      <c r="W771" s="27">
        <f t="shared" si="209"/>
        <v>136.2242466737209</v>
      </c>
      <c r="X771" s="27">
        <f t="shared" si="209"/>
        <v>136.53346429206556</v>
      </c>
      <c r="Y771" s="27">
        <f t="shared" si="209"/>
        <v>136.72040495872454</v>
      </c>
      <c r="Z771" s="27">
        <f t="shared" si="209"/>
        <v>136.9332551756487</v>
      </c>
      <c r="AA771" s="27">
        <f t="shared" si="209"/>
        <v>137.16876822231416</v>
      </c>
      <c r="AB771" s="27">
        <f t="shared" si="209"/>
        <v>137.42745391107232</v>
      </c>
      <c r="AC771" s="27">
        <f t="shared" si="209"/>
        <v>137.70683429171382</v>
      </c>
      <c r="AD771" s="27">
        <f t="shared" si="209"/>
        <v>137.9035030929266</v>
      </c>
      <c r="AE771" s="27">
        <f t="shared" si="209"/>
        <v>138.11741668331635</v>
      </c>
      <c r="AF771" s="27">
        <f t="shared" si="209"/>
        <v>138.35041118901219</v>
      </c>
      <c r="AG771" s="27">
        <f t="shared" si="209"/>
        <v>138.60498686219583</v>
      </c>
      <c r="AH771" s="27">
        <f t="shared" si="209"/>
        <v>138.87370828760922</v>
      </c>
      <c r="AI771" s="27">
        <f t="shared" si="209"/>
        <v>139.04556264387452</v>
      </c>
      <c r="AJ771" s="27">
        <f t="shared" si="209"/>
        <v>139.23460890977901</v>
      </c>
      <c r="AK771" s="27">
        <f t="shared" si="209"/>
        <v>139.43419003394197</v>
      </c>
      <c r="AL771" s="27">
        <f t="shared" si="209"/>
        <v>139.64692366243801</v>
      </c>
      <c r="AM771" s="27">
        <f t="shared" si="209"/>
        <v>139.87238335659342</v>
      </c>
      <c r="AN771" s="27">
        <f t="shared" si="209"/>
        <v>140.0053158430886</v>
      </c>
      <c r="AO771" s="27">
        <f t="shared" si="209"/>
        <v>140.14700550663002</v>
      </c>
      <c r="AP771" s="27">
        <f t="shared" si="209"/>
        <v>140.30029243321798</v>
      </c>
      <c r="AQ771" s="27">
        <f t="shared" si="209"/>
        <v>140.46486746073157</v>
      </c>
      <c r="AR771" s="27">
        <f t="shared" si="209"/>
        <v>140.64064251649052</v>
      </c>
      <c r="AS771" s="27">
        <f t="shared" si="209"/>
        <v>140.71820881698258</v>
      </c>
      <c r="AT771" s="27">
        <f t="shared" si="209"/>
        <v>140.76655833429544</v>
      </c>
      <c r="AU771" s="27">
        <f t="shared" si="209"/>
        <v>140.81740004245174</v>
      </c>
      <c r="AV771" s="27">
        <f t="shared" si="209"/>
        <v>140.87794712728416</v>
      </c>
      <c r="AW771" s="27">
        <f t="shared" si="209"/>
        <v>140.94449838903819</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14.706178596941838</v>
      </c>
      <c r="V772" s="27">
        <f t="shared" si="211"/>
        <v>14.732961428412569</v>
      </c>
      <c r="W772" s="27">
        <f t="shared" si="211"/>
        <v>14.763141466600519</v>
      </c>
      <c r="X772" s="27">
        <f t="shared" si="211"/>
        <v>14.796652559926818</v>
      </c>
      <c r="Y772" s="27">
        <f t="shared" si="211"/>
        <v>14.816912033369588</v>
      </c>
      <c r="Z772" s="27">
        <f t="shared" si="211"/>
        <v>14.839979423649774</v>
      </c>
      <c r="AA772" s="27">
        <f t="shared" si="211"/>
        <v>14.86550287127419</v>
      </c>
      <c r="AB772" s="27">
        <f t="shared" si="211"/>
        <v>14.893537626552881</v>
      </c>
      <c r="AC772" s="27">
        <f t="shared" si="211"/>
        <v>14.923815144565388</v>
      </c>
      <c r="AD772" s="27">
        <f t="shared" si="211"/>
        <v>14.945128893073939</v>
      </c>
      <c r="AE772" s="27">
        <f t="shared" si="211"/>
        <v>14.968311525194611</v>
      </c>
      <c r="AF772" s="27">
        <f t="shared" si="211"/>
        <v>14.993562028922975</v>
      </c>
      <c r="AG772" s="27">
        <f t="shared" si="211"/>
        <v>15.021151366129347</v>
      </c>
      <c r="AH772" s="27">
        <f t="shared" si="211"/>
        <v>15.050273732487415</v>
      </c>
      <c r="AI772" s="27">
        <f t="shared" si="211"/>
        <v>15.068898244900929</v>
      </c>
      <c r="AJ772" s="27">
        <f t="shared" si="211"/>
        <v>15.089385910169254</v>
      </c>
      <c r="AK772" s="27">
        <f t="shared" si="211"/>
        <v>15.111015278229832</v>
      </c>
      <c r="AL772" s="27">
        <f t="shared" si="211"/>
        <v>15.134070033377146</v>
      </c>
      <c r="AM772" s="27">
        <f t="shared" si="211"/>
        <v>15.158503960824772</v>
      </c>
      <c r="AN772" s="27">
        <f t="shared" si="211"/>
        <v>15.172910361678914</v>
      </c>
      <c r="AO772" s="27">
        <f t="shared" si="211"/>
        <v>15.188265811228414</v>
      </c>
      <c r="AP772" s="27">
        <f t="shared" si="211"/>
        <v>15.204878100431365</v>
      </c>
      <c r="AQ772" s="27">
        <f t="shared" si="211"/>
        <v>15.222713724208921</v>
      </c>
      <c r="AR772" s="27">
        <f t="shared" si="211"/>
        <v>15.241763137788604</v>
      </c>
      <c r="AS772" s="27">
        <f t="shared" si="211"/>
        <v>15.250169293778942</v>
      </c>
      <c r="AT772" s="27">
        <f t="shared" si="211"/>
        <v>15.255409115480001</v>
      </c>
      <c r="AU772" s="27">
        <f t="shared" si="211"/>
        <v>15.260919025413383</v>
      </c>
      <c r="AV772" s="27">
        <f t="shared" si="211"/>
        <v>15.267480744054501</v>
      </c>
      <c r="AW772" s="27">
        <f t="shared" si="211"/>
        <v>15.274693158261561</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15.836418666562725</v>
      </c>
      <c r="V773" s="27">
        <f t="shared" si="211"/>
        <v>15.88688864853628</v>
      </c>
      <c r="W773" s="27">
        <f t="shared" si="211"/>
        <v>15.941723672747123</v>
      </c>
      <c r="X773" s="27">
        <f t="shared" si="211"/>
        <v>16.000865979081482</v>
      </c>
      <c r="Y773" s="27">
        <f t="shared" si="211"/>
        <v>16.037695179784158</v>
      </c>
      <c r="Z773" s="27">
        <f t="shared" si="211"/>
        <v>16.078188827415136</v>
      </c>
      <c r="AA773" s="27">
        <f t="shared" si="211"/>
        <v>16.12181436837983</v>
      </c>
      <c r="AB773" s="27">
        <f t="shared" si="211"/>
        <v>16.168689512967049</v>
      </c>
      <c r="AC773" s="27">
        <f t="shared" si="211"/>
        <v>16.218410813440247</v>
      </c>
      <c r="AD773" s="27">
        <f t="shared" si="211"/>
        <v>16.253177021124422</v>
      </c>
      <c r="AE773" s="27">
        <f t="shared" si="211"/>
        <v>16.290312155009993</v>
      </c>
      <c r="AF773" s="27">
        <f t="shared" si="211"/>
        <v>16.330150142599646</v>
      </c>
      <c r="AG773" s="27">
        <f t="shared" si="211"/>
        <v>16.37313367858096</v>
      </c>
      <c r="AH773" s="27">
        <f t="shared" si="211"/>
        <v>16.41800084580008</v>
      </c>
      <c r="AI773" s="27">
        <f t="shared" si="211"/>
        <v>16.445818179481908</v>
      </c>
      <c r="AJ773" s="27">
        <f t="shared" si="211"/>
        <v>16.47613732990494</v>
      </c>
      <c r="AK773" s="27">
        <f t="shared" si="211"/>
        <v>16.507833118302425</v>
      </c>
      <c r="AL773" s="27">
        <f t="shared" si="211"/>
        <v>16.541361654231032</v>
      </c>
      <c r="AM773" s="27">
        <f t="shared" si="211"/>
        <v>16.576658742106037</v>
      </c>
      <c r="AN773" s="27">
        <f t="shared" si="211"/>
        <v>16.595928941495487</v>
      </c>
      <c r="AO773" s="27">
        <f t="shared" si="211"/>
        <v>16.616373205685701</v>
      </c>
      <c r="AP773" s="27">
        <f t="shared" si="211"/>
        <v>16.63847772333439</v>
      </c>
      <c r="AQ773" s="27">
        <f t="shared" si="211"/>
        <v>16.662194659426483</v>
      </c>
      <c r="AR773" s="27">
        <f t="shared" si="211"/>
        <v>16.687512973153691</v>
      </c>
      <c r="AS773" s="27">
        <f t="shared" si="211"/>
        <v>16.6960867048216</v>
      </c>
      <c r="AT773" s="27">
        <f t="shared" si="211"/>
        <v>16.699560298273521</v>
      </c>
      <c r="AU773" s="27">
        <f t="shared" si="211"/>
        <v>16.703268144959758</v>
      </c>
      <c r="AV773" s="27">
        <f t="shared" si="211"/>
        <v>16.708421153561527</v>
      </c>
      <c r="AW773" s="27">
        <f t="shared" si="211"/>
        <v>16.71440335539873</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23.43627516326238</v>
      </c>
      <c r="V774" s="27">
        <f t="shared" si="211"/>
        <v>23.510965559489058</v>
      </c>
      <c r="W774" s="27">
        <f t="shared" si="211"/>
        <v>23.592115770470972</v>
      </c>
      <c r="X774" s="27">
        <f t="shared" si="211"/>
        <v>23.679640317164633</v>
      </c>
      <c r="Y774" s="27">
        <f t="shared" si="211"/>
        <v>23.734143756350253</v>
      </c>
      <c r="Z774" s="27">
        <f t="shared" si="211"/>
        <v>23.794070201099252</v>
      </c>
      <c r="AA774" s="27">
        <f t="shared" si="211"/>
        <v>23.858631526719762</v>
      </c>
      <c r="AB774" s="27">
        <f t="shared" si="211"/>
        <v>23.928001932364783</v>
      </c>
      <c r="AC774" s="27">
        <f t="shared" si="211"/>
        <v>24.001584356768948</v>
      </c>
      <c r="AD774" s="27">
        <f t="shared" si="211"/>
        <v>24.053034777904244</v>
      </c>
      <c r="AE774" s="27">
        <f t="shared" si="211"/>
        <v>24.107990966818623</v>
      </c>
      <c r="AF774" s="27">
        <f t="shared" si="211"/>
        <v>24.166947101962553</v>
      </c>
      <c r="AG774" s="27">
        <f t="shared" si="211"/>
        <v>24.230558326063051</v>
      </c>
      <c r="AH774" s="27">
        <f t="shared" si="211"/>
        <v>24.296957131176967</v>
      </c>
      <c r="AI774" s="27">
        <f t="shared" si="211"/>
        <v>24.338123931588228</v>
      </c>
      <c r="AJ774" s="27">
        <f t="shared" si="211"/>
        <v>24.382993164145894</v>
      </c>
      <c r="AK774" s="27">
        <f t="shared" si="211"/>
        <v>24.429899679693399</v>
      </c>
      <c r="AL774" s="27">
        <f t="shared" si="211"/>
        <v>24.479518473587959</v>
      </c>
      <c r="AM774" s="27">
        <f t="shared" si="211"/>
        <v>24.531754542949216</v>
      </c>
      <c r="AN774" s="27">
        <f t="shared" si="211"/>
        <v>24.560272461353055</v>
      </c>
      <c r="AO774" s="27">
        <f t="shared" si="211"/>
        <v>24.590527875229174</v>
      </c>
      <c r="AP774" s="27">
        <f t="shared" si="211"/>
        <v>24.623240293918865</v>
      </c>
      <c r="AQ774" s="27">
        <f t="shared" si="211"/>
        <v>24.658338926506637</v>
      </c>
      <c r="AR774" s="27">
        <f t="shared" si="211"/>
        <v>24.695807433728753</v>
      </c>
      <c r="AS774" s="27">
        <f t="shared" si="211"/>
        <v>24.708495677123668</v>
      </c>
      <c r="AT774" s="27">
        <f t="shared" si="211"/>
        <v>24.713636239119321</v>
      </c>
      <c r="AU774" s="27">
        <f t="shared" si="211"/>
        <v>24.719123471872599</v>
      </c>
      <c r="AV774" s="27">
        <f t="shared" si="211"/>
        <v>24.726749396019503</v>
      </c>
      <c r="AW774" s="27">
        <f t="shared" si="211"/>
        <v>24.735602441098116</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5.3670416140303319</v>
      </c>
      <c r="V775" s="27">
        <f t="shared" si="211"/>
        <v>5.3576298681658461</v>
      </c>
      <c r="W775" s="27">
        <f t="shared" si="211"/>
        <v>5.3535558449918694</v>
      </c>
      <c r="X775" s="27">
        <f t="shared" si="211"/>
        <v>5.3579435754803217</v>
      </c>
      <c r="Y775" s="27">
        <f t="shared" si="211"/>
        <v>5.3719044351814391</v>
      </c>
      <c r="Z775" s="27">
        <f t="shared" si="211"/>
        <v>5.3923871539920745</v>
      </c>
      <c r="AA775" s="27">
        <f t="shared" si="211"/>
        <v>5.412504134465423</v>
      </c>
      <c r="AB775" s="27">
        <f t="shared" si="211"/>
        <v>5.4374045660235923</v>
      </c>
      <c r="AC775" s="27">
        <f t="shared" si="211"/>
        <v>5.4620542784680026</v>
      </c>
      <c r="AD775" s="27">
        <f t="shared" si="211"/>
        <v>5.5517072396840428</v>
      </c>
      <c r="AE775" s="27">
        <f t="shared" si="211"/>
        <v>5.6385317150449907</v>
      </c>
      <c r="AF775" s="27">
        <f t="shared" si="211"/>
        <v>5.7308781549814016</v>
      </c>
      <c r="AG775" s="27">
        <f t="shared" si="211"/>
        <v>5.8388735079295362</v>
      </c>
      <c r="AH775" s="27">
        <f t="shared" si="211"/>
        <v>5.9405681058944593</v>
      </c>
      <c r="AI775" s="27">
        <f t="shared" si="211"/>
        <v>6.0538009650149478</v>
      </c>
      <c r="AJ775" s="27">
        <f t="shared" si="211"/>
        <v>6.1769873137872864</v>
      </c>
      <c r="AK775" s="27">
        <f t="shared" si="211"/>
        <v>6.2906062341580098</v>
      </c>
      <c r="AL775" s="27">
        <f t="shared" si="211"/>
        <v>6.4044812802741458</v>
      </c>
      <c r="AM775" s="27">
        <f t="shared" si="211"/>
        <v>6.5186371674639778</v>
      </c>
      <c r="AN775" s="27">
        <f t="shared" si="211"/>
        <v>6.6437322760306987</v>
      </c>
      <c r="AO775" s="27">
        <f t="shared" si="211"/>
        <v>6.7614570573206318</v>
      </c>
      <c r="AP775" s="27">
        <f t="shared" si="211"/>
        <v>6.8818657820794353</v>
      </c>
      <c r="AQ775" s="27">
        <f t="shared" si="211"/>
        <v>7.0050487995947819</v>
      </c>
      <c r="AR775" s="27">
        <f t="shared" si="211"/>
        <v>7.1317062524287902</v>
      </c>
      <c r="AS775" s="27">
        <f t="shared" si="211"/>
        <v>7.2631842870087659</v>
      </c>
      <c r="AT775" s="27">
        <f t="shared" si="211"/>
        <v>7.2770448226057587</v>
      </c>
      <c r="AU775" s="27">
        <f t="shared" si="211"/>
        <v>7.2724625815111343</v>
      </c>
      <c r="AV775" s="27">
        <f t="shared" si="211"/>
        <v>7.2725482112248425</v>
      </c>
      <c r="AW775" s="27">
        <f t="shared" si="211"/>
        <v>7.2667047441079857</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1.5396663284052376</v>
      </c>
      <c r="V777" s="27">
        <f t="shared" si="211"/>
        <v>1.51689353697647</v>
      </c>
      <c r="W777" s="27">
        <f t="shared" si="211"/>
        <v>1.4979556416410036</v>
      </c>
      <c r="X777" s="27">
        <f t="shared" si="211"/>
        <v>1.4844138827224946</v>
      </c>
      <c r="Y777" s="27">
        <f t="shared" si="211"/>
        <v>1.4743763570843096</v>
      </c>
      <c r="Z777" s="27">
        <f t="shared" si="211"/>
        <v>1.4683108531694369</v>
      </c>
      <c r="AA777" s="27">
        <f t="shared" si="211"/>
        <v>1.4623928273992073</v>
      </c>
      <c r="AB777" s="27">
        <f t="shared" si="211"/>
        <v>1.4593112651239024</v>
      </c>
      <c r="AC777" s="27">
        <f t="shared" si="211"/>
        <v>1.4563311688613767</v>
      </c>
      <c r="AD777" s="27">
        <f t="shared" si="211"/>
        <v>1.4852993659939229</v>
      </c>
      <c r="AE777" s="27">
        <f t="shared" si="211"/>
        <v>1.512262925257895</v>
      </c>
      <c r="AF777" s="27">
        <f t="shared" si="211"/>
        <v>1.5414902996853208</v>
      </c>
      <c r="AG777" s="27">
        <f t="shared" si="211"/>
        <v>1.5779487196155533</v>
      </c>
      <c r="AH777" s="27">
        <f t="shared" si="211"/>
        <v>1.610560772525768</v>
      </c>
      <c r="AI777" s="27">
        <f t="shared" si="211"/>
        <v>1.6462447396919304</v>
      </c>
      <c r="AJ777" s="27">
        <f t="shared" si="211"/>
        <v>1.6858688293692288</v>
      </c>
      <c r="AK777" s="27">
        <f t="shared" si="211"/>
        <v>1.7199812284730804</v>
      </c>
      <c r="AL777" s="27">
        <f t="shared" si="211"/>
        <v>1.7533814663965785</v>
      </c>
      <c r="AM777" s="27">
        <f t="shared" si="211"/>
        <v>1.7860886957938682</v>
      </c>
      <c r="AN777" s="27">
        <f t="shared" si="211"/>
        <v>1.8210713028547756</v>
      </c>
      <c r="AO777" s="27">
        <f t="shared" si="211"/>
        <v>1.8517078328467715</v>
      </c>
      <c r="AP777" s="27">
        <f t="shared" si="211"/>
        <v>1.8826456224612003</v>
      </c>
      <c r="AQ777" s="27">
        <f t="shared" si="211"/>
        <v>1.9138919194152015</v>
      </c>
      <c r="AR777" s="27">
        <f t="shared" si="211"/>
        <v>1.9457193309630603</v>
      </c>
      <c r="AS777" s="27">
        <f t="shared" si="211"/>
        <v>1.9765500584418627</v>
      </c>
      <c r="AT777" s="27">
        <f t="shared" si="211"/>
        <v>1.9561765524892059</v>
      </c>
      <c r="AU777" s="27">
        <f t="shared" si="211"/>
        <v>1.9283007797519205</v>
      </c>
      <c r="AV777" s="27">
        <f t="shared" si="211"/>
        <v>1.90280445465309</v>
      </c>
      <c r="AW777" s="27">
        <f t="shared" si="211"/>
        <v>1.8752504962421104</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0.21333866791427153</v>
      </c>
      <c r="V778" s="27">
        <f t="shared" si="211"/>
        <v>0.21018323293561936</v>
      </c>
      <c r="W778" s="27">
        <f t="shared" si="211"/>
        <v>0.20755916739009747</v>
      </c>
      <c r="X778" s="27">
        <f t="shared" si="211"/>
        <v>0.20568279927345287</v>
      </c>
      <c r="Y778" s="27">
        <f t="shared" si="211"/>
        <v>0.20429198341335428</v>
      </c>
      <c r="Z778" s="27">
        <f t="shared" si="211"/>
        <v>0.20345153733646434</v>
      </c>
      <c r="AA778" s="27">
        <f t="shared" si="211"/>
        <v>0.20263152607089951</v>
      </c>
      <c r="AB778" s="27">
        <f t="shared" si="211"/>
        <v>0.20220453979551004</v>
      </c>
      <c r="AC778" s="27">
        <f t="shared" si="211"/>
        <v>0.20179161281569999</v>
      </c>
      <c r="AD778" s="27">
        <f t="shared" si="211"/>
        <v>0.20580549327416048</v>
      </c>
      <c r="AE778" s="27">
        <f t="shared" si="211"/>
        <v>0.20954160785267542</v>
      </c>
      <c r="AF778" s="27">
        <f t="shared" si="211"/>
        <v>0.2135914003381921</v>
      </c>
      <c r="AG778" s="27">
        <f t="shared" si="211"/>
        <v>0.21864313823664394</v>
      </c>
      <c r="AH778" s="27">
        <f t="shared" si="211"/>
        <v>0.22316191727172319</v>
      </c>
      <c r="AI778" s="27">
        <f t="shared" si="211"/>
        <v>0.2281063457369549</v>
      </c>
      <c r="AJ778" s="27">
        <f t="shared" si="211"/>
        <v>0.23359672397873038</v>
      </c>
      <c r="AK778" s="27">
        <f t="shared" si="211"/>
        <v>0.23832339341996808</v>
      </c>
      <c r="AL778" s="27">
        <f t="shared" si="211"/>
        <v>0.24295138465102878</v>
      </c>
      <c r="AM778" s="27">
        <f t="shared" si="211"/>
        <v>0.24748335149478745</v>
      </c>
      <c r="AN778" s="27">
        <f t="shared" si="211"/>
        <v>0.25233059836435606</v>
      </c>
      <c r="AO778" s="27">
        <f t="shared" si="211"/>
        <v>0.25657564573431302</v>
      </c>
      <c r="AP778" s="27">
        <f t="shared" si="211"/>
        <v>0.260862436127002</v>
      </c>
      <c r="AQ778" s="27">
        <f t="shared" ref="AQ778:AW778" si="212">AQ1392</f>
        <v>0.26519197379788484</v>
      </c>
      <c r="AR778" s="27">
        <f t="shared" si="212"/>
        <v>0.26960203165101232</v>
      </c>
      <c r="AS778" s="27">
        <f t="shared" si="212"/>
        <v>0.2738739873402482</v>
      </c>
      <c r="AT778" s="27">
        <f t="shared" si="212"/>
        <v>0.2710510012552142</v>
      </c>
      <c r="AU778" s="27">
        <f t="shared" si="212"/>
        <v>0.26718848889579078</v>
      </c>
      <c r="AV778" s="27">
        <f t="shared" si="212"/>
        <v>0.26365567666696987</v>
      </c>
      <c r="AW778" s="27">
        <f t="shared" si="212"/>
        <v>0.25983775542344156</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7.5172567361532208</v>
      </c>
      <c r="V779" s="93">
        <f>IF('Net zero activities &amp; levers'!$C$10="Off",'Activity data'!AO5*EF!$H18*kgtoGg,IF('Net zero activities &amp; levers'!$C$10="On",'Net zero Activity data'!AO5*'Net zero supporting data'!M190*kgtoGg,"ERROR"))</f>
        <v>7.5339388932405713</v>
      </c>
      <c r="W779" s="93">
        <f>IF('Net zero activities &amp; levers'!$C$10="Off",'Activity data'!AP5*EF!$H18*kgtoGg,IF('Net zero activities &amp; levers'!$C$10="On",'Net zero Activity data'!AP5*'Net zero supporting data'!N190*kgtoGg,"ERROR"))</f>
        <v>7.556871699295173</v>
      </c>
      <c r="X779" s="93">
        <f>IF('Net zero activities &amp; levers'!$C$10="Off",'Activity data'!AQ5*EF!$H18*kgtoGg,IF('Net zero activities &amp; levers'!$C$10="On",'Net zero Activity data'!AQ5*'Net zero supporting data'!O190*kgtoGg,"ERROR"))</f>
        <v>7.5888529958308224</v>
      </c>
      <c r="Y779" s="93">
        <f>IF('Net zero activities &amp; levers'!$C$10="Off",'Activity data'!AR5*EF!$H18*kgtoGg,IF('Net zero activities &amp; levers'!$C$10="On",'Net zero Activity data'!AR5*'Net zero supporting data'!P190*kgtoGg,"ERROR"))</f>
        <v>7.6211672980076424</v>
      </c>
      <c r="Z779" s="93">
        <f>IF('Net zero activities &amp; levers'!$C$10="Off",'Activity data'!AS5*EF!$H18*kgtoGg,IF('Net zero activities &amp; levers'!$C$10="On",'Net zero Activity data'!AS5*'Net zero supporting data'!Q190*kgtoGg,"ERROR"))</f>
        <v>7.6607807610694723</v>
      </c>
      <c r="AA779" s="93">
        <f>IF('Net zero activities &amp; levers'!$C$10="Off",'Activity data'!AT5*EF!$H18*kgtoGg,IF('Net zero activities &amp; levers'!$C$10="On",'Net zero Activity data'!AT5*'Net zero supporting data'!R190*kgtoGg,"ERROR"))</f>
        <v>7.7014842268648902</v>
      </c>
      <c r="AB779" s="93">
        <f>IF('Net zero activities &amp; levers'!$C$10="Off",'Activity data'!AU5*EF!$H18*kgtoGg,IF('Net zero activities &amp; levers'!$C$10="On",'Net zero Activity data'!AU5*'Net zero supporting data'!S190*kgtoGg,"ERROR"))</f>
        <v>7.7479217783494736</v>
      </c>
      <c r="AC779" s="93">
        <f>IF('Net zero activities &amp; levers'!$C$10="Off",'Activity data'!AV5*EF!$H18*kgtoGg,IF('Net zero activities &amp; levers'!$C$10="On",'Net zero Activity data'!AV5*'Net zero supporting data'!T190*kgtoGg,"ERROR"))</f>
        <v>7.7955101752744698</v>
      </c>
      <c r="AD779" s="93">
        <f>IF('Net zero activities &amp; levers'!$C$10="Off",'Activity data'!AW5*EF!$H18*kgtoGg,IF('Net zero activities &amp; levers'!$C$10="On",'Net zero Activity data'!AW5*'Net zero supporting data'!U190*kgtoGg,"ERROR"))</f>
        <v>7.8962173126085711</v>
      </c>
      <c r="AE779" s="93">
        <f>IF('Net zero activities &amp; levers'!$C$10="Off",'Activity data'!AX5*EF!$H18*kgtoGg,IF('Net zero activities &amp; levers'!$C$10="On",'Net zero Activity data'!AX5*'Net zero supporting data'!V190*kgtoGg,"ERROR"))</f>
        <v>7.995996464055267</v>
      </c>
      <c r="AF779" s="93">
        <f>IF('Net zero activities &amp; levers'!$C$10="Off",'Activity data'!AY5*EF!$H18*kgtoGg,IF('Net zero activities &amp; levers'!$C$10="On",'Net zero Activity data'!AY5*'Net zero supporting data'!W190*kgtoGg,"ERROR"))</f>
        <v>8.1025556412744635</v>
      </c>
      <c r="AG779" s="93">
        <f>IF('Net zero activities &amp; levers'!$C$10="Off",'Activity data'!AZ5*EF!$H18*kgtoGg,IF('Net zero activities &amp; levers'!$C$10="On",'Net zero Activity data'!AZ5*'Net zero supporting data'!X190*kgtoGg,"ERROR"))</f>
        <v>8.2253975499195544</v>
      </c>
      <c r="AH779" s="93">
        <f>IF('Net zero activities &amp; levers'!$C$10="Off",'Activity data'!BA5*EF!$H18*kgtoGg,IF('Net zero activities &amp; levers'!$C$10="On",'Net zero Activity data'!BA5*'Net zero supporting data'!Y190*kgtoGg,"ERROR"))</f>
        <v>8.3441610665436929</v>
      </c>
      <c r="AI779" s="93">
        <f>IF('Net zero activities &amp; levers'!$C$10="Off",'Activity data'!BB5*EF!$H18*kgtoGg,IF('Net zero activities &amp; levers'!$C$10="On",'Net zero Activity data'!BB5*'Net zero supporting data'!Z190*kgtoGg,"ERROR"))</f>
        <v>8.4673066431476602</v>
      </c>
      <c r="AJ779" s="93">
        <f>IF('Net zero activities &amp; levers'!$C$10="Off",'Activity data'!BC5*EF!$H18*kgtoGg,IF('Net zero activities &amp; levers'!$C$10="On",'Net zero Activity data'!BC5*'Net zero supporting data'!AA190*kgtoGg,"ERROR"))</f>
        <v>8.6013895565615393</v>
      </c>
      <c r="AK779" s="93">
        <f>IF('Net zero activities &amp; levers'!$C$10="Off",'Activity data'!BD5*EF!$H18*kgtoGg,IF('Net zero activities &amp; levers'!$C$10="On",'Net zero Activity data'!BD5*'Net zero supporting data'!AB190*kgtoGg,"ERROR"))</f>
        <v>8.7280371954516642</v>
      </c>
      <c r="AL779" s="93">
        <f>IF('Net zero activities &amp; levers'!$C$10="Off",'Activity data'!BE5*EF!$H18*kgtoGg,IF('Net zero activities &amp; levers'!$C$10="On",'Net zero Activity data'!BE5*'Net zero supporting data'!AC190*kgtoGg,"ERROR"))</f>
        <v>8.8564865532044212</v>
      </c>
      <c r="AM779" s="93">
        <f>IF('Net zero activities &amp; levers'!$C$10="Off",'Activity data'!BF5*EF!$H18*kgtoGg,IF('Net zero activities &amp; levers'!$C$10="On",'Net zero Activity data'!BF5*'Net zero supporting data'!AD190*kgtoGg,"ERROR"))</f>
        <v>8.9867675708242913</v>
      </c>
      <c r="AN779" s="93">
        <f>IF('Net zero activities &amp; levers'!$C$10="Off",'Activity data'!BG5*EF!$H18*kgtoGg,IF('Net zero activities &amp; levers'!$C$10="On",'Net zero Activity data'!BG5*'Net zero supporting data'!AE190*kgtoGg,"ERROR"))</f>
        <v>9.1207817341013318</v>
      </c>
      <c r="AO779" s="93">
        <f>IF('Net zero activities &amp; levers'!$C$10="Off",'Activity data'!BH5*EF!$H18*kgtoGg,IF('Net zero activities &amp; levers'!$C$10="On",'Net zero Activity data'!BH5*'Net zero supporting data'!AF190*kgtoGg,"ERROR"))</f>
        <v>9.2490671245536156</v>
      </c>
      <c r="AP779" s="93">
        <f>IF('Net zero activities &amp; levers'!$C$10="Off",'Activity data'!BI5*EF!$H18*kgtoGg,IF('Net zero activities &amp; levers'!$C$10="On",'Net zero Activity data'!BI5*'Net zero supporting data'!AG190*kgtoGg,"ERROR"))</f>
        <v>9.3812339877870841</v>
      </c>
      <c r="AQ779" s="93">
        <f>IF('Net zero activities &amp; levers'!$C$10="Off",'Activity data'!BJ5*EF!$H18*kgtoGg,IF('Net zero activities &amp; levers'!$C$10="On",'Net zero Activity data'!BJ5*'Net zero supporting data'!AH190*kgtoGg,"ERROR"))</f>
        <v>9.5173950043936113</v>
      </c>
      <c r="AR779" s="93">
        <f>IF('Net zero activities &amp; levers'!$C$10="Off",'Activity data'!BK5*EF!$H18*kgtoGg,IF('Net zero activities &amp; levers'!$C$10="On",'Net zero Activity data'!BK5*'Net zero supporting data'!AI190*kgtoGg,"ERROR"))</f>
        <v>9.6582551819148357</v>
      </c>
      <c r="AS779" s="93">
        <f>IF('Net zero activities &amp; levers'!$C$10="Off",'Activity data'!BL5*EF!$H18*kgtoGg,IF('Net zero activities &amp; levers'!$C$10="On",'Net zero Activity data'!BL5*'Net zero supporting data'!AJ190*kgtoGg,"ERROR"))</f>
        <v>9.796098584472313</v>
      </c>
      <c r="AT779" s="93">
        <f>IF('Net zero activities &amp; levers'!$C$10="Off",'Activity data'!BM5*EF!$H18*kgtoGg,IF('Net zero activities &amp; levers'!$C$10="On",'Net zero Activity data'!BM5*'Net zero supporting data'!AK190*kgtoGg,"ERROR"))</f>
        <v>9.8208324972791949</v>
      </c>
      <c r="AU779" s="93">
        <f>IF('Net zero activities &amp; levers'!$C$10="Off",'Activity data'!BN5*EF!$H18*kgtoGg,IF('Net zero activities &amp; levers'!$C$10="On",'Net zero Activity data'!BN5*'Net zero supporting data'!AL190*kgtoGg,"ERROR"))</f>
        <v>9.8282423207402356</v>
      </c>
      <c r="AV779" s="93">
        <f>IF('Net zero activities &amp; levers'!$C$10="Off",'Activity data'!BO5*EF!$H18*kgtoGg,IF('Net zero activities &amp; levers'!$C$10="On",'Net zero Activity data'!BO5*'Net zero supporting data'!AM190*kgtoGg,"ERROR"))</f>
        <v>9.8407295406885229</v>
      </c>
      <c r="AW779" s="93">
        <f>IF('Net zero activities &amp; levers'!$C$10="Off",'Activity data'!BP5*EF!$H18*kgtoGg,IF('Net zero activities &amp; levers'!$C$10="On",'Net zero Activity data'!BP5*'Net zero supporting data'!AN190*kgtoGg,"ERROR"))</f>
        <v>9.8479550369918751</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2.1417226712116899</v>
      </c>
      <c r="V780" s="93">
        <f>IF('Net zero activities &amp; levers'!$C$10="Off",'Activity data'!AO6*EF!$H19*kgtoGg,IF('Net zero activities &amp; levers'!$C$10="On",'Net zero Activity data'!AO6*'Net zero supporting data'!M191*kgtoGg,"ERROR"))</f>
        <v>2.1464755425439761</v>
      </c>
      <c r="W780" s="93">
        <f>IF('Net zero activities &amp; levers'!$C$10="Off",'Activity data'!AP6*EF!$H19*kgtoGg,IF('Net zero activities &amp; levers'!$C$10="On",'Net zero Activity data'!AP6*'Net zero supporting data'!N191*kgtoGg,"ERROR"))</f>
        <v>2.1530092705202235</v>
      </c>
      <c r="X780" s="93">
        <f>IF('Net zero activities &amp; levers'!$C$10="Off",'Activity data'!AQ6*EF!$H19*kgtoGg,IF('Net zero activities &amp; levers'!$C$10="On",'Net zero Activity data'!AQ6*'Net zero supporting data'!O191*kgtoGg,"ERROR"))</f>
        <v>2.1621209811148248</v>
      </c>
      <c r="Y780" s="93">
        <f>IF('Net zero activities &amp; levers'!$C$10="Off",'Activity data'!AR6*EF!$H19*kgtoGg,IF('Net zero activities &amp; levers'!$C$10="On",'Net zero Activity data'!AR6*'Net zero supporting data'!P191*kgtoGg,"ERROR"))</f>
        <v>2.1713275675073889</v>
      </c>
      <c r="Z780" s="93">
        <f>IF('Net zero activities &amp; levers'!$C$10="Off",'Activity data'!AS6*EF!$H19*kgtoGg,IF('Net zero activities &amp; levers'!$C$10="On",'Net zero Activity data'!AS6*'Net zero supporting data'!Q191*kgtoGg,"ERROR"))</f>
        <v>2.1826137394318752</v>
      </c>
      <c r="AA780" s="93">
        <f>IF('Net zero activities &amp; levers'!$C$10="Off",'Activity data'!AT6*EF!$H19*kgtoGg,IF('Net zero activities &amp; levers'!$C$10="On",'Net zero Activity data'!AT6*'Net zero supporting data'!R191*kgtoGg,"ERROR"))</f>
        <v>2.1942104612880913</v>
      </c>
      <c r="AB780" s="93">
        <f>IF('Net zero activities &amp; levers'!$C$10="Off",'Activity data'!AU6*EF!$H19*kgtoGg,IF('Net zero activities &amp; levers'!$C$10="On",'Net zero Activity data'!AU6*'Net zero supporting data'!S191*kgtoGg,"ERROR"))</f>
        <v>2.2074408670465875</v>
      </c>
      <c r="AC780" s="93">
        <f>IF('Net zero activities &amp; levers'!$C$10="Off",'Activity data'!AV6*EF!$H19*kgtoGg,IF('Net zero activities &amp; levers'!$C$10="On",'Net zero Activity data'!AV6*'Net zero supporting data'!T191*kgtoGg,"ERROR"))</f>
        <v>2.2209991572790746</v>
      </c>
      <c r="AD780" s="93">
        <f>IF('Net zero activities &amp; levers'!$C$10="Off",'Activity data'!AW6*EF!$H19*kgtoGg,IF('Net zero activities &amp; levers'!$C$10="On",'Net zero Activity data'!AW6*'Net zero supporting data'!U191*kgtoGg,"ERROR"))</f>
        <v>2.249691373968171</v>
      </c>
      <c r="AE780" s="93">
        <f>IF('Net zero activities &amp; levers'!$C$10="Off",'Activity data'!AX6*EF!$H19*kgtoGg,IF('Net zero activities &amp; levers'!$C$10="On",'Net zero Activity data'!AX6*'Net zero supporting data'!V191*kgtoGg,"ERROR"))</f>
        <v>2.2781192005368567</v>
      </c>
      <c r="AF780" s="93">
        <f>IF('Net zero activities &amp; levers'!$C$10="Off",'Activity data'!AY6*EF!$H19*kgtoGg,IF('Net zero activities &amp; levers'!$C$10="On",'Net zero Activity data'!AY6*'Net zero supporting data'!W191*kgtoGg,"ERROR"))</f>
        <v>2.3084787071609183</v>
      </c>
      <c r="AG780" s="93">
        <f>IF('Net zero activities &amp; levers'!$C$10="Off",'Activity data'!AZ6*EF!$H19*kgtoGg,IF('Net zero activities &amp; levers'!$C$10="On",'Net zero Activity data'!AZ6*'Net zero supporting data'!X191*kgtoGg,"ERROR"))</f>
        <v>2.3434772857587194</v>
      </c>
      <c r="AH780" s="93">
        <f>IF('Net zero activities &amp; levers'!$C$10="Off",'Activity data'!BA6*EF!$H19*kgtoGg,IF('Net zero activities &amp; levers'!$C$10="On",'Net zero Activity data'!BA6*'Net zero supporting data'!Y191*kgtoGg,"ERROR"))</f>
        <v>2.377313899964463</v>
      </c>
      <c r="AI780" s="93">
        <f>IF('Net zero activities &amp; levers'!$C$10="Off",'Activity data'!BB6*EF!$H19*kgtoGg,IF('Net zero activities &amp; levers'!$C$10="On",'Net zero Activity data'!BB6*'Net zero supporting data'!Z191*kgtoGg,"ERROR"))</f>
        <v>2.4123989958351029</v>
      </c>
      <c r="AJ780" s="93">
        <f>IF('Net zero activities &amp; levers'!$C$10="Off",'Activity data'!BC6*EF!$H19*kgtoGg,IF('Net zero activities &amp; levers'!$C$10="On",'Net zero Activity data'!BC6*'Net zero supporting data'!AA191*kgtoGg,"ERROR"))</f>
        <v>2.4506002207712587</v>
      </c>
      <c r="AK780" s="93">
        <f>IF('Net zero activities &amp; levers'!$C$10="Off",'Activity data'!BD6*EF!$H19*kgtoGg,IF('Net zero activities &amp; levers'!$C$10="On",'Net zero Activity data'!BD6*'Net zero supporting data'!AB191*kgtoGg,"ERROR"))</f>
        <v>2.4866830803817197</v>
      </c>
      <c r="AL780" s="93">
        <f>IF('Net zero activities &amp; levers'!$C$10="Off",'Activity data'!BE6*EF!$H19*kgtoGg,IF('Net zero activities &amp; levers'!$C$10="On",'Net zero Activity data'!BE6*'Net zero supporting data'!AC191*kgtoGg,"ERROR"))</f>
        <v>2.5232792631725229</v>
      </c>
      <c r="AM780" s="93">
        <f>IF('Net zero activities &amp; levers'!$C$10="Off",'Activity data'!BF6*EF!$H19*kgtoGg,IF('Net zero activities &amp; levers'!$C$10="On",'Net zero Activity data'!BF6*'Net zero supporting data'!AD191*kgtoGg,"ERROR"))</f>
        <v>2.5603972995597966</v>
      </c>
      <c r="AN780" s="93">
        <f>IF('Net zero activities &amp; levers'!$C$10="Off",'Activity data'!BG6*EF!$H19*kgtoGg,IF('Net zero activities &amp; levers'!$C$10="On",'Net zero Activity data'!BG6*'Net zero supporting data'!AE191*kgtoGg,"ERROR"))</f>
        <v>2.5985789370677335</v>
      </c>
      <c r="AO780" s="93">
        <f>IF('Net zero activities &amp; levers'!$C$10="Off",'Activity data'!BH6*EF!$H19*kgtoGg,IF('Net zero activities &amp; levers'!$C$10="On",'Net zero Activity data'!BH6*'Net zero supporting data'!AF191*kgtoGg,"ERROR"))</f>
        <v>2.6351284043482002</v>
      </c>
      <c r="AP780" s="93">
        <f>IF('Net zero activities &amp; levers'!$C$10="Off",'Activity data'!BI6*EF!$H19*kgtoGg,IF('Net zero activities &amp; levers'!$C$10="On",'Net zero Activity data'!BI6*'Net zero supporting data'!AG191*kgtoGg,"ERROR"))</f>
        <v>2.672783732256411</v>
      </c>
      <c r="AQ780" s="93">
        <f>IF('Net zero activities &amp; levers'!$C$10="Off",'Activity data'!BJ6*EF!$H19*kgtoGg,IF('Net zero activities &amp; levers'!$C$10="On",'Net zero Activity data'!BJ6*'Net zero supporting data'!AH191*kgtoGg,"ERROR"))</f>
        <v>2.7115770243358108</v>
      </c>
      <c r="AR780" s="93">
        <f>IF('Net zero activities &amp; levers'!$C$10="Off",'Activity data'!BK6*EF!$H19*kgtoGg,IF('Net zero activities &amp; levers'!$C$10="On",'Net zero Activity data'!BK6*'Net zero supporting data'!AI191*kgtoGg,"ERROR"))</f>
        <v>2.7517091425082829</v>
      </c>
      <c r="AS780" s="93">
        <f>IF('Net zero activities &amp; levers'!$C$10="Off",'Activity data'!BL6*EF!$H19*kgtoGg,IF('Net zero activities &amp; levers'!$C$10="On",'Net zero Activity data'!BL6*'Net zero supporting data'!AJ191*kgtoGg,"ERROR"))</f>
        <v>2.7909817589289081</v>
      </c>
      <c r="AT780" s="93">
        <f>IF('Net zero activities &amp; levers'!$C$10="Off",'Activity data'!BM6*EF!$H19*kgtoGg,IF('Net zero activities &amp; levers'!$C$10="On",'Net zero Activity data'!BM6*'Net zero supporting data'!AK191*kgtoGg,"ERROR"))</f>
        <v>2.7980286356906796</v>
      </c>
      <c r="AU780" s="93">
        <f>IF('Net zero activities &amp; levers'!$C$10="Off",'Activity data'!BN6*EF!$H19*kgtoGg,IF('Net zero activities &amp; levers'!$C$10="On",'Net zero Activity data'!BN6*'Net zero supporting data'!AL191*kgtoGg,"ERROR"))</f>
        <v>2.8001397498182397</v>
      </c>
      <c r="AV780" s="93">
        <f>IF('Net zero activities &amp; levers'!$C$10="Off",'Activity data'!BO6*EF!$H19*kgtoGg,IF('Net zero activities &amp; levers'!$C$10="On",'Net zero Activity data'!BO6*'Net zero supporting data'!AM191*kgtoGg,"ERROR"))</f>
        <v>2.8036974521825924</v>
      </c>
      <c r="AW780" s="93">
        <f>IF('Net zero activities &amp; levers'!$C$10="Off",'Activity data'!BP6*EF!$H19*kgtoGg,IF('Net zero activities &amp; levers'!$C$10="On",'Net zero Activity data'!BP6*'Net zero supporting data'!AN191*kgtoGg,"ERROR"))</f>
        <v>2.8057560501242085</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0.44234757316502876</v>
      </c>
      <c r="V781" s="27">
        <f t="shared" si="213"/>
        <v>0.44332922271642128</v>
      </c>
      <c r="W781" s="27">
        <f t="shared" si="213"/>
        <v>0.44467868721659326</v>
      </c>
      <c r="X781" s="27">
        <f t="shared" si="213"/>
        <v>0.44656060363979833</v>
      </c>
      <c r="Y781" s="27">
        <f t="shared" si="213"/>
        <v>0.44846211554076776</v>
      </c>
      <c r="Z781" s="27">
        <f t="shared" si="213"/>
        <v>0.45079314132119486</v>
      </c>
      <c r="AA781" s="27">
        <f t="shared" si="213"/>
        <v>0.45318830752955591</v>
      </c>
      <c r="AB781" s="27">
        <f t="shared" si="213"/>
        <v>0.45592089189163321</v>
      </c>
      <c r="AC781" s="27">
        <f t="shared" si="213"/>
        <v>0.45872119692702534</v>
      </c>
      <c r="AD781" s="27">
        <f t="shared" si="213"/>
        <v>0.46464723608781278</v>
      </c>
      <c r="AE781" s="27">
        <f t="shared" si="213"/>
        <v>0.47051866858560681</v>
      </c>
      <c r="AF781" s="27">
        <f t="shared" si="213"/>
        <v>0.47678906683004613</v>
      </c>
      <c r="AG781" s="27">
        <f t="shared" si="213"/>
        <v>0.48401761070972765</v>
      </c>
      <c r="AH781" s="27">
        <f t="shared" si="213"/>
        <v>0.49100616454035234</v>
      </c>
      <c r="AI781" s="27">
        <f t="shared" si="213"/>
        <v>0.49825257754295632</v>
      </c>
      <c r="AJ781" s="27">
        <f t="shared" si="213"/>
        <v>0.50614259027410013</v>
      </c>
      <c r="AK781" s="27">
        <f t="shared" si="213"/>
        <v>0.51359507961648176</v>
      </c>
      <c r="AL781" s="27">
        <f t="shared" si="213"/>
        <v>0.52115358981120119</v>
      </c>
      <c r="AM781" s="27">
        <f t="shared" si="213"/>
        <v>0.52881988271516178</v>
      </c>
      <c r="AN781" s="27">
        <f t="shared" si="213"/>
        <v>0.53670584989388503</v>
      </c>
      <c r="AO781" s="27">
        <f t="shared" si="213"/>
        <v>0.54425471155058214</v>
      </c>
      <c r="AP781" s="27">
        <f t="shared" si="213"/>
        <v>0.55203197568511508</v>
      </c>
      <c r="AQ781" s="27">
        <f t="shared" si="213"/>
        <v>0.56004427290597614</v>
      </c>
      <c r="AR781" s="27">
        <f t="shared" si="213"/>
        <v>0.56833308887556278</v>
      </c>
      <c r="AS781" s="27">
        <f t="shared" si="213"/>
        <v>0.57644438488928817</v>
      </c>
      <c r="AT781" s="27">
        <f t="shared" si="213"/>
        <v>0.57789983422260416</v>
      </c>
      <c r="AU781" s="27">
        <f t="shared" si="213"/>
        <v>0.57833585996186199</v>
      </c>
      <c r="AV781" s="27">
        <f t="shared" si="213"/>
        <v>0.57907066145043395</v>
      </c>
      <c r="AW781" s="27">
        <f t="shared" si="213"/>
        <v>0.57949584059049575</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7.7122253057553644E-2</v>
      </c>
      <c r="V782" s="27">
        <f t="shared" si="214"/>
        <v>7.6281190382103445E-2</v>
      </c>
      <c r="W782" s="27">
        <f t="shared" si="214"/>
        <v>7.5612709303148562E-2</v>
      </c>
      <c r="X782" s="27">
        <f t="shared" si="214"/>
        <v>7.5194947482365299E-2</v>
      </c>
      <c r="Y782" s="27">
        <f t="shared" si="214"/>
        <v>7.4911052527681307E-2</v>
      </c>
      <c r="Z782" s="27">
        <f t="shared" si="214"/>
        <v>7.4811860355861681E-2</v>
      </c>
      <c r="AA782" s="27">
        <f t="shared" si="214"/>
        <v>7.4710785849206165E-2</v>
      </c>
      <c r="AB782" s="27">
        <f t="shared" si="214"/>
        <v>7.4740549428093439E-2</v>
      </c>
      <c r="AC782" s="27">
        <f t="shared" si="214"/>
        <v>7.4767379223908054E-2</v>
      </c>
      <c r="AD782" s="27">
        <f t="shared" si="214"/>
        <v>7.5700236542810634E-2</v>
      </c>
      <c r="AE782" s="27">
        <f t="shared" si="214"/>
        <v>7.6494688063954513E-2</v>
      </c>
      <c r="AF782" s="27">
        <f t="shared" si="214"/>
        <v>7.7357586408347626E-2</v>
      </c>
      <c r="AG782" s="27">
        <f t="shared" si="214"/>
        <v>7.8522504341437233E-2</v>
      </c>
      <c r="AH782" s="27">
        <f t="shared" si="214"/>
        <v>7.9455554603187137E-2</v>
      </c>
      <c r="AI782" s="27">
        <f t="shared" si="214"/>
        <v>8.0468545075809736E-2</v>
      </c>
      <c r="AJ782" s="27">
        <f t="shared" si="214"/>
        <v>8.1613749128496504E-2</v>
      </c>
      <c r="AK782" s="27">
        <f t="shared" si="214"/>
        <v>8.2449579575338439E-2</v>
      </c>
      <c r="AL782" s="27">
        <f t="shared" si="214"/>
        <v>8.3200853796769295E-2</v>
      </c>
      <c r="AM782" s="27">
        <f t="shared" si="214"/>
        <v>8.386814030720427E-2</v>
      </c>
      <c r="AN782" s="27">
        <f t="shared" si="214"/>
        <v>8.5001769030527127E-2</v>
      </c>
      <c r="AO782" s="27">
        <f t="shared" si="214"/>
        <v>8.5909835232144793E-2</v>
      </c>
      <c r="AP782" s="27">
        <f t="shared" si="214"/>
        <v>8.6801150426533205E-2</v>
      </c>
      <c r="AQ782" s="27">
        <f t="shared" si="214"/>
        <v>8.7675065886165554E-2</v>
      </c>
      <c r="AR782" s="27">
        <f t="shared" si="214"/>
        <v>8.854252118222565E-2</v>
      </c>
      <c r="AS782" s="27">
        <f t="shared" si="214"/>
        <v>8.9321244940695696E-2</v>
      </c>
      <c r="AT782" s="27">
        <f t="shared" si="214"/>
        <v>8.7850938303203313E-2</v>
      </c>
      <c r="AU782" s="27">
        <f t="shared" si="214"/>
        <v>8.6054439786957274E-2</v>
      </c>
      <c r="AV782" s="27">
        <f t="shared" si="214"/>
        <v>8.4360600655815826E-2</v>
      </c>
      <c r="AW782" s="27">
        <f t="shared" si="214"/>
        <v>8.2579603867851237E-2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5.6651361109447025E-2</v>
      </c>
      <c r="V783" s="27">
        <f t="shared" si="215"/>
        <v>5.6033545324072467E-2</v>
      </c>
      <c r="W783" s="27">
        <f t="shared" si="215"/>
        <v>5.554250205838307E-2</v>
      </c>
      <c r="X783" s="27">
        <f t="shared" si="215"/>
        <v>5.5235628557821929E-2</v>
      </c>
      <c r="Y783" s="27">
        <f t="shared" si="215"/>
        <v>5.5027089064260314E-2</v>
      </c>
      <c r="Z783" s="27">
        <f t="shared" si="215"/>
        <v>5.4954225898024879E-2</v>
      </c>
      <c r="AA783" s="27">
        <f t="shared" si="215"/>
        <v>5.4879980033199993E-2</v>
      </c>
      <c r="AB783" s="27">
        <f t="shared" si="215"/>
        <v>5.4901843337092256E-2</v>
      </c>
      <c r="AC783" s="27">
        <f t="shared" si="215"/>
        <v>5.4921551584594455E-2</v>
      </c>
      <c r="AD783" s="27">
        <f t="shared" si="215"/>
        <v>5.560679656566761E-2</v>
      </c>
      <c r="AE783" s="27">
        <f t="shared" si="215"/>
        <v>5.6190373396270352E-2</v>
      </c>
      <c r="AF783" s="27">
        <f t="shared" si="215"/>
        <v>5.6824228914890633E-2</v>
      </c>
      <c r="AG783" s="27">
        <f t="shared" si="215"/>
        <v>5.7679937661380166E-2</v>
      </c>
      <c r="AH783" s="27">
        <f t="shared" si="215"/>
        <v>5.8365324371649284E-2</v>
      </c>
      <c r="AI783" s="27">
        <f t="shared" si="215"/>
        <v>5.9109432418157533E-2</v>
      </c>
      <c r="AJ783" s="27">
        <f t="shared" si="215"/>
        <v>5.9950660024466515E-2</v>
      </c>
      <c r="AK783" s="27">
        <f t="shared" si="215"/>
        <v>6.0564632394217895E-2</v>
      </c>
      <c r="AL783" s="27">
        <f t="shared" si="215"/>
        <v>6.1116492661821044E-2</v>
      </c>
      <c r="AM783" s="27">
        <f t="shared" si="215"/>
        <v>6.1606658438460173E-2</v>
      </c>
      <c r="AN783" s="27">
        <f t="shared" si="215"/>
        <v>6.2439383204956261E-2</v>
      </c>
      <c r="AO783" s="27">
        <f t="shared" si="215"/>
        <v>6.3106417481830102E-2</v>
      </c>
      <c r="AP783" s="27">
        <f t="shared" si="215"/>
        <v>6.3761147043503455E-2</v>
      </c>
      <c r="AQ783" s="27">
        <f t="shared" si="215"/>
        <v>6.440309535699236E-2</v>
      </c>
      <c r="AR783" s="27">
        <f t="shared" si="215"/>
        <v>6.5040298255962761E-2</v>
      </c>
      <c r="AS783" s="27">
        <f t="shared" si="215"/>
        <v>6.5612322011708996E-2</v>
      </c>
      <c r="AT783" s="27">
        <f t="shared" si="215"/>
        <v>6.4532285200543257E-2</v>
      </c>
      <c r="AU783" s="27">
        <f t="shared" si="215"/>
        <v>6.3212639026559075E-2</v>
      </c>
      <c r="AV783" s="27">
        <f t="shared" si="215"/>
        <v>6.1968402914732885E-2</v>
      </c>
      <c r="AW783" s="27">
        <f t="shared" si="215"/>
        <v>6.0660143778495615E-2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0.55512074571363323</v>
      </c>
      <c r="V784" s="93">
        <f>IF('Net zero activities &amp; levers'!$C$10="Off",'Activity data'!AO10*EF!$H23*kgtoGg,IF('Net zero activities &amp; levers'!$C$10="On",'Net zero Activity data'!AO10*'Net zero supporting data'!M192*kgtoGg,"ERROR"))</f>
        <v>0.56194785856380769</v>
      </c>
      <c r="W784" s="93">
        <f>IF('Net zero activities &amp; levers'!$C$10="Off",'Activity data'!AP10*EF!$H23*kgtoGg,IF('Net zero activities &amp; levers'!$C$10="On",'Net zero Activity data'!AP10*'Net zero supporting data'!N192*kgtoGg,"ERROR"))</f>
        <v>0.56993716301997244</v>
      </c>
      <c r="X784" s="93">
        <f>IF('Net zero activities &amp; levers'!$C$10="Off",'Activity data'!AQ10*EF!$H23*kgtoGg,IF('Net zero activities &amp; levers'!$C$10="On",'Net zero Activity data'!AQ10*'Net zero supporting data'!O192*kgtoGg,"ERROR"))</f>
        <v>0.57978521078280032</v>
      </c>
      <c r="Y784" s="93">
        <f>IF('Net zero activities &amp; levers'!$C$10="Off",'Activity data'!AR10*EF!$H23*kgtoGg,IF('Net zero activities &amp; levers'!$C$10="On",'Net zero Activity data'!AR10*'Net zero supporting data'!P192*kgtoGg,"ERROR"))</f>
        <v>0.5907072368589581</v>
      </c>
      <c r="Z784" s="93">
        <f>IF('Net zero activities &amp; levers'!$C$10="Off",'Activity data'!AS10*EF!$H23*kgtoGg,IF('Net zero activities &amp; levers'!$C$10="On",'Net zero Activity data'!AS10*'Net zero supporting data'!Q192*kgtoGg,"ERROR"))</f>
        <v>0.60319055357142615</v>
      </c>
      <c r="AA784" s="93">
        <f>IF('Net zero activities &amp; levers'!$C$10="Off",'Activity data'!AT10*EF!$H23*kgtoGg,IF('Net zero activities &amp; levers'!$C$10="On",'Net zero Activity data'!AT10*'Net zero supporting data'!R192*kgtoGg,"ERROR"))</f>
        <v>0.61580366914208307</v>
      </c>
      <c r="AB784" s="93">
        <f>IF('Net zero activities &amp; levers'!$C$10="Off",'Activity data'!AU10*EF!$H23*kgtoGg,IF('Net zero activities &amp; levers'!$C$10="On",'Net zero Activity data'!AU10*'Net zero supporting data'!S192*kgtoGg,"ERROR"))</f>
        <v>0.62967170479146084</v>
      </c>
      <c r="AC784" s="93">
        <f>IF('Net zero activities &amp; levers'!$C$10="Off",'Activity data'!AV10*EF!$H23*kgtoGg,IF('Net zero activities &amp; levers'!$C$10="On",'Net zero Activity data'!AV10*'Net zero supporting data'!T192*kgtoGg,"ERROR"))</f>
        <v>0.6437233997579378</v>
      </c>
      <c r="AD784" s="93">
        <f>IF('Net zero activities &amp; levers'!$C$10="Off",'Activity data'!AW10*EF!$H23*kgtoGg,IF('Net zero activities &amp; levers'!$C$10="On",'Net zero Activity data'!AW10*'Net zero supporting data'!U192*kgtoGg,"ERROR"))</f>
        <v>0.67336896689358838</v>
      </c>
      <c r="AE784" s="93">
        <f>IF('Net zero activities &amp; levers'!$C$10="Off",'Activity data'!AX10*EF!$H23*kgtoGg,IF('Net zero activities &amp; levers'!$C$10="On",'Net zero Activity data'!AX10*'Net zero supporting data'!V192*kgtoGg,"ERROR"))</f>
        <v>0.70304412670605998</v>
      </c>
      <c r="AF784" s="93">
        <f>IF('Net zero activities &amp; levers'!$C$10="Off",'Activity data'!AY10*EF!$H23*kgtoGg,IF('Net zero activities &amp; levers'!$C$10="On",'Net zero Activity data'!AY10*'Net zero supporting data'!W192*kgtoGg,"ERROR"))</f>
        <v>0.73465819999127202</v>
      </c>
      <c r="AG784" s="93">
        <f>IF('Net zero activities &amp; levers'!$C$10="Off",'Activity data'!AZ10*EF!$H23*kgtoGg,IF('Net zero activities &amp; levers'!$C$10="On",'Net zero Activity data'!AZ10*'Net zero supporting data'!X192*kgtoGg,"ERROR"))</f>
        <v>0.77064110181637224</v>
      </c>
      <c r="AH784" s="93">
        <f>IF('Net zero activities &amp; levers'!$C$10="Off",'Activity data'!BA10*EF!$H23*kgtoGg,IF('Net zero activities &amp; levers'!$C$10="On",'Net zero Activity data'!BA10*'Net zero supporting data'!Y192*kgtoGg,"ERROR"))</f>
        <v>0.80595566279203201</v>
      </c>
      <c r="AI784" s="93">
        <f>IF('Net zero activities &amp; levers'!$C$10="Off",'Activity data'!BB10*EF!$H23*kgtoGg,IF('Net zero activities &amp; levers'!$C$10="On",'Net zero Activity data'!BB10*'Net zero supporting data'!Z192*kgtoGg,"ERROR"))</f>
        <v>0.84373079051236521</v>
      </c>
      <c r="AJ784" s="93">
        <f>IF('Net zero activities &amp; levers'!$C$10="Off",'Activity data'!BC10*EF!$H23*kgtoGg,IF('Net zero activities &amp; levers'!$C$10="On",'Net zero Activity data'!BC10*'Net zero supporting data'!AA192*kgtoGg,"ERROR"))</f>
        <v>0.88471362278120702</v>
      </c>
      <c r="AK784" s="93">
        <f>IF('Net zero activities &amp; levers'!$C$10="Off",'Activity data'!BD10*EF!$H23*kgtoGg,IF('Net zero activities &amp; levers'!$C$10="On",'Net zero Activity data'!BD10*'Net zero supporting data'!AB192*kgtoGg,"ERROR"))</f>
        <v>0.92420666247120975</v>
      </c>
      <c r="AL784" s="93">
        <f>IF('Net zero activities &amp; levers'!$C$10="Off",'Activity data'!BE10*EF!$H23*kgtoGg,IF('Net zero activities &amp; levers'!$C$10="On",'Net zero Activity data'!BE10*'Net zero supporting data'!AC192*kgtoGg,"ERROR"))</f>
        <v>0.96458009607987927</v>
      </c>
      <c r="AM784" s="93">
        <f>IF('Net zero activities &amp; levers'!$C$10="Off",'Activity data'!BF10*EF!$H23*kgtoGg,IF('Net zero activities &amp; levers'!$C$10="On",'Net zero Activity data'!BF10*'Net zero supporting data'!AD192*kgtoGg,"ERROR"))</f>
        <v>1.0058544206500113</v>
      </c>
      <c r="AN784" s="93">
        <f>IF('Net zero activities &amp; levers'!$C$10="Off",'Activity data'!BG10*EF!$H23*kgtoGg,IF('Net zero activities &amp; levers'!$C$10="On",'Net zero Activity data'!BG10*'Net zero supporting data'!AE192*kgtoGg,"ERROR"))</f>
        <v>1.048214383350405</v>
      </c>
      <c r="AO784" s="93">
        <f>IF('Net zero activities &amp; levers'!$C$10="Off",'Activity data'!BH10*EF!$H23*kgtoGg,IF('Net zero activities &amp; levers'!$C$10="On",'Net zero Activity data'!BH10*'Net zero supporting data'!AF192*kgtoGg,"ERROR"))</f>
        <v>1.0894072646283308</v>
      </c>
      <c r="AP784" s="93">
        <f>IF('Net zero activities &amp; levers'!$C$10="Off",'Activity data'!BI10*EF!$H23*kgtoGg,IF('Net zero activities &amp; levers'!$C$10="On",'Net zero Activity data'!BI10*'Net zero supporting data'!AG192*kgtoGg,"ERROR"))</f>
        <v>1.1319954067868236</v>
      </c>
      <c r="AQ784" s="93">
        <f>IF('Net zero activities &amp; levers'!$C$10="Off",'Activity data'!BJ10*EF!$H23*kgtoGg,IF('Net zero activities &amp; levers'!$C$10="On",'Net zero Activity data'!BJ10*'Net zero supporting data'!AH192*kgtoGg,"ERROR"))</f>
        <v>1.1760317633211992</v>
      </c>
      <c r="AR784" s="93">
        <f>IF('Net zero activities &amp; levers'!$C$10="Off",'Activity data'!BK10*EF!$H23*kgtoGg,IF('Net zero activities &amp; levers'!$C$10="On",'Net zero Activity data'!BK10*'Net zero supporting data'!AI192*kgtoGg,"ERROR"))</f>
        <v>1.2217321317942409</v>
      </c>
      <c r="AS784" s="93">
        <f>IF('Net zero activities &amp; levers'!$C$10="Off",'Activity data'!BL10*EF!$H23*kgtoGg,IF('Net zero activities &amp; levers'!$C$10="On",'Net zero Activity data'!BL10*'Net zero supporting data'!AJ192*kgtoGg,"ERROR"))</f>
        <v>1.2680107061347687</v>
      </c>
      <c r="AT784" s="93">
        <f>IF('Net zero activities &amp; levers'!$C$10="Off",'Activity data'!BM10*EF!$H23*kgtoGg,IF('Net zero activities &amp; levers'!$C$10="On",'Net zero Activity data'!BM10*'Net zero supporting data'!AK192*kgtoGg,"ERROR"))</f>
        <v>1.283296588905241</v>
      </c>
      <c r="AU784" s="93">
        <f>IF('Net zero activities &amp; levers'!$C$10="Off",'Activity data'!BN10*EF!$H23*kgtoGg,IF('Net zero activities &amp; levers'!$C$10="On",'Net zero Activity data'!BN10*'Net zero supporting data'!AL192*kgtoGg,"ERROR"))</f>
        <v>1.2937206199823159</v>
      </c>
      <c r="AV784" s="93">
        <f>IF('Net zero activities &amp; levers'!$C$10="Off",'Activity data'!BO10*EF!$H23*kgtoGg,IF('Net zero activities &amp; levers'!$C$10="On",'Net zero Activity data'!BO10*'Net zero supporting data'!AM192*kgtoGg,"ERROR"))</f>
        <v>1.30548937245923</v>
      </c>
      <c r="AW784" s="93">
        <f>IF('Net zero activities &amp; levers'!$C$10="Off",'Activity data'!BP10*EF!$H23*kgtoGg,IF('Net zero activities &amp; levers'!$C$10="On",'Net zero Activity data'!BP10*'Net zero supporting data'!AN192*kgtoGg,"ERROR"))</f>
        <v>1.315705592382074</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3.6899897938569418E-2</v>
      </c>
      <c r="V785" s="27">
        <f t="shared" si="216"/>
        <v>3.6967099879662492E-2</v>
      </c>
      <c r="W785" s="27">
        <f t="shared" si="216"/>
        <v>3.7042825896559162E-2</v>
      </c>
      <c r="X785" s="27">
        <f t="shared" si="216"/>
        <v>3.7126910005520514E-2</v>
      </c>
      <c r="Y785" s="27">
        <f t="shared" si="216"/>
        <v>3.717774391165047E-2</v>
      </c>
      <c r="Z785" s="27">
        <f t="shared" si="216"/>
        <v>3.7235623281293442E-2</v>
      </c>
      <c r="AA785" s="27">
        <f t="shared" si="216"/>
        <v>3.7299665248836066E-2</v>
      </c>
      <c r="AB785" s="27">
        <f t="shared" si="216"/>
        <v>3.7370008445180194E-2</v>
      </c>
      <c r="AC785" s="27">
        <f t="shared" si="216"/>
        <v>3.7445979052848931E-2</v>
      </c>
      <c r="AD785" s="27">
        <f t="shared" si="216"/>
        <v>3.7499458285368076E-2</v>
      </c>
      <c r="AE785" s="27">
        <f t="shared" si="216"/>
        <v>3.7557626813212425E-2</v>
      </c>
      <c r="AF785" s="27">
        <f t="shared" si="216"/>
        <v>3.7620983925621479E-2</v>
      </c>
      <c r="AG785" s="27">
        <f t="shared" si="216"/>
        <v>3.7690209504543777E-2</v>
      </c>
      <c r="AH785" s="27">
        <f t="shared" si="216"/>
        <v>3.7763281672086049E-2</v>
      </c>
      <c r="AI785" s="27">
        <f t="shared" si="216"/>
        <v>3.7810013227988493E-2</v>
      </c>
      <c r="AJ785" s="27">
        <f t="shared" si="216"/>
        <v>3.786141969992933E-2</v>
      </c>
      <c r="AK785" s="27">
        <f t="shared" si="216"/>
        <v>3.7915690866884774E-2</v>
      </c>
      <c r="AL785" s="27">
        <f t="shared" si="216"/>
        <v>3.797353853317869E-2</v>
      </c>
      <c r="AM785" s="27">
        <f t="shared" si="216"/>
        <v>3.8034846739325681E-2</v>
      </c>
      <c r="AN785" s="27">
        <f t="shared" si="216"/>
        <v>3.8070994452184988E-2</v>
      </c>
      <c r="AO785" s="27">
        <f t="shared" si="216"/>
        <v>3.8109523463473835E-2</v>
      </c>
      <c r="AP785" s="27">
        <f t="shared" si="216"/>
        <v>3.8151206064570654E-2</v>
      </c>
      <c r="AQ785" s="27">
        <f t="shared" si="216"/>
        <v>3.8195958186457664E-2</v>
      </c>
      <c r="AR785" s="27">
        <f t="shared" si="216"/>
        <v>3.8243755879940472E-2</v>
      </c>
      <c r="AS785" s="27">
        <f t="shared" si="216"/>
        <v>3.8264848123316569E-2</v>
      </c>
      <c r="AT785" s="27">
        <f t="shared" si="216"/>
        <v>3.827799558271338E-2</v>
      </c>
      <c r="AU785" s="27">
        <f t="shared" si="216"/>
        <v>3.829182073197647E-2</v>
      </c>
      <c r="AV785" s="27">
        <f t="shared" si="216"/>
        <v>3.8308285019184929E-2</v>
      </c>
      <c r="AW785" s="27">
        <f t="shared" si="216"/>
        <v>3.8326381994301668E-2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4.2141442289652404E-3</v>
      </c>
      <c r="V786" s="27">
        <f t="shared" si="217"/>
        <v>4.221819010957974E-3</v>
      </c>
      <c r="W786" s="27">
        <f t="shared" si="217"/>
        <v>4.2304672830377208E-3</v>
      </c>
      <c r="X786" s="27">
        <f t="shared" si="217"/>
        <v>4.2400700890703295E-3</v>
      </c>
      <c r="Y786" s="27">
        <f t="shared" si="217"/>
        <v>4.2458755634515863E-3</v>
      </c>
      <c r="Z786" s="27">
        <f t="shared" si="217"/>
        <v>4.2524856633484251E-3</v>
      </c>
      <c r="AA786" s="27">
        <f t="shared" si="217"/>
        <v>4.2597995612995952E-3</v>
      </c>
      <c r="AB786" s="27">
        <f t="shared" si="217"/>
        <v>4.2678330896148793E-3</v>
      </c>
      <c r="AC786" s="27">
        <f t="shared" si="217"/>
        <v>4.2765092951266449E-3</v>
      </c>
      <c r="AD786" s="27">
        <f t="shared" si="217"/>
        <v>4.2826168783905664E-3</v>
      </c>
      <c r="AE786" s="27">
        <f t="shared" si="217"/>
        <v>4.2892600015322834E-3</v>
      </c>
      <c r="AF786" s="27">
        <f t="shared" si="217"/>
        <v>4.2964956857628189E-3</v>
      </c>
      <c r="AG786" s="27">
        <f t="shared" si="217"/>
        <v>4.3044015768413752E-3</v>
      </c>
      <c r="AH786" s="27">
        <f t="shared" si="217"/>
        <v>4.3127467666752043E-3</v>
      </c>
      <c r="AI786" s="27">
        <f t="shared" si="217"/>
        <v>4.3180837331065116E-3</v>
      </c>
      <c r="AJ786" s="27">
        <f t="shared" si="217"/>
        <v>4.3239545972325218E-3</v>
      </c>
      <c r="AK786" s="27">
        <f t="shared" si="217"/>
        <v>4.330152623183846E-3</v>
      </c>
      <c r="AL786" s="27">
        <f t="shared" si="217"/>
        <v>4.336759102407107E-3</v>
      </c>
      <c r="AM786" s="27">
        <f t="shared" si="217"/>
        <v>4.3437607917763479E-3</v>
      </c>
      <c r="AN786" s="27">
        <f t="shared" si="217"/>
        <v>4.3478890328839505E-3</v>
      </c>
      <c r="AO786" s="27">
        <f t="shared" si="217"/>
        <v>4.3522892296227319E-3</v>
      </c>
      <c r="AP786" s="27">
        <f t="shared" si="217"/>
        <v>4.3570495813492561E-3</v>
      </c>
      <c r="AQ786" s="27">
        <f t="shared" si="217"/>
        <v>4.3621604869809741E-3</v>
      </c>
      <c r="AR786" s="27">
        <f t="shared" si="217"/>
        <v>4.3676192114057337E-3</v>
      </c>
      <c r="AS786" s="27">
        <f t="shared" si="217"/>
        <v>4.3700280461360444E-3</v>
      </c>
      <c r="AT786" s="27">
        <f t="shared" si="217"/>
        <v>4.3715295486668861E-3</v>
      </c>
      <c r="AU786" s="27">
        <f t="shared" si="217"/>
        <v>4.3731084466106874E-3</v>
      </c>
      <c r="AV786" s="27">
        <f t="shared" si="217"/>
        <v>4.3749887466873723E-3</v>
      </c>
      <c r="AW786" s="27">
        <f t="shared" si="217"/>
        <v>4.3770555075054339E-3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1.6534088481282124E-2</v>
      </c>
      <c r="V787" s="27">
        <f t="shared" si="218"/>
        <v>1.658678190680777E-2</v>
      </c>
      <c r="W787" s="27">
        <f t="shared" si="218"/>
        <v>1.6644032675511532E-2</v>
      </c>
      <c r="X787" s="27">
        <f t="shared" si="218"/>
        <v>1.670578048267099E-2</v>
      </c>
      <c r="Y787" s="27">
        <f t="shared" si="218"/>
        <v>1.6744232185416045E-2</v>
      </c>
      <c r="Z787" s="27">
        <f t="shared" si="218"/>
        <v>1.6786509771463589E-2</v>
      </c>
      <c r="AA787" s="27">
        <f t="shared" si="218"/>
        <v>1.6832057225691796E-2</v>
      </c>
      <c r="AB787" s="27">
        <f t="shared" si="218"/>
        <v>1.6880997444089434E-2</v>
      </c>
      <c r="AC787" s="27">
        <f t="shared" si="218"/>
        <v>1.693290920512187E-2</v>
      </c>
      <c r="AD787" s="27">
        <f t="shared" si="218"/>
        <v>1.6969207030161221E-2</v>
      </c>
      <c r="AE787" s="27">
        <f t="shared" si="218"/>
        <v>1.7007978143905811E-2</v>
      </c>
      <c r="AF787" s="27">
        <f t="shared" si="218"/>
        <v>1.7049571184958357E-2</v>
      </c>
      <c r="AG787" s="27">
        <f t="shared" si="218"/>
        <v>1.7094448350819972E-2</v>
      </c>
      <c r="AH787" s="27">
        <f t="shared" si="218"/>
        <v>1.7141292130864242E-2</v>
      </c>
      <c r="AI787" s="27">
        <f t="shared" si="218"/>
        <v>1.7170334950840947E-2</v>
      </c>
      <c r="AJ787" s="27">
        <f t="shared" si="218"/>
        <v>1.7201989804525142E-2</v>
      </c>
      <c r="AK787" s="27">
        <f t="shared" si="218"/>
        <v>1.7235081943655976E-2</v>
      </c>
      <c r="AL787" s="27">
        <f t="shared" si="218"/>
        <v>1.7270087571592672E-2</v>
      </c>
      <c r="AM787" s="27">
        <f t="shared" si="218"/>
        <v>1.7306939664628651E-2</v>
      </c>
      <c r="AN787" s="27">
        <f t="shared" si="218"/>
        <v>1.7327058808259899E-2</v>
      </c>
      <c r="AO787" s="27">
        <f t="shared" si="218"/>
        <v>1.7348403739849097E-2</v>
      </c>
      <c r="AP787" s="27">
        <f t="shared" si="218"/>
        <v>1.737148206698446E-2</v>
      </c>
      <c r="AQ787" s="27">
        <f t="shared" si="218"/>
        <v>1.7396243847290226E-2</v>
      </c>
      <c r="AR787" s="27">
        <f t="shared" si="218"/>
        <v>1.7422677553557815E-2</v>
      </c>
      <c r="AS787" s="27">
        <f t="shared" si="218"/>
        <v>1.7431628999020125E-2</v>
      </c>
      <c r="AT787" s="27">
        <f t="shared" si="218"/>
        <v>1.7435255620839828E-2</v>
      </c>
      <c r="AU787" s="27">
        <f t="shared" si="218"/>
        <v>1.7439126815866682E-2</v>
      </c>
      <c r="AV787" s="27">
        <f t="shared" si="218"/>
        <v>1.7444506839087867E-2</v>
      </c>
      <c r="AW787" s="27">
        <f t="shared" si="218"/>
        <v>1.7450752585463469E-2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2.784592848494985E-2</v>
      </c>
      <c r="V788" s="27">
        <f t="shared" si="219"/>
        <v>2.7934672255764625E-2</v>
      </c>
      <c r="W788" s="27">
        <f t="shared" si="219"/>
        <v>2.803109128804682E-2</v>
      </c>
      <c r="X788" s="27">
        <f t="shared" si="219"/>
        <v>2.8135084019439982E-2</v>
      </c>
      <c r="Y788" s="27">
        <f t="shared" si="219"/>
        <v>2.8199842555477552E-2</v>
      </c>
      <c r="Z788" s="27">
        <f t="shared" si="219"/>
        <v>2.8271044462914351E-2</v>
      </c>
      <c r="AA788" s="27">
        <f t="shared" si="219"/>
        <v>2.8347753327424542E-2</v>
      </c>
      <c r="AB788" s="27">
        <f t="shared" si="219"/>
        <v>2.8430176124609959E-2</v>
      </c>
      <c r="AC788" s="27">
        <f t="shared" si="219"/>
        <v>2.8517603453118184E-2</v>
      </c>
      <c r="AD788" s="27">
        <f t="shared" si="219"/>
        <v>2.8578734530368025E-2</v>
      </c>
      <c r="AE788" s="27">
        <f t="shared" si="219"/>
        <v>2.8644031003278277E-2</v>
      </c>
      <c r="AF788" s="27">
        <f t="shared" si="219"/>
        <v>2.8714080032466179E-2</v>
      </c>
      <c r="AG788" s="27">
        <f t="shared" si="219"/>
        <v>2.8789660029065602E-2</v>
      </c>
      <c r="AH788" s="27">
        <f t="shared" si="219"/>
        <v>2.88685521040992E-2</v>
      </c>
      <c r="AI788" s="27">
        <f t="shared" si="219"/>
        <v>2.8917464645542783E-2</v>
      </c>
      <c r="AJ788" s="27">
        <f t="shared" si="219"/>
        <v>2.8970776250406248E-2</v>
      </c>
      <c r="AK788" s="27">
        <f t="shared" si="219"/>
        <v>2.9026508463324687E-2</v>
      </c>
      <c r="AL788" s="27">
        <f t="shared" si="219"/>
        <v>2.9085463283434636E-2</v>
      </c>
      <c r="AM788" s="27">
        <f t="shared" si="219"/>
        <v>2.9147527832584858E-2</v>
      </c>
      <c r="AN788" s="27">
        <f t="shared" si="219"/>
        <v>2.918141154110428E-2</v>
      </c>
      <c r="AO788" s="27">
        <f t="shared" si="219"/>
        <v>2.9217359663628359E-2</v>
      </c>
      <c r="AP788" s="27">
        <f t="shared" si="219"/>
        <v>2.9256227088808224E-2</v>
      </c>
      <c r="AQ788" s="27">
        <f t="shared" si="219"/>
        <v>2.9297929706060759E-2</v>
      </c>
      <c r="AR788" s="27">
        <f t="shared" si="219"/>
        <v>2.9342448101807382E-2</v>
      </c>
      <c r="AS788" s="27">
        <f t="shared" si="219"/>
        <v>2.9357523702162523E-2</v>
      </c>
      <c r="AT788" s="27">
        <f t="shared" si="219"/>
        <v>2.9363631486812862E-2</v>
      </c>
      <c r="AU788" s="27">
        <f t="shared" si="219"/>
        <v>2.9370151170071558E-2</v>
      </c>
      <c r="AV788" s="27">
        <f t="shared" si="219"/>
        <v>2.9379211950291414E-2</v>
      </c>
      <c r="AW788" s="27">
        <f t="shared" si="219"/>
        <v>2.9389730740432583E-2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3.9954643126670249E-3</v>
      </c>
      <c r="V789" s="27">
        <f t="shared" si="220"/>
        <v>3.988457790745685E-3</v>
      </c>
      <c r="W789" s="27">
        <f t="shared" si="220"/>
        <v>3.9854249068272804E-3</v>
      </c>
      <c r="X789" s="27">
        <f t="shared" si="220"/>
        <v>3.9886913284131282E-3</v>
      </c>
      <c r="Y789" s="27">
        <f t="shared" si="220"/>
        <v>3.9990844128572935E-3</v>
      </c>
      <c r="Z789" s="27">
        <f t="shared" si="220"/>
        <v>4.0143326590829894E-3</v>
      </c>
      <c r="AA789" s="27">
        <f t="shared" si="220"/>
        <v>4.0293086334353707E-3</v>
      </c>
      <c r="AB789" s="27">
        <f t="shared" si="220"/>
        <v>4.0478456213731192E-3</v>
      </c>
      <c r="AC789" s="27">
        <f t="shared" si="220"/>
        <v>4.0661959628595125E-3</v>
      </c>
      <c r="AD789" s="27">
        <f t="shared" si="220"/>
        <v>4.1329376117647879E-3</v>
      </c>
      <c r="AE789" s="27">
        <f t="shared" si="220"/>
        <v>4.1975736100890492E-3</v>
      </c>
      <c r="AF789" s="27">
        <f t="shared" si="220"/>
        <v>4.2663204042639328E-3</v>
      </c>
      <c r="AG789" s="27">
        <f t="shared" si="220"/>
        <v>4.3467169447919882E-3</v>
      </c>
      <c r="AH789" s="27">
        <f t="shared" si="220"/>
        <v>4.4224229232769866E-3</v>
      </c>
      <c r="AI789" s="27">
        <f t="shared" si="220"/>
        <v>4.5067184961777957E-3</v>
      </c>
      <c r="AJ789" s="27">
        <f t="shared" si="220"/>
        <v>4.5984238891527583E-3</v>
      </c>
      <c r="AK789" s="27">
        <f t="shared" si="220"/>
        <v>4.6830068632065184E-3</v>
      </c>
      <c r="AL789" s="27">
        <f t="shared" si="220"/>
        <v>4.7677805086485314E-3</v>
      </c>
      <c r="AM789" s="27">
        <f t="shared" si="220"/>
        <v>4.8527632246676278E-3</v>
      </c>
      <c r="AN789" s="27">
        <f t="shared" si="220"/>
        <v>4.9458895832672975E-3</v>
      </c>
      <c r="AO789" s="27">
        <f t="shared" si="220"/>
        <v>5.0335291426720254E-3</v>
      </c>
      <c r="AP789" s="27">
        <f t="shared" si="220"/>
        <v>5.1231667488813581E-3</v>
      </c>
      <c r="AQ789" s="27">
        <f t="shared" si="220"/>
        <v>5.2148696619205596E-3</v>
      </c>
      <c r="AR789" s="27">
        <f t="shared" si="220"/>
        <v>5.3091590990303221E-3</v>
      </c>
      <c r="AS789" s="27">
        <f t="shared" si="220"/>
        <v>5.4070371914398587E-3</v>
      </c>
      <c r="AT789" s="27">
        <f t="shared" si="220"/>
        <v>5.4173555901620655E-3</v>
      </c>
      <c r="AU789" s="27">
        <f t="shared" si="220"/>
        <v>5.413944366236067E-3</v>
      </c>
      <c r="AV789" s="27">
        <f t="shared" si="220"/>
        <v>5.4140081128007164E-3</v>
      </c>
      <c r="AW789" s="27">
        <f t="shared" si="220"/>
        <v>5.4096579761692782E-3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19.478288042061042</v>
      </c>
      <c r="V791" s="93">
        <f>IF('Net zero activities &amp; levers'!$C$10="Off",'Activity data'!AO17*EF!$H30*kgtoGg,IF('Net zero activities &amp; levers'!$C$10="On",'Net zero Activity data'!AO17*'Net zero supporting data'!M193*kgtoGg,"ERROR"))</f>
        <v>19.190189911454546</v>
      </c>
      <c r="W791" s="93">
        <f>IF('Net zero activities &amp; levers'!$C$10="Off",'Activity data'!AP17*EF!$H30*kgtoGg,IF('Net zero activities &amp; levers'!$C$10="On",'Net zero Activity data'!AP17*'Net zero supporting data'!N193*kgtoGg,"ERROR"))</f>
        <v>18.950606974912247</v>
      </c>
      <c r="X791" s="93">
        <f>IF('Net zero activities &amp; levers'!$C$10="Off",'Activity data'!AQ17*EF!$H30*kgtoGg,IF('Net zero activities &amp; levers'!$C$10="On",'Net zero Activity data'!AQ17*'Net zero supporting data'!O193*kgtoGg,"ERROR"))</f>
        <v>18.779290452660266</v>
      </c>
      <c r="Y791" s="93">
        <f>IF('Net zero activities &amp; levers'!$C$10="Off",'Activity data'!AR17*EF!$H30*kgtoGg,IF('Net zero activities &amp; levers'!$C$10="On",'Net zero Activity data'!AR17*'Net zero supporting data'!P193*kgtoGg,"ERROR"))</f>
        <v>18.652305915814122</v>
      </c>
      <c r="Z791" s="93">
        <f>IF('Net zero activities &amp; levers'!$C$10="Off",'Activity data'!AS17*EF!$H30*kgtoGg,IF('Net zero activities &amp; levers'!$C$10="On",'Net zero Activity data'!AS17*'Net zero supporting data'!Q193*kgtoGg,"ERROR"))</f>
        <v>18.575571346645155</v>
      </c>
      <c r="AA791" s="93">
        <f>IF('Net zero activities &amp; levers'!$C$10="Off",'Activity data'!AT17*EF!$H30*kgtoGg,IF('Net zero activities &amp; levers'!$C$10="On",'Net zero Activity data'!AT17*'Net zero supporting data'!R193*kgtoGg,"ERROR"))</f>
        <v>18.500702520545495</v>
      </c>
      <c r="AB791" s="93">
        <f>IF('Net zero activities &amp; levers'!$C$10="Off",'Activity data'!AU17*EF!$H30*kgtoGg,IF('Net zero activities &amp; levers'!$C$10="On",'Net zero Activity data'!AU17*'Net zero supporting data'!S193*kgtoGg,"ERROR"))</f>
        <v>18.461717737602228</v>
      </c>
      <c r="AC791" s="93">
        <f>IF('Net zero activities &amp; levers'!$C$10="Off",'Activity data'!AV17*EF!$H30*kgtoGg,IF('Net zero activities &amp; levers'!$C$10="On",'Net zero Activity data'!AV17*'Net zero supporting data'!T193*kgtoGg,"ERROR"))</f>
        <v>18.424016599164872</v>
      </c>
      <c r="AD791" s="93">
        <f>IF('Net zero activities &amp; levers'!$C$10="Off",'Activity data'!AW17*EF!$H30*kgtoGg,IF('Net zero activities &amp; levers'!$C$10="On",'Net zero Activity data'!AW17*'Net zero supporting data'!U193*kgtoGg,"ERROR"))</f>
        <v>18.790492683883425</v>
      </c>
      <c r="AE791" s="93">
        <f>IF('Net zero activities &amp; levers'!$C$10="Off",'Activity data'!AX17*EF!$H30*kgtoGg,IF('Net zero activities &amp; levers'!$C$10="On",'Net zero Activity data'!AX17*'Net zero supporting data'!V193*kgtoGg,"ERROR"))</f>
        <v>19.131608134870021</v>
      </c>
      <c r="AF791" s="93">
        <f>IF('Net zero activities &amp; levers'!$C$10="Off",'Activity data'!AY17*EF!$H30*kgtoGg,IF('Net zero activities &amp; levers'!$C$10="On",'Net zero Activity data'!AY17*'Net zero supporting data'!W193*kgtoGg,"ERROR"))</f>
        <v>19.501363066381863</v>
      </c>
      <c r="AG791" s="93">
        <f>IF('Net zero activities &amp; levers'!$C$10="Off",'Activity data'!AZ17*EF!$H30*kgtoGg,IF('Net zero activities &amp; levers'!$C$10="On",'Net zero Activity data'!AZ17*'Net zero supporting data'!X193*kgtoGg,"ERROR"))</f>
        <v>19.962597810467649</v>
      </c>
      <c r="AH791" s="93">
        <f>IF('Net zero activities &amp; levers'!$C$10="Off",'Activity data'!BA17*EF!$H30*kgtoGg,IF('Net zero activities &amp; levers'!$C$10="On",'Net zero Activity data'!BA17*'Net zero supporting data'!Y193*kgtoGg,"ERROR"))</f>
        <v>20.375172242023904</v>
      </c>
      <c r="AI791" s="93">
        <f>IF('Net zero activities &amp; levers'!$C$10="Off",'Activity data'!BB17*EF!$H30*kgtoGg,IF('Net zero activities &amp; levers'!$C$10="On",'Net zero Activity data'!BB17*'Net zero supporting data'!Z193*kgtoGg,"ERROR"))</f>
        <v>20.826609399622782</v>
      </c>
      <c r="AJ791" s="93">
        <f>IF('Net zero activities &amp; levers'!$C$10="Off",'Activity data'!BC17*EF!$H30*kgtoGg,IF('Net zero activities &amp; levers'!$C$10="On",'Net zero Activity data'!BC17*'Net zero supporting data'!AA193*kgtoGg,"ERROR"))</f>
        <v>21.327892968601198</v>
      </c>
      <c r="AK791" s="93">
        <f>IF('Net zero activities &amp; levers'!$C$10="Off",'Activity data'!BD17*EF!$H30*kgtoGg,IF('Net zero activities &amp; levers'!$C$10="On",'Net zero Activity data'!BD17*'Net zero supporting data'!AB193*kgtoGg,"ERROR"))</f>
        <v>21.759448249958034</v>
      </c>
      <c r="AL791" s="93">
        <f>IF('Net zero activities &amp; levers'!$C$10="Off",'Activity data'!BE17*EF!$H30*kgtoGg,IF('Net zero activities &amp; levers'!$C$10="On",'Net zero Activity data'!BE17*'Net zero supporting data'!AC193*kgtoGg,"ERROR"))</f>
        <v>22.18199399441237</v>
      </c>
      <c r="AM791" s="93">
        <f>IF('Net zero activities &amp; levers'!$C$10="Off",'Activity data'!BF17*EF!$H30*kgtoGg,IF('Net zero activities &amp; levers'!$C$10="On",'Net zero Activity data'!BF17*'Net zero supporting data'!AD193*kgtoGg,"ERROR"))</f>
        <v>22.59577250181017</v>
      </c>
      <c r="AN791" s="93">
        <f>IF('Net zero activities &amp; levers'!$C$10="Off",'Activity data'!BG17*EF!$H30*kgtoGg,IF('Net zero activities &amp; levers'!$C$10="On",'Net zero Activity data'!BG17*'Net zero supporting data'!AE193*kgtoGg,"ERROR"))</f>
        <v>23.038336766692407</v>
      </c>
      <c r="AO791" s="93">
        <f>IF('Net zero activities &amp; levers'!$C$10="Off",'Activity data'!BH17*EF!$H30*kgtoGg,IF('Net zero activities &amp; levers'!$C$10="On",'Net zero Activity data'!BH17*'Net zero supporting data'!AF193*kgtoGg,"ERROR"))</f>
        <v>23.425918897173524</v>
      </c>
      <c r="AP791" s="93">
        <f>IF('Net zero activities &amp; levers'!$C$10="Off",'Activity data'!BI17*EF!$H30*kgtoGg,IF('Net zero activities &amp; levers'!$C$10="On",'Net zero Activity data'!BI17*'Net zero supporting data'!AG193*kgtoGg,"ERROR"))</f>
        <v>23.817312257135292</v>
      </c>
      <c r="AQ791" s="93">
        <f>IF('Net zero activities &amp; levers'!$C$10="Off",'Activity data'!BJ17*EF!$H30*kgtoGg,IF('Net zero activities &amp; levers'!$C$10="On",'Net zero Activity data'!BJ17*'Net zero supporting data'!AH193*kgtoGg,"ERROR"))</f>
        <v>24.212608537302831</v>
      </c>
      <c r="AR791" s="93">
        <f>IF('Net zero activities &amp; levers'!$C$10="Off",'Activity data'!BK17*EF!$H30*kgtoGg,IF('Net zero activities &amp; levers'!$C$10="On",'Net zero Activity data'!BK17*'Net zero supporting data'!AI193*kgtoGg,"ERROR"))</f>
        <v>24.615256486618279</v>
      </c>
      <c r="AS791" s="93">
        <f>IF('Net zero activities &amp; levers'!$C$10="Off",'Activity data'!BL17*EF!$H30*kgtoGg,IF('Net zero activities &amp; levers'!$C$10="On",'Net zero Activity data'!BL17*'Net zero supporting data'!AJ193*kgtoGg,"ERROR"))</f>
        <v>25.005295405635504</v>
      </c>
      <c r="AT791" s="93">
        <f>IF('Net zero activities &amp; levers'!$C$10="Off",'Activity data'!BM17*EF!$H30*kgtoGg,IF('Net zero activities &amp; levers'!$C$10="On",'Net zero Activity data'!BM17*'Net zero supporting data'!AK193*kgtoGg,"ERROR"))</f>
        <v>24.747550587780371</v>
      </c>
      <c r="AU791" s="93">
        <f>IF('Net zero activities &amp; levers'!$C$10="Off",'Activity data'!BN17*EF!$H30*kgtoGg,IF('Net zero activities &amp; levers'!$C$10="On",'Net zero Activity data'!BN17*'Net zero supporting data'!AL193*kgtoGg,"ERROR"))</f>
        <v>24.394894742319181</v>
      </c>
      <c r="AV791" s="93">
        <f>IF('Net zero activities &amp; levers'!$C$10="Off",'Activity data'!BO17*EF!$H30*kgtoGg,IF('Net zero activities &amp; levers'!$C$10="On",'Net zero Activity data'!BO17*'Net zero supporting data'!AM193*kgtoGg,"ERROR"))</f>
        <v>24.072341241520441</v>
      </c>
      <c r="AW791" s="93">
        <f>IF('Net zero activities &amp; levers'!$C$10="Off",'Activity data'!BP17*EF!$H30*kgtoGg,IF('Net zero activities &amp; levers'!$C$10="On",'Net zero Activity data'!BP17*'Net zero supporting data'!AN193*kgtoGg,"ERROR"))</f>
        <v>23.723756662689041</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6.5208072536393505E-2</v>
      </c>
      <c r="V792" s="93">
        <f>IF('Net zero activities &amp; levers'!$C$10="Off",'Activity data'!AO18*EF!$H31*kgtoGg,IF('Net zero activities &amp; levers'!$C$10="On",'Net zero Activity data'!AO18*'Net zero supporting data'!M194*kgtoGg,"ERROR"))</f>
        <v>6.4243597436855954E-2</v>
      </c>
      <c r="W792" s="93">
        <f>IF('Net zero activities &amp; levers'!$C$10="Off",'Activity data'!AP18*EF!$H31*kgtoGg,IF('Net zero activities &amp; levers'!$C$10="On",'Net zero Activity data'!AP18*'Net zero supporting data'!N194*kgtoGg,"ERROR"))</f>
        <v>6.3441538166000289E-2</v>
      </c>
      <c r="X792" s="93">
        <f>IF('Net zero activities &amp; levers'!$C$10="Off",'Activity data'!AQ18*EF!$H31*kgtoGg,IF('Net zero activities &amp; levers'!$C$10="On",'Net zero Activity data'!AQ18*'Net zero supporting data'!O194*kgtoGg,"ERROR"))</f>
        <v>6.2868016499950011E-2</v>
      </c>
      <c r="Y792" s="93">
        <f>IF('Net zero activities &amp; levers'!$C$10="Off",'Activity data'!AR18*EF!$H31*kgtoGg,IF('Net zero activities &amp; levers'!$C$10="On",'Net zero Activity data'!AR18*'Net zero supporting data'!P194*kgtoGg,"ERROR"))</f>
        <v>6.2442906404453782E-2</v>
      </c>
      <c r="Z792" s="93">
        <f>IF('Net zero activities &amp; levers'!$C$10="Off",'Activity data'!AS18*EF!$H31*kgtoGg,IF('Net zero activities &amp; levers'!$C$10="On",'Net zero Activity data'!AS18*'Net zero supporting data'!Q194*kgtoGg,"ERROR"))</f>
        <v>6.2186019693382777E-2</v>
      </c>
      <c r="AA792" s="93">
        <f>IF('Net zero activities &amp; levers'!$C$10="Off",'Activity data'!AT18*EF!$H31*kgtoGg,IF('Net zero activities &amp; levers'!$C$10="On",'Net zero Activity data'!AT18*'Net zero supporting data'!R194*kgtoGg,"ERROR"))</f>
        <v>6.193537898858989E-2</v>
      </c>
      <c r="AB792" s="93">
        <f>IF('Net zero activities &amp; levers'!$C$10="Off",'Activity data'!AU18*EF!$H31*kgtoGg,IF('Net zero activities &amp; levers'!$C$10="On",'Net zero Activity data'!AU18*'Net zero supporting data'!S194*kgtoGg,"ERROR"))</f>
        <v>6.1804868414534773E-2</v>
      </c>
      <c r="AC792" s="93">
        <f>IF('Net zero activities &amp; levers'!$C$10="Off",'Activity data'!AV18*EF!$H31*kgtoGg,IF('Net zero activities &amp; levers'!$C$10="On",'Net zero Activity data'!AV18*'Net zero supporting data'!T194*kgtoGg,"ERROR"))</f>
        <v>6.1678655137237554E-2</v>
      </c>
      <c r="AD792" s="93">
        <f>IF('Net zero activities &amp; levers'!$C$10="Off",'Activity data'!AW18*EF!$H31*kgtoGg,IF('Net zero activities &amp; levers'!$C$10="On",'Net zero Activity data'!AW18*'Net zero supporting data'!U194*kgtoGg,"ERROR"))</f>
        <v>6.2905518558888249E-2</v>
      </c>
      <c r="AE792" s="93">
        <f>IF('Net zero activities &amp; levers'!$C$10="Off",'Activity data'!AX18*EF!$H31*kgtoGg,IF('Net zero activities &amp; levers'!$C$10="On",'Net zero Activity data'!AX18*'Net zero supporting data'!V194*kgtoGg,"ERROR"))</f>
        <v>6.4047481395826819E-2</v>
      </c>
      <c r="AF792" s="93">
        <f>IF('Net zero activities &amp; levers'!$C$10="Off",'Activity data'!AY18*EF!$H31*kgtoGg,IF('Net zero activities &amp; levers'!$C$10="On",'Net zero Activity data'!AY18*'Net zero supporting data'!W194*kgtoGg,"ERROR"))</f>
        <v>6.5285321515176548E-2</v>
      </c>
      <c r="AG792" s="93">
        <f>IF('Net zero activities &amp; levers'!$C$10="Off",'Activity data'!AZ18*EF!$H31*kgtoGg,IF('Net zero activities &amp; levers'!$C$10="On",'Net zero Activity data'!AZ18*'Net zero supporting data'!X194*kgtoGg,"ERROR"))</f>
        <v>6.6829411456946819E-2</v>
      </c>
      <c r="AH792" s="93">
        <f>IF('Net zero activities &amp; levers'!$C$10="Off",'Activity data'!BA18*EF!$H31*kgtoGg,IF('Net zero activities &amp; levers'!$C$10="On",'Net zero Activity data'!BA18*'Net zero supporting data'!Y194*kgtoGg,"ERROR"))</f>
        <v>6.8210599752421636E-2</v>
      </c>
      <c r="AI792" s="93">
        <f>IF('Net zero activities &amp; levers'!$C$10="Off",'Activity data'!BB18*EF!$H31*kgtoGg,IF('Net zero activities &amp; levers'!$C$10="On",'Net zero Activity data'!BB18*'Net zero supporting data'!Z194*kgtoGg,"ERROR"))</f>
        <v>6.97218900082575E-2</v>
      </c>
      <c r="AJ792" s="93">
        <f>IF('Net zero activities &amp; levers'!$C$10="Off",'Activity data'!BC18*EF!$H31*kgtoGg,IF('Net zero activities &amp; levers'!$C$10="On",'Net zero Activity data'!BC18*'Net zero supporting data'!AA194*kgtoGg,"ERROR"))</f>
        <v>7.1400052650511345E-2</v>
      </c>
      <c r="AK792" s="93">
        <f>IF('Net zero activities &amp; levers'!$C$10="Off",'Activity data'!BD18*EF!$H31*kgtoGg,IF('Net zero activities &amp; levers'!$C$10="On",'Net zero Activity data'!BD18*'Net zero supporting data'!AB194*kgtoGg,"ERROR"))</f>
        <v>7.2844783729003118E-2</v>
      </c>
      <c r="AL792" s="93">
        <f>IF('Net zero activities &amp; levers'!$C$10="Off",'Activity data'!BE18*EF!$H31*kgtoGg,IF('Net zero activities &amp; levers'!$C$10="On",'Net zero Activity data'!BE18*'Net zero supporting data'!AC194*kgtoGg,"ERROR"))</f>
        <v>7.425935329973872E-2</v>
      </c>
      <c r="AM792" s="93">
        <f>IF('Net zero activities &amp; levers'!$C$10="Off",'Activity data'!BF18*EF!$H31*kgtoGg,IF('Net zero activities &amp; levers'!$C$10="On",'Net zero Activity data'!BF18*'Net zero supporting data'!AD194*kgtoGg,"ERROR"))</f>
        <v>7.5644572517471448E-2</v>
      </c>
      <c r="AN792" s="93">
        <f>IF('Net zero activities &amp; levers'!$C$10="Off",'Activity data'!BG18*EF!$H31*kgtoGg,IF('Net zero activities &amp; levers'!$C$10="On",'Net zero Activity data'!BG18*'Net zero supporting data'!AE194*kgtoGg,"ERROR"))</f>
        <v>7.7126158713554993E-2</v>
      </c>
      <c r="AO792" s="93">
        <f>IF('Net zero activities &amp; levers'!$C$10="Off",'Activity data'!BH18*EF!$H31*kgtoGg,IF('Net zero activities &amp; levers'!$C$10="On",'Net zero Activity data'!BH18*'Net zero supporting data'!AF194*kgtoGg,"ERROR"))</f>
        <v>7.8423679503043631E-2</v>
      </c>
      <c r="AP792" s="93">
        <f>IF('Net zero activities &amp; levers'!$C$10="Off",'Activity data'!BI18*EF!$H31*kgtoGg,IF('Net zero activities &amp; levers'!$C$10="On",'Net zero Activity data'!BI18*'Net zero supporting data'!AG194*kgtoGg,"ERROR"))</f>
        <v>7.97339592643624E-2</v>
      </c>
      <c r="AQ792" s="93">
        <f>IF('Net zero activities &amp; levers'!$C$10="Off",'Activity data'!BJ18*EF!$H31*kgtoGg,IF('Net zero activities &amp; levers'!$C$10="On",'Net zero Activity data'!BJ18*'Net zero supporting data'!AH194*kgtoGg,"ERROR"))</f>
        <v>8.1057304953412193E-2</v>
      </c>
      <c r="AR792" s="93">
        <f>IF('Net zero activities &amp; levers'!$C$10="Off",'Activity data'!BK18*EF!$H31*kgtoGg,IF('Net zero activities &amp; levers'!$C$10="On",'Net zero Activity data'!BK18*'Net zero supporting data'!AI194*kgtoGg,"ERROR"))</f>
        <v>8.240526205461611E-2</v>
      </c>
      <c r="AS792" s="93">
        <f>IF('Net zero activities &amp; levers'!$C$10="Off",'Activity data'!BL18*EF!$H31*kgtoGg,IF('Net zero activities &amp; levers'!$C$10="On",'Net zero Activity data'!BL18*'Net zero supporting data'!AJ194*kgtoGg,"ERROR"))</f>
        <v>8.3711007511730773E-2</v>
      </c>
      <c r="AT792" s="93">
        <f>IF('Net zero activities &amp; levers'!$C$10="Off",'Activity data'!BM18*EF!$H31*kgtoGg,IF('Net zero activities &amp; levers'!$C$10="On",'Net zero Activity data'!BM18*'Net zero supporting data'!AK194*kgtoGg,"ERROR"))</f>
        <v>8.2848147144213638E-2</v>
      </c>
      <c r="AU792" s="93">
        <f>IF('Net zero activities &amp; levers'!$C$10="Off",'Activity data'!BN18*EF!$H31*kgtoGg,IF('Net zero activities &amp; levers'!$C$10="On",'Net zero Activity data'!BN18*'Net zero supporting data'!AL194*kgtoGg,"ERROR"))</f>
        <v>8.1667550168670444E-2</v>
      </c>
      <c r="AV792" s="93">
        <f>IF('Net zero activities &amp; levers'!$C$10="Off",'Activity data'!BO18*EF!$H31*kgtoGg,IF('Net zero activities &amp; levers'!$C$10="On",'Net zero Activity data'!BO18*'Net zero supporting data'!AM194*kgtoGg,"ERROR"))</f>
        <v>8.0587727751447041E-2</v>
      </c>
      <c r="AW792" s="93">
        <f>IF('Net zero activities &amp; levers'!$C$10="Off",'Activity data'!BP18*EF!$H31*kgtoGg,IF('Net zero activities &amp; levers'!$C$10="On",'Net zero Activity data'!BP18*'Net zero supporting data'!AN194*kgtoGg,"ERROR"))</f>
        <v>7.9420760282210401E-2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0.62362181084971624</v>
      </c>
      <c r="V793" s="93">
        <f>IF('Net zero activities &amp; levers'!$C$10="Off",'Activity data'!AO19*EF!$H32*kgtoGg,IF('Net zero activities &amp; levers'!$C$10="On",'Net zero Activity data'!AO19*'Net zero supporting data'!M195*kgtoGg,"ERROR"))</f>
        <v>0.62975834362790895</v>
      </c>
      <c r="W793" s="93">
        <f>IF('Net zero activities &amp; levers'!$C$10="Off",'Activity data'!AP19*EF!$H32*kgtoGg,IF('Net zero activities &amp; levers'!$C$10="On",'Net zero Activity data'!AP19*'Net zero supporting data'!N195*kgtoGg,"ERROR"))</f>
        <v>0.63661806601458326</v>
      </c>
      <c r="X793" s="93">
        <f>IF('Net zero activities &amp; levers'!$C$10="Off",'Activity data'!AQ19*EF!$H32*kgtoGg,IF('Net zero activities &amp; levers'!$C$10="On",'Net zero Activity data'!AQ19*'Net zero supporting data'!O195*kgtoGg,"ERROR"))</f>
        <v>0.64461911652082593</v>
      </c>
      <c r="Y793" s="93">
        <f>IF('Net zero activities &amp; levers'!$C$10="Off",'Activity data'!AR19*EF!$H32*kgtoGg,IF('Net zero activities &amp; levers'!$C$10="On",'Net zero Activity data'!AR19*'Net zero supporting data'!P195*kgtoGg,"ERROR"))</f>
        <v>0.65284863075994159</v>
      </c>
      <c r="Z793" s="93">
        <f>IF('Net zero activities &amp; levers'!$C$10="Off",'Activity data'!AS19*EF!$H32*kgtoGg,IF('Net zero activities &amp; levers'!$C$10="On",'Net zero Activity data'!AS19*'Net zero supporting data'!Q195*kgtoGg,"ERROR"))</f>
        <v>0.66201640033414832</v>
      </c>
      <c r="AA793" s="93">
        <f>IF('Net zero activities &amp; levers'!$C$10="Off",'Activity data'!AT19*EF!$H32*kgtoGg,IF('Net zero activities &amp; levers'!$C$10="On",'Net zero Activity data'!AT19*'Net zero supporting data'!R195*kgtoGg,"ERROR"))</f>
        <v>0.67125261512288303</v>
      </c>
      <c r="AB793" s="93">
        <f>IF('Net zero activities &amp; levers'!$C$10="Off",'Activity data'!AU19*EF!$H32*kgtoGg,IF('Net zero activities &amp; levers'!$C$10="On",'Net zero Activity data'!AU19*'Net zero supporting data'!S195*kgtoGg,"ERROR"))</f>
        <v>0.68123362927515707</v>
      </c>
      <c r="AC793" s="93">
        <f>IF('Net zero activities &amp; levers'!$C$10="Off",'Activity data'!AV19*EF!$H32*kgtoGg,IF('Net zero activities &amp; levers'!$C$10="On",'Net zero Activity data'!AV19*'Net zero supporting data'!T195*kgtoGg,"ERROR"))</f>
        <v>0.69131170026293443</v>
      </c>
      <c r="AD793" s="93">
        <f>IF('Net zero activities &amp; levers'!$C$10="Off",'Activity data'!AW19*EF!$H32*kgtoGg,IF('Net zero activities &amp; levers'!$C$10="On",'Net zero Activity data'!AW19*'Net zero supporting data'!U195*kgtoGg,"ERROR"))</f>
        <v>0.70929427511021537</v>
      </c>
      <c r="AE793" s="93">
        <f>IF('Net zero activities &amp; levers'!$C$10="Off",'Activity data'!AX19*EF!$H32*kgtoGg,IF('Net zero activities &amp; levers'!$C$10="On",'Net zero Activity data'!AX19*'Net zero supporting data'!V195*kgtoGg,"ERROR"))</f>
        <v>0.72715122981574809</v>
      </c>
      <c r="AF793" s="93">
        <f>IF('Net zero activities &amp; levers'!$C$10="Off",'Activity data'!AY19*EF!$H32*kgtoGg,IF('Net zero activities &amp; levers'!$C$10="On",'Net zero Activity data'!AY19*'Net zero supporting data'!W195*kgtoGg,"ERROR"))</f>
        <v>0.74601215527494713</v>
      </c>
      <c r="AG793" s="93">
        <f>IF('Net zero activities &amp; levers'!$C$10="Off",'Activity data'!AZ19*EF!$H32*kgtoGg,IF('Net zero activities &amp; levers'!$C$10="On",'Net zero Activity data'!AZ19*'Net zero supporting data'!X195*kgtoGg,"ERROR"))</f>
        <v>0.76728919666539808</v>
      </c>
      <c r="AH793" s="93">
        <f>IF('Net zero activities &amp; levers'!$C$10="Off",'Activity data'!BA19*EF!$H32*kgtoGg,IF('Net zero activities &amp; levers'!$C$10="On",'Net zero Activity data'!BA19*'Net zero supporting data'!Y195*kgtoGg,"ERROR"))</f>
        <v>0.78800247115205035</v>
      </c>
      <c r="AI793" s="93">
        <f>IF('Net zero activities &amp; levers'!$C$10="Off",'Activity data'!BB19*EF!$H32*kgtoGg,IF('Net zero activities &amp; levers'!$C$10="On",'Net zero Activity data'!BB19*'Net zero supporting data'!Z195*kgtoGg,"ERROR"))</f>
        <v>0.80963804495852154</v>
      </c>
      <c r="AJ793" s="93">
        <f>IF('Net zero activities &amp; levers'!$C$10="Off",'Activity data'!BC19*EF!$H32*kgtoGg,IF('Net zero activities &amp; levers'!$C$10="On",'Net zero Activity data'!BC19*'Net zero supporting data'!AA195*kgtoGg,"ERROR"))</f>
        <v>0.83294592225134301</v>
      </c>
      <c r="AK793" s="93">
        <f>IF('Net zero activities &amp; levers'!$C$10="Off",'Activity data'!BD19*EF!$H32*kgtoGg,IF('Net zero activities &amp; levers'!$C$10="On",'Net zero Activity data'!BD19*'Net zero supporting data'!AB195*kgtoGg,"ERROR"))</f>
        <v>0.85519779243031502</v>
      </c>
      <c r="AL793" s="93">
        <f>IF('Net zero activities &amp; levers'!$C$10="Off",'Activity data'!BE19*EF!$H32*kgtoGg,IF('Net zero activities &amp; levers'!$C$10="On",'Net zero Activity data'!BE19*'Net zero supporting data'!AC195*kgtoGg,"ERROR"))</f>
        <v>0.87776706050370401</v>
      </c>
      <c r="AM793" s="93">
        <f>IF('Net zero activities &amp; levers'!$C$10="Off",'Activity data'!BF19*EF!$H32*kgtoGg,IF('Net zero activities &amp; levers'!$C$10="On",'Net zero Activity data'!BF19*'Net zero supporting data'!AD195*kgtoGg,"ERROR"))</f>
        <v>0.90066099726983295</v>
      </c>
      <c r="AN793" s="93">
        <f>IF('Net zero activities &amp; levers'!$C$10="Off",'Activity data'!BG19*EF!$H32*kgtoGg,IF('Net zero activities &amp; levers'!$C$10="On",'Net zero Activity data'!BG19*'Net zero supporting data'!AE195*kgtoGg,"ERROR"))</f>
        <v>0.9243952674903968</v>
      </c>
      <c r="AO793" s="93">
        <f>IF('Net zero activities &amp; levers'!$C$10="Off",'Activity data'!BH19*EF!$H32*kgtoGg,IF('Net zero activities &amp; levers'!$C$10="On",'Net zero Activity data'!BH19*'Net zero supporting data'!AF195*kgtoGg,"ERROR"))</f>
        <v>0.9473181386080739</v>
      </c>
      <c r="AP793" s="93">
        <f>IF('Net zero activities &amp; levers'!$C$10="Off",'Activity data'!BI19*EF!$H32*kgtoGg,IF('Net zero activities &amp; levers'!$C$10="On",'Net zero Activity data'!BI19*'Net zero supporting data'!AG195*kgtoGg,"ERROR"))</f>
        <v>0.97088253498355026</v>
      </c>
      <c r="AQ793" s="93">
        <f>IF('Net zero activities &amp; levers'!$C$10="Off",'Activity data'!BJ19*EF!$H32*kgtoGg,IF('Net zero activities &amp; levers'!$C$10="On",'Net zero Activity data'!BJ19*'Net zero supporting data'!AH195*kgtoGg,"ERROR"))</f>
        <v>0.99511129245345753</v>
      </c>
      <c r="AR793" s="93">
        <f>IF('Net zero activities &amp; levers'!$C$10="Off",'Activity data'!BK19*EF!$H32*kgtoGg,IF('Net zero activities &amp; levers'!$C$10="On",'Net zero Activity data'!BK19*'Net zero supporting data'!AI195*kgtoGg,"ERROR"))</f>
        <v>1.0201179940064276</v>
      </c>
      <c r="AS793" s="93">
        <f>IF('Net zero activities &amp; levers'!$C$10="Off",'Activity data'!BL19*EF!$H32*kgtoGg,IF('Net zero activities &amp; levers'!$C$10="On",'Net zero Activity data'!BL19*'Net zero supporting data'!AJ195*kgtoGg,"ERROR"))</f>
        <v>1.0449555893838414</v>
      </c>
      <c r="AT793" s="93">
        <f>IF('Net zero activities &amp; levers'!$C$10="Off",'Activity data'!BM19*EF!$H32*kgtoGg,IF('Net zero activities &amp; levers'!$C$10="On",'Net zero Activity data'!BM19*'Net zero supporting data'!AK195*kgtoGg,"ERROR"))</f>
        <v>1.0524228088534864</v>
      </c>
      <c r="AU793" s="93">
        <f>IF('Net zero activities &amp; levers'!$C$10="Off",'Activity data'!BN19*EF!$H32*kgtoGg,IF('Net zero activities &amp; levers'!$C$10="On",'Net zero Activity data'!BN19*'Net zero supporting data'!AL195*kgtoGg,"ERROR"))</f>
        <v>1.0571651301297169</v>
      </c>
      <c r="AV793" s="93">
        <f>IF('Net zero activities &amp; levers'!$C$10="Off",'Activity data'!BO19*EF!$H32*kgtoGg,IF('Net zero activities &amp; levers'!$C$10="On",'Net zero Activity data'!BO19*'Net zero supporting data'!AM195*kgtoGg,"ERROR"))</f>
        <v>1.0626334738337255</v>
      </c>
      <c r="AW793" s="93">
        <f>IF('Net zero activities &amp; levers'!$C$10="Off",'Activity data'!BP19*EF!$H32*kgtoGg,IF('Net zero activities &amp; levers'!$C$10="On",'Net zero Activity data'!BP19*'Net zero supporting data'!AN195*kgtoGg,"ERROR"))</f>
        <v>1.0672288289702998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2.0450810277937865</v>
      </c>
      <c r="V794" s="27">
        <f t="shared" si="222"/>
        <v>2.0366087031538358</v>
      </c>
      <c r="W794" s="27">
        <f t="shared" si="222"/>
        <v>2.0347846257629154</v>
      </c>
      <c r="X794" s="27">
        <f t="shared" si="222"/>
        <v>2.0432263950688512</v>
      </c>
      <c r="Y794" s="27">
        <f t="shared" si="222"/>
        <v>2.0602648964303465</v>
      </c>
      <c r="Z794" s="27">
        <f t="shared" si="222"/>
        <v>2.0853696293451214</v>
      </c>
      <c r="AA794" s="27">
        <f t="shared" si="222"/>
        <v>2.1105802102028739</v>
      </c>
      <c r="AB794" s="27">
        <f t="shared" si="222"/>
        <v>2.141870391301282</v>
      </c>
      <c r="AC794" s="27">
        <f t="shared" si="222"/>
        <v>2.1734050389400235</v>
      </c>
      <c r="AD794" s="27">
        <f t="shared" si="222"/>
        <v>2.278734569022379</v>
      </c>
      <c r="AE794" s="27">
        <f t="shared" si="222"/>
        <v>2.3814111511747402</v>
      </c>
      <c r="AF794" s="27">
        <f t="shared" si="222"/>
        <v>2.4912209704628796</v>
      </c>
      <c r="AG794" s="27">
        <f t="shared" si="222"/>
        <v>2.6200935712676121</v>
      </c>
      <c r="AH794" s="27">
        <f t="shared" si="222"/>
        <v>2.7423857606788906</v>
      </c>
      <c r="AI794" s="27">
        <f t="shared" si="222"/>
        <v>2.8758749556868275</v>
      </c>
      <c r="AJ794" s="27">
        <f t="shared" si="222"/>
        <v>3.0216516881492481</v>
      </c>
      <c r="AK794" s="27">
        <f t="shared" si="222"/>
        <v>3.1568029474835764</v>
      </c>
      <c r="AL794" s="27">
        <f t="shared" si="222"/>
        <v>3.2929037714527905</v>
      </c>
      <c r="AM794" s="27">
        <f t="shared" si="222"/>
        <v>3.4300142687824615</v>
      </c>
      <c r="AN794" s="27">
        <f t="shared" si="222"/>
        <v>3.5770425412834923</v>
      </c>
      <c r="AO794" s="27">
        <f t="shared" si="222"/>
        <v>3.7158096985773255</v>
      </c>
      <c r="AP794" s="27">
        <f t="shared" si="222"/>
        <v>3.8582077894310229</v>
      </c>
      <c r="AQ794" s="27">
        <f t="shared" si="222"/>
        <v>4.0043731678411723</v>
      </c>
      <c r="AR794" s="27">
        <f t="shared" si="222"/>
        <v>4.1551640539128618</v>
      </c>
      <c r="AS794" s="27">
        <f t="shared" si="222"/>
        <v>4.3076906724160979</v>
      </c>
      <c r="AT794" s="27">
        <f t="shared" si="222"/>
        <v>4.3215096779005089</v>
      </c>
      <c r="AU794" s="27">
        <f t="shared" si="222"/>
        <v>4.3138846808381643</v>
      </c>
      <c r="AV794" s="27">
        <f t="shared" si="222"/>
        <v>4.3121081110987083</v>
      </c>
      <c r="AW794" s="27">
        <f t="shared" si="222"/>
        <v>4.303653731262937</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2.5984242118738201E-2</v>
      </c>
      <c r="V795" s="27">
        <f t="shared" si="223"/>
        <v>2.6239930984496233E-2</v>
      </c>
      <c r="W795" s="27">
        <f t="shared" si="223"/>
        <v>2.6525752750607659E-2</v>
      </c>
      <c r="X795" s="27">
        <f t="shared" si="223"/>
        <v>2.6859129855034445E-2</v>
      </c>
      <c r="Y795" s="27">
        <f t="shared" si="223"/>
        <v>2.7202026281664259E-2</v>
      </c>
      <c r="Z795" s="27">
        <f t="shared" si="223"/>
        <v>2.7584016680589539E-2</v>
      </c>
      <c r="AA795" s="27">
        <f t="shared" si="223"/>
        <v>2.796885896345349E-2</v>
      </c>
      <c r="AB795" s="27">
        <f t="shared" si="223"/>
        <v>2.8384734553131574E-2</v>
      </c>
      <c r="AC795" s="27">
        <f t="shared" si="223"/>
        <v>2.8804654177622294E-2</v>
      </c>
      <c r="AD795" s="27">
        <f t="shared" si="223"/>
        <v>2.9553928129592334E-2</v>
      </c>
      <c r="AE795" s="27">
        <f t="shared" si="223"/>
        <v>3.0297967908989535E-2</v>
      </c>
      <c r="AF795" s="27">
        <f t="shared" si="223"/>
        <v>3.1083839803122827E-2</v>
      </c>
      <c r="AG795" s="27">
        <f t="shared" si="223"/>
        <v>3.1970383194391612E-2</v>
      </c>
      <c r="AH795" s="27">
        <f t="shared" si="223"/>
        <v>3.2833436298002124E-2</v>
      </c>
      <c r="AI795" s="27">
        <f t="shared" si="223"/>
        <v>3.373491853993843E-2</v>
      </c>
      <c r="AJ795" s="27">
        <f t="shared" si="223"/>
        <v>3.4706080093805991E-2</v>
      </c>
      <c r="AK795" s="27">
        <f t="shared" si="223"/>
        <v>3.563324135126316E-2</v>
      </c>
      <c r="AL795" s="27">
        <f t="shared" si="223"/>
        <v>3.6573627520987695E-2</v>
      </c>
      <c r="AM795" s="27">
        <f t="shared" si="223"/>
        <v>3.7527541552909743E-2</v>
      </c>
      <c r="AN795" s="27">
        <f t="shared" si="223"/>
        <v>3.8516469478766573E-2</v>
      </c>
      <c r="AO795" s="27">
        <f t="shared" si="223"/>
        <v>3.9471589108669776E-2</v>
      </c>
      <c r="AP795" s="27">
        <f t="shared" si="223"/>
        <v>4.0453438957647962E-2</v>
      </c>
      <c r="AQ795" s="27">
        <f t="shared" si="223"/>
        <v>4.1462970518894096E-2</v>
      </c>
      <c r="AR795" s="27">
        <f t="shared" si="223"/>
        <v>4.2504916416934525E-2</v>
      </c>
      <c r="AS795" s="27">
        <f t="shared" si="223"/>
        <v>4.3539816224326754E-2</v>
      </c>
      <c r="AT795" s="27">
        <f t="shared" si="223"/>
        <v>4.3850950368895303E-2</v>
      </c>
      <c r="AU795" s="27">
        <f t="shared" si="223"/>
        <v>4.4048547088738253E-2</v>
      </c>
      <c r="AV795" s="27">
        <f t="shared" si="223"/>
        <v>4.4276394743071941E-2</v>
      </c>
      <c r="AW795" s="27">
        <f t="shared" si="223"/>
        <v>4.4467867873762529E-2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8.5211709491407842E-2</v>
      </c>
      <c r="V796" s="27">
        <f t="shared" si="225"/>
        <v>8.4858695964743228E-2</v>
      </c>
      <c r="W796" s="27">
        <f t="shared" si="225"/>
        <v>8.478269274012154E-2</v>
      </c>
      <c r="X796" s="27">
        <f t="shared" si="225"/>
        <v>8.5134433127868864E-2</v>
      </c>
      <c r="Y796" s="27">
        <f t="shared" si="225"/>
        <v>8.5844370684597854E-2</v>
      </c>
      <c r="Z796" s="27">
        <f t="shared" si="225"/>
        <v>8.6890401222713479E-2</v>
      </c>
      <c r="AA796" s="27">
        <f t="shared" si="225"/>
        <v>8.7940842091786486E-2</v>
      </c>
      <c r="AB796" s="27">
        <f t="shared" si="225"/>
        <v>8.9244599637553504E-2</v>
      </c>
      <c r="AC796" s="27">
        <f t="shared" si="225"/>
        <v>9.0558543289167709E-2</v>
      </c>
      <c r="AD796" s="27">
        <f t="shared" si="225"/>
        <v>9.4947273709265909E-2</v>
      </c>
      <c r="AE796" s="27">
        <f t="shared" si="225"/>
        <v>9.9225464632280935E-2</v>
      </c>
      <c r="AF796" s="27">
        <f t="shared" si="225"/>
        <v>0.10380087376928673</v>
      </c>
      <c r="AG796" s="27">
        <f t="shared" si="225"/>
        <v>0.10917056546948394</v>
      </c>
      <c r="AH796" s="27">
        <f t="shared" si="225"/>
        <v>0.11426607336162055</v>
      </c>
      <c r="AI796" s="27">
        <f t="shared" si="225"/>
        <v>0.11982812315361793</v>
      </c>
      <c r="AJ796" s="27">
        <f t="shared" si="225"/>
        <v>0.12590215367288546</v>
      </c>
      <c r="AK796" s="27">
        <f t="shared" si="225"/>
        <v>0.13153345614514914</v>
      </c>
      <c r="AL796" s="27">
        <f t="shared" si="225"/>
        <v>0.13720432381053307</v>
      </c>
      <c r="AM796" s="27">
        <f t="shared" si="225"/>
        <v>0.14291726119926934</v>
      </c>
      <c r="AN796" s="27">
        <f t="shared" si="225"/>
        <v>0.14904343922014565</v>
      </c>
      <c r="AO796" s="27">
        <f t="shared" si="225"/>
        <v>0.15482540410738871</v>
      </c>
      <c r="AP796" s="27">
        <f t="shared" si="225"/>
        <v>0.16075865789295943</v>
      </c>
      <c r="AQ796" s="27">
        <f t="shared" si="225"/>
        <v>0.16684888199338235</v>
      </c>
      <c r="AR796" s="27">
        <f t="shared" si="225"/>
        <v>0.17313183557970274</v>
      </c>
      <c r="AS796" s="27">
        <f t="shared" si="225"/>
        <v>0.17948711135067091</v>
      </c>
      <c r="AT796" s="27">
        <f t="shared" si="225"/>
        <v>0.18006290324585467</v>
      </c>
      <c r="AU796" s="27">
        <f t="shared" si="225"/>
        <v>0.1797451950349237</v>
      </c>
      <c r="AV796" s="27">
        <f t="shared" si="225"/>
        <v>0.1796711712957797</v>
      </c>
      <c r="AW796" s="27">
        <f t="shared" si="225"/>
        <v>0.17931890546928922</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6.0816462045917556E-2</v>
      </c>
      <c r="V797" s="27">
        <f t="shared" si="226"/>
        <v>6.0951424813447848E-2</v>
      </c>
      <c r="W797" s="27">
        <f t="shared" si="226"/>
        <v>6.1136956873609968E-2</v>
      </c>
      <c r="X797" s="27">
        <f t="shared" si="226"/>
        <v>6.1395693454680218E-2</v>
      </c>
      <c r="Y797" s="27">
        <f t="shared" si="226"/>
        <v>6.1657124133564084E-2</v>
      </c>
      <c r="Z797" s="27">
        <f t="shared" si="226"/>
        <v>6.1977606825238112E-2</v>
      </c>
      <c r="AA797" s="27">
        <f t="shared" si="226"/>
        <v>6.2306907908009301E-2</v>
      </c>
      <c r="AB797" s="27">
        <f t="shared" si="226"/>
        <v>6.2682599159019151E-2</v>
      </c>
      <c r="AC797" s="27">
        <f t="shared" si="226"/>
        <v>6.3067601033638634E-2</v>
      </c>
      <c r="AD797" s="27">
        <f t="shared" si="226"/>
        <v>6.3882346626399467E-2</v>
      </c>
      <c r="AE797" s="27">
        <f t="shared" si="226"/>
        <v>6.4689584584329982E-2</v>
      </c>
      <c r="AF797" s="27">
        <f t="shared" si="226"/>
        <v>6.5551674623882339E-2</v>
      </c>
      <c r="AG797" s="27">
        <f t="shared" si="226"/>
        <v>6.6545495978796609E-2</v>
      </c>
      <c r="AH797" s="27">
        <f t="shared" si="226"/>
        <v>6.7506322135827357E-2</v>
      </c>
      <c r="AI797" s="27">
        <f t="shared" si="226"/>
        <v>6.8502600239465777E-2</v>
      </c>
      <c r="AJ797" s="27">
        <f t="shared" si="226"/>
        <v>6.9587364096927701E-2</v>
      </c>
      <c r="AK797" s="27">
        <f t="shared" si="226"/>
        <v>7.0611974748672937E-2</v>
      </c>
      <c r="AL797" s="27">
        <f t="shared" si="226"/>
        <v>7.1651161750631132E-2</v>
      </c>
      <c r="AM797" s="27">
        <f t="shared" si="226"/>
        <v>7.2705167332917112E-2</v>
      </c>
      <c r="AN797" s="27">
        <f t="shared" si="226"/>
        <v>7.378937498480638E-2</v>
      </c>
      <c r="AO797" s="27">
        <f t="shared" si="226"/>
        <v>7.4827235450841162E-2</v>
      </c>
      <c r="AP797" s="27">
        <f t="shared" si="226"/>
        <v>7.5896497989515546E-2</v>
      </c>
      <c r="AQ797" s="27">
        <f t="shared" si="226"/>
        <v>7.6998074214624207E-2</v>
      </c>
      <c r="AR797" s="27">
        <f t="shared" si="226"/>
        <v>7.8137667811155359E-2</v>
      </c>
      <c r="AS797" s="27">
        <f t="shared" si="226"/>
        <v>7.9252854953773391E-2</v>
      </c>
      <c r="AT797" s="27">
        <f t="shared" si="226"/>
        <v>7.9452958412024641E-2</v>
      </c>
      <c r="AU797" s="27">
        <f t="shared" si="226"/>
        <v>7.9512905712363344E-2</v>
      </c>
      <c r="AV797" s="27">
        <f t="shared" si="226"/>
        <v>7.9613930403244507E-2</v>
      </c>
      <c r="AW797" s="27">
        <f t="shared" si="226"/>
        <v>7.9672386451390659E-2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0.26629291502798441</v>
      </c>
      <c r="V798" s="27">
        <f t="shared" si="227"/>
        <v>0.26688386733886943</v>
      </c>
      <c r="W798" s="27">
        <f t="shared" si="227"/>
        <v>0.26769624397949698</v>
      </c>
      <c r="X798" s="27">
        <f t="shared" si="227"/>
        <v>0.26882915628777215</v>
      </c>
      <c r="Y798" s="27">
        <f t="shared" si="227"/>
        <v>0.26997386505930787</v>
      </c>
      <c r="Z798" s="27">
        <f t="shared" si="227"/>
        <v>0.27137714087166043</v>
      </c>
      <c r="AA798" s="27">
        <f t="shared" si="227"/>
        <v>0.27281902917464657</v>
      </c>
      <c r="AB798" s="27">
        <f t="shared" si="227"/>
        <v>0.27446404295901289</v>
      </c>
      <c r="AC798" s="27">
        <f t="shared" si="227"/>
        <v>0.27614982453910969</v>
      </c>
      <c r="AD798" s="27">
        <f t="shared" si="227"/>
        <v>0.27971729577311</v>
      </c>
      <c r="AE798" s="27">
        <f t="shared" si="227"/>
        <v>0.28325189383598742</v>
      </c>
      <c r="AF798" s="27">
        <f t="shared" si="227"/>
        <v>0.28702666898610468</v>
      </c>
      <c r="AG798" s="27">
        <f t="shared" si="227"/>
        <v>0.29137824710680116</v>
      </c>
      <c r="AH798" s="27">
        <f t="shared" si="227"/>
        <v>0.2955853513937568</v>
      </c>
      <c r="AI798" s="27">
        <f t="shared" si="227"/>
        <v>0.29994768671336342</v>
      </c>
      <c r="AJ798" s="27">
        <f t="shared" si="227"/>
        <v>0.30469746859811764</v>
      </c>
      <c r="AK798" s="27">
        <f t="shared" si="227"/>
        <v>0.30918386172332046</v>
      </c>
      <c r="AL798" s="27">
        <f t="shared" si="227"/>
        <v>0.31373407932397118</v>
      </c>
      <c r="AM798" s="27">
        <f t="shared" si="227"/>
        <v>0.31834918203663459</v>
      </c>
      <c r="AN798" s="27">
        <f t="shared" si="227"/>
        <v>0.32309652850179488</v>
      </c>
      <c r="AO798" s="27">
        <f t="shared" si="227"/>
        <v>0.32764093768962349</v>
      </c>
      <c r="AP798" s="27">
        <f t="shared" si="227"/>
        <v>0.33232284500180553</v>
      </c>
      <c r="AQ798" s="27">
        <f t="shared" si="227"/>
        <v>0.33714624205979671</v>
      </c>
      <c r="AR798" s="27">
        <f t="shared" si="227"/>
        <v>0.34213610320197207</v>
      </c>
      <c r="AS798" s="27">
        <f t="shared" si="227"/>
        <v>0.34701909746075132</v>
      </c>
      <c r="AT798" s="27">
        <f t="shared" si="227"/>
        <v>0.3478952768932983</v>
      </c>
      <c r="AU798" s="27">
        <f t="shared" si="227"/>
        <v>0.34815776406894489</v>
      </c>
      <c r="AV798" s="27">
        <f t="shared" si="227"/>
        <v>0.34860011402682689</v>
      </c>
      <c r="AW798" s="27">
        <f t="shared" si="227"/>
        <v>0.34885607155770249</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1.1848462244660362E-2</v>
      </c>
      <c r="V799" s="27">
        <f t="shared" si="228"/>
        <v>1.1874756132889346E-2</v>
      </c>
      <c r="W799" s="27">
        <f t="shared" si="228"/>
        <v>1.1910902096269216E-2</v>
      </c>
      <c r="X799" s="27">
        <f t="shared" si="228"/>
        <v>1.1961310004078922E-2</v>
      </c>
      <c r="Y799" s="27">
        <f t="shared" si="228"/>
        <v>1.2012242784844973E-2</v>
      </c>
      <c r="Z799" s="27">
        <f t="shared" si="228"/>
        <v>1.207468027207499E-2</v>
      </c>
      <c r="AA799" s="27">
        <f t="shared" si="228"/>
        <v>1.2138835787129359E-2</v>
      </c>
      <c r="AB799" s="27">
        <f t="shared" si="228"/>
        <v>1.2212029186638171E-2</v>
      </c>
      <c r="AC799" s="27">
        <f t="shared" si="228"/>
        <v>1.2287036512320952E-2</v>
      </c>
      <c r="AD799" s="27">
        <f t="shared" si="228"/>
        <v>1.2445767916123122E-2</v>
      </c>
      <c r="AE799" s="27">
        <f t="shared" si="228"/>
        <v>1.260303665792818E-2</v>
      </c>
      <c r="AF799" s="27">
        <f t="shared" si="228"/>
        <v>1.2770991861856712E-2</v>
      </c>
      <c r="AG799" s="27">
        <f t="shared" si="228"/>
        <v>1.2964611391923229E-2</v>
      </c>
      <c r="AH799" s="27">
        <f t="shared" si="228"/>
        <v>1.3151802689514099E-2</v>
      </c>
      <c r="AI799" s="27">
        <f t="shared" si="228"/>
        <v>1.3345900851410278E-2</v>
      </c>
      <c r="AJ799" s="27">
        <f t="shared" si="228"/>
        <v>1.3557238097562575E-2</v>
      </c>
      <c r="AK799" s="27">
        <f t="shared" si="228"/>
        <v>1.3756856099239729E-2</v>
      </c>
      <c r="AL799" s="27">
        <f t="shared" si="228"/>
        <v>1.3959313913187322E-2</v>
      </c>
      <c r="AM799" s="27">
        <f t="shared" si="228"/>
        <v>1.4164658731469383E-2</v>
      </c>
      <c r="AN799" s="27">
        <f t="shared" si="228"/>
        <v>1.4375887615831038E-2</v>
      </c>
      <c r="AO799" s="27">
        <f t="shared" si="228"/>
        <v>1.4578086989707043E-2</v>
      </c>
      <c r="AP799" s="27">
        <f t="shared" si="228"/>
        <v>1.4786404218182909E-2</v>
      </c>
      <c r="AQ799" s="27">
        <f t="shared" si="228"/>
        <v>1.5001016904842665E-2</v>
      </c>
      <c r="AR799" s="27">
        <f t="shared" si="228"/>
        <v>1.5223036260269183E-2</v>
      </c>
      <c r="AS799" s="27">
        <f t="shared" si="228"/>
        <v>1.5440300670439317E-2</v>
      </c>
      <c r="AT799" s="27">
        <f t="shared" si="228"/>
        <v>1.5479285481300656E-2</v>
      </c>
      <c r="AU799" s="27">
        <f t="shared" si="228"/>
        <v>1.5490964610615939E-2</v>
      </c>
      <c r="AV799" s="27">
        <f t="shared" si="228"/>
        <v>1.551064657164123E-2</v>
      </c>
      <c r="AW799" s="27">
        <f t="shared" si="228"/>
        <v>1.5522035170322112E-2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0.42698363915907306</v>
      </c>
      <c r="V800" s="27">
        <f t="shared" si="229"/>
        <v>0.42232713616950668</v>
      </c>
      <c r="W800" s="27">
        <f t="shared" si="229"/>
        <v>0.41862612287587098</v>
      </c>
      <c r="X800" s="27">
        <f t="shared" si="229"/>
        <v>0.41631320467823163</v>
      </c>
      <c r="Y800" s="27">
        <f t="shared" si="229"/>
        <v>0.41474143393653135</v>
      </c>
      <c r="Z800" s="27">
        <f t="shared" si="229"/>
        <v>0.41419226125522973</v>
      </c>
      <c r="AA800" s="27">
        <f t="shared" si="229"/>
        <v>0.41363266711777924</v>
      </c>
      <c r="AB800" s="27">
        <f t="shared" si="229"/>
        <v>0.41379745173860982</v>
      </c>
      <c r="AC800" s="27">
        <f t="shared" si="229"/>
        <v>0.41394599361077566</v>
      </c>
      <c r="AD800" s="27">
        <f t="shared" si="229"/>
        <v>0.41911071322216925</v>
      </c>
      <c r="AE800" s="27">
        <f t="shared" si="229"/>
        <v>0.42350915580112658</v>
      </c>
      <c r="AF800" s="27">
        <f t="shared" si="229"/>
        <v>0.42828655091999529</v>
      </c>
      <c r="AG800" s="27">
        <f t="shared" si="229"/>
        <v>0.43473606294373074</v>
      </c>
      <c r="AH800" s="27">
        <f t="shared" si="229"/>
        <v>0.43990185077390459</v>
      </c>
      <c r="AI800" s="27">
        <f t="shared" si="229"/>
        <v>0.44551022373094312</v>
      </c>
      <c r="AJ800" s="27">
        <f t="shared" si="229"/>
        <v>0.45185059080542433</v>
      </c>
      <c r="AK800" s="27">
        <f t="shared" si="229"/>
        <v>0.45647812581333175</v>
      </c>
      <c r="AL800" s="27">
        <f t="shared" si="229"/>
        <v>0.46063751935223107</v>
      </c>
      <c r="AM800" s="27">
        <f t="shared" si="229"/>
        <v>0.46433191897479725</v>
      </c>
      <c r="AN800" s="27">
        <f t="shared" si="229"/>
        <v>0.47060819979582602</v>
      </c>
      <c r="AO800" s="27">
        <f t="shared" si="229"/>
        <v>0.47563566458053241</v>
      </c>
      <c r="AP800" s="27">
        <f t="shared" si="229"/>
        <v>0.48057038822059167</v>
      </c>
      <c r="AQ800" s="27">
        <f t="shared" si="229"/>
        <v>0.48540877906730001</v>
      </c>
      <c r="AR800" s="27">
        <f t="shared" si="229"/>
        <v>0.4902114035295696</v>
      </c>
      <c r="AS800" s="27">
        <f t="shared" si="229"/>
        <v>0.49452277010807233</v>
      </c>
      <c r="AT800" s="27">
        <f t="shared" si="229"/>
        <v>0.48638248823264885</v>
      </c>
      <c r="AU800" s="27">
        <f t="shared" si="229"/>
        <v>0.47643626073280942</v>
      </c>
      <c r="AV800" s="27">
        <f t="shared" si="229"/>
        <v>0.46705840197361215</v>
      </c>
      <c r="AW800" s="27">
        <f t="shared" si="229"/>
        <v>0.45719799904570174</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0.65400839582675063</v>
      </c>
      <c r="V801" s="27">
        <f t="shared" si="230"/>
        <v>0.64687605685384164</v>
      </c>
      <c r="W801" s="27">
        <f t="shared" si="230"/>
        <v>0.64120723597847695</v>
      </c>
      <c r="X801" s="27">
        <f t="shared" si="230"/>
        <v>0.63766455241548192</v>
      </c>
      <c r="Y801" s="27">
        <f t="shared" si="230"/>
        <v>0.63525708016804106</v>
      </c>
      <c r="Z801" s="27">
        <f t="shared" si="230"/>
        <v>0.6344159155158372</v>
      </c>
      <c r="AA801" s="27">
        <f t="shared" si="230"/>
        <v>0.63355878837890778</v>
      </c>
      <c r="AB801" s="27">
        <f t="shared" si="230"/>
        <v>0.63381118803932246</v>
      </c>
      <c r="AC801" s="27">
        <f t="shared" si="230"/>
        <v>0.63403870877458901</v>
      </c>
      <c r="AD801" s="27">
        <f t="shared" si="230"/>
        <v>0.64194948023785836</v>
      </c>
      <c r="AE801" s="27">
        <f t="shared" si="230"/>
        <v>0.64868654955710747</v>
      </c>
      <c r="AF801" s="27">
        <f t="shared" si="230"/>
        <v>0.65600405831242059</v>
      </c>
      <c r="AG801" s="27">
        <f t="shared" si="230"/>
        <v>0.66588273895886363</v>
      </c>
      <c r="AH801" s="27">
        <f t="shared" si="230"/>
        <v>0.67379514660672368</v>
      </c>
      <c r="AI801" s="27">
        <f t="shared" si="230"/>
        <v>0.68238545935981809</v>
      </c>
      <c r="AJ801" s="27">
        <f t="shared" si="230"/>
        <v>0.69209696331229009</v>
      </c>
      <c r="AK801" s="27">
        <f t="shared" si="230"/>
        <v>0.69918493219351963</v>
      </c>
      <c r="AL801" s="27">
        <f t="shared" si="230"/>
        <v>0.7055558514665512</v>
      </c>
      <c r="AM801" s="27">
        <f t="shared" si="230"/>
        <v>0.71121454221979907</v>
      </c>
      <c r="AN801" s="27">
        <f t="shared" si="230"/>
        <v>0.72082788562472022</v>
      </c>
      <c r="AO801" s="27">
        <f t="shared" si="230"/>
        <v>0.72852842465566992</v>
      </c>
      <c r="AP801" s="27">
        <f t="shared" si="230"/>
        <v>0.73608691260626102</v>
      </c>
      <c r="AQ801" s="27">
        <f t="shared" si="230"/>
        <v>0.7434978481687351</v>
      </c>
      <c r="AR801" s="27">
        <f t="shared" si="230"/>
        <v>0.75085400056490925</v>
      </c>
      <c r="AS801" s="27">
        <f t="shared" si="230"/>
        <v>0.75745769607272995</v>
      </c>
      <c r="AT801" s="27">
        <f t="shared" si="230"/>
        <v>0.74498927292328954</v>
      </c>
      <c r="AU801" s="27">
        <f t="shared" si="230"/>
        <v>0.72975469319908981</v>
      </c>
      <c r="AV801" s="27">
        <f t="shared" si="230"/>
        <v>0.7153906806212974</v>
      </c>
      <c r="AW801" s="27">
        <f t="shared" si="230"/>
        <v>0.70028755790261721</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1.153985484741868</v>
      </c>
      <c r="V802" s="27">
        <f t="shared" si="231"/>
        <v>1.1681776928202523</v>
      </c>
      <c r="W802" s="27">
        <f t="shared" si="231"/>
        <v>1.1847858658110593</v>
      </c>
      <c r="X802" s="27">
        <f t="shared" si="231"/>
        <v>1.2052579959901222</v>
      </c>
      <c r="Y802" s="27">
        <f t="shared" si="231"/>
        <v>1.2279627132127788</v>
      </c>
      <c r="Z802" s="27">
        <f t="shared" si="231"/>
        <v>1.2539130427561374</v>
      </c>
      <c r="AA802" s="27">
        <f t="shared" si="231"/>
        <v>1.2801331982777941</v>
      </c>
      <c r="AB802" s="27">
        <f t="shared" si="231"/>
        <v>1.3089620827409241</v>
      </c>
      <c r="AC802" s="27">
        <f t="shared" si="231"/>
        <v>1.3381727583507665</v>
      </c>
      <c r="AD802" s="27">
        <f t="shared" si="231"/>
        <v>1.3997999888688804</v>
      </c>
      <c r="AE802" s="27">
        <f t="shared" si="231"/>
        <v>1.4614887366690807</v>
      </c>
      <c r="AF802" s="27">
        <f t="shared" si="231"/>
        <v>1.5272080994678909</v>
      </c>
      <c r="AG802" s="27">
        <f t="shared" si="231"/>
        <v>1.6020093868016521</v>
      </c>
      <c r="AH802" s="27">
        <f t="shared" si="231"/>
        <v>1.6754213266014404</v>
      </c>
      <c r="AI802" s="27">
        <f t="shared" si="231"/>
        <v>1.7539482946712348</v>
      </c>
      <c r="AJ802" s="27">
        <f t="shared" si="231"/>
        <v>1.8391434417217309</v>
      </c>
      <c r="AK802" s="27">
        <f t="shared" si="231"/>
        <v>1.921241606675032</v>
      </c>
      <c r="AL802" s="27">
        <f t="shared" si="231"/>
        <v>2.0051699352654189</v>
      </c>
      <c r="AM802" s="27">
        <f t="shared" si="231"/>
        <v>2.0909710367631238</v>
      </c>
      <c r="AN802" s="27">
        <f t="shared" si="231"/>
        <v>2.1790289637419105</v>
      </c>
      <c r="AO802" s="27">
        <f t="shared" si="231"/>
        <v>2.2646607608535678</v>
      </c>
      <c r="AP802" s="27">
        <f t="shared" si="231"/>
        <v>2.353193027486558</v>
      </c>
      <c r="AQ802" s="27">
        <f t="shared" si="231"/>
        <v>2.4447358434125941</v>
      </c>
      <c r="AR802" s="27">
        <f t="shared" si="231"/>
        <v>2.5397378087912235</v>
      </c>
      <c r="AS802" s="27">
        <f t="shared" si="231"/>
        <v>2.6359417490256347</v>
      </c>
      <c r="AT802" s="27">
        <f t="shared" si="231"/>
        <v>2.667718055306378</v>
      </c>
      <c r="AU802" s="27">
        <f t="shared" si="231"/>
        <v>2.6893875400956349</v>
      </c>
      <c r="AV802" s="27">
        <f t="shared" si="231"/>
        <v>2.7138524328901203</v>
      </c>
      <c r="AW802" s="27">
        <f t="shared" si="231"/>
        <v>2.7350899196728151</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0.11993554121760756</v>
      </c>
      <c r="V803" s="27">
        <f t="shared" si="232"/>
        <v>0.12015396732787187</v>
      </c>
      <c r="W803" s="27">
        <f t="shared" si="232"/>
        <v>0.12040009919620051</v>
      </c>
      <c r="X803" s="27">
        <f t="shared" si="232"/>
        <v>0.12067339732653325</v>
      </c>
      <c r="Y803" s="27">
        <f t="shared" si="232"/>
        <v>0.12083862250016517</v>
      </c>
      <c r="Z803" s="27">
        <f t="shared" si="232"/>
        <v>0.12102674750622945</v>
      </c>
      <c r="AA803" s="27">
        <f t="shared" si="232"/>
        <v>0.12123490277133757</v>
      </c>
      <c r="AB803" s="27">
        <f t="shared" si="232"/>
        <v>0.12146353888676951</v>
      </c>
      <c r="AC803" s="27">
        <f t="shared" si="232"/>
        <v>0.12171046574717839</v>
      </c>
      <c r="AD803" s="27">
        <f t="shared" si="232"/>
        <v>0.1218842890110466</v>
      </c>
      <c r="AE803" s="27">
        <f t="shared" si="232"/>
        <v>0.12207335386646867</v>
      </c>
      <c r="AF803" s="27">
        <f t="shared" si="232"/>
        <v>0.12227928315059336</v>
      </c>
      <c r="AG803" s="27">
        <f t="shared" si="232"/>
        <v>0.12250428668008742</v>
      </c>
      <c r="AH803" s="27">
        <f t="shared" si="232"/>
        <v>0.12274179275603146</v>
      </c>
      <c r="AI803" s="27">
        <f t="shared" si="232"/>
        <v>0.12289368408262624</v>
      </c>
      <c r="AJ803" s="27">
        <f t="shared" si="232"/>
        <v>0.1230607702638557</v>
      </c>
      <c r="AK803" s="27">
        <f t="shared" si="232"/>
        <v>0.12323716754799312</v>
      </c>
      <c r="AL803" s="27">
        <f t="shared" si="232"/>
        <v>0.12342518950883125</v>
      </c>
      <c r="AM803" s="27">
        <f t="shared" si="232"/>
        <v>0.12362445924387389</v>
      </c>
      <c r="AN803" s="27">
        <f t="shared" si="232"/>
        <v>0.12374194996194518</v>
      </c>
      <c r="AO803" s="27">
        <f t="shared" si="232"/>
        <v>0.12386718060158546</v>
      </c>
      <c r="AP803" s="27">
        <f t="shared" si="232"/>
        <v>0.12400266133733781</v>
      </c>
      <c r="AQ803" s="27">
        <f t="shared" si="232"/>
        <v>0.12414811892012274</v>
      </c>
      <c r="AR803" s="27">
        <f t="shared" si="232"/>
        <v>0.1243034755080016</v>
      </c>
      <c r="AS803" s="27">
        <f t="shared" si="232"/>
        <v>0.12437203151401055</v>
      </c>
      <c r="AT803" s="27">
        <f t="shared" si="232"/>
        <v>0.12441476463107816</v>
      </c>
      <c r="AU803" s="27">
        <f t="shared" si="232"/>
        <v>0.12445970043989918</v>
      </c>
      <c r="AV803" s="27">
        <f t="shared" si="232"/>
        <v>0.12451321422469058</v>
      </c>
      <c r="AW803" s="27">
        <f t="shared" si="232"/>
        <v>0.12457203472627142</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6.4134504431053646E-2</v>
      </c>
      <c r="V804" s="27">
        <f t="shared" si="233"/>
        <v>6.4251305924542451E-2</v>
      </c>
      <c r="W804" s="27">
        <f t="shared" si="233"/>
        <v>6.4382922835090298E-2</v>
      </c>
      <c r="X804" s="27">
        <f t="shared" si="233"/>
        <v>6.452906667179524E-2</v>
      </c>
      <c r="Y804" s="27">
        <f t="shared" si="233"/>
        <v>6.461741941963664E-2</v>
      </c>
      <c r="Z804" s="27">
        <f t="shared" si="233"/>
        <v>6.4718017656927529E-2</v>
      </c>
      <c r="AA804" s="27">
        <f t="shared" si="233"/>
        <v>6.4829326903852097E-2</v>
      </c>
      <c r="AB804" s="27">
        <f t="shared" si="233"/>
        <v>6.4951588110241806E-2</v>
      </c>
      <c r="AC804" s="27">
        <f t="shared" si="233"/>
        <v>6.5083630136002199E-2</v>
      </c>
      <c r="AD804" s="27">
        <f t="shared" si="233"/>
        <v>6.5176580639027398E-2</v>
      </c>
      <c r="AE804" s="27">
        <f t="shared" si="233"/>
        <v>6.5277681452720504E-2</v>
      </c>
      <c r="AF804" s="27">
        <f t="shared" si="233"/>
        <v>6.5387800375360933E-2</v>
      </c>
      <c r="AG804" s="27">
        <f t="shared" si="233"/>
        <v>6.5508119087502772E-2</v>
      </c>
      <c r="AH804" s="27">
        <f t="shared" si="233"/>
        <v>6.5635123429380049E-2</v>
      </c>
      <c r="AI804" s="27">
        <f t="shared" si="233"/>
        <v>6.5716346016610083E-2</v>
      </c>
      <c r="AJ804" s="27">
        <f t="shared" si="233"/>
        <v>6.5805693922340425E-2</v>
      </c>
      <c r="AK804" s="27">
        <f t="shared" si="233"/>
        <v>6.590002086067985E-2</v>
      </c>
      <c r="AL804" s="27">
        <f t="shared" si="233"/>
        <v>6.6000563995417774E-2</v>
      </c>
      <c r="AM804" s="27">
        <f t="shared" si="233"/>
        <v>6.6107121781169384E-2</v>
      </c>
      <c r="AN804" s="27">
        <f t="shared" si="233"/>
        <v>6.6169948937342224E-2</v>
      </c>
      <c r="AO804" s="27">
        <f t="shared" si="233"/>
        <v>6.6236914950346962E-2</v>
      </c>
      <c r="AP804" s="27">
        <f t="shared" si="233"/>
        <v>6.6309362114542192E-2</v>
      </c>
      <c r="AQ804" s="27">
        <f t="shared" si="233"/>
        <v>6.6387144312320595E-2</v>
      </c>
      <c r="AR804" s="27">
        <f t="shared" si="233"/>
        <v>6.6470219918371612E-2</v>
      </c>
      <c r="AS804" s="27">
        <f t="shared" si="233"/>
        <v>6.6506879655981649E-2</v>
      </c>
      <c r="AT804" s="27">
        <f t="shared" si="233"/>
        <v>6.6529730824685301E-2</v>
      </c>
      <c r="AU804" s="27">
        <f t="shared" si="233"/>
        <v>6.6553759863956619E-2</v>
      </c>
      <c r="AV804" s="27">
        <f t="shared" si="233"/>
        <v>6.6582375902480173E-2</v>
      </c>
      <c r="AW804" s="27">
        <f t="shared" si="233"/>
        <v>6.6613829662399648E-2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1.5169089233145598E-2</v>
      </c>
      <c r="V805" s="27">
        <f t="shared" si="234"/>
        <v>1.5217432465051218E-2</v>
      </c>
      <c r="W805" s="27">
        <f t="shared" si="234"/>
        <v>1.5269956801068697E-2</v>
      </c>
      <c r="X805" s="27">
        <f t="shared" si="234"/>
        <v>1.5326606915032537E-2</v>
      </c>
      <c r="Y805" s="27">
        <f t="shared" si="234"/>
        <v>1.5361884173332353E-2</v>
      </c>
      <c r="Z805" s="27">
        <f t="shared" si="234"/>
        <v>1.5400671462758263E-2</v>
      </c>
      <c r="AA805" s="27">
        <f t="shared" si="234"/>
        <v>1.5442458670944098E-2</v>
      </c>
      <c r="AB805" s="27">
        <f t="shared" si="234"/>
        <v>1.5487358547995303E-2</v>
      </c>
      <c r="AC805" s="27">
        <f t="shared" si="234"/>
        <v>1.5534984647023522E-2</v>
      </c>
      <c r="AD805" s="27">
        <f t="shared" si="234"/>
        <v>1.55682858445836E-2</v>
      </c>
      <c r="AE805" s="27">
        <f t="shared" si="234"/>
        <v>1.5603856144375206E-2</v>
      </c>
      <c r="AF805" s="27">
        <f t="shared" si="234"/>
        <v>1.5642015402559783E-2</v>
      </c>
      <c r="AG805" s="27">
        <f t="shared" si="234"/>
        <v>1.5683187659152956E-2</v>
      </c>
      <c r="AH805" s="27">
        <f t="shared" si="234"/>
        <v>1.5726164172815249E-2</v>
      </c>
      <c r="AI805" s="27">
        <f t="shared" si="234"/>
        <v>1.5752809314354653E-2</v>
      </c>
      <c r="AJ805" s="27">
        <f t="shared" si="234"/>
        <v>1.5781850848802792E-2</v>
      </c>
      <c r="AK805" s="27">
        <f t="shared" si="234"/>
        <v>1.5812211011200589E-2</v>
      </c>
      <c r="AL805" s="27">
        <f t="shared" si="234"/>
        <v>1.5844326691144793E-2</v>
      </c>
      <c r="AM805" s="27">
        <f t="shared" si="234"/>
        <v>1.5878136398182703E-2</v>
      </c>
      <c r="AN805" s="27">
        <f t="shared" si="234"/>
        <v>1.5896594572359181E-2</v>
      </c>
      <c r="AO805" s="27">
        <f t="shared" si="234"/>
        <v>1.5916177337524529E-2</v>
      </c>
      <c r="AP805" s="27">
        <f t="shared" si="234"/>
        <v>1.5937350394875968E-2</v>
      </c>
      <c r="AQ805" s="27">
        <f t="shared" si="234"/>
        <v>1.5960067925113876E-2</v>
      </c>
      <c r="AR805" s="27">
        <f t="shared" si="234"/>
        <v>1.5984319352677589E-2</v>
      </c>
      <c r="AS805" s="27">
        <f t="shared" si="234"/>
        <v>1.5992531796631609E-2</v>
      </c>
      <c r="AT805" s="27">
        <f t="shared" si="234"/>
        <v>1.5995859016638941E-2</v>
      </c>
      <c r="AU805" s="27">
        <f t="shared" si="234"/>
        <v>1.5999410618704444E-2</v>
      </c>
      <c r="AV805" s="27">
        <f t="shared" si="234"/>
        <v>1.6004346485136448E-2</v>
      </c>
      <c r="AW805" s="27">
        <f t="shared" si="234"/>
        <v>1.6010076603504106E-2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0.12025881876429237</v>
      </c>
      <c r="V806" s="27">
        <f t="shared" si="235"/>
        <v>0.12064207842311976</v>
      </c>
      <c r="W806" s="27">
        <f t="shared" si="235"/>
        <v>0.12105848540107061</v>
      </c>
      <c r="X806" s="27">
        <f t="shared" si="235"/>
        <v>0.12150760107858062</v>
      </c>
      <c r="Y806" s="27">
        <f t="shared" si="235"/>
        <v>0.12178727518077449</v>
      </c>
      <c r="Z806" s="27">
        <f t="shared" si="235"/>
        <v>0.12209477641158249</v>
      </c>
      <c r="AA806" s="27">
        <f t="shared" si="235"/>
        <v>0.12242606065802923</v>
      </c>
      <c r="AB806" s="27">
        <f t="shared" si="235"/>
        <v>0.12278202179016112</v>
      </c>
      <c r="AC806" s="27">
        <f t="shared" si="235"/>
        <v>0.12315959610088306</v>
      </c>
      <c r="AD806" s="27">
        <f t="shared" si="235"/>
        <v>0.12342360421768289</v>
      </c>
      <c r="AE806" s="27">
        <f t="shared" si="235"/>
        <v>0.12370560151958311</v>
      </c>
      <c r="AF806" s="27">
        <f t="shared" si="235"/>
        <v>0.12400812378994931</v>
      </c>
      <c r="AG806" s="27">
        <f t="shared" si="235"/>
        <v>0.12433453276992529</v>
      </c>
      <c r="AH806" s="27">
        <f t="shared" si="235"/>
        <v>0.12467524569528282</v>
      </c>
      <c r="AI806" s="27">
        <f t="shared" si="235"/>
        <v>0.12488648535496748</v>
      </c>
      <c r="AJ806" s="27">
        <f t="shared" si="235"/>
        <v>0.12511672334580246</v>
      </c>
      <c r="AK806" s="27">
        <f t="shared" si="235"/>
        <v>0.1253574152694463</v>
      </c>
      <c r="AL806" s="27">
        <f t="shared" si="235"/>
        <v>0.1256120247370644</v>
      </c>
      <c r="AM806" s="27">
        <f t="shared" si="235"/>
        <v>0.12588006425932263</v>
      </c>
      <c r="AN806" s="27">
        <f t="shared" si="235"/>
        <v>0.12602639857042675</v>
      </c>
      <c r="AO806" s="27">
        <f t="shared" si="235"/>
        <v>0.12618164851132482</v>
      </c>
      <c r="AP806" s="27">
        <f t="shared" si="235"/>
        <v>0.12634950610828249</v>
      </c>
      <c r="AQ806" s="27">
        <f t="shared" si="235"/>
        <v>0.12652960811108985</v>
      </c>
      <c r="AR806" s="27">
        <f t="shared" si="235"/>
        <v>0.1267218706779015</v>
      </c>
      <c r="AS806" s="27">
        <f t="shared" si="235"/>
        <v>0.12678697800200639</v>
      </c>
      <c r="AT806" s="27">
        <f t="shared" si="235"/>
        <v>0.12681335582480782</v>
      </c>
      <c r="AU806" s="27">
        <f t="shared" si="235"/>
        <v>0.12684151252311404</v>
      </c>
      <c r="AV806" s="27">
        <f t="shared" si="235"/>
        <v>0.12688064351229661</v>
      </c>
      <c r="AW806" s="27">
        <f t="shared" si="235"/>
        <v>0.1269260712407306</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8.1553518665542224E-2</v>
      </c>
      <c r="V809" s="27">
        <f t="shared" si="238"/>
        <v>8.0347282459301256E-2</v>
      </c>
      <c r="W809" s="27">
        <f t="shared" si="238"/>
        <v>7.9344174206406756E-2</v>
      </c>
      <c r="X809" s="27">
        <f t="shared" si="238"/>
        <v>7.8626890163526628E-2</v>
      </c>
      <c r="Y809" s="27">
        <f t="shared" si="238"/>
        <v>7.809521942462215E-2</v>
      </c>
      <c r="Z809" s="27">
        <f t="shared" si="238"/>
        <v>7.777393995152368E-2</v>
      </c>
      <c r="AA809" s="27">
        <f t="shared" si="238"/>
        <v>7.7460472146057349E-2</v>
      </c>
      <c r="AB809" s="27">
        <f t="shared" si="238"/>
        <v>7.7297247009609521E-2</v>
      </c>
      <c r="AC809" s="27">
        <f t="shared" si="238"/>
        <v>7.7139396356070353E-2</v>
      </c>
      <c r="AD809" s="27">
        <f t="shared" si="238"/>
        <v>7.8673792713236393E-2</v>
      </c>
      <c r="AE809" s="27">
        <f t="shared" si="238"/>
        <v>8.0102006796479649E-2</v>
      </c>
      <c r="AF809" s="27">
        <f t="shared" si="238"/>
        <v>8.1650131336152315E-2</v>
      </c>
      <c r="AG809" s="27">
        <f t="shared" si="238"/>
        <v>8.3581272113502497E-2</v>
      </c>
      <c r="AH809" s="27">
        <f t="shared" si="238"/>
        <v>8.530867734193899E-2</v>
      </c>
      <c r="AI809" s="27">
        <f t="shared" si="238"/>
        <v>8.7198796667572701E-2</v>
      </c>
      <c r="AJ809" s="27">
        <f t="shared" si="238"/>
        <v>8.9297617611750771E-2</v>
      </c>
      <c r="AK809" s="27">
        <f t="shared" si="238"/>
        <v>9.1104493637885545E-2</v>
      </c>
      <c r="AL809" s="27">
        <f t="shared" si="238"/>
        <v>9.2873647692029826E-2</v>
      </c>
      <c r="AM809" s="27">
        <f t="shared" si="238"/>
        <v>9.4606094257847037E-2</v>
      </c>
      <c r="AN809" s="27">
        <f t="shared" si="238"/>
        <v>9.6459063726151303E-2</v>
      </c>
      <c r="AO809" s="27">
        <f t="shared" si="238"/>
        <v>9.8081828850291944E-2</v>
      </c>
      <c r="AP809" s="27">
        <f t="shared" si="238"/>
        <v>9.9720551186581713E-2</v>
      </c>
      <c r="AQ809" s="27">
        <f t="shared" si="238"/>
        <v>0.10137561463432668</v>
      </c>
      <c r="AR809" s="27">
        <f t="shared" si="238"/>
        <v>0.10306145873824542</v>
      </c>
      <c r="AS809" s="27">
        <f t="shared" si="238"/>
        <v>0.10469451017447387</v>
      </c>
      <c r="AT809" s="27">
        <f t="shared" si="238"/>
        <v>0.10361536005776417</v>
      </c>
      <c r="AU809" s="27">
        <f t="shared" si="238"/>
        <v>0.1021388275712732</v>
      </c>
      <c r="AV809" s="27">
        <f t="shared" si="238"/>
        <v>0.10078833039763954</v>
      </c>
      <c r="AW809" s="27">
        <f t="shared" si="238"/>
        <v>9.9328843871161435E-2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3.1905387698694387E-2</v>
      </c>
      <c r="V810" s="27">
        <f t="shared" si="239"/>
        <v>3.1433483672405185E-2</v>
      </c>
      <c r="W810" s="27">
        <f t="shared" si="239"/>
        <v>3.1041047414153568E-2</v>
      </c>
      <c r="X810" s="27">
        <f t="shared" si="239"/>
        <v>3.0760431373881528E-2</v>
      </c>
      <c r="Y810" s="27">
        <f t="shared" si="239"/>
        <v>3.0552431016197801E-2</v>
      </c>
      <c r="Z810" s="27">
        <f t="shared" si="239"/>
        <v>3.0426739981444573E-2</v>
      </c>
      <c r="AA810" s="27">
        <f t="shared" si="239"/>
        <v>3.030410502923021E-2</v>
      </c>
      <c r="AB810" s="27">
        <f t="shared" si="239"/>
        <v>3.0240248051067217E-2</v>
      </c>
      <c r="AC810" s="27">
        <f t="shared" si="239"/>
        <v>3.0178493679434107E-2</v>
      </c>
      <c r="AD810" s="27">
        <f t="shared" si="239"/>
        <v>3.0778780600953914E-2</v>
      </c>
      <c r="AE810" s="27">
        <f t="shared" si="239"/>
        <v>3.1337526867065243E-2</v>
      </c>
      <c r="AF810" s="27">
        <f t="shared" si="239"/>
        <v>3.1943184531533234E-2</v>
      </c>
      <c r="AG810" s="27">
        <f t="shared" si="239"/>
        <v>3.2698685903028914E-2</v>
      </c>
      <c r="AH810" s="27">
        <f t="shared" si="239"/>
        <v>3.3374481802799269E-2</v>
      </c>
      <c r="AI810" s="27">
        <f t="shared" si="239"/>
        <v>3.411393475183086E-2</v>
      </c>
      <c r="AJ810" s="27">
        <f t="shared" si="239"/>
        <v>3.493503599957426E-2</v>
      </c>
      <c r="AK810" s="27">
        <f t="shared" si="239"/>
        <v>3.5641922484432501E-2</v>
      </c>
      <c r="AL810" s="27">
        <f t="shared" si="239"/>
        <v>3.6334051370099325E-2</v>
      </c>
      <c r="AM810" s="27">
        <f t="shared" si="239"/>
        <v>3.7011819543123894E-2</v>
      </c>
      <c r="AN810" s="27">
        <f t="shared" si="239"/>
        <v>3.773673871580295E-2</v>
      </c>
      <c r="AO810" s="27">
        <f t="shared" si="239"/>
        <v>3.837159728814684E-2</v>
      </c>
      <c r="AP810" s="27">
        <f t="shared" si="239"/>
        <v>3.9012698644965753E-2</v>
      </c>
      <c r="AQ810" s="27">
        <f t="shared" si="239"/>
        <v>3.9660192975440933E-2</v>
      </c>
      <c r="AR810" s="27">
        <f t="shared" si="239"/>
        <v>4.0319729321820701E-2</v>
      </c>
      <c r="AS810" s="27">
        <f t="shared" si="239"/>
        <v>4.0958612107718124E-2</v>
      </c>
      <c r="AT810" s="27">
        <f t="shared" si="239"/>
        <v>4.0536426732738551E-2</v>
      </c>
      <c r="AU810" s="27">
        <f t="shared" si="239"/>
        <v>3.9958777328984299E-2</v>
      </c>
      <c r="AV810" s="27">
        <f t="shared" si="239"/>
        <v>3.943043549142998E-2</v>
      </c>
      <c r="AW810" s="27">
        <f t="shared" si="239"/>
        <v>3.8859454812358696E-2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0.36780418290966244</v>
      </c>
      <c r="V811" s="27">
        <f t="shared" si="240"/>
        <v>0.3714234316035242</v>
      </c>
      <c r="W811" s="27">
        <f t="shared" si="240"/>
        <v>0.37546920829626063</v>
      </c>
      <c r="X811" s="27">
        <f t="shared" si="240"/>
        <v>0.38018812574377231</v>
      </c>
      <c r="Y811" s="27">
        <f t="shared" si="240"/>
        <v>0.38504178818437407</v>
      </c>
      <c r="Z811" s="27">
        <f t="shared" si="240"/>
        <v>0.39044882164388489</v>
      </c>
      <c r="AA811" s="27">
        <f t="shared" si="240"/>
        <v>0.39589622321715578</v>
      </c>
      <c r="AB811" s="27">
        <f t="shared" si="240"/>
        <v>0.40178289794696498</v>
      </c>
      <c r="AC811" s="27">
        <f t="shared" si="240"/>
        <v>0.40772681555933066</v>
      </c>
      <c r="AD811" s="27">
        <f t="shared" si="240"/>
        <v>0.4183327086394717</v>
      </c>
      <c r="AE811" s="27">
        <f t="shared" si="240"/>
        <v>0.42886451256367109</v>
      </c>
      <c r="AF811" s="27">
        <f t="shared" si="240"/>
        <v>0.43998844562173473</v>
      </c>
      <c r="AG811" s="27">
        <f t="shared" si="240"/>
        <v>0.45253737301201774</v>
      </c>
      <c r="AH811" s="27">
        <f t="shared" si="240"/>
        <v>0.46475379787946464</v>
      </c>
      <c r="AI811" s="27">
        <f t="shared" si="240"/>
        <v>0.47751418311170685</v>
      </c>
      <c r="AJ811" s="27">
        <f t="shared" si="240"/>
        <v>0.49126087159164322</v>
      </c>
      <c r="AK811" s="27">
        <f t="shared" si="240"/>
        <v>0.50438474055677307</v>
      </c>
      <c r="AL811" s="27">
        <f t="shared" si="240"/>
        <v>0.51769580674814197</v>
      </c>
      <c r="AM811" s="27">
        <f t="shared" si="240"/>
        <v>0.53119835838978235</v>
      </c>
      <c r="AN811" s="27">
        <f t="shared" si="240"/>
        <v>0.54519652797518725</v>
      </c>
      <c r="AO811" s="27">
        <f t="shared" si="240"/>
        <v>0.55871614472799591</v>
      </c>
      <c r="AP811" s="27">
        <f t="shared" si="240"/>
        <v>0.57261412488817054</v>
      </c>
      <c r="AQ811" s="27">
        <f t="shared" si="240"/>
        <v>0.5869039367406349</v>
      </c>
      <c r="AR811" s="27">
        <f t="shared" si="240"/>
        <v>0.60165257008208883</v>
      </c>
      <c r="AS811" s="27">
        <f t="shared" si="240"/>
        <v>0.61630146676000175</v>
      </c>
      <c r="AT811" s="27">
        <f t="shared" si="240"/>
        <v>0.62070553747699242</v>
      </c>
      <c r="AU811" s="27">
        <f t="shared" si="240"/>
        <v>0.62350249802544178</v>
      </c>
      <c r="AV811" s="27">
        <f t="shared" si="240"/>
        <v>0.62672765733342273</v>
      </c>
      <c r="AW811" s="27">
        <f t="shared" si="240"/>
        <v>0.62943793912886614</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1.5747123914012153</v>
      </c>
      <c r="V812" s="27">
        <f t="shared" si="241"/>
        <v>1.5681887014284537</v>
      </c>
      <c r="W812" s="27">
        <f t="shared" si="241"/>
        <v>1.5667841618374447</v>
      </c>
      <c r="X812" s="27">
        <f t="shared" si="241"/>
        <v>1.573284324203015</v>
      </c>
      <c r="Y812" s="27">
        <f t="shared" si="241"/>
        <v>1.5864039702513664</v>
      </c>
      <c r="Z812" s="27">
        <f t="shared" si="241"/>
        <v>1.6057346145957432</v>
      </c>
      <c r="AA812" s="27">
        <f t="shared" si="241"/>
        <v>1.6251467618562128</v>
      </c>
      <c r="AB812" s="27">
        <f t="shared" si="241"/>
        <v>1.6492402013019869</v>
      </c>
      <c r="AC812" s="27">
        <f t="shared" si="241"/>
        <v>1.6735218799838179</v>
      </c>
      <c r="AD812" s="27">
        <f t="shared" si="241"/>
        <v>1.7546256181472317</v>
      </c>
      <c r="AE812" s="27">
        <f t="shared" si="241"/>
        <v>1.8336865864045497</v>
      </c>
      <c r="AF812" s="27">
        <f t="shared" si="241"/>
        <v>1.918240147256417</v>
      </c>
      <c r="AG812" s="27">
        <f t="shared" si="241"/>
        <v>2.0174720498760612</v>
      </c>
      <c r="AH812" s="27">
        <f t="shared" si="241"/>
        <v>2.1116370357227456</v>
      </c>
      <c r="AI812" s="27">
        <f t="shared" si="241"/>
        <v>2.2144237158788571</v>
      </c>
      <c r="AJ812" s="27">
        <f t="shared" si="241"/>
        <v>2.3266717998749207</v>
      </c>
      <c r="AK812" s="27">
        <f t="shared" si="241"/>
        <v>2.4307382695623536</v>
      </c>
      <c r="AL812" s="27">
        <f t="shared" si="241"/>
        <v>2.5355359040186483</v>
      </c>
      <c r="AM812" s="27">
        <f t="shared" si="241"/>
        <v>2.6411109869624947</v>
      </c>
      <c r="AN812" s="27">
        <f t="shared" si="241"/>
        <v>2.7543227567882886</v>
      </c>
      <c r="AO812" s="27">
        <f t="shared" si="241"/>
        <v>2.8611734679045404</v>
      </c>
      <c r="AP812" s="27">
        <f t="shared" si="241"/>
        <v>2.970819997861887</v>
      </c>
      <c r="AQ812" s="27">
        <f t="shared" si="241"/>
        <v>3.0833673392377019</v>
      </c>
      <c r="AR812" s="27">
        <f t="shared" si="241"/>
        <v>3.1994763215129036</v>
      </c>
      <c r="AS812" s="27">
        <f t="shared" si="241"/>
        <v>3.3169218177603947</v>
      </c>
      <c r="AT812" s="27">
        <f t="shared" si="241"/>
        <v>3.3275624519833906</v>
      </c>
      <c r="AU812" s="27">
        <f t="shared" si="241"/>
        <v>3.3216912042453854</v>
      </c>
      <c r="AV812" s="27">
        <f t="shared" si="241"/>
        <v>3.3203232455460054</v>
      </c>
      <c r="AW812" s="27">
        <f t="shared" si="241"/>
        <v>3.3138133730724602</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1.5325174287902615E-2</v>
      </c>
      <c r="V813" s="27">
        <f t="shared" si="242"/>
        <v>1.5475976316813522E-2</v>
      </c>
      <c r="W813" s="27">
        <f t="shared" si="242"/>
        <v>1.5644550345677539E-2</v>
      </c>
      <c r="X813" s="27">
        <f t="shared" si="242"/>
        <v>1.584117190599053E-2</v>
      </c>
      <c r="Y813" s="27">
        <f t="shared" si="242"/>
        <v>1.60434078410156E-2</v>
      </c>
      <c r="Z813" s="27">
        <f t="shared" si="242"/>
        <v>1.6268700901828553E-2</v>
      </c>
      <c r="AA813" s="27">
        <f t="shared" si="242"/>
        <v>1.6495675967381506E-2</v>
      </c>
      <c r="AB813" s="27">
        <f t="shared" si="242"/>
        <v>1.6740954081123558E-2</v>
      </c>
      <c r="AC813" s="27">
        <f t="shared" si="242"/>
        <v>1.6988617314972129E-2</v>
      </c>
      <c r="AD813" s="27">
        <f t="shared" si="242"/>
        <v>1.7430529526644669E-2</v>
      </c>
      <c r="AE813" s="27">
        <f t="shared" si="242"/>
        <v>1.786935469015298E-2</v>
      </c>
      <c r="AF813" s="27">
        <f t="shared" si="242"/>
        <v>1.8332851900905632E-2</v>
      </c>
      <c r="AG813" s="27">
        <f t="shared" si="242"/>
        <v>1.8855723875500757E-2</v>
      </c>
      <c r="AH813" s="27">
        <f t="shared" si="242"/>
        <v>1.9364741578311039E-2</v>
      </c>
      <c r="AI813" s="27">
        <f t="shared" si="242"/>
        <v>1.9896424296321137E-2</v>
      </c>
      <c r="AJ813" s="27">
        <f t="shared" si="242"/>
        <v>2.046920298298515E-2</v>
      </c>
      <c r="AK813" s="27">
        <f t="shared" si="242"/>
        <v>2.1016030856532232E-2</v>
      </c>
      <c r="AL813" s="27">
        <f t="shared" si="242"/>
        <v>2.1570658614505935E-2</v>
      </c>
      <c r="AM813" s="27">
        <f t="shared" si="242"/>
        <v>2.2133264932907619E-2</v>
      </c>
      <c r="AN813" s="27">
        <f t="shared" si="242"/>
        <v>2.2716521998966156E-2</v>
      </c>
      <c r="AO813" s="27">
        <f t="shared" si="242"/>
        <v>2.3279839363666517E-2</v>
      </c>
      <c r="AP813" s="27">
        <f t="shared" si="242"/>
        <v>2.3858921870340458E-2</v>
      </c>
      <c r="AQ813" s="27">
        <f t="shared" si="242"/>
        <v>2.4454330697526477E-2</v>
      </c>
      <c r="AR813" s="27">
        <f t="shared" si="242"/>
        <v>2.5068857086753722E-2</v>
      </c>
      <c r="AS813" s="27">
        <f t="shared" si="242"/>
        <v>2.5679227781666765E-2</v>
      </c>
      <c r="AT813" s="27">
        <f t="shared" si="242"/>
        <v>2.5862730728208039E-2</v>
      </c>
      <c r="AU813" s="27">
        <f t="shared" si="242"/>
        <v>2.5979270751060095E-2</v>
      </c>
      <c r="AV813" s="27">
        <f t="shared" si="242"/>
        <v>2.6113652388892645E-2</v>
      </c>
      <c r="AW813" s="27">
        <f t="shared" si="242"/>
        <v>2.6226580797036117E-2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6.5613016308384037E-2</v>
      </c>
      <c r="V814" s="27">
        <f t="shared" si="243"/>
        <v>6.5341195892852283E-2</v>
      </c>
      <c r="W814" s="27">
        <f t="shared" si="243"/>
        <v>6.5282673409893577E-2</v>
      </c>
      <c r="X814" s="27">
        <f t="shared" si="243"/>
        <v>6.5553513508459005E-2</v>
      </c>
      <c r="Y814" s="27">
        <f t="shared" si="243"/>
        <v>6.6100165427140339E-2</v>
      </c>
      <c r="Z814" s="27">
        <f t="shared" si="243"/>
        <v>6.6905608941489364E-2</v>
      </c>
      <c r="AA814" s="27">
        <f t="shared" si="243"/>
        <v>6.7714448410675587E-2</v>
      </c>
      <c r="AB814" s="27">
        <f t="shared" si="243"/>
        <v>6.8718341720916176E-2</v>
      </c>
      <c r="AC814" s="27">
        <f t="shared" si="243"/>
        <v>6.9730078332659137E-2</v>
      </c>
      <c r="AD814" s="27">
        <f t="shared" si="243"/>
        <v>7.3109400756134729E-2</v>
      </c>
      <c r="AE814" s="27">
        <f t="shared" si="243"/>
        <v>7.6403607766856313E-2</v>
      </c>
      <c r="AF814" s="27">
        <f t="shared" si="243"/>
        <v>7.9926672802350787E-2</v>
      </c>
      <c r="AG814" s="27">
        <f t="shared" si="243"/>
        <v>8.4061335411502625E-2</v>
      </c>
      <c r="AH814" s="27">
        <f t="shared" si="243"/>
        <v>8.7984876488447827E-2</v>
      </c>
      <c r="AI814" s="27">
        <f t="shared" si="243"/>
        <v>9.2267654828285792E-2</v>
      </c>
      <c r="AJ814" s="27">
        <f t="shared" si="243"/>
        <v>9.6944658328121783E-2</v>
      </c>
      <c r="AK814" s="27">
        <f t="shared" si="243"/>
        <v>0.10128076123176481</v>
      </c>
      <c r="AL814" s="27">
        <f t="shared" si="243"/>
        <v>0.10564732933411043</v>
      </c>
      <c r="AM814" s="27">
        <f t="shared" si="243"/>
        <v>0.1100462911234374</v>
      </c>
      <c r="AN814" s="27">
        <f t="shared" si="243"/>
        <v>0.11476344819951216</v>
      </c>
      <c r="AO814" s="27">
        <f t="shared" si="243"/>
        <v>0.11921556116268929</v>
      </c>
      <c r="AP814" s="27">
        <f t="shared" si="243"/>
        <v>0.12378416657757875</v>
      </c>
      <c r="AQ814" s="27">
        <f t="shared" si="243"/>
        <v>0.12847363913490437</v>
      </c>
      <c r="AR814" s="27">
        <f t="shared" si="243"/>
        <v>0.1333115133963711</v>
      </c>
      <c r="AS814" s="27">
        <f t="shared" si="243"/>
        <v>0.13820507574001659</v>
      </c>
      <c r="AT814" s="27">
        <f t="shared" si="243"/>
        <v>0.13864843549930808</v>
      </c>
      <c r="AU814" s="27">
        <f t="shared" si="243"/>
        <v>0.13840380017689122</v>
      </c>
      <c r="AV814" s="27">
        <f t="shared" si="243"/>
        <v>0.13834680189775034</v>
      </c>
      <c r="AW814" s="27">
        <f t="shared" si="243"/>
        <v>0.13807555721135267</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6.6007517124244455</v>
      </c>
      <c r="W815" s="27">
        <f t="shared" si="244"/>
        <v>6.6002784832559032</v>
      </c>
      <c r="X815" s="27">
        <f t="shared" si="244"/>
        <v>6.5997148582591896</v>
      </c>
      <c r="Y815" s="27">
        <f t="shared" si="244"/>
        <v>6.599007137525664</v>
      </c>
      <c r="Z815" s="27">
        <f t="shared" si="244"/>
        <v>6.5982275724596908</v>
      </c>
      <c r="AA815" s="27">
        <f t="shared" si="244"/>
        <v>6.5973363206567672</v>
      </c>
      <c r="AB815" s="27">
        <f t="shared" si="244"/>
        <v>6.5964493805240059</v>
      </c>
      <c r="AC815" s="27">
        <f t="shared" si="244"/>
        <v>6.5954805991522667</v>
      </c>
      <c r="AD815" s="27">
        <f t="shared" si="244"/>
        <v>6.5945145730271486</v>
      </c>
      <c r="AE815" s="27">
        <f t="shared" si="244"/>
        <v>6.5925479257498747</v>
      </c>
      <c r="AF815" s="27">
        <f t="shared" si="244"/>
        <v>6.5906472764247885</v>
      </c>
      <c r="AG815" s="27">
        <f t="shared" si="244"/>
        <v>6.5886772588458173</v>
      </c>
      <c r="AH815" s="27">
        <f t="shared" si="244"/>
        <v>6.5864840426990678</v>
      </c>
      <c r="AI815" s="27">
        <f t="shared" si="244"/>
        <v>6.5844155786350456</v>
      </c>
      <c r="AJ815" s="27">
        <f t="shared" si="244"/>
        <v>6.5822701505167984</v>
      </c>
      <c r="AK815" s="27">
        <f t="shared" si="244"/>
        <v>6.5800096624760016</v>
      </c>
      <c r="AL815" s="27">
        <f t="shared" si="244"/>
        <v>6.5779218785415985</v>
      </c>
      <c r="AM815" s="27">
        <f t="shared" si="244"/>
        <v>6.5758590585708045</v>
      </c>
      <c r="AN815" s="27">
        <f t="shared" si="244"/>
        <v>6.5738200041774837</v>
      </c>
      <c r="AO815" s="27">
        <f t="shared" si="244"/>
        <v>6.5717279509176141</v>
      </c>
      <c r="AP815" s="27">
        <f t="shared" si="244"/>
        <v>6.5697660121399908</v>
      </c>
      <c r="AQ815" s="27">
        <f t="shared" si="244"/>
        <v>6.5677964767585859</v>
      </c>
      <c r="AR815" s="27">
        <f t="shared" si="244"/>
        <v>6.5658191596470648</v>
      </c>
      <c r="AS815" s="27">
        <f t="shared" si="244"/>
        <v>6.5638262853025298</v>
      </c>
      <c r="AT815" s="27">
        <f t="shared" si="244"/>
        <v>6.5618729804775473</v>
      </c>
      <c r="AU815" s="27">
        <f t="shared" si="244"/>
        <v>6.561377910368746</v>
      </c>
      <c r="AV815" s="27">
        <f t="shared" si="244"/>
        <v>6.5611086133274776</v>
      </c>
      <c r="AW815" s="27">
        <f t="shared" si="244"/>
        <v>6.5607818169023533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4.3564961302001354E-2</v>
      </c>
      <c r="W816" s="27">
        <f t="shared" si="245"/>
        <v>4.3561837989488969E-2</v>
      </c>
      <c r="X816" s="27">
        <f t="shared" si="245"/>
        <v>4.3558118064510654E-2</v>
      </c>
      <c r="Y816" s="27">
        <f t="shared" si="245"/>
        <v>4.3553447107669403E-2</v>
      </c>
      <c r="Z816" s="27">
        <f t="shared" si="245"/>
        <v>4.3548301978233964E-2</v>
      </c>
      <c r="AA816" s="27">
        <f t="shared" si="244"/>
        <v>4.3542419716334671E-2</v>
      </c>
      <c r="AB816" s="27">
        <f t="shared" si="244"/>
        <v>4.3536565911458443E-2</v>
      </c>
      <c r="AC816" s="27">
        <f t="shared" si="244"/>
        <v>4.3530171954404978E-2</v>
      </c>
      <c r="AD816" s="27">
        <f t="shared" si="244"/>
        <v>4.3523796181979192E-2</v>
      </c>
      <c r="AE816" s="27">
        <f t="shared" si="244"/>
        <v>4.3510816309949178E-2</v>
      </c>
      <c r="AF816" s="27">
        <f t="shared" si="244"/>
        <v>4.3498272024403609E-2</v>
      </c>
      <c r="AG816" s="27">
        <f t="shared" si="244"/>
        <v>4.3485269908382404E-2</v>
      </c>
      <c r="AH816" s="27">
        <f t="shared" si="244"/>
        <v>4.3470794681813855E-2</v>
      </c>
      <c r="AI816" s="27">
        <f t="shared" si="244"/>
        <v>4.3457142818991309E-2</v>
      </c>
      <c r="AJ816" s="27">
        <f t="shared" si="244"/>
        <v>4.3442982993410872E-2</v>
      </c>
      <c r="AK816" s="27">
        <f t="shared" si="244"/>
        <v>4.3428063772341617E-2</v>
      </c>
      <c r="AL816" s="27">
        <f t="shared" si="244"/>
        <v>4.341428439837456E-2</v>
      </c>
      <c r="AM816" s="27">
        <f t="shared" si="244"/>
        <v>4.3400669786567307E-2</v>
      </c>
      <c r="AN816" s="27">
        <f t="shared" si="244"/>
        <v>4.3387212027571391E-2</v>
      </c>
      <c r="AO816" s="27">
        <f t="shared" si="244"/>
        <v>4.3373404476056268E-2</v>
      </c>
      <c r="AP816" s="27">
        <f t="shared" si="244"/>
        <v>4.3360455680123942E-2</v>
      </c>
      <c r="AQ816" s="27">
        <f t="shared" si="244"/>
        <v>4.3347456746606679E-2</v>
      </c>
      <c r="AR816" s="27">
        <f t="shared" si="244"/>
        <v>4.3334406453670642E-2</v>
      </c>
      <c r="AS816" s="27">
        <f t="shared" si="244"/>
        <v>4.3321253482996702E-2</v>
      </c>
      <c r="AT816" s="27">
        <f t="shared" si="244"/>
        <v>4.3308361671151811E-2</v>
      </c>
      <c r="AU816" s="27">
        <f t="shared" si="244"/>
        <v>4.3305094208433745E-2</v>
      </c>
      <c r="AV816" s="27">
        <f t="shared" si="244"/>
        <v>4.3303316847961369E-2</v>
      </c>
      <c r="AW816" s="27">
        <f t="shared" si="244"/>
        <v>4.3301159991555531E-2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2.9920831317593892</v>
      </c>
      <c r="W817" s="27">
        <f t="shared" si="244"/>
        <v>2.9956160654028894</v>
      </c>
      <c r="X817" s="27">
        <f t="shared" si="244"/>
        <v>2.999823856987974</v>
      </c>
      <c r="Y817" s="27">
        <f t="shared" si="244"/>
        <v>3.0051074078675009</v>
      </c>
      <c r="Z817" s="27">
        <f t="shared" si="244"/>
        <v>3.0109273188788133</v>
      </c>
      <c r="AA817" s="27">
        <f t="shared" si="244"/>
        <v>3.0175810369686715</v>
      </c>
      <c r="AB817" s="27">
        <f t="shared" si="244"/>
        <v>3.024202565908769</v>
      </c>
      <c r="AC817" s="27">
        <f t="shared" si="244"/>
        <v>3.0314350877584868</v>
      </c>
      <c r="AD817" s="27">
        <f t="shared" si="244"/>
        <v>3.0386470400741876</v>
      </c>
      <c r="AE817" s="27">
        <f t="shared" si="244"/>
        <v>3.0533292168981085</v>
      </c>
      <c r="AF817" s="27">
        <f t="shared" si="244"/>
        <v>3.0675186802521446</v>
      </c>
      <c r="AG817" s="27">
        <f t="shared" si="244"/>
        <v>3.0822260183574164</v>
      </c>
      <c r="AH817" s="27">
        <f t="shared" si="244"/>
        <v>3.0985996648428551</v>
      </c>
      <c r="AI817" s="27">
        <f t="shared" si="244"/>
        <v>3.1140419637709953</v>
      </c>
      <c r="AJ817" s="27">
        <f t="shared" si="244"/>
        <v>3.1300588445605206</v>
      </c>
      <c r="AK817" s="27">
        <f t="shared" si="244"/>
        <v>3.1469347152399401</v>
      </c>
      <c r="AL817" s="27">
        <f t="shared" si="244"/>
        <v>3.162521248345938</v>
      </c>
      <c r="AM817" s="27">
        <f t="shared" si="244"/>
        <v>3.177921410803688</v>
      </c>
      <c r="AN817" s="27">
        <f t="shared" si="244"/>
        <v>3.1931441492694401</v>
      </c>
      <c r="AO817" s="27">
        <f t="shared" si="244"/>
        <v>3.2087625553971719</v>
      </c>
      <c r="AP817" s="27">
        <f t="shared" si="244"/>
        <v>3.2234095805061624</v>
      </c>
      <c r="AQ817" s="27">
        <f t="shared" si="244"/>
        <v>3.2381133187234368</v>
      </c>
      <c r="AR817" s="27">
        <f t="shared" si="244"/>
        <v>3.2528751521257839</v>
      </c>
      <c r="AS817" s="27">
        <f t="shared" si="244"/>
        <v>3.2677531294084665</v>
      </c>
      <c r="AT817" s="27">
        <f t="shared" si="244"/>
        <v>3.2823356969907755</v>
      </c>
      <c r="AU817" s="27">
        <f t="shared" si="244"/>
        <v>3.2860316860792262</v>
      </c>
      <c r="AV817" s="27">
        <f t="shared" si="244"/>
        <v>3.2880421466349921</v>
      </c>
      <c r="AW817" s="27">
        <f t="shared" si="244"/>
        <v>3.2904818738573378</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0.32597623656611813</v>
      </c>
      <c r="V818" s="27">
        <f t="shared" si="244"/>
        <v>0.32669963700008048</v>
      </c>
      <c r="W818" s="27">
        <f t="shared" si="244"/>
        <v>0.32769408884254947</v>
      </c>
      <c r="X818" s="27">
        <f t="shared" si="244"/>
        <v>0.32908091691708596</v>
      </c>
      <c r="Y818" s="27">
        <f t="shared" si="244"/>
        <v>0.33048218535590351</v>
      </c>
      <c r="Z818" s="27">
        <f t="shared" si="244"/>
        <v>0.33219997258327627</v>
      </c>
      <c r="AA818" s="27">
        <f t="shared" si="244"/>
        <v>0.33396502638692988</v>
      </c>
      <c r="AB818" s="27">
        <f t="shared" si="244"/>
        <v>0.3359787314923427</v>
      </c>
      <c r="AC818" s="27">
        <f t="shared" si="244"/>
        <v>0.3380423415403031</v>
      </c>
      <c r="AD818" s="27">
        <f t="shared" si="244"/>
        <v>0.34240937791750115</v>
      </c>
      <c r="AE818" s="27">
        <f t="shared" si="244"/>
        <v>0.34673617337200874</v>
      </c>
      <c r="AF818" s="27">
        <f t="shared" si="244"/>
        <v>0.35135697598400939</v>
      </c>
      <c r="AG818" s="27">
        <f t="shared" si="244"/>
        <v>0.35668385844634987</v>
      </c>
      <c r="AH818" s="27">
        <f t="shared" si="244"/>
        <v>0.36183388664803473</v>
      </c>
      <c r="AI818" s="27">
        <f t="shared" si="244"/>
        <v>0.36717393728353659</v>
      </c>
      <c r="AJ818" s="27">
        <f t="shared" si="244"/>
        <v>0.37298827155953246</v>
      </c>
      <c r="AK818" s="27">
        <f t="shared" si="244"/>
        <v>0.37848018465288702</v>
      </c>
      <c r="AL818" s="27">
        <f t="shared" si="244"/>
        <v>0.38405022698338281</v>
      </c>
      <c r="AM818" s="27">
        <f t="shared" si="244"/>
        <v>0.38969969690443573</v>
      </c>
      <c r="AN818" s="27">
        <f t="shared" si="244"/>
        <v>0.39551104991856234</v>
      </c>
      <c r="AO818" s="27">
        <f t="shared" si="244"/>
        <v>0.40107398201650862</v>
      </c>
      <c r="AP818" s="27">
        <f t="shared" si="244"/>
        <v>0.40680522922380336</v>
      </c>
      <c r="AQ818" s="27">
        <f t="shared" si="244"/>
        <v>0.41270967779038581</v>
      </c>
      <c r="AR818" s="27">
        <f t="shared" si="244"/>
        <v>0.41881789946779274</v>
      </c>
      <c r="AS818" s="27">
        <f t="shared" si="244"/>
        <v>0.42479530255222547</v>
      </c>
      <c r="AT818" s="27">
        <f t="shared" si="244"/>
        <v>0.4258678570884521</v>
      </c>
      <c r="AU818" s="27">
        <f t="shared" si="244"/>
        <v>0.42618917461826755</v>
      </c>
      <c r="AV818" s="27">
        <f t="shared" si="244"/>
        <v>0.42673066696139056</v>
      </c>
      <c r="AW818" s="27">
        <f t="shared" si="244"/>
        <v>0.42704399137945392</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0.95314498551395777</v>
      </c>
      <c r="V819" s="27">
        <f t="shared" si="244"/>
        <v>0.95526018723360828</v>
      </c>
      <c r="W819" s="27">
        <f t="shared" si="244"/>
        <v>0.95816793534730293</v>
      </c>
      <c r="X819" s="27">
        <f t="shared" si="244"/>
        <v>0.96222298009209484</v>
      </c>
      <c r="Y819" s="27">
        <f t="shared" si="244"/>
        <v>0.96632024803986749</v>
      </c>
      <c r="Z819" s="27">
        <f t="shared" si="244"/>
        <v>0.97134300767166737</v>
      </c>
      <c r="AA819" s="27">
        <f t="shared" si="244"/>
        <v>0.97650397339063155</v>
      </c>
      <c r="AB819" s="27">
        <f t="shared" si="244"/>
        <v>0.98239198824639784</v>
      </c>
      <c r="AC819" s="27">
        <f t="shared" si="244"/>
        <v>0.98842592369515803</v>
      </c>
      <c r="AD819" s="27">
        <f t="shared" si="244"/>
        <v>1.0011950103878902</v>
      </c>
      <c r="AE819" s="27">
        <f t="shared" si="244"/>
        <v>1.0138464337991548</v>
      </c>
      <c r="AF819" s="27">
        <f t="shared" si="244"/>
        <v>1.027357525543368</v>
      </c>
      <c r="AG819" s="27">
        <f t="shared" si="244"/>
        <v>1.0429331741271022</v>
      </c>
      <c r="AH819" s="27">
        <f t="shared" si="244"/>
        <v>1.0579917060231707</v>
      </c>
      <c r="AI819" s="27">
        <f t="shared" si="244"/>
        <v>1.0736058579602454</v>
      </c>
      <c r="AJ819" s="27">
        <f t="shared" si="244"/>
        <v>1.0906068013960208</v>
      </c>
      <c r="AK819" s="27">
        <f t="shared" si="244"/>
        <v>1.1066649947200229</v>
      </c>
      <c r="AL819" s="27">
        <f t="shared" si="244"/>
        <v>1.1229516356492486</v>
      </c>
      <c r="AM819" s="27">
        <f t="shared" si="244"/>
        <v>1.1394705205311262</v>
      </c>
      <c r="AN819" s="27">
        <f t="shared" si="244"/>
        <v>1.1564627468443551</v>
      </c>
      <c r="AO819" s="27">
        <f t="shared" si="244"/>
        <v>1.1727285976614799</v>
      </c>
      <c r="AP819" s="27">
        <f t="shared" si="244"/>
        <v>1.1894865969374968</v>
      </c>
      <c r="AQ819" s="27">
        <f t="shared" si="244"/>
        <v>1.2067510319243755</v>
      </c>
      <c r="AR819" s="27">
        <f t="shared" si="244"/>
        <v>1.2246112935298172</v>
      </c>
      <c r="AS819" s="27">
        <f t="shared" si="244"/>
        <v>1.2420890453939994</v>
      </c>
      <c r="AT819" s="27">
        <f t="shared" si="244"/>
        <v>1.24522516350084</v>
      </c>
      <c r="AU819" s="27">
        <f t="shared" si="244"/>
        <v>1.2461646865640166</v>
      </c>
      <c r="AV819" s="27">
        <f t="shared" si="244"/>
        <v>1.2477479943442977</v>
      </c>
      <c r="AW819" s="27">
        <f t="shared" si="244"/>
        <v>1.248664145782397</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5.0987882526188445E-2</v>
      </c>
      <c r="V820" s="27">
        <f t="shared" si="244"/>
        <v>5.1101033891867161E-2</v>
      </c>
      <c r="W820" s="27">
        <f t="shared" si="244"/>
        <v>5.1256582020945206E-2</v>
      </c>
      <c r="X820" s="27">
        <f t="shared" si="244"/>
        <v>5.1473504050886305E-2</v>
      </c>
      <c r="Y820" s="27">
        <f t="shared" si="244"/>
        <v>5.1692684784116205E-2</v>
      </c>
      <c r="Z820" s="27">
        <f t="shared" si="244"/>
        <v>5.1961374104162718E-2</v>
      </c>
      <c r="AA820" s="27">
        <f t="shared" si="244"/>
        <v>5.2237456670613344E-2</v>
      </c>
      <c r="AB820" s="27">
        <f t="shared" si="244"/>
        <v>5.255243226649961E-2</v>
      </c>
      <c r="AC820" s="27">
        <f t="shared" si="244"/>
        <v>5.28752137913545E-2</v>
      </c>
      <c r="AD820" s="27">
        <f t="shared" si="244"/>
        <v>5.3558287932383181E-2</v>
      </c>
      <c r="AE820" s="27">
        <f t="shared" si="244"/>
        <v>5.4235067751284276E-2</v>
      </c>
      <c r="AF820" s="27">
        <f t="shared" si="244"/>
        <v>5.4957834978856722E-2</v>
      </c>
      <c r="AG820" s="27">
        <f t="shared" si="244"/>
        <v>5.5791044356576308E-2</v>
      </c>
      <c r="AH820" s="27">
        <f t="shared" si="244"/>
        <v>5.6596590907209005E-2</v>
      </c>
      <c r="AI820" s="27">
        <f t="shared" si="244"/>
        <v>5.7431859997235581E-2</v>
      </c>
      <c r="AJ820" s="27">
        <f t="shared" si="244"/>
        <v>5.8341314613177618E-2</v>
      </c>
      <c r="AK820" s="27">
        <f t="shared" si="244"/>
        <v>5.9200337413728314E-2</v>
      </c>
      <c r="AL820" s="27">
        <f t="shared" si="244"/>
        <v>6.00715808730828E-2</v>
      </c>
      <c r="AM820" s="27">
        <f t="shared" si="244"/>
        <v>6.0955248074423256E-2</v>
      </c>
      <c r="AN820" s="27">
        <f t="shared" si="244"/>
        <v>6.1864236373459565E-2</v>
      </c>
      <c r="AO820" s="27">
        <f t="shared" si="244"/>
        <v>6.273436767903931E-2</v>
      </c>
      <c r="AP820" s="27">
        <f t="shared" si="244"/>
        <v>6.3630826152247133E-2</v>
      </c>
      <c r="AQ820" s="27">
        <f t="shared" si="244"/>
        <v>6.4554376080506265E-2</v>
      </c>
      <c r="AR820" s="27">
        <f t="shared" si="244"/>
        <v>6.5509799373358393E-2</v>
      </c>
      <c r="AS820" s="27">
        <f t="shared" si="244"/>
        <v>6.6444760551790549E-2</v>
      </c>
      <c r="AT820" s="27">
        <f t="shared" si="244"/>
        <v>6.66125251878638E-2</v>
      </c>
      <c r="AU820" s="27">
        <f t="shared" si="244"/>
        <v>6.6662784374350609E-2</v>
      </c>
      <c r="AV820" s="27">
        <f t="shared" si="244"/>
        <v>6.6747482413296103E-2</v>
      </c>
      <c r="AW820" s="27">
        <f t="shared" si="244"/>
        <v>6.6796491349619486E-2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0.32516446366729418</v>
      </c>
      <c r="V821" s="27">
        <f t="shared" si="244"/>
        <v>0.32161835754447049</v>
      </c>
      <c r="W821" s="27">
        <f t="shared" si="244"/>
        <v>0.31879989357470184</v>
      </c>
      <c r="X821" s="27">
        <f t="shared" si="244"/>
        <v>0.31703851740880723</v>
      </c>
      <c r="Y821" s="27">
        <f t="shared" si="244"/>
        <v>0.31584155353628157</v>
      </c>
      <c r="Z821" s="27">
        <f t="shared" si="244"/>
        <v>0.31542333741744427</v>
      </c>
      <c r="AA821" s="27">
        <f t="shared" si="244"/>
        <v>0.31499718495892426</v>
      </c>
      <c r="AB821" s="27">
        <f t="shared" si="244"/>
        <v>0.31512267478555672</v>
      </c>
      <c r="AC821" s="27">
        <f t="shared" si="244"/>
        <v>0.31523579513435995</v>
      </c>
      <c r="AD821" s="27">
        <f t="shared" si="244"/>
        <v>0.31916892776149813</v>
      </c>
      <c r="AE821" s="27">
        <f t="shared" si="244"/>
        <v>0.32251851095624262</v>
      </c>
      <c r="AF821" s="27">
        <f t="shared" si="244"/>
        <v>0.32615668108522727</v>
      </c>
      <c r="AG821" s="27">
        <f t="shared" si="244"/>
        <v>0.3310682325494565</v>
      </c>
      <c r="AH821" s="27">
        <f t="shared" si="244"/>
        <v>0.33500217866628129</v>
      </c>
      <c r="AI821" s="27">
        <f t="shared" si="244"/>
        <v>0.33927317037971827</v>
      </c>
      <c r="AJ821" s="27">
        <f t="shared" si="244"/>
        <v>0.34410160376720783</v>
      </c>
      <c r="AK821" s="27">
        <f t="shared" si="244"/>
        <v>0.34762564965784504</v>
      </c>
      <c r="AL821" s="27">
        <f t="shared" si="244"/>
        <v>0.35079318781439139</v>
      </c>
      <c r="AM821" s="27">
        <f t="shared" si="244"/>
        <v>0.35360661521926884</v>
      </c>
      <c r="AN821" s="27">
        <f t="shared" si="244"/>
        <v>0.35838624445989831</v>
      </c>
      <c r="AO821" s="27">
        <f t="shared" si="244"/>
        <v>0.36221485225748246</v>
      </c>
      <c r="AP821" s="27">
        <f t="shared" si="244"/>
        <v>0.36597283410645065</v>
      </c>
      <c r="AQ821" s="27">
        <f t="shared" si="244"/>
        <v>0.36965745482817469</v>
      </c>
      <c r="AR821" s="27">
        <f t="shared" si="244"/>
        <v>0.37331483807251847</v>
      </c>
      <c r="AS821" s="27">
        <f t="shared" si="244"/>
        <v>0.37659810954383977</v>
      </c>
      <c r="AT821" s="27">
        <f t="shared" si="244"/>
        <v>0.37039897180794035</v>
      </c>
      <c r="AU821" s="27">
        <f t="shared" si="244"/>
        <v>0.36282453701960099</v>
      </c>
      <c r="AV821" s="27">
        <f t="shared" si="244"/>
        <v>0.35568293688759689</v>
      </c>
      <c r="AW821" s="27">
        <f t="shared" si="244"/>
        <v>0.34817386081172674</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2.1625877622004555</v>
      </c>
      <c r="V822" s="27">
        <f t="shared" si="246"/>
        <v>2.1390034946633691</v>
      </c>
      <c r="W822" s="27">
        <f t="shared" si="246"/>
        <v>2.120258593635497</v>
      </c>
      <c r="X822" s="27">
        <f t="shared" si="246"/>
        <v>2.1085441199871933</v>
      </c>
      <c r="Y822" s="27">
        <f t="shared" si="246"/>
        <v>2.1005834117556552</v>
      </c>
      <c r="Z822" s="27">
        <f t="shared" si="246"/>
        <v>2.0978019606390341</v>
      </c>
      <c r="AA822" s="27">
        <f t="shared" si="246"/>
        <v>2.0949677269062552</v>
      </c>
      <c r="AB822" s="27">
        <f t="shared" si="246"/>
        <v>2.0958023284500262</v>
      </c>
      <c r="AC822" s="27">
        <f t="shared" si="246"/>
        <v>2.0965546636813071</v>
      </c>
      <c r="AD822" s="27">
        <f t="shared" si="246"/>
        <v>2.1227129479865181</v>
      </c>
      <c r="AE822" s="27">
        <f t="shared" si="246"/>
        <v>2.144990190535502</v>
      </c>
      <c r="AF822" s="27">
        <f t="shared" si="246"/>
        <v>2.1691867528197375</v>
      </c>
      <c r="AG822" s="27">
        <f t="shared" si="246"/>
        <v>2.2018522568239756</v>
      </c>
      <c r="AH822" s="27">
        <f t="shared" si="246"/>
        <v>2.2280159514462325</v>
      </c>
      <c r="AI822" s="27">
        <f t="shared" si="246"/>
        <v>2.2564212522831317</v>
      </c>
      <c r="AJ822" s="27">
        <f t="shared" si="246"/>
        <v>2.2885339586859725</v>
      </c>
      <c r="AK822" s="27">
        <f t="shared" si="246"/>
        <v>2.3119715091199051</v>
      </c>
      <c r="AL822" s="27">
        <f t="shared" si="246"/>
        <v>2.3330380155160624</v>
      </c>
      <c r="AM822" s="27">
        <f t="shared" si="246"/>
        <v>2.3517494196068016</v>
      </c>
      <c r="AN822" s="27">
        <f t="shared" si="246"/>
        <v>2.3835375417990745</v>
      </c>
      <c r="AO822" s="27">
        <f t="shared" si="246"/>
        <v>2.4090006575280825</v>
      </c>
      <c r="AP822" s="27">
        <f t="shared" si="246"/>
        <v>2.4339940576847026</v>
      </c>
      <c r="AQ822" s="27">
        <f t="shared" si="246"/>
        <v>2.4584995512779502</v>
      </c>
      <c r="AR822" s="27">
        <f t="shared" si="246"/>
        <v>2.4828238952012995</v>
      </c>
      <c r="AS822" s="27">
        <f t="shared" si="246"/>
        <v>2.5046601150138263</v>
      </c>
      <c r="AT822" s="27">
        <f t="shared" si="246"/>
        <v>2.4634311957996768</v>
      </c>
      <c r="AU822" s="27">
        <f t="shared" si="246"/>
        <v>2.41305551884499</v>
      </c>
      <c r="AV822" s="27">
        <f t="shared" si="246"/>
        <v>2.3655585172544238</v>
      </c>
      <c r="AW822" s="27">
        <f t="shared" si="246"/>
        <v>2.3156175247979878</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0.40488405007514677</v>
      </c>
      <c r="V823" s="27">
        <f t="shared" si="246"/>
        <v>0.40986348765236291</v>
      </c>
      <c r="W823" s="27">
        <f t="shared" si="246"/>
        <v>0.41569058377599444</v>
      </c>
      <c r="X823" s="27">
        <f t="shared" si="246"/>
        <v>0.42287337687881998</v>
      </c>
      <c r="Y823" s="27">
        <f t="shared" si="246"/>
        <v>0.43083948909294068</v>
      </c>
      <c r="Z823" s="27">
        <f t="shared" si="246"/>
        <v>0.43994434757272466</v>
      </c>
      <c r="AA823" s="27">
        <f t="shared" si="246"/>
        <v>0.44914387642432319</v>
      </c>
      <c r="AB823" s="27">
        <f t="shared" si="246"/>
        <v>0.45925869645881551</v>
      </c>
      <c r="AC823" s="27">
        <f t="shared" si="246"/>
        <v>0.46950747064421172</v>
      </c>
      <c r="AD823" s="27">
        <f t="shared" si="246"/>
        <v>0.4911298246659957</v>
      </c>
      <c r="AE823" s="27">
        <f t="shared" si="246"/>
        <v>0.51277376246560891</v>
      </c>
      <c r="AF823" s="27">
        <f t="shared" si="246"/>
        <v>0.53583187032759139</v>
      </c>
      <c r="AG823" s="27">
        <f t="shared" si="246"/>
        <v>0.56207643628355086</v>
      </c>
      <c r="AH823" s="27">
        <f t="shared" si="246"/>
        <v>0.58783353973330543</v>
      </c>
      <c r="AI823" s="27">
        <f t="shared" si="246"/>
        <v>0.61538528738750753</v>
      </c>
      <c r="AJ823" s="27">
        <f t="shared" si="246"/>
        <v>0.64527661326693864</v>
      </c>
      <c r="AK823" s="27">
        <f t="shared" si="246"/>
        <v>0.67408134085626836</v>
      </c>
      <c r="AL823" s="27">
        <f t="shared" si="246"/>
        <v>0.70352819443026682</v>
      </c>
      <c r="AM823" s="27">
        <f t="shared" si="246"/>
        <v>0.73363212375574727</v>
      </c>
      <c r="AN823" s="27">
        <f t="shared" si="246"/>
        <v>0.76452787642144748</v>
      </c>
      <c r="AO823" s="27">
        <f t="shared" si="246"/>
        <v>0.79457240409376606</v>
      </c>
      <c r="AP823" s="27">
        <f t="shared" si="246"/>
        <v>0.82563458221528374</v>
      </c>
      <c r="AQ823" s="27">
        <f t="shared" si="246"/>
        <v>0.85775303306019013</v>
      </c>
      <c r="AR823" s="27">
        <f t="shared" si="246"/>
        <v>0.89108515119874909</v>
      </c>
      <c r="AS823" s="27">
        <f t="shared" si="246"/>
        <v>0.92483899080099408</v>
      </c>
      <c r="AT823" s="27">
        <f t="shared" si="246"/>
        <v>0.93598793483320897</v>
      </c>
      <c r="AU823" s="27">
        <f t="shared" si="246"/>
        <v>0.94359082835355401</v>
      </c>
      <c r="AV823" s="27">
        <f t="shared" si="246"/>
        <v>0.95217451073973358</v>
      </c>
      <c r="AW823" s="27">
        <f t="shared" si="246"/>
        <v>0.95962583467377616</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5.9727899526368568E-2</v>
      </c>
      <c r="V824" s="27">
        <f t="shared" si="246"/>
        <v>5.9836675729280198E-2</v>
      </c>
      <c r="W824" s="27">
        <f t="shared" si="246"/>
        <v>5.9959249399707856E-2</v>
      </c>
      <c r="X824" s="27">
        <f t="shared" si="246"/>
        <v>6.0095351868613554E-2</v>
      </c>
      <c r="Y824" s="27">
        <f t="shared" si="246"/>
        <v>6.0177634005082255E-2</v>
      </c>
      <c r="Z824" s="27">
        <f t="shared" si="246"/>
        <v>6.0271320258102265E-2</v>
      </c>
      <c r="AA824" s="27">
        <f t="shared" si="246"/>
        <v>6.0374981580126101E-2</v>
      </c>
      <c r="AB824" s="27">
        <f t="shared" si="246"/>
        <v>6.0488842365611209E-2</v>
      </c>
      <c r="AC824" s="27">
        <f t="shared" si="246"/>
        <v>6.0611811942094841E-2</v>
      </c>
      <c r="AD824" s="27">
        <f t="shared" si="246"/>
        <v>6.06983759275012E-2</v>
      </c>
      <c r="AE824" s="27">
        <f t="shared" si="246"/>
        <v>6.0792530225501393E-2</v>
      </c>
      <c r="AF824" s="27">
        <f t="shared" si="246"/>
        <v>6.0895083008995501E-2</v>
      </c>
      <c r="AG824" s="27">
        <f t="shared" si="246"/>
        <v>6.1007134766683534E-2</v>
      </c>
      <c r="AH824" s="27">
        <f t="shared" si="246"/>
        <v>6.1125412792503671E-2</v>
      </c>
      <c r="AI824" s="27">
        <f t="shared" si="246"/>
        <v>6.1201054673147869E-2</v>
      </c>
      <c r="AJ824" s="27">
        <f t="shared" si="246"/>
        <v>6.1284263591400136E-2</v>
      </c>
      <c r="AK824" s="27">
        <f t="shared" si="246"/>
        <v>6.1372109438900577E-2</v>
      </c>
      <c r="AL824" s="27">
        <f t="shared" si="246"/>
        <v>6.1465744375397952E-2</v>
      </c>
      <c r="AM824" s="27">
        <f t="shared" si="246"/>
        <v>6.15649807034492E-2</v>
      </c>
      <c r="AN824" s="27">
        <f t="shared" si="246"/>
        <v>6.1623491081048712E-2</v>
      </c>
      <c r="AO824" s="27">
        <f t="shared" si="246"/>
        <v>6.1685855939589557E-2</v>
      </c>
      <c r="AP824" s="27">
        <f t="shared" si="246"/>
        <v>6.1753325345994238E-2</v>
      </c>
      <c r="AQ824" s="27">
        <f t="shared" si="246"/>
        <v>6.1825763222221122E-2</v>
      </c>
      <c r="AR824" s="27">
        <f t="shared" si="246"/>
        <v>6.190313080298479E-2</v>
      </c>
      <c r="AS824" s="27">
        <f t="shared" si="246"/>
        <v>6.1937271693977246E-2</v>
      </c>
      <c r="AT824" s="27">
        <f t="shared" si="246"/>
        <v>6.1958552786276926E-2</v>
      </c>
      <c r="AU824" s="27">
        <f t="shared" si="246"/>
        <v>6.1980930819069795E-2</v>
      </c>
      <c r="AV824" s="27">
        <f t="shared" si="246"/>
        <v>6.2007580683895905E-2</v>
      </c>
      <c r="AW824" s="27">
        <f t="shared" si="246"/>
        <v>6.203687329368316E-2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4.8610391330714729E-2</v>
      </c>
      <c r="V825" s="27">
        <f t="shared" si="246"/>
        <v>4.8698920373807381E-2</v>
      </c>
      <c r="W825" s="27">
        <f t="shared" si="246"/>
        <v>4.8798678679952065E-2</v>
      </c>
      <c r="X825" s="27">
        <f t="shared" si="246"/>
        <v>4.8909447589072369E-2</v>
      </c>
      <c r="Y825" s="27">
        <f t="shared" si="246"/>
        <v>4.8976414063450151E-2</v>
      </c>
      <c r="Z825" s="27">
        <f t="shared" si="246"/>
        <v>4.9052661938525685E-2</v>
      </c>
      <c r="AA825" s="27">
        <f t="shared" si="246"/>
        <v>4.9137028163847463E-2</v>
      </c>
      <c r="AB825" s="27">
        <f t="shared" si="246"/>
        <v>4.9229695366001629E-2</v>
      </c>
      <c r="AC825" s="27">
        <f t="shared" si="246"/>
        <v>4.9329775885859906E-2</v>
      </c>
      <c r="AD825" s="27">
        <f t="shared" si="246"/>
        <v>4.9400227203236169E-2</v>
      </c>
      <c r="AE825" s="27">
        <f t="shared" si="246"/>
        <v>4.9476856003303669E-2</v>
      </c>
      <c r="AF825" s="27">
        <f t="shared" si="246"/>
        <v>4.9560320028947183E-2</v>
      </c>
      <c r="AG825" s="27">
        <f t="shared" si="246"/>
        <v>4.9651514928377813E-2</v>
      </c>
      <c r="AH825" s="27">
        <f t="shared" si="246"/>
        <v>4.9747777163724013E-2</v>
      </c>
      <c r="AI825" s="27">
        <f t="shared" si="246"/>
        <v>4.9809339372478424E-2</v>
      </c>
      <c r="AJ825" s="27">
        <f t="shared" si="246"/>
        <v>4.9877060121249484E-2</v>
      </c>
      <c r="AK825" s="27">
        <f t="shared" si="246"/>
        <v>4.9948554700125304E-2</v>
      </c>
      <c r="AL825" s="27">
        <f t="shared" si="246"/>
        <v>5.0024760810526939E-2</v>
      </c>
      <c r="AM825" s="27">
        <f t="shared" si="246"/>
        <v>5.0105525692249665E-2</v>
      </c>
      <c r="AN825" s="27">
        <f t="shared" si="246"/>
        <v>5.015314518623111E-2</v>
      </c>
      <c r="AO825" s="27">
        <f t="shared" si="246"/>
        <v>5.0203901703754654E-2</v>
      </c>
      <c r="AP825" s="27">
        <f t="shared" si="246"/>
        <v>5.0258812629372172E-2</v>
      </c>
      <c r="AQ825" s="27">
        <f t="shared" si="246"/>
        <v>5.0317767214055016E-2</v>
      </c>
      <c r="AR825" s="27">
        <f t="shared" si="246"/>
        <v>5.0380733908130228E-2</v>
      </c>
      <c r="AS825" s="27">
        <f t="shared" si="246"/>
        <v>5.0408519952586543E-2</v>
      </c>
      <c r="AT825" s="27">
        <f t="shared" si="246"/>
        <v>5.042583986895454E-2</v>
      </c>
      <c r="AU825" s="27">
        <f t="shared" si="246"/>
        <v>5.0444052545775574E-2</v>
      </c>
      <c r="AV825" s="27">
        <f t="shared" si="246"/>
        <v>5.0465741913196513E-2</v>
      </c>
      <c r="AW825" s="27">
        <f t="shared" si="246"/>
        <v>5.0489582115784373E-2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7.5542064381065093E-3</v>
      </c>
      <c r="V826" s="27">
        <f t="shared" si="246"/>
        <v>7.5782813675955053E-3</v>
      </c>
      <c r="W826" s="27">
        <f t="shared" si="246"/>
        <v>7.6044384869322105E-3</v>
      </c>
      <c r="X826" s="27">
        <f t="shared" si="246"/>
        <v>7.6326502436862044E-3</v>
      </c>
      <c r="Y826" s="27">
        <f t="shared" si="246"/>
        <v>7.6502183183195108E-3</v>
      </c>
      <c r="Z826" s="27">
        <f t="shared" si="246"/>
        <v>7.6695343884536143E-3</v>
      </c>
      <c r="AA826" s="27">
        <f t="shared" si="246"/>
        <v>7.6903444181301598E-3</v>
      </c>
      <c r="AB826" s="27">
        <f t="shared" si="246"/>
        <v>7.7127045569016627E-3</v>
      </c>
      <c r="AC826" s="27">
        <f t="shared" si="246"/>
        <v>7.7364223542177131E-3</v>
      </c>
      <c r="AD826" s="27">
        <f t="shared" si="246"/>
        <v>7.7530063506026335E-3</v>
      </c>
      <c r="AE826" s="27">
        <f t="shared" si="246"/>
        <v>7.7707203598988521E-3</v>
      </c>
      <c r="AF826" s="27">
        <f t="shared" si="246"/>
        <v>7.7897236704747713E-3</v>
      </c>
      <c r="AG826" s="27">
        <f t="shared" si="246"/>
        <v>7.8102274542581739E-3</v>
      </c>
      <c r="AH826" s="27">
        <f t="shared" si="246"/>
        <v>7.8316297580619931E-3</v>
      </c>
      <c r="AI826" s="27">
        <f t="shared" si="246"/>
        <v>7.8448990385486181E-3</v>
      </c>
      <c r="AJ826" s="27">
        <f t="shared" si="246"/>
        <v>7.8593617227037914E-3</v>
      </c>
      <c r="AK826" s="27">
        <f t="shared" si="246"/>
        <v>7.8744810835778938E-3</v>
      </c>
      <c r="AL826" s="27">
        <f t="shared" si="246"/>
        <v>7.8904746921901088E-3</v>
      </c>
      <c r="AM826" s="27">
        <f t="shared" si="246"/>
        <v>7.9073119262949854E-3</v>
      </c>
      <c r="AN826" s="27">
        <f t="shared" si="246"/>
        <v>7.9165040970348727E-3</v>
      </c>
      <c r="AO826" s="27">
        <f t="shared" si="246"/>
        <v>7.9262563140872124E-3</v>
      </c>
      <c r="AP826" s="27">
        <f t="shared" si="246"/>
        <v>7.9368004966482338E-3</v>
      </c>
      <c r="AQ826" s="27">
        <f t="shared" si="246"/>
        <v>7.9481138267067097E-3</v>
      </c>
      <c r="AR826" s="27">
        <f t="shared" si="246"/>
        <v>7.9601910376334382E-3</v>
      </c>
      <c r="AS826" s="27">
        <f t="shared" si="246"/>
        <v>7.96428083472254E-3</v>
      </c>
      <c r="AT826" s="27">
        <f t="shared" si="246"/>
        <v>7.9659377902861934E-3</v>
      </c>
      <c r="AU826" s="27">
        <f t="shared" si="246"/>
        <v>7.9677064881148139E-3</v>
      </c>
      <c r="AV826" s="27">
        <f t="shared" si="246"/>
        <v>7.9701645495979506E-3</v>
      </c>
      <c r="AW826" s="27">
        <f t="shared" si="246"/>
        <v>7.9730181485450462E-3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9.1149503577846708E-2</v>
      </c>
      <c r="V827" s="27">
        <f t="shared" si="246"/>
        <v>9.1439993107034628E-2</v>
      </c>
      <c r="W827" s="27">
        <f t="shared" si="246"/>
        <v>9.1755606462600364E-2</v>
      </c>
      <c r="X827" s="27">
        <f t="shared" si="246"/>
        <v>9.2096011195281977E-2</v>
      </c>
      <c r="Y827" s="27">
        <f t="shared" si="246"/>
        <v>9.2307988627294835E-2</v>
      </c>
      <c r="Z827" s="27">
        <f t="shared" si="246"/>
        <v>9.2541057476845587E-2</v>
      </c>
      <c r="AA827" s="27">
        <f t="shared" si="246"/>
        <v>9.2792152530971853E-2</v>
      </c>
      <c r="AB827" s="27">
        <f t="shared" si="246"/>
        <v>9.306195129350936E-2</v>
      </c>
      <c r="AC827" s="27">
        <f t="shared" si="246"/>
        <v>9.3348131644686E-2</v>
      </c>
      <c r="AD827" s="27">
        <f t="shared" si="246"/>
        <v>9.3548235130102658E-2</v>
      </c>
      <c r="AE827" s="27">
        <f t="shared" si="246"/>
        <v>9.376197341842625E-2</v>
      </c>
      <c r="AF827" s="27">
        <f t="shared" si="246"/>
        <v>9.3991268492571042E-2</v>
      </c>
      <c r="AG827" s="27">
        <f t="shared" si="246"/>
        <v>9.4238668365560607E-2</v>
      </c>
      <c r="AH827" s="27">
        <f t="shared" si="246"/>
        <v>9.4496909834485776E-2</v>
      </c>
      <c r="AI827" s="27">
        <f t="shared" si="246"/>
        <v>9.46570177609901E-2</v>
      </c>
      <c r="AJ827" s="27">
        <f t="shared" si="246"/>
        <v>9.4831525367043507E-2</v>
      </c>
      <c r="AK827" s="27">
        <f t="shared" si="246"/>
        <v>9.5013956473391989E-2</v>
      </c>
      <c r="AL827" s="27">
        <f t="shared" si="246"/>
        <v>9.5206936304876089E-2</v>
      </c>
      <c r="AM827" s="27">
        <f t="shared" si="246"/>
        <v>9.5410095371663298E-2</v>
      </c>
      <c r="AN827" s="27">
        <f t="shared" si="246"/>
        <v>9.5521008649796235E-2</v>
      </c>
      <c r="AO827" s="27">
        <f t="shared" si="246"/>
        <v>9.5638679480000252E-2</v>
      </c>
      <c r="AP827" s="27">
        <f t="shared" si="246"/>
        <v>9.5765906213072141E-2</v>
      </c>
      <c r="AQ827" s="27">
        <f t="shared" si="246"/>
        <v>9.5902413525533289E-2</v>
      </c>
      <c r="AR827" s="27">
        <f t="shared" si="246"/>
        <v>9.6048137869922806E-2</v>
      </c>
      <c r="AS827" s="27">
        <f t="shared" si="246"/>
        <v>9.6097485604520763E-2</v>
      </c>
      <c r="AT827" s="27">
        <f t="shared" si="246"/>
        <v>9.6117478528769645E-2</v>
      </c>
      <c r="AU827" s="27">
        <f t="shared" si="246"/>
        <v>9.6138819741824741E-2</v>
      </c>
      <c r="AV827" s="27">
        <f t="shared" si="246"/>
        <v>9.6168478857681275E-2</v>
      </c>
      <c r="AW827" s="27">
        <f t="shared" si="246"/>
        <v>9.6202910552071516E-2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0.10428056541130729</v>
      </c>
      <c r="V830" s="27">
        <f t="shared" si="247"/>
        <v>0.10273817955641536</v>
      </c>
      <c r="W830" s="27">
        <f t="shared" si="247"/>
        <v>0.10145552863598629</v>
      </c>
      <c r="X830" s="27">
        <f t="shared" si="247"/>
        <v>0.10053835440762707</v>
      </c>
      <c r="Y830" s="27">
        <f t="shared" si="247"/>
        <v>9.9858519543689628E-2</v>
      </c>
      <c r="Z830" s="27">
        <f t="shared" si="247"/>
        <v>9.9447707040955638E-2</v>
      </c>
      <c r="AA830" s="27">
        <f t="shared" si="247"/>
        <v>9.9046883133818917E-2</v>
      </c>
      <c r="AB830" s="27">
        <f t="shared" si="247"/>
        <v>9.8838170992434499E-2</v>
      </c>
      <c r="AC830" s="27">
        <f t="shared" si="247"/>
        <v>9.8636331075886999E-2</v>
      </c>
      <c r="AD830" s="27">
        <f t="shared" si="247"/>
        <v>0.10059832759435153</v>
      </c>
      <c r="AE830" s="27">
        <f t="shared" si="247"/>
        <v>0.10242455133755742</v>
      </c>
      <c r="AF830" s="27">
        <f t="shared" si="247"/>
        <v>0.10440410175997709</v>
      </c>
      <c r="AG830" s="27">
        <f t="shared" si="247"/>
        <v>0.10687340603336827</v>
      </c>
      <c r="AH830" s="27">
        <f t="shared" si="247"/>
        <v>0.10908219845414112</v>
      </c>
      <c r="AI830" s="27">
        <f t="shared" si="247"/>
        <v>0.11149904956243303</v>
      </c>
      <c r="AJ830" s="27">
        <f t="shared" si="247"/>
        <v>0.11418276251973131</v>
      </c>
      <c r="AK830" s="27">
        <f t="shared" si="247"/>
        <v>0.11649317237961981</v>
      </c>
      <c r="AL830" s="27">
        <f t="shared" si="247"/>
        <v>0.11875534804149991</v>
      </c>
      <c r="AM830" s="27">
        <f t="shared" si="247"/>
        <v>0.12097058670176176</v>
      </c>
      <c r="AN830" s="27">
        <f t="shared" si="247"/>
        <v>0.12333993516160081</v>
      </c>
      <c r="AO830" s="27">
        <f t="shared" si="247"/>
        <v>0.12541492674313065</v>
      </c>
      <c r="AP830" s="27">
        <f t="shared" si="247"/>
        <v>0.12751032243637175</v>
      </c>
      <c r="AQ830" s="27">
        <f t="shared" si="247"/>
        <v>0.12962661312433388</v>
      </c>
      <c r="AR830" s="27">
        <f t="shared" si="247"/>
        <v>0.13178226231309467</v>
      </c>
      <c r="AS830" s="27">
        <f t="shared" si="247"/>
        <v>0.13387040675986037</v>
      </c>
      <c r="AT830" s="27">
        <f t="shared" si="247"/>
        <v>0.13249052289739111</v>
      </c>
      <c r="AU830" s="27">
        <f t="shared" si="247"/>
        <v>0.13060251554885594</v>
      </c>
      <c r="AV830" s="27">
        <f t="shared" si="247"/>
        <v>0.12887566658933464</v>
      </c>
      <c r="AW830" s="27">
        <f t="shared" si="247"/>
        <v>0.12700945550878659</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2.6456377664760063E-2</v>
      </c>
      <c r="V831" s="27">
        <f t="shared" si="247"/>
        <v>2.6065068483410149E-2</v>
      </c>
      <c r="W831" s="27">
        <f t="shared" si="247"/>
        <v>2.5739655046792514E-2</v>
      </c>
      <c r="X831" s="27">
        <f t="shared" si="247"/>
        <v>2.5506964442611874E-2</v>
      </c>
      <c r="Y831" s="27">
        <f t="shared" si="247"/>
        <v>2.5334487741521323E-2</v>
      </c>
      <c r="Z831" s="27">
        <f t="shared" si="247"/>
        <v>2.5230263040793365E-2</v>
      </c>
      <c r="AA831" s="27">
        <f t="shared" si="247"/>
        <v>2.5128572484912244E-2</v>
      </c>
      <c r="AB831" s="27">
        <f t="shared" si="247"/>
        <v>2.5075621417626519E-2</v>
      </c>
      <c r="AC831" s="27">
        <f t="shared" si="247"/>
        <v>2.5024413860025133E-2</v>
      </c>
      <c r="AD831" s="27">
        <f t="shared" si="247"/>
        <v>2.5522179869105606E-2</v>
      </c>
      <c r="AE831" s="27">
        <f t="shared" si="247"/>
        <v>2.5985499806622646E-2</v>
      </c>
      <c r="AF831" s="27">
        <f t="shared" si="247"/>
        <v>2.6487719308170253E-2</v>
      </c>
      <c r="AG831" s="27">
        <f t="shared" si="247"/>
        <v>2.7114191231949816E-2</v>
      </c>
      <c r="AH831" s="27">
        <f t="shared" si="247"/>
        <v>2.7674570303894221E-2</v>
      </c>
      <c r="AI831" s="27">
        <f t="shared" si="247"/>
        <v>2.8287734659383341E-2</v>
      </c>
      <c r="AJ831" s="27">
        <f t="shared" si="247"/>
        <v>2.8968602885040228E-2</v>
      </c>
      <c r="AK831" s="27">
        <f t="shared" si="247"/>
        <v>2.9554762689338411E-2</v>
      </c>
      <c r="AL831" s="27">
        <f t="shared" si="247"/>
        <v>3.0128685293408199E-2</v>
      </c>
      <c r="AM831" s="27">
        <f t="shared" si="247"/>
        <v>3.0690699800927448E-2</v>
      </c>
      <c r="AN831" s="27">
        <f t="shared" si="247"/>
        <v>3.1291812553104023E-2</v>
      </c>
      <c r="AO831" s="27">
        <f t="shared" si="247"/>
        <v>3.1818245841182431E-2</v>
      </c>
      <c r="AP831" s="27">
        <f t="shared" si="247"/>
        <v>3.2349855730319919E-2</v>
      </c>
      <c r="AQ831" s="27">
        <f t="shared" si="247"/>
        <v>3.2886766759410581E-2</v>
      </c>
      <c r="AR831" s="27">
        <f t="shared" si="247"/>
        <v>3.3433663190453565E-2</v>
      </c>
      <c r="AS831" s="27">
        <f t="shared" si="247"/>
        <v>3.3963433410669631E-2</v>
      </c>
      <c r="AT831" s="27">
        <f t="shared" si="247"/>
        <v>3.3613351605349492E-2</v>
      </c>
      <c r="AU831" s="27">
        <f t="shared" si="247"/>
        <v>3.3134356931225184E-2</v>
      </c>
      <c r="AV831" s="27">
        <f t="shared" si="247"/>
        <v>3.2696248755814977E-2</v>
      </c>
      <c r="AW831" s="27">
        <f t="shared" si="247"/>
        <v>3.2222783878113177E-2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0.17614567671319886</v>
      </c>
      <c r="V832" s="27">
        <f t="shared" si="247"/>
        <v>0.17787897676794623</v>
      </c>
      <c r="W832" s="27">
        <f t="shared" si="247"/>
        <v>0.17981654601399147</v>
      </c>
      <c r="X832" s="27">
        <f t="shared" si="247"/>
        <v>0.18207649015211952</v>
      </c>
      <c r="Y832" s="27">
        <f t="shared" si="247"/>
        <v>0.18440096522571381</v>
      </c>
      <c r="Z832" s="27">
        <f t="shared" si="247"/>
        <v>0.18699045607979251</v>
      </c>
      <c r="AA832" s="27">
        <f t="shared" si="247"/>
        <v>0.18959927969039292</v>
      </c>
      <c r="AB832" s="27">
        <f t="shared" si="247"/>
        <v>0.19241847629568934</v>
      </c>
      <c r="AC832" s="27">
        <f t="shared" si="247"/>
        <v>0.19526508717943455</v>
      </c>
      <c r="AD832" s="27">
        <f t="shared" si="247"/>
        <v>0.20034437202869937</v>
      </c>
      <c r="AE832" s="27">
        <f t="shared" si="247"/>
        <v>0.20538817472437035</v>
      </c>
      <c r="AF832" s="27">
        <f t="shared" si="247"/>
        <v>0.21071555491000082</v>
      </c>
      <c r="AG832" s="27">
        <f t="shared" si="247"/>
        <v>0.21672538136085742</v>
      </c>
      <c r="AH832" s="27">
        <f t="shared" si="247"/>
        <v>0.22257596850826059</v>
      </c>
      <c r="AI832" s="27">
        <f t="shared" si="247"/>
        <v>0.22868706456506227</v>
      </c>
      <c r="AJ832" s="27">
        <f t="shared" si="247"/>
        <v>0.23527051265341281</v>
      </c>
      <c r="AK832" s="27">
        <f t="shared" si="247"/>
        <v>0.24155568527344778</v>
      </c>
      <c r="AL832" s="27">
        <f t="shared" si="247"/>
        <v>0.24793050880999448</v>
      </c>
      <c r="AM832" s="27">
        <f t="shared" si="247"/>
        <v>0.25439703694313381</v>
      </c>
      <c r="AN832" s="27">
        <f t="shared" si="247"/>
        <v>0.26110092224117815</v>
      </c>
      <c r="AO832" s="27">
        <f t="shared" si="247"/>
        <v>0.2675756230534076</v>
      </c>
      <c r="AP832" s="27">
        <f t="shared" si="247"/>
        <v>0.27423152647705579</v>
      </c>
      <c r="AQ832" s="27">
        <f t="shared" si="247"/>
        <v>0.28107508262952857</v>
      </c>
      <c r="AR832" s="27">
        <f t="shared" si="247"/>
        <v>0.28813837369917716</v>
      </c>
      <c r="AS832" s="27">
        <f t="shared" si="247"/>
        <v>0.29515389972723893</v>
      </c>
      <c r="AT832" s="27">
        <f t="shared" si="247"/>
        <v>0.29726306012503578</v>
      </c>
      <c r="AU832" s="27">
        <f t="shared" si="247"/>
        <v>0.29860255687749043</v>
      </c>
      <c r="AV832" s="27">
        <f t="shared" si="247"/>
        <v>0.30014712296784329</v>
      </c>
      <c r="AW832" s="27">
        <f t="shared" si="247"/>
        <v>0.30144510826307597</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0.72752669754706611</v>
      </c>
      <c r="V833" s="27">
        <f t="shared" si="247"/>
        <v>0.72451271312196042</v>
      </c>
      <c r="W833" s="27">
        <f t="shared" si="247"/>
        <v>0.72386380729267963</v>
      </c>
      <c r="X833" s="27">
        <f t="shared" si="247"/>
        <v>0.72686692182023782</v>
      </c>
      <c r="Y833" s="27">
        <f t="shared" si="247"/>
        <v>0.73292827804926364</v>
      </c>
      <c r="Z833" s="27">
        <f t="shared" si="247"/>
        <v>0.74185915324788143</v>
      </c>
      <c r="AA833" s="27">
        <f t="shared" si="247"/>
        <v>0.75082768328919247</v>
      </c>
      <c r="AB833" s="27">
        <f t="shared" si="247"/>
        <v>0.76195899877781781</v>
      </c>
      <c r="AC833" s="27">
        <f t="shared" si="247"/>
        <v>0.77317728193781265</v>
      </c>
      <c r="AD833" s="27">
        <f t="shared" si="247"/>
        <v>0.81064770200115277</v>
      </c>
      <c r="AE833" s="27">
        <f t="shared" si="247"/>
        <v>0.84717434994982244</v>
      </c>
      <c r="AF833" s="27">
        <f t="shared" si="247"/>
        <v>0.88623860906679464</v>
      </c>
      <c r="AG833" s="27">
        <f t="shared" si="247"/>
        <v>0.9320843513105207</v>
      </c>
      <c r="AH833" s="27">
        <f t="shared" si="247"/>
        <v>0.97558914720321399</v>
      </c>
      <c r="AI833" s="27">
        <f t="shared" si="247"/>
        <v>1.0230772182783778</v>
      </c>
      <c r="AJ833" s="27">
        <f t="shared" si="247"/>
        <v>1.0749365154437325</v>
      </c>
      <c r="AK833" s="27">
        <f t="shared" si="247"/>
        <v>1.1230158570622424</v>
      </c>
      <c r="AL833" s="27">
        <f t="shared" si="247"/>
        <v>1.1714330012487373</v>
      </c>
      <c r="AM833" s="27">
        <f t="shared" si="247"/>
        <v>1.2202093313626119</v>
      </c>
      <c r="AN833" s="27">
        <f t="shared" si="247"/>
        <v>1.2725138572395742</v>
      </c>
      <c r="AO833" s="27">
        <f t="shared" si="247"/>
        <v>1.3218795353236785</v>
      </c>
      <c r="AP833" s="27">
        <f t="shared" si="247"/>
        <v>1.3725368987082276</v>
      </c>
      <c r="AQ833" s="27">
        <f t="shared" si="247"/>
        <v>1.4245344546022212</v>
      </c>
      <c r="AR833" s="27">
        <f t="shared" si="247"/>
        <v>1.4781775102430434</v>
      </c>
      <c r="AS833" s="27">
        <f t="shared" si="247"/>
        <v>1.5324380434637692</v>
      </c>
      <c r="AT833" s="27">
        <f t="shared" si="247"/>
        <v>1.5373540811595001</v>
      </c>
      <c r="AU833" s="27">
        <f t="shared" si="247"/>
        <v>1.5346415290130659</v>
      </c>
      <c r="AV833" s="27">
        <f t="shared" si="247"/>
        <v>1.534009523778094</v>
      </c>
      <c r="AW833" s="27">
        <f t="shared" si="247"/>
        <v>1.5310019231216234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1.1019017173571768</v>
      </c>
      <c r="V835" s="27">
        <f t="shared" si="247"/>
        <v>1.104347037264287</v>
      </c>
      <c r="W835" s="27">
        <f t="shared" si="247"/>
        <v>1.1077085957772288</v>
      </c>
      <c r="X835" s="27">
        <f t="shared" si="247"/>
        <v>1.112396508776988</v>
      </c>
      <c r="Y835" s="27">
        <f t="shared" si="247"/>
        <v>1.1171332347281706</v>
      </c>
      <c r="Z835" s="27">
        <f t="shared" si="247"/>
        <v>1.1229398932620429</v>
      </c>
      <c r="AA835" s="27">
        <f t="shared" si="247"/>
        <v>1.1289063276192273</v>
      </c>
      <c r="AB835" s="27">
        <f t="shared" si="247"/>
        <v>1.1357132812097084</v>
      </c>
      <c r="AC835" s="27">
        <f t="shared" si="247"/>
        <v>1.1426889291273503</v>
      </c>
      <c r="AD835" s="27">
        <f t="shared" si="247"/>
        <v>1.1574508790611446</v>
      </c>
      <c r="AE835" s="27">
        <f t="shared" si="247"/>
        <v>1.1720768020799477</v>
      </c>
      <c r="AF835" s="27">
        <f t="shared" ref="L835:AW837" si="248">AF1483</f>
        <v>1.1876965613218127</v>
      </c>
      <c r="AG835" s="27">
        <f t="shared" si="248"/>
        <v>1.2057030914764186</v>
      </c>
      <c r="AH835" s="27">
        <f t="shared" si="248"/>
        <v>1.2231117988707176</v>
      </c>
      <c r="AI835" s="27">
        <f t="shared" si="248"/>
        <v>1.2411628415725382</v>
      </c>
      <c r="AJ835" s="27">
        <f t="shared" si="248"/>
        <v>1.2608171114404865</v>
      </c>
      <c r="AK835" s="27">
        <f t="shared" si="248"/>
        <v>1.2793814967861539</v>
      </c>
      <c r="AL835" s="27">
        <f t="shared" si="248"/>
        <v>1.2982099834095358</v>
      </c>
      <c r="AM835" s="27">
        <f t="shared" si="248"/>
        <v>1.3173069601515912</v>
      </c>
      <c r="AN835" s="27">
        <f t="shared" si="248"/>
        <v>1.3369511524212199</v>
      </c>
      <c r="AO835" s="27">
        <f t="shared" si="248"/>
        <v>1.3557556042329248</v>
      </c>
      <c r="AP835" s="27">
        <f t="shared" si="248"/>
        <v>1.3751290138005747</v>
      </c>
      <c r="AQ835" s="27">
        <f t="shared" si="248"/>
        <v>1.3950878981784689</v>
      </c>
      <c r="AR835" s="27">
        <f t="shared" si="248"/>
        <v>1.415735599456436</v>
      </c>
      <c r="AS835" s="27">
        <f t="shared" si="248"/>
        <v>1.4359410929410399</v>
      </c>
      <c r="AT835" s="27">
        <f t="shared" si="248"/>
        <v>1.4395666630067512</v>
      </c>
      <c r="AU835" s="27">
        <f t="shared" si="248"/>
        <v>1.4406528168370132</v>
      </c>
      <c r="AV835" s="27">
        <f t="shared" si="248"/>
        <v>1.442483230455835</v>
      </c>
      <c r="AW835" s="27">
        <f t="shared" si="248"/>
        <v>1.443542365066355</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0.75040260882848964</v>
      </c>
      <c r="V836" s="27">
        <f t="shared" si="248"/>
        <v>0.75206788841632533</v>
      </c>
      <c r="W836" s="27">
        <f t="shared" si="248"/>
        <v>0.75435713276371708</v>
      </c>
      <c r="X836" s="27">
        <f t="shared" si="248"/>
        <v>0.75754963359166516</v>
      </c>
      <c r="Y836" s="27">
        <f t="shared" si="248"/>
        <v>0.760775376373515</v>
      </c>
      <c r="Z836" s="27">
        <f t="shared" si="248"/>
        <v>0.76472975056474957</v>
      </c>
      <c r="AA836" s="27">
        <f t="shared" si="248"/>
        <v>0.76879293318485942</v>
      </c>
      <c r="AB836" s="27">
        <f t="shared" si="248"/>
        <v>0.773428515153751</v>
      </c>
      <c r="AC836" s="27">
        <f t="shared" si="248"/>
        <v>0.7781789791136603</v>
      </c>
      <c r="AD836" s="27">
        <f t="shared" si="248"/>
        <v>0.78823196802113116</v>
      </c>
      <c r="AE836" s="27">
        <f t="shared" si="248"/>
        <v>0.79819232166878484</v>
      </c>
      <c r="AF836" s="27">
        <f t="shared" si="248"/>
        <v>0.80882948458425841</v>
      </c>
      <c r="AG836" s="27">
        <f t="shared" si="248"/>
        <v>0.82109205482180458</v>
      </c>
      <c r="AH836" s="27">
        <f t="shared" si="248"/>
        <v>0.83294750366922621</v>
      </c>
      <c r="AI836" s="27">
        <f t="shared" si="248"/>
        <v>0.84524038725598427</v>
      </c>
      <c r="AJ836" s="27">
        <f t="shared" si="248"/>
        <v>0.85862507951229627</v>
      </c>
      <c r="AK836" s="27">
        <f t="shared" si="248"/>
        <v>0.87126755295184966</v>
      </c>
      <c r="AL836" s="27">
        <f t="shared" si="248"/>
        <v>0.88408988116853038</v>
      </c>
      <c r="AM836" s="27">
        <f t="shared" si="248"/>
        <v>0.89709505299306103</v>
      </c>
      <c r="AN836" s="27">
        <f t="shared" si="248"/>
        <v>0.91047288233596557</v>
      </c>
      <c r="AO836" s="27">
        <f t="shared" si="248"/>
        <v>0.923278842681446</v>
      </c>
      <c r="AP836" s="27">
        <f t="shared" si="248"/>
        <v>0.93647226715158449</v>
      </c>
      <c r="AQ836" s="27">
        <f t="shared" si="248"/>
        <v>0.95006440397336878</v>
      </c>
      <c r="AR836" s="27">
        <f t="shared" si="248"/>
        <v>0.96412562981704841</v>
      </c>
      <c r="AS836" s="27">
        <f t="shared" si="248"/>
        <v>0.97788570912782347</v>
      </c>
      <c r="AT836" s="27">
        <f t="shared" si="248"/>
        <v>0.98035474714904147</v>
      </c>
      <c r="AU836" s="27">
        <f t="shared" si="248"/>
        <v>0.98109442533900959</v>
      </c>
      <c r="AV836" s="27">
        <f t="shared" si="248"/>
        <v>0.98234094953727802</v>
      </c>
      <c r="AW836" s="27">
        <f t="shared" si="248"/>
        <v>0.98306222745373362</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12.481060221572905</v>
      </c>
      <c r="V837" s="27">
        <f t="shared" si="248"/>
        <v>12.344947057262504</v>
      </c>
      <c r="W837" s="27">
        <f t="shared" si="248"/>
        <v>12.236763591756228</v>
      </c>
      <c r="X837" s="27">
        <f t="shared" si="248"/>
        <v>12.169155213671388</v>
      </c>
      <c r="Y837" s="27">
        <f t="shared" si="248"/>
        <v>12.123211145837072</v>
      </c>
      <c r="Z837" s="27">
        <f t="shared" si="248"/>
        <v>12.107158405922103</v>
      </c>
      <c r="AA837" s="27">
        <f t="shared" si="248"/>
        <v>12.090801038827392</v>
      </c>
      <c r="AB837" s="27">
        <f t="shared" si="248"/>
        <v>12.095617820051674</v>
      </c>
      <c r="AC837" s="27">
        <f t="shared" si="248"/>
        <v>12.099959813238058</v>
      </c>
      <c r="AD837" s="27">
        <f t="shared" si="248"/>
        <v>12.250928540340333</v>
      </c>
      <c r="AE837" s="27">
        <f t="shared" si="248"/>
        <v>12.379498400340626</v>
      </c>
      <c r="AF837" s="27">
        <f t="shared" si="248"/>
        <v>12.519145334584479</v>
      </c>
      <c r="AG837" s="27">
        <f t="shared" si="248"/>
        <v>12.70766953220136</v>
      </c>
      <c r="AH837" s="27">
        <f t="shared" si="248"/>
        <v>12.858669484160288</v>
      </c>
      <c r="AI837" s="27">
        <f t="shared" si="248"/>
        <v>13.022606539827569</v>
      </c>
      <c r="AJ837" s="27">
        <f t="shared" si="248"/>
        <v>13.207940346620095</v>
      </c>
      <c r="AK837" s="27">
        <f t="shared" si="248"/>
        <v>13.343206754543544</v>
      </c>
      <c r="AL837" s="27">
        <f t="shared" si="248"/>
        <v>13.464789027219062</v>
      </c>
      <c r="AM837" s="27">
        <f t="shared" si="248"/>
        <v>13.572779170032538</v>
      </c>
      <c r="AN837" s="27">
        <f t="shared" si="248"/>
        <v>13.756239686339526</v>
      </c>
      <c r="AO837" s="27">
        <f t="shared" si="248"/>
        <v>13.903196349277103</v>
      </c>
      <c r="AP837" s="27">
        <f t="shared" si="248"/>
        <v>14.047442117217296</v>
      </c>
      <c r="AQ837" s="27">
        <f t="shared" si="248"/>
        <v>14.188872003505695</v>
      </c>
      <c r="AR837" s="27">
        <f t="shared" si="248"/>
        <v>14.329256410864343</v>
      </c>
      <c r="AS837" s="27">
        <f t="shared" si="248"/>
        <v>14.45528097238981</v>
      </c>
      <c r="AT837" s="27">
        <f t="shared" si="248"/>
        <v>14.217334271415888</v>
      </c>
      <c r="AU837" s="27">
        <f t="shared" si="248"/>
        <v>13.926598390651352</v>
      </c>
      <c r="AV837" s="27">
        <f t="shared" si="248"/>
        <v>13.652476365382505</v>
      </c>
      <c r="AW837" s="27">
        <f t="shared" si="248"/>
        <v>13.36424920287436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7.8481007499210067</v>
      </c>
      <c r="V838" s="94">
        <f>IF('Net zero activities &amp; levers'!$C$10="Off",'Activity data'!AO70*UDCPPEF*NtoN2O*kgtoGg,IF('Net zero activities &amp; levers'!$C$10="On",'Net zero Activity data'!AO70*UDCPPEF*NtoN2O*kgtoGg,"ERROR"))</f>
        <v>7.7625126822460988</v>
      </c>
      <c r="W838" s="94">
        <f>IF('Net zero activities &amp; levers'!$C$10="Off",'Activity data'!AP70*UDCPPEF*NtoN2O*kgtoGg,IF('Net zero activities &amp; levers'!$C$10="On",'Net zero Activity data'!AP70*UDCPPEF*NtoN2O*kgtoGg,"ERROR"))</f>
        <v>7.6944868317417239</v>
      </c>
      <c r="X838" s="94">
        <f>IF('Net zero activities &amp; levers'!$C$10="Off",'Activity data'!AQ70*UDCPPEF*NtoN2O*kgtoGg,IF('Net zero activities &amp; levers'!$C$10="On",'Net zero Activity data'!AQ70*UDCPPEF*NtoN2O*kgtoGg,"ERROR"))</f>
        <v>7.6519746289857826</v>
      </c>
      <c r="Y838" s="94">
        <f>IF('Net zero activities &amp; levers'!$C$10="Off",'Activity data'!AR70*UDCPPEF*NtoN2O*kgtoGg,IF('Net zero activities &amp; levers'!$C$10="On",'Net zero Activity data'!AR70*UDCPPEF*NtoN2O*kgtoGg,"ERROR"))</f>
        <v>7.6230849620164909</v>
      </c>
      <c r="Z838" s="94">
        <f>IF('Net zero activities &amp; levers'!$C$10="Off",'Activity data'!AS70*UDCPPEF*NtoN2O*kgtoGg,IF('Net zero activities &amp; levers'!$C$10="On",'Net zero Activity data'!AS70*UDCPPEF*NtoN2O*kgtoGg,"ERROR"))</f>
        <v>7.612990986190046</v>
      </c>
      <c r="AA838" s="94">
        <f>IF('Net zero activities &amp; levers'!$C$10="Off",'Activity data'!AT70*UDCPPEF*NtoN2O*kgtoGg,IF('Net zero activities &amp; levers'!$C$10="On",'Net zero Activity data'!AT70*UDCPPEF*NtoN2O*kgtoGg,"ERROR"))</f>
        <v>7.6027054605468916</v>
      </c>
      <c r="AB838" s="94">
        <f>IF('Net zero activities &amp; levers'!$C$10="Off",'Activity data'!AU70*UDCPPEF*NtoN2O*kgtoGg,IF('Net zero activities &amp; levers'!$C$10="On",'Net zero Activity data'!AU70*UDCPPEF*NtoN2O*kgtoGg,"ERROR"))</f>
        <v>7.6057342564718695</v>
      </c>
      <c r="AC838" s="94">
        <f>IF('Net zero activities &amp; levers'!$C$10="Off",'Activity data'!AV70*UDCPPEF*NtoN2O*kgtoGg,IF('Net zero activities &amp; levers'!$C$10="On",'Net zero Activity data'!AV70*UDCPPEF*NtoN2O*kgtoGg,"ERROR"))</f>
        <v>7.6084645052950659</v>
      </c>
      <c r="AD838" s="94">
        <f>IF('Net zero activities &amp; levers'!$C$10="Off",'Activity data'!AW70*UDCPPEF*NtoN2O*kgtoGg,IF('Net zero activities &amp; levers'!$C$10="On",'Net zero Activity data'!AW70*UDCPPEF*NtoN2O*kgtoGg,"ERROR"))</f>
        <v>7.7033937628542999</v>
      </c>
      <c r="AE838" s="94">
        <f>IF('Net zero activities &amp; levers'!$C$10="Off",'Activity data'!AX70*UDCPPEF*NtoN2O*kgtoGg,IF('Net zero activities &amp; levers'!$C$10="On",'Net zero Activity data'!AX70*UDCPPEF*NtoN2O*kgtoGg,"ERROR"))</f>
        <v>7.7842385946852906</v>
      </c>
      <c r="AF838" s="94">
        <f>IF('Net zero activities &amp; levers'!$C$10="Off",'Activity data'!AY70*UDCPPEF*NtoN2O*kgtoGg,IF('Net zero activities &amp; levers'!$C$10="On",'Net zero Activity data'!AY70*UDCPPEF*NtoN2O*kgtoGg,"ERROR"))</f>
        <v>7.8720486997490475</v>
      </c>
      <c r="AG838" s="94">
        <f>IF('Net zero activities &amp; levers'!$C$10="Off",'Activity data'!AZ70*UDCPPEF*NtoN2O*kgtoGg,IF('Net zero activities &amp; levers'!$C$10="On",'Net zero Activity data'!AZ70*UDCPPEF*NtoN2O*kgtoGg,"ERROR"))</f>
        <v>7.9905928675063622</v>
      </c>
      <c r="AH838" s="94">
        <f>IF('Net zero activities &amp; levers'!$C$10="Off",'Activity data'!BA70*UDCPPEF*NtoN2O*kgtoGg,IF('Net zero activities &amp; levers'!$C$10="On",'Net zero Activity data'!BA70*UDCPPEF*NtoN2O*kgtoGg,"ERROR"))</f>
        <v>8.085541759280682</v>
      </c>
      <c r="AI838" s="94">
        <f>IF('Net zero activities &amp; levers'!$C$10="Off",'Activity data'!BB70*UDCPPEF*NtoN2O*kgtoGg,IF('Net zero activities &amp; levers'!$C$10="On",'Net zero Activity data'!BB70*UDCPPEF*NtoN2O*kgtoGg,"ERROR"))</f>
        <v>8.1886255123178167</v>
      </c>
      <c r="AJ838" s="94">
        <f>IF('Net zero activities &amp; levers'!$C$10="Off",'Activity data'!BC70*UDCPPEF*NtoN2O*kgtoGg,IF('Net zero activities &amp; levers'!$C$10="On",'Net zero Activity data'!BC70*UDCPPEF*NtoN2O*kgtoGg,"ERROR"))</f>
        <v>8.3051635597474807</v>
      </c>
      <c r="AK838" s="94">
        <f>IF('Net zero activities &amp; levers'!$C$10="Off",'Activity data'!BD70*UDCPPEF*NtoN2O*kgtoGg,IF('Net zero activities &amp; levers'!$C$10="On",'Net zero Activity data'!BD70*UDCPPEF*NtoN2O*kgtoGg,"ERROR"))</f>
        <v>8.3902191863222342</v>
      </c>
      <c r="AL838" s="94">
        <f>IF('Net zero activities &amp; levers'!$C$10="Off",'Activity data'!BE70*UDCPPEF*NtoN2O*kgtoGg,IF('Net zero activities &amp; levers'!$C$10="On",'Net zero Activity data'!BE70*UDCPPEF*NtoN2O*kgtoGg,"ERROR"))</f>
        <v>8.4666702175986153</v>
      </c>
      <c r="AM838" s="94">
        <f>IF('Net zero activities &amp; levers'!$C$10="Off",'Activity data'!BF70*UDCPPEF*NtoN2O*kgtoGg,IF('Net zero activities &amp; levers'!$C$10="On",'Net zero Activity data'!BF70*UDCPPEF*NtoN2O*kgtoGg,"ERROR"))</f>
        <v>8.534574506637588</v>
      </c>
      <c r="AN838" s="94">
        <f>IF('Net zero activities &amp; levers'!$C$10="Off",'Activity data'!BG70*UDCPPEF*NtoN2O*kgtoGg,IF('Net zero activities &amp; levers'!$C$10="On",'Net zero Activity data'!BG70*UDCPPEF*NtoN2O*kgtoGg,"ERROR"))</f>
        <v>8.6499346274966431</v>
      </c>
      <c r="AO838" s="94">
        <f>IF('Net zero activities &amp; levers'!$C$10="Off",'Activity data'!BH70*UDCPPEF*NtoN2O*kgtoGg,IF('Net zero activities &amp; levers'!$C$10="On",'Net zero Activity data'!BH70*UDCPPEF*NtoN2O*kgtoGg,"ERROR"))</f>
        <v>8.7423410958680403</v>
      </c>
      <c r="AP838" s="94">
        <f>IF('Net zero activities &amp; levers'!$C$10="Off",'Activity data'!BI70*UDCPPEF*NtoN2O*kgtoGg,IF('Net zero activities &amp; levers'!$C$10="On",'Net zero Activity data'!BI70*UDCPPEF*NtoN2O*kgtoGg,"ERROR"))</f>
        <v>8.8330429512751323</v>
      </c>
      <c r="AQ838" s="94">
        <f>IF('Net zero activities &amp; levers'!$C$10="Off",'Activity data'!BJ70*UDCPPEF*NtoN2O*kgtoGg,IF('Net zero activities &amp; levers'!$C$10="On",'Net zero Activity data'!BJ70*UDCPPEF*NtoN2O*kgtoGg,"ERROR"))</f>
        <v>8.9219741780248203</v>
      </c>
      <c r="AR838" s="94">
        <f>IF('Net zero activities &amp; levers'!$C$10="Off",'Activity data'!BK70*UDCPPEF*NtoN2O*kgtoGg,IF('Net zero activities &amp; levers'!$C$10="On",'Net zero Activity data'!BK70*UDCPPEF*NtoN2O*kgtoGg,"ERROR"))</f>
        <v>9.0102480067789106</v>
      </c>
      <c r="AS838" s="94">
        <f>IF('Net zero activities &amp; levers'!$C$10="Off",'Activity data'!BL70*UDCPPEF*NtoN2O*kgtoGg,IF('Net zero activities &amp; levers'!$C$10="On",'Net zero Activity data'!BL70*UDCPPEF*NtoN2O*kgtoGg,"ERROR"))</f>
        <v>9.0894923528727567</v>
      </c>
      <c r="AT838" s="94">
        <f>IF('Net zero activities &amp; levers'!$C$10="Off",'Activity data'!BM70*UDCPPEF*NtoN2O*kgtoGg,IF('Net zero activities &amp; levers'!$C$10="On",'Net zero Activity data'!BM70*UDCPPEF*NtoN2O*kgtoGg,"ERROR"))</f>
        <v>8.9398712750794722</v>
      </c>
      <c r="AU838" s="94">
        <f>IF('Net zero activities &amp; levers'!$C$10="Off",'Activity data'!BN70*UDCPPEF*NtoN2O*kgtoGg,IF('Net zero activities &amp; levers'!$C$10="On",'Net zero Activity data'!BN70*UDCPPEF*NtoN2O*kgtoGg,"ERROR"))</f>
        <v>8.7570563183890755</v>
      </c>
      <c r="AV838" s="94">
        <f>IF('Net zero activities &amp; levers'!$C$10="Off",'Activity data'!BO70*UDCPPEF*NtoN2O*kgtoGg,IF('Net zero activities &amp; levers'!$C$10="On",'Net zero Activity data'!BO70*UDCPPEF*NtoN2O*kgtoGg,"ERROR"))</f>
        <v>8.5846881674555693</v>
      </c>
      <c r="AW838" s="94">
        <f>IF('Net zero activities &amp; levers'!$C$10="Off",'Activity data'!BP70*UDCPPEF*NtoN2O*kgtoGg,IF('Net zero activities &amp; levers'!$C$10="On",'Net zero Activity data'!BP70*UDCPPEF*NtoN2O*kgtoGg,"ERROR"))</f>
        <v>8.4034506948314061</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5.9368092902715741</v>
      </c>
      <c r="V840" s="27">
        <f t="shared" si="250"/>
        <v>5.9476213827296576</v>
      </c>
      <c r="W840" s="27">
        <f t="shared" si="250"/>
        <v>5.9598049102119255</v>
      </c>
      <c r="X840" s="27">
        <f t="shared" si="250"/>
        <v>5.9733331676633945</v>
      </c>
      <c r="Y840" s="27">
        <f t="shared" si="250"/>
        <v>5.9815118137581766</v>
      </c>
      <c r="Z840" s="27">
        <f t="shared" si="250"/>
        <v>5.9908240015583578</v>
      </c>
      <c r="AA840" s="27">
        <f t="shared" si="250"/>
        <v>6.0011276871812091</v>
      </c>
      <c r="AB840" s="27">
        <f t="shared" si="250"/>
        <v>6.01244517489509</v>
      </c>
      <c r="AC840" s="27">
        <f t="shared" si="250"/>
        <v>6.024668054485331</v>
      </c>
      <c r="AD840" s="27">
        <f t="shared" si="250"/>
        <v>6.0332723060468076</v>
      </c>
      <c r="AE840" s="27">
        <f t="shared" si="250"/>
        <v>6.0426310163901986</v>
      </c>
      <c r="AF840" s="27">
        <f t="shared" si="250"/>
        <v>6.0528245159543719</v>
      </c>
      <c r="AG840" s="27">
        <f t="shared" si="250"/>
        <v>6.0639621906643262</v>
      </c>
      <c r="AH840" s="27">
        <f t="shared" si="250"/>
        <v>6.0757187414235574</v>
      </c>
      <c r="AI840" s="27">
        <f t="shared" si="250"/>
        <v>6.0832373620899975</v>
      </c>
      <c r="AJ840" s="27">
        <f t="shared" si="250"/>
        <v>6.0915081280608563</v>
      </c>
      <c r="AK840" s="27">
        <f t="shared" si="250"/>
        <v>6.1002397936256587</v>
      </c>
      <c r="AL840" s="27">
        <f t="shared" si="250"/>
        <v>6.1095468806871454</v>
      </c>
      <c r="AM840" s="27">
        <f t="shared" si="250"/>
        <v>6.1194107325717573</v>
      </c>
      <c r="AN840" s="27">
        <f t="shared" si="250"/>
        <v>6.1252265231162868</v>
      </c>
      <c r="AO840" s="27">
        <f t="shared" si="250"/>
        <v>6.1314254397784804</v>
      </c>
      <c r="AP840" s="27">
        <f t="shared" si="250"/>
        <v>6.1381317361982228</v>
      </c>
      <c r="AQ840" s="27">
        <f t="shared" si="250"/>
        <v>6.1453318865460762</v>
      </c>
      <c r="AR840" s="27">
        <f t="shared" si="250"/>
        <v>6.1530220376460782</v>
      </c>
      <c r="AS840" s="27">
        <f t="shared" si="250"/>
        <v>6.1564155599435209</v>
      </c>
      <c r="AT840" s="27">
        <f t="shared" si="250"/>
        <v>6.1585308492383684</v>
      </c>
      <c r="AU840" s="27">
        <f t="shared" si="250"/>
        <v>6.1607551717750102</v>
      </c>
      <c r="AV840" s="27">
        <f t="shared" si="250"/>
        <v>6.1634041041221836</v>
      </c>
      <c r="AW840" s="27">
        <f t="shared" si="250"/>
        <v>6.1663157189504343</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0.66272321245422106</v>
      </c>
      <c r="V841" s="27">
        <f t="shared" si="251"/>
        <v>0.66393016122027193</v>
      </c>
      <c r="W841" s="27">
        <f t="shared" si="251"/>
        <v>0.66529020262926652</v>
      </c>
      <c r="X841" s="27">
        <f t="shared" si="251"/>
        <v>0.66680035560855078</v>
      </c>
      <c r="Y841" s="27">
        <f t="shared" si="251"/>
        <v>0.66771333400291188</v>
      </c>
      <c r="Z841" s="27">
        <f t="shared" si="251"/>
        <v>0.66875284912158439</v>
      </c>
      <c r="AA841" s="27">
        <f t="shared" si="251"/>
        <v>0.66990304467313821</v>
      </c>
      <c r="AB841" s="27">
        <f t="shared" si="251"/>
        <v>0.6711664104724987</v>
      </c>
      <c r="AC841" s="27">
        <f t="shared" si="251"/>
        <v>0.6725308447386894</v>
      </c>
      <c r="AD841" s="27">
        <f t="shared" si="251"/>
        <v>0.6734913332699497</v>
      </c>
      <c r="AE841" s="27">
        <f t="shared" si="251"/>
        <v>0.67453604167811176</v>
      </c>
      <c r="AF841" s="27">
        <f t="shared" si="251"/>
        <v>0.67567393721206293</v>
      </c>
      <c r="AG841" s="27">
        <f t="shared" si="251"/>
        <v>0.67691723057086206</v>
      </c>
      <c r="AH841" s="27">
        <f t="shared" si="251"/>
        <v>0.67822960877026039</v>
      </c>
      <c r="AI841" s="27">
        <f t="shared" si="251"/>
        <v>0.67906890883830417</v>
      </c>
      <c r="AJ841" s="27">
        <f t="shared" si="251"/>
        <v>0.67999217053085115</v>
      </c>
      <c r="AK841" s="27">
        <f t="shared" si="251"/>
        <v>0.68096688222702506</v>
      </c>
      <c r="AL841" s="27">
        <f t="shared" si="251"/>
        <v>0.6820058279526503</v>
      </c>
      <c r="AM841" s="27">
        <f t="shared" si="251"/>
        <v>0.68310692507208359</v>
      </c>
      <c r="AN841" s="27">
        <f t="shared" si="251"/>
        <v>0.68375613901920285</v>
      </c>
      <c r="AO841" s="27">
        <f t="shared" si="251"/>
        <v>0.68444812115358522</v>
      </c>
      <c r="AP841" s="27">
        <f t="shared" si="251"/>
        <v>0.68519674185026924</v>
      </c>
      <c r="AQ841" s="27">
        <f t="shared" si="251"/>
        <v>0.68600049122731277</v>
      </c>
      <c r="AR841" s="27">
        <f t="shared" si="251"/>
        <v>0.68685893915650653</v>
      </c>
      <c r="AS841" s="27">
        <f t="shared" si="251"/>
        <v>0.68723775644514373</v>
      </c>
      <c r="AT841" s="27">
        <f t="shared" si="251"/>
        <v>0.68747388518841468</v>
      </c>
      <c r="AU841" s="27">
        <f t="shared" si="251"/>
        <v>0.68772218526088502</v>
      </c>
      <c r="AV841" s="27">
        <f t="shared" si="251"/>
        <v>0.68801788432562838</v>
      </c>
      <c r="AW841" s="27">
        <f t="shared" si="251"/>
        <v>0.68834290651146324</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0.75086991704070716</v>
      </c>
      <c r="V842" s="27">
        <f t="shared" si="252"/>
        <v>0.75326290702003529</v>
      </c>
      <c r="W842" s="27">
        <f t="shared" si="252"/>
        <v>0.7558628616529004</v>
      </c>
      <c r="X842" s="27">
        <f t="shared" si="252"/>
        <v>0.75866704229411064</v>
      </c>
      <c r="Y842" s="27">
        <f t="shared" si="252"/>
        <v>0.76041326657995134</v>
      </c>
      <c r="Z842" s="27">
        <f t="shared" si="252"/>
        <v>0.76233323740653391</v>
      </c>
      <c r="AA842" s="27">
        <f t="shared" si="252"/>
        <v>0.7644017042117327</v>
      </c>
      <c r="AB842" s="27">
        <f t="shared" si="252"/>
        <v>0.76662424812576768</v>
      </c>
      <c r="AC842" s="27">
        <f t="shared" si="252"/>
        <v>0.76898174002766417</v>
      </c>
      <c r="AD842" s="27">
        <f t="shared" si="252"/>
        <v>0.77063014930688833</v>
      </c>
      <c r="AE842" s="27">
        <f t="shared" si="252"/>
        <v>0.77239087914657267</v>
      </c>
      <c r="AF842" s="27">
        <f t="shared" si="252"/>
        <v>0.77427976242670926</v>
      </c>
      <c r="AG842" s="27">
        <f t="shared" si="252"/>
        <v>0.77631778912807148</v>
      </c>
      <c r="AH842" s="27">
        <f t="shared" si="252"/>
        <v>0.77844512655435472</v>
      </c>
      <c r="AI842" s="27">
        <f t="shared" si="252"/>
        <v>0.7797640610605554</v>
      </c>
      <c r="AJ842" s="27">
        <f t="shared" si="252"/>
        <v>0.78120161701573809</v>
      </c>
      <c r="AK842" s="27">
        <f t="shared" si="252"/>
        <v>0.78270444505442915</v>
      </c>
      <c r="AL842" s="27">
        <f t="shared" si="252"/>
        <v>0.78429417121166733</v>
      </c>
      <c r="AM842" s="27">
        <f t="shared" si="252"/>
        <v>0.78596775171004374</v>
      </c>
      <c r="AN842" s="27">
        <f t="shared" si="252"/>
        <v>0.78688143133177946</v>
      </c>
      <c r="AO842" s="27">
        <f t="shared" si="252"/>
        <v>0.78785077820746408</v>
      </c>
      <c r="AP842" s="27">
        <f t="shared" si="252"/>
        <v>0.7888988445463605</v>
      </c>
      <c r="AQ842" s="27">
        <f t="shared" si="252"/>
        <v>0.79002336229313685</v>
      </c>
      <c r="AR842" s="27">
        <f t="shared" si="252"/>
        <v>0.79122380795754044</v>
      </c>
      <c r="AS842" s="27">
        <f t="shared" si="252"/>
        <v>0.7916303239332646</v>
      </c>
      <c r="AT842" s="27">
        <f t="shared" si="252"/>
        <v>0.79179502132362767</v>
      </c>
      <c r="AU842" s="27">
        <f t="shared" si="252"/>
        <v>0.79197082562586996</v>
      </c>
      <c r="AV842" s="27">
        <f t="shared" si="252"/>
        <v>0.79221515101425422</v>
      </c>
      <c r="AW842" s="27">
        <f t="shared" si="252"/>
        <v>0.79249879187345329</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1.2426744605643545</v>
      </c>
      <c r="V843" s="27">
        <f t="shared" si="253"/>
        <v>1.2466348103722378</v>
      </c>
      <c r="W843" s="27">
        <f t="shared" si="253"/>
        <v>1.2509376824777296</v>
      </c>
      <c r="X843" s="27">
        <f t="shared" si="253"/>
        <v>1.2555785444786665</v>
      </c>
      <c r="Y843" s="27">
        <f t="shared" si="253"/>
        <v>1.2584685102013364</v>
      </c>
      <c r="Z843" s="27">
        <f t="shared" si="253"/>
        <v>1.261646022919686</v>
      </c>
      <c r="AA843" s="27">
        <f t="shared" si="253"/>
        <v>1.2650692934663017</v>
      </c>
      <c r="AB843" s="27">
        <f t="shared" si="253"/>
        <v>1.2687475584983314</v>
      </c>
      <c r="AC843" s="27">
        <f t="shared" si="253"/>
        <v>1.272649159709125</v>
      </c>
      <c r="AD843" s="27">
        <f t="shared" si="253"/>
        <v>1.2753772435827231</v>
      </c>
      <c r="AE843" s="27">
        <f t="shared" si="253"/>
        <v>1.2782912157023583</v>
      </c>
      <c r="AF843" s="27">
        <f t="shared" si="253"/>
        <v>1.2814172791628093</v>
      </c>
      <c r="AG843" s="27">
        <f t="shared" si="253"/>
        <v>1.2847901719558945</v>
      </c>
      <c r="AH843" s="27">
        <f t="shared" si="253"/>
        <v>1.2883108721845891</v>
      </c>
      <c r="AI843" s="27">
        <f t="shared" si="253"/>
        <v>1.2904936820013306</v>
      </c>
      <c r="AJ843" s="27">
        <f t="shared" si="253"/>
        <v>1.2928728079066252</v>
      </c>
      <c r="AK843" s="27">
        <f t="shared" si="253"/>
        <v>1.2953599577842783</v>
      </c>
      <c r="AL843" s="27">
        <f t="shared" si="253"/>
        <v>1.2979909222829984</v>
      </c>
      <c r="AM843" s="27">
        <f t="shared" si="253"/>
        <v>1.3007606640130009</v>
      </c>
      <c r="AN843" s="27">
        <f t="shared" si="253"/>
        <v>1.3022727852277429</v>
      </c>
      <c r="AO843" s="27">
        <f t="shared" si="253"/>
        <v>1.3038770346170228</v>
      </c>
      <c r="AP843" s="27">
        <f t="shared" si="253"/>
        <v>1.3056115631189191</v>
      </c>
      <c r="AQ843" s="27">
        <f t="shared" si="253"/>
        <v>1.3074726171479283</v>
      </c>
      <c r="AR843" s="27">
        <f t="shared" si="253"/>
        <v>1.3094593303383155</v>
      </c>
      <c r="AS843" s="27">
        <f t="shared" si="253"/>
        <v>1.3101321060207329</v>
      </c>
      <c r="AT843" s="27">
        <f t="shared" si="253"/>
        <v>1.3104046768563475</v>
      </c>
      <c r="AU843" s="27">
        <f t="shared" si="253"/>
        <v>1.3106956294055117</v>
      </c>
      <c r="AV843" s="27">
        <f t="shared" si="253"/>
        <v>1.3110999829603982</v>
      </c>
      <c r="AW843" s="27">
        <f t="shared" si="253"/>
        <v>1.3115694028208826</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0.18507774454731582</v>
      </c>
      <c r="V844" s="27">
        <f t="shared" si="254"/>
        <v>0.18475318870778257</v>
      </c>
      <c r="W844" s="27">
        <f t="shared" si="254"/>
        <v>0.18461269957531484</v>
      </c>
      <c r="X844" s="27">
        <f t="shared" si="254"/>
        <v>0.18476400663065076</v>
      </c>
      <c r="Y844" s="27">
        <f t="shared" si="254"/>
        <v>0.1852454346893917</v>
      </c>
      <c r="Z844" s="27">
        <f t="shared" si="254"/>
        <v>0.1859517633658378</v>
      </c>
      <c r="AA844" s="27">
        <f t="shared" si="254"/>
        <v>0.18664547987501798</v>
      </c>
      <c r="AB844" s="27">
        <f t="shared" si="254"/>
        <v>0.18750414951882943</v>
      </c>
      <c r="AC844" s="27">
        <f t="shared" si="254"/>
        <v>0.18835417333288468</v>
      </c>
      <c r="AD844" s="27">
        <f t="shared" si="254"/>
        <v>0.19144577743196164</v>
      </c>
      <c r="AE844" s="27">
        <f t="shared" si="254"/>
        <v>0.19443984366563877</v>
      </c>
      <c r="AF844" s="27">
        <f t="shared" si="254"/>
        <v>0.19762433002693799</v>
      </c>
      <c r="AG844" s="27">
        <f t="shared" si="254"/>
        <v>0.20134845549169711</v>
      </c>
      <c r="AH844" s="27">
        <f t="shared" si="254"/>
        <v>0.20485530492151927</v>
      </c>
      <c r="AI844" s="27">
        <f t="shared" si="254"/>
        <v>0.20876004121420597</v>
      </c>
      <c r="AJ844" s="27">
        <f t="shared" si="254"/>
        <v>0.21300801490798224</v>
      </c>
      <c r="AK844" s="27">
        <f t="shared" si="254"/>
        <v>0.21692606418584567</v>
      </c>
      <c r="AL844" s="27">
        <f t="shared" si="254"/>
        <v>0.22085294573643779</v>
      </c>
      <c r="AM844" s="27">
        <f t="shared" si="254"/>
        <v>0.22478951184627766</v>
      </c>
      <c r="AN844" s="27">
        <f t="shared" si="254"/>
        <v>0.22910330745518556</v>
      </c>
      <c r="AO844" s="27">
        <f t="shared" si="254"/>
        <v>0.23316294376236621</v>
      </c>
      <c r="AP844" s="27">
        <f t="shared" si="254"/>
        <v>0.23731513351694561</v>
      </c>
      <c r="AQ844" s="27">
        <f t="shared" si="254"/>
        <v>0.24156299233523279</v>
      </c>
      <c r="AR844" s="27">
        <f t="shared" si="254"/>
        <v>0.24593066402224678</v>
      </c>
      <c r="AS844" s="27">
        <f t="shared" si="254"/>
        <v>0.25046456926232608</v>
      </c>
      <c r="AT844" s="27">
        <f t="shared" si="254"/>
        <v>0.25094253773192082</v>
      </c>
      <c r="AU844" s="27">
        <f t="shared" si="254"/>
        <v>0.25078452314814187</v>
      </c>
      <c r="AV844" s="27">
        <f t="shared" si="254"/>
        <v>0.25078747601406304</v>
      </c>
      <c r="AW844" s="27">
        <f t="shared" si="254"/>
        <v>0.25058596915197773</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0.66007517124244464</v>
      </c>
      <c r="W862" s="27">
        <f t="shared" si="273"/>
        <v>0.66002784832559036</v>
      </c>
      <c r="X862" s="27">
        <f t="shared" si="273"/>
        <v>0.65997148582591891</v>
      </c>
      <c r="Y862" s="27">
        <f t="shared" si="273"/>
        <v>0.65990071375256643</v>
      </c>
      <c r="Z862" s="27">
        <f t="shared" si="273"/>
        <v>0.65982275724596895</v>
      </c>
      <c r="AA862" s="27">
        <f t="shared" si="273"/>
        <v>0.6597336320656767</v>
      </c>
      <c r="AB862" s="27">
        <f t="shared" si="273"/>
        <v>0.65964493805240054</v>
      </c>
      <c r="AC862" s="27">
        <f t="shared" si="273"/>
        <v>0.65954805991522669</v>
      </c>
      <c r="AD862" s="27">
        <f t="shared" si="273"/>
        <v>0.65945145730271504</v>
      </c>
      <c r="AE862" s="27">
        <f t="shared" si="273"/>
        <v>0.65925479257498754</v>
      </c>
      <c r="AF862" s="27">
        <f t="shared" si="273"/>
        <v>0.65906472764247881</v>
      </c>
      <c r="AG862" s="27">
        <f t="shared" si="273"/>
        <v>0.65886772588458176</v>
      </c>
      <c r="AH862" s="27">
        <f t="shared" si="273"/>
        <v>0.65864840426990678</v>
      </c>
      <c r="AI862" s="27">
        <f t="shared" si="273"/>
        <v>0.65844155786350467</v>
      </c>
      <c r="AJ862" s="27">
        <f t="shared" si="273"/>
        <v>0.65822701505167991</v>
      </c>
      <c r="AK862" s="27">
        <f t="shared" si="273"/>
        <v>0.65800096624760029</v>
      </c>
      <c r="AL862" s="27">
        <f t="shared" si="273"/>
        <v>0.65779218785415994</v>
      </c>
      <c r="AM862" s="27">
        <f t="shared" si="273"/>
        <v>0.65758590585708043</v>
      </c>
      <c r="AN862" s="27">
        <f t="shared" si="273"/>
        <v>0.65738200041774841</v>
      </c>
      <c r="AO862" s="27">
        <f t="shared" si="273"/>
        <v>0.65717279509176152</v>
      </c>
      <c r="AP862" s="27">
        <f t="shared" si="273"/>
        <v>0.65697660121399915</v>
      </c>
      <c r="AQ862" s="27">
        <f t="shared" si="273"/>
        <v>0.6567796476758585</v>
      </c>
      <c r="AR862" s="27">
        <f t="shared" si="273"/>
        <v>0.65658191596470661</v>
      </c>
      <c r="AS862" s="27">
        <f t="shared" si="273"/>
        <v>0.65638262853025309</v>
      </c>
      <c r="AT862" s="27">
        <f t="shared" si="273"/>
        <v>0.65618729804775466</v>
      </c>
      <c r="AU862" s="27">
        <f t="shared" si="273"/>
        <v>0.65613779103687475</v>
      </c>
      <c r="AV862" s="27">
        <f t="shared" si="273"/>
        <v>0.65611086133274787</v>
      </c>
      <c r="AW862" s="27">
        <f t="shared" si="273"/>
        <v>0.65607818169023535</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8.7129922604002718E-3</v>
      </c>
      <c r="W863" s="27">
        <f t="shared" si="274"/>
        <v>8.7123675978977924E-3</v>
      </c>
      <c r="X863" s="27">
        <f t="shared" si="274"/>
        <v>8.7116236129021318E-3</v>
      </c>
      <c r="Y863" s="27">
        <f t="shared" si="274"/>
        <v>8.7106894215338813E-3</v>
      </c>
      <c r="Z863" s="27">
        <f t="shared" si="274"/>
        <v>8.7096603956467924E-3</v>
      </c>
      <c r="AA863" s="27">
        <f t="shared" si="274"/>
        <v>8.7084839432669363E-3</v>
      </c>
      <c r="AB863" s="27">
        <f t="shared" si="274"/>
        <v>8.7073131822916865E-3</v>
      </c>
      <c r="AC863" s="27">
        <f t="shared" si="274"/>
        <v>8.7060343908809956E-3</v>
      </c>
      <c r="AD863" s="27">
        <f t="shared" si="274"/>
        <v>8.7047592363958381E-3</v>
      </c>
      <c r="AE863" s="27">
        <f t="shared" si="274"/>
        <v>8.7021632619898349E-3</v>
      </c>
      <c r="AF863" s="27">
        <f t="shared" si="274"/>
        <v>8.6996544048807221E-3</v>
      </c>
      <c r="AG863" s="27">
        <f t="shared" si="274"/>
        <v>8.6970539816764812E-3</v>
      </c>
      <c r="AH863" s="27">
        <f t="shared" si="274"/>
        <v>8.6941589363627707E-3</v>
      </c>
      <c r="AI863" s="27">
        <f t="shared" si="274"/>
        <v>8.6914285637982626E-3</v>
      </c>
      <c r="AJ863" s="27">
        <f t="shared" si="274"/>
        <v>8.6885965986821731E-3</v>
      </c>
      <c r="AK863" s="27">
        <f t="shared" si="274"/>
        <v>8.6856127544683234E-3</v>
      </c>
      <c r="AL863" s="27">
        <f t="shared" si="274"/>
        <v>8.682856879674912E-3</v>
      </c>
      <c r="AM863" s="27">
        <f t="shared" si="274"/>
        <v>8.6801339573134625E-3</v>
      </c>
      <c r="AN863" s="27">
        <f t="shared" si="274"/>
        <v>8.6774424055142789E-3</v>
      </c>
      <c r="AO863" s="27">
        <f t="shared" si="274"/>
        <v>8.6746808952112529E-3</v>
      </c>
      <c r="AP863" s="27">
        <f t="shared" si="274"/>
        <v>8.6720911360247902E-3</v>
      </c>
      <c r="AQ863" s="27">
        <f t="shared" si="274"/>
        <v>8.6694913493213371E-3</v>
      </c>
      <c r="AR863" s="27">
        <f t="shared" si="274"/>
        <v>8.666881290734129E-3</v>
      </c>
      <c r="AS863" s="27">
        <f t="shared" si="274"/>
        <v>8.6642506965993391E-3</v>
      </c>
      <c r="AT863" s="27">
        <f t="shared" si="274"/>
        <v>8.6616723342303626E-3</v>
      </c>
      <c r="AU863" s="27">
        <f t="shared" si="274"/>
        <v>8.6610188416867476E-3</v>
      </c>
      <c r="AV863" s="27">
        <f t="shared" si="274"/>
        <v>8.6606633695922759E-3</v>
      </c>
      <c r="AW863" s="27">
        <f t="shared" si="274"/>
        <v>8.6602319983111065E-3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1.092839339751706</v>
      </c>
      <c r="V864" s="27">
        <f t="shared" si="275"/>
        <v>1.0884590012986415</v>
      </c>
      <c r="W864" s="27">
        <f t="shared" si="275"/>
        <v>1.0861722374431266</v>
      </c>
      <c r="X864" s="27">
        <f t="shared" si="275"/>
        <v>1.0869911214108279</v>
      </c>
      <c r="Y864" s="27">
        <f t="shared" si="275"/>
        <v>1.0894788156278201</v>
      </c>
      <c r="Z864" s="27">
        <f t="shared" si="275"/>
        <v>1.0943472306919324</v>
      </c>
      <c r="AA864" s="27">
        <f t="shared" si="275"/>
        <v>1.0992824340058134</v>
      </c>
      <c r="AB864" s="27">
        <f t="shared" si="275"/>
        <v>1.1059782625530461</v>
      </c>
      <c r="AC864" s="27">
        <f t="shared" si="275"/>
        <v>1.1127541328733426</v>
      </c>
      <c r="AD864" s="27">
        <f t="shared" si="275"/>
        <v>1.1357373605513075</v>
      </c>
      <c r="AE864" s="27">
        <f t="shared" si="275"/>
        <v>1.1575749589410607</v>
      </c>
      <c r="AF864" s="27">
        <f t="shared" si="275"/>
        <v>1.1809860041969444</v>
      </c>
      <c r="AG864" s="27">
        <f t="shared" si="275"/>
        <v>1.2091819756077173</v>
      </c>
      <c r="AH864" s="27">
        <f t="shared" si="275"/>
        <v>1.2350794934885041</v>
      </c>
      <c r="AI864" s="27">
        <f t="shared" si="275"/>
        <v>1.2628709486403595</v>
      </c>
      <c r="AJ864" s="27">
        <f t="shared" si="275"/>
        <v>1.2934118335186329</v>
      </c>
      <c r="AK864" s="27">
        <f t="shared" si="275"/>
        <v>1.3205705191042605</v>
      </c>
      <c r="AL864" s="27">
        <f t="shared" si="275"/>
        <v>1.3474536601686133</v>
      </c>
      <c r="AM864" s="27">
        <f t="shared" si="275"/>
        <v>1.3740738385187794</v>
      </c>
      <c r="AN864" s="27">
        <f t="shared" si="275"/>
        <v>1.4047500744052734</v>
      </c>
      <c r="AO864" s="27">
        <f t="shared" si="275"/>
        <v>1.4328935771270377</v>
      </c>
      <c r="AP864" s="27">
        <f t="shared" si="275"/>
        <v>1.4615735148714093</v>
      </c>
      <c r="AQ864" s="27">
        <f t="shared" si="275"/>
        <v>1.4908084199731186</v>
      </c>
      <c r="AR864" s="27">
        <f t="shared" si="275"/>
        <v>1.5207973759815956</v>
      </c>
      <c r="AS864" s="27">
        <f t="shared" si="275"/>
        <v>1.5502519330608044</v>
      </c>
      <c r="AT864" s="27">
        <f t="shared" si="275"/>
        <v>1.5449424945959094</v>
      </c>
      <c r="AU864" s="27">
        <f t="shared" si="275"/>
        <v>1.5343999995480406</v>
      </c>
      <c r="AV864" s="27">
        <f t="shared" si="275"/>
        <v>1.5253965273392394</v>
      </c>
      <c r="AW864" s="27">
        <f t="shared" si="275"/>
        <v>1.5148607007353287</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3.9807055690293072</v>
      </c>
      <c r="V865" s="27">
        <f t="shared" si="276"/>
        <v>3.9625560708146326</v>
      </c>
      <c r="W865" s="27">
        <f t="shared" si="276"/>
        <v>3.9495614007990318</v>
      </c>
      <c r="X865" s="27">
        <f t="shared" si="276"/>
        <v>3.943864336123371</v>
      </c>
      <c r="Y865" s="27">
        <f t="shared" si="276"/>
        <v>3.9400190580275929</v>
      </c>
      <c r="Z865" s="27">
        <f t="shared" si="276"/>
        <v>3.941611592754009</v>
      </c>
      <c r="AA865" s="27">
        <f t="shared" si="276"/>
        <v>3.9434781321850321</v>
      </c>
      <c r="AB865" s="27">
        <f t="shared" si="276"/>
        <v>3.9492750098765179</v>
      </c>
      <c r="AC865" s="27">
        <f t="shared" si="276"/>
        <v>3.9552941314218661</v>
      </c>
      <c r="AD865" s="27">
        <f t="shared" si="276"/>
        <v>3.9857719912410707</v>
      </c>
      <c r="AE865" s="27">
        <f t="shared" si="276"/>
        <v>4.012786525479755</v>
      </c>
      <c r="AF865" s="27">
        <f t="shared" si="276"/>
        <v>4.0420640872662528</v>
      </c>
      <c r="AG865" s="27">
        <f t="shared" si="276"/>
        <v>4.0801010364484798</v>
      </c>
      <c r="AH865" s="27">
        <f t="shared" si="276"/>
        <v>4.1120670996546611</v>
      </c>
      <c r="AI865" s="27">
        <f t="shared" si="276"/>
        <v>4.1449564534239842</v>
      </c>
      <c r="AJ865" s="27">
        <f t="shared" si="276"/>
        <v>4.1818992717021617</v>
      </c>
      <c r="AK865" s="27">
        <f t="shared" si="276"/>
        <v>4.2105750419215395</v>
      </c>
      <c r="AL865" s="27">
        <f t="shared" si="276"/>
        <v>4.2372421747994684</v>
      </c>
      <c r="AM865" s="27">
        <f t="shared" si="276"/>
        <v>4.2619108003098249</v>
      </c>
      <c r="AN865" s="27">
        <f t="shared" si="276"/>
        <v>4.2977359863750904</v>
      </c>
      <c r="AO865" s="27">
        <f t="shared" si="276"/>
        <v>4.3275381669954509</v>
      </c>
      <c r="AP865" s="27">
        <f t="shared" si="276"/>
        <v>4.3571675530763168</v>
      </c>
      <c r="AQ865" s="27">
        <f t="shared" si="276"/>
        <v>4.3866062325638868</v>
      </c>
      <c r="AR865" s="27">
        <f t="shared" si="276"/>
        <v>4.4161636348015252</v>
      </c>
      <c r="AS865" s="27">
        <f t="shared" si="276"/>
        <v>4.4419641901398546</v>
      </c>
      <c r="AT865" s="27">
        <f t="shared" si="276"/>
        <v>4.4044702040185655</v>
      </c>
      <c r="AU865" s="27">
        <f t="shared" si="276"/>
        <v>4.3578539764504418</v>
      </c>
      <c r="AV865" s="27">
        <f t="shared" si="276"/>
        <v>4.3142319052561389</v>
      </c>
      <c r="AW865" s="27">
        <f t="shared" si="276"/>
        <v>4.2682211211699421</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2.2772593407864336E-4</v>
      </c>
      <c r="W866" s="27">
        <f t="shared" si="277"/>
        <v>2.2770960767232865E-4</v>
      </c>
      <c r="X866" s="27">
        <f t="shared" si="277"/>
        <v>2.2769016260994199E-4</v>
      </c>
      <c r="Y866" s="27">
        <f t="shared" si="277"/>
        <v>2.2766574624463539E-4</v>
      </c>
      <c r="Z866" s="27">
        <f t="shared" si="277"/>
        <v>2.2763885124985932E-4</v>
      </c>
      <c r="AA866" s="27">
        <f t="shared" si="277"/>
        <v>2.2760810306265847E-4</v>
      </c>
      <c r="AB866" s="27">
        <f t="shared" si="277"/>
        <v>2.2757750362807817E-4</v>
      </c>
      <c r="AC866" s="27">
        <f t="shared" si="277"/>
        <v>2.2754408067075321E-4</v>
      </c>
      <c r="AD866" s="27">
        <f t="shared" si="277"/>
        <v>2.2751075276943662E-4</v>
      </c>
      <c r="AE866" s="27">
        <f t="shared" si="277"/>
        <v>2.274429034383707E-4</v>
      </c>
      <c r="AF866" s="27">
        <f t="shared" si="277"/>
        <v>2.2737733103665519E-4</v>
      </c>
      <c r="AG866" s="27">
        <f t="shared" si="277"/>
        <v>2.2730936543018069E-4</v>
      </c>
      <c r="AH866" s="27">
        <f t="shared" si="277"/>
        <v>2.2723369947311785E-4</v>
      </c>
      <c r="AI866" s="27">
        <f t="shared" si="277"/>
        <v>2.2716233746290909E-4</v>
      </c>
      <c r="AJ866" s="27">
        <f t="shared" si="277"/>
        <v>2.2708832019282946E-4</v>
      </c>
      <c r="AK866" s="27">
        <f t="shared" si="277"/>
        <v>2.2701033335542205E-4</v>
      </c>
      <c r="AL866" s="27">
        <f t="shared" si="277"/>
        <v>2.2693830480968513E-4</v>
      </c>
      <c r="AM866" s="27">
        <f t="shared" si="277"/>
        <v>2.2686713752069273E-4</v>
      </c>
      <c r="AN866" s="27">
        <f t="shared" si="277"/>
        <v>2.2679679014412317E-4</v>
      </c>
      <c r="AO866" s="27">
        <f t="shared" si="277"/>
        <v>2.2672461430665769E-4</v>
      </c>
      <c r="AP866" s="27">
        <f t="shared" si="277"/>
        <v>2.2665692741882969E-4</v>
      </c>
      <c r="AQ866" s="27">
        <f t="shared" si="277"/>
        <v>2.2658897844817118E-4</v>
      </c>
      <c r="AR866" s="27">
        <f t="shared" si="277"/>
        <v>2.2652076100782375E-4</v>
      </c>
      <c r="AS866" s="27">
        <f t="shared" si="277"/>
        <v>2.2645200684293725E-4</v>
      </c>
      <c r="AT866" s="27">
        <f t="shared" si="277"/>
        <v>2.263846178264753E-4</v>
      </c>
      <c r="AU866" s="27">
        <f t="shared" si="277"/>
        <v>2.2636753790772178E-4</v>
      </c>
      <c r="AV866" s="27">
        <f t="shared" si="277"/>
        <v>2.2635824715979799E-4</v>
      </c>
      <c r="AW866" s="27">
        <f t="shared" si="277"/>
        <v>2.2634697268313111E-4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1.5029911649190466E-6</v>
      </c>
      <c r="W867" s="27">
        <f t="shared" si="278"/>
        <v>1.5028834106373694E-6</v>
      </c>
      <c r="X867" s="27">
        <f t="shared" si="278"/>
        <v>1.5027550732256176E-6</v>
      </c>
      <c r="Y867" s="27">
        <f t="shared" si="278"/>
        <v>1.502593925214594E-6</v>
      </c>
      <c r="Z867" s="27">
        <f t="shared" si="278"/>
        <v>1.5024164182490718E-6</v>
      </c>
      <c r="AA867" s="27">
        <f t="shared" si="278"/>
        <v>1.5022134802135461E-6</v>
      </c>
      <c r="AB867" s="27">
        <f t="shared" si="278"/>
        <v>1.502011523945316E-6</v>
      </c>
      <c r="AC867" s="27">
        <f t="shared" si="278"/>
        <v>1.5017909324269712E-6</v>
      </c>
      <c r="AD867" s="27">
        <f t="shared" si="278"/>
        <v>1.501570968278282E-6</v>
      </c>
      <c r="AE867" s="27">
        <f t="shared" si="278"/>
        <v>1.5011231626932466E-6</v>
      </c>
      <c r="AF867" s="27">
        <f t="shared" si="278"/>
        <v>1.5006903848419244E-6</v>
      </c>
      <c r="AG867" s="27">
        <f t="shared" si="278"/>
        <v>1.5002418118391926E-6</v>
      </c>
      <c r="AH867" s="27">
        <f t="shared" si="278"/>
        <v>1.499742416522578E-6</v>
      </c>
      <c r="AI867" s="27">
        <f t="shared" si="278"/>
        <v>1.4992714272552002E-6</v>
      </c>
      <c r="AJ867" s="27">
        <f t="shared" si="278"/>
        <v>1.4987829132726751E-6</v>
      </c>
      <c r="AK867" s="27">
        <f t="shared" si="278"/>
        <v>1.4982682001457858E-6</v>
      </c>
      <c r="AL867" s="27">
        <f t="shared" si="278"/>
        <v>1.4977928117439221E-6</v>
      </c>
      <c r="AM867" s="27">
        <f t="shared" si="278"/>
        <v>1.4973231076365723E-6</v>
      </c>
      <c r="AN867" s="27">
        <f t="shared" si="278"/>
        <v>1.4968588149512128E-6</v>
      </c>
      <c r="AO867" s="27">
        <f t="shared" si="278"/>
        <v>1.4963824544239411E-6</v>
      </c>
      <c r="AP867" s="27">
        <f t="shared" si="278"/>
        <v>1.4959357209642762E-6</v>
      </c>
      <c r="AQ867" s="27">
        <f t="shared" si="278"/>
        <v>1.4954872577579301E-6</v>
      </c>
      <c r="AR867" s="27">
        <f t="shared" si="278"/>
        <v>1.495037022651637E-6</v>
      </c>
      <c r="AS867" s="27">
        <f t="shared" si="278"/>
        <v>1.4945832451633862E-6</v>
      </c>
      <c r="AT867" s="27">
        <f t="shared" si="278"/>
        <v>1.4941384776547373E-6</v>
      </c>
      <c r="AU867" s="27">
        <f t="shared" si="278"/>
        <v>1.4940257501909636E-6</v>
      </c>
      <c r="AV867" s="27">
        <f t="shared" si="278"/>
        <v>1.4939644312546671E-6</v>
      </c>
      <c r="AW867" s="27">
        <f t="shared" si="278"/>
        <v>1.4938900197086658E-6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0.18851478610716926</v>
      </c>
      <c r="V868" s="27">
        <f t="shared" si="279"/>
        <v>0.18775917772401565</v>
      </c>
      <c r="W868" s="27">
        <f t="shared" si="279"/>
        <v>0.18736471095893931</v>
      </c>
      <c r="X868" s="27">
        <f t="shared" si="279"/>
        <v>0.18750596844336775</v>
      </c>
      <c r="Y868" s="27">
        <f t="shared" si="279"/>
        <v>0.18793509569579894</v>
      </c>
      <c r="Z868" s="27">
        <f t="shared" si="279"/>
        <v>0.18877489729435831</v>
      </c>
      <c r="AA868" s="27">
        <f t="shared" si="279"/>
        <v>0.18962621986600278</v>
      </c>
      <c r="AB868" s="27">
        <f t="shared" si="279"/>
        <v>0.19078125029040044</v>
      </c>
      <c r="AC868" s="27">
        <f t="shared" si="279"/>
        <v>0.19195008792065155</v>
      </c>
      <c r="AD868" s="27">
        <f t="shared" si="279"/>
        <v>0.19591469469510053</v>
      </c>
      <c r="AE868" s="27">
        <f t="shared" si="279"/>
        <v>0.19968168041733295</v>
      </c>
      <c r="AF868" s="27">
        <f t="shared" si="279"/>
        <v>0.20372008572397285</v>
      </c>
      <c r="AG868" s="27">
        <f t="shared" si="279"/>
        <v>0.20858389079233128</v>
      </c>
      <c r="AH868" s="27">
        <f t="shared" si="279"/>
        <v>0.21305121262676693</v>
      </c>
      <c r="AI868" s="27">
        <f t="shared" si="279"/>
        <v>0.21784523864046199</v>
      </c>
      <c r="AJ868" s="27">
        <f t="shared" si="279"/>
        <v>0.22311354128196409</v>
      </c>
      <c r="AK868" s="27">
        <f t="shared" si="279"/>
        <v>0.22779841454548488</v>
      </c>
      <c r="AL868" s="27">
        <f t="shared" si="279"/>
        <v>0.23243575637908576</v>
      </c>
      <c r="AM868" s="27">
        <f t="shared" si="279"/>
        <v>0.23702773714448941</v>
      </c>
      <c r="AN868" s="27">
        <f t="shared" si="279"/>
        <v>0.24231938783490956</v>
      </c>
      <c r="AO868" s="27">
        <f t="shared" si="279"/>
        <v>0.24717414205441396</v>
      </c>
      <c r="AP868" s="27">
        <f t="shared" si="279"/>
        <v>0.25212143131531811</v>
      </c>
      <c r="AQ868" s="27">
        <f t="shared" si="279"/>
        <v>0.25716445244536296</v>
      </c>
      <c r="AR868" s="27">
        <f t="shared" si="279"/>
        <v>0.26233754735682513</v>
      </c>
      <c r="AS868" s="27">
        <f t="shared" si="279"/>
        <v>0.26741845845298873</v>
      </c>
      <c r="AT868" s="27">
        <f t="shared" si="279"/>
        <v>0.26650258031779434</v>
      </c>
      <c r="AU868" s="27">
        <f t="shared" si="279"/>
        <v>0.26468399992203701</v>
      </c>
      <c r="AV868" s="27">
        <f t="shared" si="279"/>
        <v>0.26313090096601877</v>
      </c>
      <c r="AW868" s="27">
        <f t="shared" si="279"/>
        <v>0.26131347087684414</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0.10322686804569892</v>
      </c>
      <c r="W870" s="27">
        <f t="shared" si="281"/>
        <v>0.10334875425639968</v>
      </c>
      <c r="X870" s="27">
        <f t="shared" si="281"/>
        <v>0.1034939230660851</v>
      </c>
      <c r="Y870" s="27">
        <f t="shared" si="281"/>
        <v>0.10367620557142879</v>
      </c>
      <c r="Z870" s="27">
        <f t="shared" si="281"/>
        <v>0.10387699250131904</v>
      </c>
      <c r="AA870" s="27">
        <f t="shared" si="281"/>
        <v>0.10410654577541917</v>
      </c>
      <c r="AB870" s="27">
        <f t="shared" si="281"/>
        <v>0.10433498852385252</v>
      </c>
      <c r="AC870" s="27">
        <f t="shared" si="281"/>
        <v>0.10458451052766779</v>
      </c>
      <c r="AD870" s="27">
        <f t="shared" si="281"/>
        <v>0.10483332288255948</v>
      </c>
      <c r="AE870" s="27">
        <f t="shared" si="281"/>
        <v>0.10533985798298476</v>
      </c>
      <c r="AF870" s="27">
        <f t="shared" si="281"/>
        <v>0.10582939446869896</v>
      </c>
      <c r="AG870" s="27">
        <f t="shared" si="281"/>
        <v>0.10633679763333087</v>
      </c>
      <c r="AH870" s="27">
        <f t="shared" si="281"/>
        <v>0.10690168843707849</v>
      </c>
      <c r="AI870" s="27">
        <f t="shared" si="281"/>
        <v>0.10743444775009932</v>
      </c>
      <c r="AJ870" s="27">
        <f t="shared" si="281"/>
        <v>0.10798703013733794</v>
      </c>
      <c r="AK870" s="27">
        <f t="shared" si="281"/>
        <v>0.10856924767577791</v>
      </c>
      <c r="AL870" s="27">
        <f t="shared" si="281"/>
        <v>0.10910698306793486</v>
      </c>
      <c r="AM870" s="27">
        <f t="shared" si="281"/>
        <v>0.10963828867272722</v>
      </c>
      <c r="AN870" s="27">
        <f t="shared" si="281"/>
        <v>0.11016347314979566</v>
      </c>
      <c r="AO870" s="27">
        <f t="shared" si="281"/>
        <v>0.11070230816120243</v>
      </c>
      <c r="AP870" s="27">
        <f t="shared" si="281"/>
        <v>0.11120763052746262</v>
      </c>
      <c r="AQ870" s="27">
        <f t="shared" si="281"/>
        <v>0.11171490949595857</v>
      </c>
      <c r="AR870" s="27">
        <f t="shared" si="281"/>
        <v>0.11222419274833953</v>
      </c>
      <c r="AS870" s="27">
        <f t="shared" si="281"/>
        <v>0.11273748296459209</v>
      </c>
      <c r="AT870" s="27">
        <f t="shared" si="281"/>
        <v>0.11324058154618175</v>
      </c>
      <c r="AU870" s="27">
        <f t="shared" si="281"/>
        <v>0.1133680931697333</v>
      </c>
      <c r="AV870" s="27">
        <f t="shared" si="281"/>
        <v>0.11343745405890722</v>
      </c>
      <c r="AW870" s="27">
        <f t="shared" si="281"/>
        <v>0.11352162464807815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0.40503763722581093</v>
      </c>
      <c r="V883" s="27">
        <f t="shared" si="294"/>
        <v>0.40593648925756265</v>
      </c>
      <c r="W883" s="27">
        <f t="shared" si="294"/>
        <v>0.40717213277824238</v>
      </c>
      <c r="X883" s="27">
        <f t="shared" si="294"/>
        <v>0.40889531840817023</v>
      </c>
      <c r="Y883" s="27">
        <f t="shared" si="294"/>
        <v>0.41063644672953681</v>
      </c>
      <c r="Z883" s="27">
        <f t="shared" si="294"/>
        <v>0.41277086145608582</v>
      </c>
      <c r="AA883" s="27">
        <f t="shared" si="294"/>
        <v>0.41496400666734201</v>
      </c>
      <c r="AB883" s="27">
        <f t="shared" si="294"/>
        <v>0.41746611039906761</v>
      </c>
      <c r="AC883" s="27">
        <f t="shared" si="294"/>
        <v>0.4200302228840333</v>
      </c>
      <c r="AD883" s="27">
        <f t="shared" si="294"/>
        <v>0.42545642853182047</v>
      </c>
      <c r="AE883" s="27">
        <f t="shared" si="294"/>
        <v>0.43083263333163768</v>
      </c>
      <c r="AF883" s="27">
        <f t="shared" si="294"/>
        <v>0.43657415299505642</v>
      </c>
      <c r="AG883" s="27">
        <f t="shared" si="294"/>
        <v>0.44319300321878541</v>
      </c>
      <c r="AH883" s="27">
        <f t="shared" si="294"/>
        <v>0.44959210542461031</v>
      </c>
      <c r="AI883" s="27">
        <f t="shared" si="294"/>
        <v>0.45622731759484209</v>
      </c>
      <c r="AJ883" s="27">
        <f t="shared" si="294"/>
        <v>0.46345184488553848</v>
      </c>
      <c r="AK883" s="27">
        <f t="shared" si="294"/>
        <v>0.47027575182616183</v>
      </c>
      <c r="AL883" s="27">
        <f t="shared" si="294"/>
        <v>0.47719673725920331</v>
      </c>
      <c r="AM883" s="27">
        <f t="shared" si="294"/>
        <v>0.48421641443722802</v>
      </c>
      <c r="AN883" s="27">
        <f t="shared" si="294"/>
        <v>0.49143723739881062</v>
      </c>
      <c r="AO883" s="27">
        <f t="shared" si="294"/>
        <v>0.49834938810260215</v>
      </c>
      <c r="AP883" s="27">
        <f t="shared" si="294"/>
        <v>0.50547067661017353</v>
      </c>
      <c r="AQ883" s="27">
        <f t="shared" si="294"/>
        <v>0.51280717426939726</v>
      </c>
      <c r="AR883" s="27">
        <f t="shared" si="294"/>
        <v>0.52039686762229476</v>
      </c>
      <c r="AS883" s="27">
        <f t="shared" si="294"/>
        <v>0.52782401399213086</v>
      </c>
      <c r="AT883" s="27">
        <f t="shared" si="294"/>
        <v>0.52915670302408402</v>
      </c>
      <c r="AU883" s="27">
        <f t="shared" si="294"/>
        <v>0.52955595204433981</v>
      </c>
      <c r="AV883" s="27">
        <f t="shared" si="294"/>
        <v>0.5302287764856084</v>
      </c>
      <c r="AW883" s="27">
        <f t="shared" si="294"/>
        <v>0.53061809376626179</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3.1955149803358125E-2</v>
      </c>
      <c r="V884" s="27">
        <f t="shared" si="295"/>
        <v>3.2026064080664329E-2</v>
      </c>
      <c r="W884" s="27">
        <f t="shared" si="295"/>
        <v>3.2123549277539631E-2</v>
      </c>
      <c r="X884" s="27">
        <f t="shared" si="295"/>
        <v>3.2259498754532663E-2</v>
      </c>
      <c r="Y884" s="27">
        <f t="shared" si="295"/>
        <v>3.2396863807116948E-2</v>
      </c>
      <c r="Z884" s="27">
        <f t="shared" si="295"/>
        <v>3.256525690459925E-2</v>
      </c>
      <c r="AA884" s="27">
        <f t="shared" si="295"/>
        <v>3.2738283500957595E-2</v>
      </c>
      <c r="AB884" s="27">
        <f t="shared" si="295"/>
        <v>3.2935685155081544E-2</v>
      </c>
      <c r="AC884" s="27">
        <f t="shared" si="295"/>
        <v>3.3137978944693169E-2</v>
      </c>
      <c r="AD884" s="27">
        <f t="shared" si="295"/>
        <v>3.3566075492773198E-2</v>
      </c>
      <c r="AE884" s="27">
        <f t="shared" si="295"/>
        <v>3.3990227260318487E-2</v>
      </c>
      <c r="AF884" s="27">
        <f t="shared" si="295"/>
        <v>3.4443200278332566E-2</v>
      </c>
      <c r="AG884" s="27">
        <f t="shared" si="295"/>
        <v>3.4965389652816141E-2</v>
      </c>
      <c r="AH884" s="27">
        <f t="shared" si="295"/>
        <v>3.5470242167250809E-2</v>
      </c>
      <c r="AI884" s="27">
        <f t="shared" si="295"/>
        <v>3.5993722405603619E-2</v>
      </c>
      <c r="AJ884" s="27">
        <f t="shared" si="295"/>
        <v>3.6563696231774113E-2</v>
      </c>
      <c r="AK884" s="27">
        <f t="shared" si="295"/>
        <v>3.7102063406798461E-2</v>
      </c>
      <c r="AL884" s="27">
        <f t="shared" si="295"/>
        <v>3.7648089518876542E-2</v>
      </c>
      <c r="AM884" s="27">
        <f t="shared" si="295"/>
        <v>3.8201901844396147E-2</v>
      </c>
      <c r="AN884" s="27">
        <f t="shared" si="295"/>
        <v>3.8771583420215382E-2</v>
      </c>
      <c r="AO884" s="27">
        <f t="shared" si="295"/>
        <v>3.9316912522754821E-2</v>
      </c>
      <c r="AP884" s="27">
        <f t="shared" si="295"/>
        <v>3.9878741400216668E-2</v>
      </c>
      <c r="AQ884" s="27">
        <f t="shared" si="295"/>
        <v>4.0457549047175599E-2</v>
      </c>
      <c r="AR884" s="27">
        <f t="shared" si="295"/>
        <v>4.105633238423665E-2</v>
      </c>
      <c r="AS884" s="27">
        <f t="shared" si="295"/>
        <v>4.1642291695290164E-2</v>
      </c>
      <c r="AT884" s="27">
        <f t="shared" si="295"/>
        <v>4.174743322719579E-2</v>
      </c>
      <c r="AU884" s="27">
        <f t="shared" si="295"/>
        <v>4.1778931688273381E-2</v>
      </c>
      <c r="AV884" s="27">
        <f t="shared" si="295"/>
        <v>4.1832013683219219E-2</v>
      </c>
      <c r="AW884" s="27">
        <f t="shared" si="295"/>
        <v>4.1862728586924296E-2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2.9621155611650907E-4</v>
      </c>
      <c r="V885" s="27">
        <f t="shared" si="296"/>
        <v>2.9686890332223374E-4</v>
      </c>
      <c r="W885" s="27">
        <f t="shared" si="296"/>
        <v>2.9777255240673041E-4</v>
      </c>
      <c r="X885" s="27">
        <f t="shared" si="296"/>
        <v>2.9903275010197318E-4</v>
      </c>
      <c r="Y885" s="27">
        <f t="shared" si="296"/>
        <v>3.0030606962112437E-4</v>
      </c>
      <c r="Z885" s="27">
        <f t="shared" si="296"/>
        <v>3.0186700680187481E-4</v>
      </c>
      <c r="AA885" s="27">
        <f t="shared" si="296"/>
        <v>3.0347089467823397E-4</v>
      </c>
      <c r="AB885" s="27">
        <f t="shared" si="296"/>
        <v>3.0530072966595433E-4</v>
      </c>
      <c r="AC885" s="27">
        <f t="shared" si="296"/>
        <v>3.071759128080238E-4</v>
      </c>
      <c r="AD885" s="27">
        <f t="shared" si="296"/>
        <v>3.1114419790307811E-4</v>
      </c>
      <c r="AE885" s="27">
        <f t="shared" si="296"/>
        <v>3.1507591644820454E-4</v>
      </c>
      <c r="AF885" s="27">
        <f t="shared" si="296"/>
        <v>3.1927479654641783E-4</v>
      </c>
      <c r="AG885" s="27">
        <f t="shared" si="296"/>
        <v>3.2411528479808077E-4</v>
      </c>
      <c r="AH885" s="27">
        <f t="shared" si="296"/>
        <v>3.2879506723785249E-4</v>
      </c>
      <c r="AI885" s="27">
        <f t="shared" si="296"/>
        <v>3.3364752128525705E-4</v>
      </c>
      <c r="AJ885" s="27">
        <f t="shared" si="296"/>
        <v>3.3893095243906439E-4</v>
      </c>
      <c r="AK885" s="27">
        <f t="shared" si="296"/>
        <v>3.4392140248099327E-4</v>
      </c>
      <c r="AL885" s="27">
        <f t="shared" si="296"/>
        <v>3.489828478296831E-4</v>
      </c>
      <c r="AM885" s="27">
        <f t="shared" si="296"/>
        <v>3.5411646828673466E-4</v>
      </c>
      <c r="AN885" s="27">
        <f t="shared" si="296"/>
        <v>3.5939719039577593E-4</v>
      </c>
      <c r="AO885" s="27">
        <f t="shared" si="296"/>
        <v>3.6445217474267608E-4</v>
      </c>
      <c r="AP885" s="27">
        <f t="shared" si="296"/>
        <v>3.6966010545457282E-4</v>
      </c>
      <c r="AQ885" s="27">
        <f t="shared" si="296"/>
        <v>3.7502542262106664E-4</v>
      </c>
      <c r="AR885" s="27">
        <f t="shared" si="296"/>
        <v>3.8057590650672967E-4</v>
      </c>
      <c r="AS885" s="27">
        <f t="shared" si="296"/>
        <v>3.8600751676098297E-4</v>
      </c>
      <c r="AT885" s="27">
        <f t="shared" si="296"/>
        <v>3.8698213703251637E-4</v>
      </c>
      <c r="AU885" s="27">
        <f t="shared" si="296"/>
        <v>3.8727411526539858E-4</v>
      </c>
      <c r="AV885" s="27">
        <f t="shared" si="296"/>
        <v>3.8776616429103087E-4</v>
      </c>
      <c r="AW885" s="27">
        <f t="shared" si="296"/>
        <v>3.8805087925805279E-4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2.6275916255942959E-3</v>
      </c>
      <c r="V886" s="27">
        <f t="shared" si="297"/>
        <v>2.5989362225815795E-3</v>
      </c>
      <c r="W886" s="27">
        <f t="shared" si="297"/>
        <v>2.5761607561592061E-3</v>
      </c>
      <c r="X886" s="27">
        <f t="shared" si="297"/>
        <v>2.5619274134045032E-3</v>
      </c>
      <c r="Y886" s="27">
        <f t="shared" si="297"/>
        <v>2.5522549780709622E-3</v>
      </c>
      <c r="Z886" s="27">
        <f t="shared" si="297"/>
        <v>2.5488754538783372E-3</v>
      </c>
      <c r="AA886" s="27">
        <f t="shared" si="297"/>
        <v>2.5454317976478726E-3</v>
      </c>
      <c r="AB886" s="27">
        <f t="shared" si="297"/>
        <v>2.546445856852984E-3</v>
      </c>
      <c r="AC886" s="27">
        <f t="shared" si="297"/>
        <v>2.5473599606816969E-3</v>
      </c>
      <c r="AD886" s="27">
        <f t="shared" si="297"/>
        <v>2.5791428505979644E-3</v>
      </c>
      <c r="AE886" s="27">
        <f t="shared" si="297"/>
        <v>2.6062101895453957E-3</v>
      </c>
      <c r="AF886" s="27">
        <f t="shared" si="297"/>
        <v>2.6356095441230488E-3</v>
      </c>
      <c r="AG886" s="27">
        <f t="shared" si="297"/>
        <v>2.675298848884497E-3</v>
      </c>
      <c r="AH886" s="27">
        <f t="shared" si="297"/>
        <v>2.707088312454798E-3</v>
      </c>
      <c r="AI886" s="27">
        <f t="shared" si="297"/>
        <v>2.7416013768058051E-3</v>
      </c>
      <c r="AJ886" s="27">
        <f t="shared" si="297"/>
        <v>2.7806190203410732E-3</v>
      </c>
      <c r="AK886" s="27">
        <f t="shared" si="297"/>
        <v>2.8090961588512725E-3</v>
      </c>
      <c r="AL886" s="27">
        <f t="shared" si="297"/>
        <v>2.8346924267829612E-3</v>
      </c>
      <c r="AM886" s="27">
        <f t="shared" si="297"/>
        <v>2.8574271936910615E-3</v>
      </c>
      <c r="AN886" s="27">
        <f t="shared" si="297"/>
        <v>2.8960504602820068E-3</v>
      </c>
      <c r="AO886" s="27">
        <f t="shared" si="297"/>
        <v>2.9269887051109689E-3</v>
      </c>
      <c r="AP886" s="27">
        <f t="shared" si="297"/>
        <v>2.9573562352036412E-3</v>
      </c>
      <c r="AQ886" s="27">
        <f t="shared" si="297"/>
        <v>2.9871309481064624E-3</v>
      </c>
      <c r="AR886" s="27">
        <f t="shared" si="297"/>
        <v>3.0166855601819671E-3</v>
      </c>
      <c r="AS886" s="27">
        <f t="shared" si="297"/>
        <v>3.0432170468189072E-3</v>
      </c>
      <c r="AT886" s="27">
        <f t="shared" si="297"/>
        <v>2.9931230045086091E-3</v>
      </c>
      <c r="AU886" s="27">
        <f t="shared" si="297"/>
        <v>2.931915450663443E-3</v>
      </c>
      <c r="AV886" s="27">
        <f t="shared" si="297"/>
        <v>2.8742055506068434E-3</v>
      </c>
      <c r="AW886" s="27">
        <f t="shared" si="297"/>
        <v>2.8135261479735494E-3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1.3080167916535011E-2</v>
      </c>
      <c r="V887" s="27">
        <f t="shared" si="298"/>
        <v>1.2937521137076831E-2</v>
      </c>
      <c r="W887" s="27">
        <f t="shared" si="298"/>
        <v>1.2824144719569538E-2</v>
      </c>
      <c r="X887" s="27">
        <f t="shared" si="298"/>
        <v>1.2753291048309637E-2</v>
      </c>
      <c r="Y887" s="27">
        <f t="shared" si="298"/>
        <v>1.2705141603360818E-2</v>
      </c>
      <c r="Z887" s="27">
        <f t="shared" si="298"/>
        <v>1.2688318310316743E-2</v>
      </c>
      <c r="AA887" s="27">
        <f t="shared" si="298"/>
        <v>1.2671175767578154E-2</v>
      </c>
      <c r="AB887" s="27">
        <f t="shared" si="298"/>
        <v>1.2676223760786448E-2</v>
      </c>
      <c r="AC887" s="27">
        <f t="shared" si="298"/>
        <v>1.2680774175491778E-2</v>
      </c>
      <c r="AD887" s="27">
        <f t="shared" si="298"/>
        <v>1.2838989604757165E-2</v>
      </c>
      <c r="AE887" s="27">
        <f t="shared" si="298"/>
        <v>1.297373099114215E-2</v>
      </c>
      <c r="AF887" s="27">
        <f t="shared" si="298"/>
        <v>1.3120081166248413E-2</v>
      </c>
      <c r="AG887" s="27">
        <f t="shared" si="298"/>
        <v>1.331765477917727E-2</v>
      </c>
      <c r="AH887" s="27">
        <f t="shared" si="298"/>
        <v>1.3475902932134473E-2</v>
      </c>
      <c r="AI887" s="27">
        <f t="shared" si="298"/>
        <v>1.3647709187196362E-2</v>
      </c>
      <c r="AJ887" s="27">
        <f t="shared" si="298"/>
        <v>1.3841939266245802E-2</v>
      </c>
      <c r="AK887" s="27">
        <f t="shared" si="298"/>
        <v>1.398369864387039E-2</v>
      </c>
      <c r="AL887" s="27">
        <f t="shared" si="298"/>
        <v>1.4111117029331023E-2</v>
      </c>
      <c r="AM887" s="27">
        <f t="shared" si="298"/>
        <v>1.4224290844395977E-2</v>
      </c>
      <c r="AN887" s="27">
        <f t="shared" si="298"/>
        <v>1.4416557712494404E-2</v>
      </c>
      <c r="AO887" s="27">
        <f t="shared" si="298"/>
        <v>1.4570568493113398E-2</v>
      </c>
      <c r="AP887" s="27">
        <f t="shared" si="298"/>
        <v>1.472173825212522E-2</v>
      </c>
      <c r="AQ887" s="27">
        <f t="shared" si="298"/>
        <v>1.4869956963374701E-2</v>
      </c>
      <c r="AR887" s="27">
        <f t="shared" si="298"/>
        <v>1.5017080011298183E-2</v>
      </c>
      <c r="AS887" s="27">
        <f t="shared" si="298"/>
        <v>1.5149153921454597E-2</v>
      </c>
      <c r="AT887" s="27">
        <f t="shared" si="298"/>
        <v>1.489978545846579E-2</v>
      </c>
      <c r="AU887" s="27">
        <f t="shared" si="298"/>
        <v>1.4595093863981794E-2</v>
      </c>
      <c r="AV887" s="27">
        <f t="shared" si="298"/>
        <v>1.4307813612425946E-2</v>
      </c>
      <c r="AW887" s="27">
        <f t="shared" si="298"/>
        <v>1.4005751158052342E-2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0.18661593838968488</v>
      </c>
      <c r="V888" s="27">
        <f t="shared" si="299"/>
        <v>0.18891102118178937</v>
      </c>
      <c r="W888" s="27">
        <f t="shared" si="299"/>
        <v>0.19159680001401697</v>
      </c>
      <c r="X888" s="27">
        <f t="shared" si="299"/>
        <v>0.19490743592297405</v>
      </c>
      <c r="Y888" s="27">
        <f t="shared" si="299"/>
        <v>0.19857911305098078</v>
      </c>
      <c r="Z888" s="27">
        <f t="shared" si="299"/>
        <v>0.2027756520571353</v>
      </c>
      <c r="AA888" s="27">
        <f t="shared" si="299"/>
        <v>0.20701582577863753</v>
      </c>
      <c r="AB888" s="27">
        <f t="shared" si="299"/>
        <v>0.21167786823753224</v>
      </c>
      <c r="AC888" s="27">
        <f t="shared" si="299"/>
        <v>0.21640165177900966</v>
      </c>
      <c r="AD888" s="27">
        <f t="shared" si="299"/>
        <v>0.22636765534279604</v>
      </c>
      <c r="AE888" s="27">
        <f t="shared" si="299"/>
        <v>0.23634360712991417</v>
      </c>
      <c r="AF888" s="27">
        <f t="shared" si="299"/>
        <v>0.24697136694252173</v>
      </c>
      <c r="AG888" s="27">
        <f t="shared" si="299"/>
        <v>0.25906780369421001</v>
      </c>
      <c r="AH888" s="27">
        <f t="shared" si="299"/>
        <v>0.27093956310183293</v>
      </c>
      <c r="AI888" s="27">
        <f t="shared" si="299"/>
        <v>0.28363849565254812</v>
      </c>
      <c r="AJ888" s="27">
        <f t="shared" si="299"/>
        <v>0.29741576800414271</v>
      </c>
      <c r="AK888" s="27">
        <f t="shared" si="299"/>
        <v>0.31069221410801939</v>
      </c>
      <c r="AL888" s="27">
        <f t="shared" si="299"/>
        <v>0.32426462381720761</v>
      </c>
      <c r="AM888" s="27">
        <f t="shared" si="299"/>
        <v>0.33813988765940795</v>
      </c>
      <c r="AN888" s="27">
        <f t="shared" si="299"/>
        <v>0.35238011242226325</v>
      </c>
      <c r="AO888" s="27">
        <f t="shared" si="299"/>
        <v>0.36622799732660555</v>
      </c>
      <c r="AP888" s="27">
        <f t="shared" si="299"/>
        <v>0.38054492958782615</v>
      </c>
      <c r="AQ888" s="27">
        <f t="shared" si="299"/>
        <v>0.39534871067757948</v>
      </c>
      <c r="AR888" s="27">
        <f t="shared" si="299"/>
        <v>0.41071188565023775</v>
      </c>
      <c r="AS888" s="27">
        <f t="shared" si="299"/>
        <v>0.42626943712814547</v>
      </c>
      <c r="AT888" s="27">
        <f t="shared" si="299"/>
        <v>0.43140811980097421</v>
      </c>
      <c r="AU888" s="27">
        <f t="shared" si="299"/>
        <v>0.43491238505546542</v>
      </c>
      <c r="AV888" s="27">
        <f t="shared" si="299"/>
        <v>0.43886870771880226</v>
      </c>
      <c r="AW888" s="27">
        <f t="shared" si="299"/>
        <v>0.44230311272423228</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1.1993554121760756E-4</v>
      </c>
      <c r="V889" s="27">
        <f t="shared" si="300"/>
        <v>1.201539673278719E-4</v>
      </c>
      <c r="W889" s="27">
        <f t="shared" si="300"/>
        <v>1.204000991962005E-4</v>
      </c>
      <c r="X889" s="27">
        <f t="shared" si="300"/>
        <v>1.2067339732653323E-4</v>
      </c>
      <c r="Y889" s="27">
        <f t="shared" si="300"/>
        <v>1.2083862250016517E-4</v>
      </c>
      <c r="Z889" s="27">
        <f t="shared" si="300"/>
        <v>1.2102674750622946E-4</v>
      </c>
      <c r="AA889" s="27">
        <f t="shared" si="300"/>
        <v>1.2123490277133756E-4</v>
      </c>
      <c r="AB889" s="27">
        <f t="shared" si="300"/>
        <v>1.214635388867695E-4</v>
      </c>
      <c r="AC889" s="27">
        <f t="shared" si="300"/>
        <v>1.2171046574717841E-4</v>
      </c>
      <c r="AD889" s="27">
        <f t="shared" si="300"/>
        <v>1.2188428901104661E-4</v>
      </c>
      <c r="AE889" s="27">
        <f t="shared" si="300"/>
        <v>1.2207335386646865E-4</v>
      </c>
      <c r="AF889" s="27">
        <f t="shared" si="300"/>
        <v>1.2227928315059337E-4</v>
      </c>
      <c r="AG889" s="27">
        <f t="shared" si="300"/>
        <v>1.2250428668008742E-4</v>
      </c>
      <c r="AH889" s="27">
        <f t="shared" si="300"/>
        <v>1.2274179275603147E-4</v>
      </c>
      <c r="AI889" s="27">
        <f t="shared" si="300"/>
        <v>1.2289368408262624E-4</v>
      </c>
      <c r="AJ889" s="27">
        <f t="shared" si="300"/>
        <v>1.2306077026385569E-4</v>
      </c>
      <c r="AK889" s="27">
        <f t="shared" si="300"/>
        <v>1.2323716754799311E-4</v>
      </c>
      <c r="AL889" s="27">
        <f t="shared" si="300"/>
        <v>1.2342518950883124E-4</v>
      </c>
      <c r="AM889" s="27">
        <f t="shared" si="300"/>
        <v>1.2362445924387391E-4</v>
      </c>
      <c r="AN889" s="27">
        <f t="shared" si="300"/>
        <v>1.237419499619452E-4</v>
      </c>
      <c r="AO889" s="27">
        <f t="shared" si="300"/>
        <v>1.2386718060158544E-4</v>
      </c>
      <c r="AP889" s="27">
        <f t="shared" si="300"/>
        <v>1.2400266133733785E-4</v>
      </c>
      <c r="AQ889" s="27">
        <f t="shared" si="300"/>
        <v>1.2414811892012275E-4</v>
      </c>
      <c r="AR889" s="27">
        <f t="shared" si="300"/>
        <v>1.243034755080016E-4</v>
      </c>
      <c r="AS889" s="27">
        <f t="shared" si="300"/>
        <v>1.2437203151401057E-4</v>
      </c>
      <c r="AT889" s="27">
        <f t="shared" si="300"/>
        <v>1.2441476463107817E-4</v>
      </c>
      <c r="AU889" s="27">
        <f t="shared" si="300"/>
        <v>1.2445970043989919E-4</v>
      </c>
      <c r="AV889" s="27">
        <f t="shared" si="300"/>
        <v>1.2451321422469059E-4</v>
      </c>
      <c r="AW889" s="27">
        <f t="shared" si="300"/>
        <v>1.245720347262714E-4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8.2305947353185534E-4</v>
      </c>
      <c r="V890" s="27">
        <f t="shared" si="301"/>
        <v>8.2455842603162824E-4</v>
      </c>
      <c r="W890" s="27">
        <f t="shared" si="301"/>
        <v>8.2624750971699247E-4</v>
      </c>
      <c r="X890" s="27">
        <f t="shared" si="301"/>
        <v>8.2812302228803898E-4</v>
      </c>
      <c r="Y890" s="27">
        <f t="shared" si="301"/>
        <v>8.292568825520036E-4</v>
      </c>
      <c r="Z890" s="27">
        <f t="shared" si="301"/>
        <v>8.3054789326390355E-4</v>
      </c>
      <c r="AA890" s="27">
        <f t="shared" si="301"/>
        <v>8.3197636193276859E-4</v>
      </c>
      <c r="AB890" s="27">
        <f t="shared" si="301"/>
        <v>8.335453807481035E-4</v>
      </c>
      <c r="AC890" s="27">
        <f t="shared" si="301"/>
        <v>8.3523992007869508E-4</v>
      </c>
      <c r="AD890" s="27">
        <f t="shared" si="301"/>
        <v>8.3643278486751854E-4</v>
      </c>
      <c r="AE890" s="27">
        <f t="shared" si="301"/>
        <v>8.3773024530991319E-4</v>
      </c>
      <c r="AF890" s="27">
        <f t="shared" si="301"/>
        <v>8.3914343815046533E-4</v>
      </c>
      <c r="AG890" s="27">
        <f t="shared" si="301"/>
        <v>8.4068752828961931E-4</v>
      </c>
      <c r="AH890" s="27">
        <f t="shared" si="301"/>
        <v>8.4231741734371068E-4</v>
      </c>
      <c r="AI890" s="27">
        <f t="shared" si="301"/>
        <v>8.433597738798297E-4</v>
      </c>
      <c r="AJ890" s="27">
        <f t="shared" si="301"/>
        <v>8.4450640533670254E-4</v>
      </c>
      <c r="AK890" s="27">
        <f t="shared" si="301"/>
        <v>8.4571693437872494E-4</v>
      </c>
      <c r="AL890" s="27">
        <f t="shared" si="301"/>
        <v>8.4700723794119506E-4</v>
      </c>
      <c r="AM890" s="27">
        <f t="shared" si="301"/>
        <v>8.4837472952500718E-4</v>
      </c>
      <c r="AN890" s="27">
        <f t="shared" si="301"/>
        <v>8.4918101136255842E-4</v>
      </c>
      <c r="AO890" s="27">
        <f t="shared" si="301"/>
        <v>8.5004040852945282E-4</v>
      </c>
      <c r="AP890" s="27">
        <f t="shared" si="301"/>
        <v>8.5097014713662465E-4</v>
      </c>
      <c r="AQ890" s="27">
        <f t="shared" si="301"/>
        <v>8.5196835200811454E-4</v>
      </c>
      <c r="AR890" s="27">
        <f t="shared" si="301"/>
        <v>8.5303448895243574E-4</v>
      </c>
      <c r="AS890" s="27">
        <f t="shared" si="301"/>
        <v>8.5350495558509797E-4</v>
      </c>
      <c r="AT890" s="27">
        <f t="shared" si="301"/>
        <v>8.5379821225012808E-4</v>
      </c>
      <c r="AU890" s="27">
        <f t="shared" si="301"/>
        <v>8.5410658492077684E-4</v>
      </c>
      <c r="AV890" s="27">
        <f t="shared" si="301"/>
        <v>8.5447382408182905E-4</v>
      </c>
      <c r="AW890" s="27">
        <f t="shared" si="301"/>
        <v>8.5487748066746241E-4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1.51690892331456E-5</v>
      </c>
      <c r="V891" s="27">
        <f t="shared" si="302"/>
        <v>1.5217432465051217E-5</v>
      </c>
      <c r="W891" s="27">
        <f t="shared" si="302"/>
        <v>1.5269956801068695E-5</v>
      </c>
      <c r="X891" s="27">
        <f t="shared" si="302"/>
        <v>1.5326606915032538E-5</v>
      </c>
      <c r="Y891" s="27">
        <f t="shared" si="302"/>
        <v>1.5361884173332352E-5</v>
      </c>
      <c r="Z891" s="27">
        <f t="shared" si="302"/>
        <v>1.5400671462758264E-5</v>
      </c>
      <c r="AA891" s="27">
        <f t="shared" si="302"/>
        <v>1.5442458670944096E-5</v>
      </c>
      <c r="AB891" s="27">
        <f t="shared" si="302"/>
        <v>1.5487358547995306E-5</v>
      </c>
      <c r="AC891" s="27">
        <f t="shared" si="302"/>
        <v>1.5534984647023521E-5</v>
      </c>
      <c r="AD891" s="27">
        <f t="shared" si="302"/>
        <v>1.5568285844583603E-5</v>
      </c>
      <c r="AE891" s="27">
        <f t="shared" si="302"/>
        <v>1.5603856144375205E-5</v>
      </c>
      <c r="AF891" s="27">
        <f t="shared" si="302"/>
        <v>1.5642015402559782E-5</v>
      </c>
      <c r="AG891" s="27">
        <f t="shared" si="302"/>
        <v>1.5683187659152959E-5</v>
      </c>
      <c r="AH891" s="27">
        <f t="shared" si="302"/>
        <v>1.5726164172815247E-5</v>
      </c>
      <c r="AI891" s="27">
        <f t="shared" si="302"/>
        <v>1.5752809314354656E-5</v>
      </c>
      <c r="AJ891" s="27">
        <f t="shared" si="302"/>
        <v>1.5781850848802794E-5</v>
      </c>
      <c r="AK891" s="27">
        <f t="shared" si="302"/>
        <v>1.5812211011200589E-5</v>
      </c>
      <c r="AL891" s="27">
        <f t="shared" si="302"/>
        <v>1.5844326691144795E-5</v>
      </c>
      <c r="AM891" s="27">
        <f t="shared" si="302"/>
        <v>1.5878136398182702E-5</v>
      </c>
      <c r="AN891" s="27">
        <f t="shared" si="302"/>
        <v>1.5896594572359183E-5</v>
      </c>
      <c r="AO891" s="27">
        <f t="shared" si="302"/>
        <v>1.5916177337524526E-5</v>
      </c>
      <c r="AP891" s="27">
        <f t="shared" si="302"/>
        <v>1.5937350394875973E-5</v>
      </c>
      <c r="AQ891" s="27">
        <f t="shared" si="302"/>
        <v>1.5960067925113877E-5</v>
      </c>
      <c r="AR891" s="27">
        <f t="shared" si="302"/>
        <v>1.5984319352677588E-5</v>
      </c>
      <c r="AS891" s="27">
        <f t="shared" si="302"/>
        <v>1.5992531796631608E-5</v>
      </c>
      <c r="AT891" s="27">
        <f t="shared" si="302"/>
        <v>1.5995859016638944E-5</v>
      </c>
      <c r="AU891" s="27">
        <f t="shared" si="302"/>
        <v>1.5999410618704444E-5</v>
      </c>
      <c r="AV891" s="27">
        <f t="shared" si="302"/>
        <v>1.6004346485136448E-5</v>
      </c>
      <c r="AW891" s="27">
        <f t="shared" si="302"/>
        <v>1.6010076603504106E-5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1.5433215074750855E-3</v>
      </c>
      <c r="V892" s="27">
        <f t="shared" si="303"/>
        <v>1.5482400064300375E-3</v>
      </c>
      <c r="W892" s="27">
        <f t="shared" si="303"/>
        <v>1.5535838959804063E-3</v>
      </c>
      <c r="X892" s="27">
        <f t="shared" si="303"/>
        <v>1.5593475471751181E-3</v>
      </c>
      <c r="Y892" s="27">
        <f t="shared" si="303"/>
        <v>1.5629366981532733E-3</v>
      </c>
      <c r="Z892" s="27">
        <f t="shared" si="303"/>
        <v>1.5668829639486424E-3</v>
      </c>
      <c r="AA892" s="27">
        <f t="shared" si="303"/>
        <v>1.5711344451113753E-3</v>
      </c>
      <c r="AB892" s="27">
        <f t="shared" si="303"/>
        <v>1.5757026129737345E-3</v>
      </c>
      <c r="AC892" s="27">
        <f t="shared" si="303"/>
        <v>1.5805481499613328E-3</v>
      </c>
      <c r="AD892" s="27">
        <f t="shared" si="303"/>
        <v>1.5839362541269306E-3</v>
      </c>
      <c r="AE892" s="27">
        <f t="shared" si="303"/>
        <v>1.5875552195013167E-3</v>
      </c>
      <c r="AF892" s="27">
        <f t="shared" si="303"/>
        <v>1.5914375886376831E-3</v>
      </c>
      <c r="AG892" s="27">
        <f t="shared" si="303"/>
        <v>1.5956265038807079E-3</v>
      </c>
      <c r="AH892" s="27">
        <f t="shared" si="303"/>
        <v>1.5999989864227964E-3</v>
      </c>
      <c r="AI892" s="27">
        <f t="shared" si="303"/>
        <v>1.6027098953887498E-3</v>
      </c>
      <c r="AJ892" s="27">
        <f t="shared" si="303"/>
        <v>1.6056646162711317E-3</v>
      </c>
      <c r="AK892" s="27">
        <f t="shared" si="303"/>
        <v>1.6087534959578942E-3</v>
      </c>
      <c r="AL892" s="27">
        <f t="shared" si="303"/>
        <v>1.6120209841256597E-3</v>
      </c>
      <c r="AM892" s="27">
        <f t="shared" si="303"/>
        <v>1.6154608246613075E-3</v>
      </c>
      <c r="AN892" s="27">
        <f t="shared" si="303"/>
        <v>1.6173387816538099E-3</v>
      </c>
      <c r="AO892" s="27">
        <f t="shared" si="303"/>
        <v>1.6193311558953354E-3</v>
      </c>
      <c r="AP892" s="27">
        <f t="shared" si="303"/>
        <v>1.6214853283896258E-3</v>
      </c>
      <c r="AQ892" s="27">
        <f t="shared" si="303"/>
        <v>1.6237966374256533E-3</v>
      </c>
      <c r="AR892" s="27">
        <f t="shared" si="303"/>
        <v>1.6262640070330693E-3</v>
      </c>
      <c r="AS892" s="27">
        <f t="shared" si="303"/>
        <v>1.6270995510257492E-3</v>
      </c>
      <c r="AT892" s="27">
        <f t="shared" si="303"/>
        <v>1.6274380664183677E-3</v>
      </c>
      <c r="AU892" s="27">
        <f t="shared" si="303"/>
        <v>1.6277994107132974E-3</v>
      </c>
      <c r="AV892" s="27">
        <f t="shared" si="303"/>
        <v>1.62830159174114E-3</v>
      </c>
      <c r="AW892" s="27">
        <f t="shared" si="303"/>
        <v>1.6288845809227096E-3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0.10940764323917777</v>
      </c>
      <c r="V895" s="27">
        <f t="shared" si="306"/>
        <v>0.1077894241522023</v>
      </c>
      <c r="W895" s="27">
        <f t="shared" si="306"/>
        <v>0.10644371017616848</v>
      </c>
      <c r="X895" s="27">
        <f t="shared" si="306"/>
        <v>0.10548144198776055</v>
      </c>
      <c r="Y895" s="27">
        <f t="shared" si="306"/>
        <v>0.10476818223545815</v>
      </c>
      <c r="Z895" s="27">
        <f t="shared" si="306"/>
        <v>0.10433717164820216</v>
      </c>
      <c r="AA895" s="27">
        <f t="shared" si="306"/>
        <v>0.10391664075770705</v>
      </c>
      <c r="AB895" s="27">
        <f t="shared" si="306"/>
        <v>0.10369766703605332</v>
      </c>
      <c r="AC895" s="27">
        <f t="shared" si="306"/>
        <v>0.10348590342033112</v>
      </c>
      <c r="AD895" s="27">
        <f t="shared" si="306"/>
        <v>0.10554436382742631</v>
      </c>
      <c r="AE895" s="27">
        <f t="shared" si="306"/>
        <v>0.10746037602954198</v>
      </c>
      <c r="AF895" s="27">
        <f t="shared" si="306"/>
        <v>0.10953725339912493</v>
      </c>
      <c r="AG895" s="27">
        <f t="shared" si="306"/>
        <v>0.11212796394932742</v>
      </c>
      <c r="AH895" s="27">
        <f t="shared" si="306"/>
        <v>0.1144453542723292</v>
      </c>
      <c r="AI895" s="27">
        <f t="shared" si="306"/>
        <v>0.1169810327352841</v>
      </c>
      <c r="AJ895" s="27">
        <f t="shared" si="306"/>
        <v>0.11979669362694062</v>
      </c>
      <c r="AK895" s="27">
        <f t="shared" si="306"/>
        <v>0.12222069753111926</v>
      </c>
      <c r="AL895" s="27">
        <f t="shared" si="306"/>
        <v>0.12459409574566795</v>
      </c>
      <c r="AM895" s="27">
        <f t="shared" si="306"/>
        <v>0.12691824924517789</v>
      </c>
      <c r="AN895" s="27">
        <f t="shared" si="306"/>
        <v>0.12940408953556104</v>
      </c>
      <c r="AO895" s="27">
        <f t="shared" si="306"/>
        <v>0.13158110054217473</v>
      </c>
      <c r="AP895" s="27">
        <f t="shared" si="306"/>
        <v>0.13377951885288111</v>
      </c>
      <c r="AQ895" s="27">
        <f t="shared" si="306"/>
        <v>0.13599985948553603</v>
      </c>
      <c r="AR895" s="27">
        <f t="shared" si="306"/>
        <v>0.13826149372641824</v>
      </c>
      <c r="AS895" s="27">
        <f t="shared" si="306"/>
        <v>0.14045230427450556</v>
      </c>
      <c r="AT895" s="27">
        <f t="shared" si="306"/>
        <v>0.13900457678337555</v>
      </c>
      <c r="AU895" s="27">
        <f t="shared" si="306"/>
        <v>0.13702374331160877</v>
      </c>
      <c r="AV895" s="27">
        <f t="shared" si="306"/>
        <v>0.13521199177242155</v>
      </c>
      <c r="AW895" s="27">
        <f t="shared" si="306"/>
        <v>0.13325402620803975</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1.064707881630588E-2</v>
      </c>
      <c r="V896" s="27">
        <f t="shared" si="307"/>
        <v>1.0489600731128474E-2</v>
      </c>
      <c r="W896" s="27">
        <f t="shared" si="307"/>
        <v>1.0358641665172598E-2</v>
      </c>
      <c r="X896" s="27">
        <f t="shared" si="307"/>
        <v>1.0264997885441364E-2</v>
      </c>
      <c r="Y896" s="27">
        <f t="shared" si="307"/>
        <v>1.0195586530124435E-2</v>
      </c>
      <c r="Z896" s="27">
        <f t="shared" si="307"/>
        <v>1.0153642443246109E-2</v>
      </c>
      <c r="AA896" s="27">
        <f t="shared" si="307"/>
        <v>1.011271819514761E-2</v>
      </c>
      <c r="AB896" s="27">
        <f t="shared" si="307"/>
        <v>1.0091408619288722E-2</v>
      </c>
      <c r="AC896" s="27">
        <f t="shared" si="307"/>
        <v>1.0070800699766213E-2</v>
      </c>
      <c r="AD896" s="27">
        <f t="shared" si="307"/>
        <v>1.0271121166835184E-2</v>
      </c>
      <c r="AE896" s="27">
        <f t="shared" si="307"/>
        <v>1.0457579190470089E-2</v>
      </c>
      <c r="AF896" s="27">
        <f t="shared" si="307"/>
        <v>1.0659691916702662E-2</v>
      </c>
      <c r="AG896" s="27">
        <f t="shared" si="307"/>
        <v>1.0911808666516389E-2</v>
      </c>
      <c r="AH896" s="27">
        <f t="shared" si="307"/>
        <v>1.1137327073518409E-2</v>
      </c>
      <c r="AI896" s="27">
        <f t="shared" si="307"/>
        <v>1.1384088338532321E-2</v>
      </c>
      <c r="AJ896" s="27">
        <f t="shared" si="307"/>
        <v>1.1658096283003993E-2</v>
      </c>
      <c r="AK896" s="27">
        <f t="shared" si="307"/>
        <v>1.189398986278253E-2</v>
      </c>
      <c r="AL896" s="27">
        <f t="shared" si="307"/>
        <v>1.2124958715639886E-2</v>
      </c>
      <c r="AM896" s="27">
        <f t="shared" si="307"/>
        <v>1.2351135285739095E-2</v>
      </c>
      <c r="AN896" s="27">
        <f t="shared" si="307"/>
        <v>1.259304651527357E-2</v>
      </c>
      <c r="AO896" s="27">
        <f t="shared" si="307"/>
        <v>1.2804903814134395E-2</v>
      </c>
      <c r="AP896" s="27">
        <f t="shared" si="307"/>
        <v>1.3018844379275087E-2</v>
      </c>
      <c r="AQ896" s="27">
        <f t="shared" si="307"/>
        <v>1.3234918330006694E-2</v>
      </c>
      <c r="AR896" s="27">
        <f t="shared" si="307"/>
        <v>1.3455010796158145E-2</v>
      </c>
      <c r="AS896" s="27">
        <f t="shared" si="307"/>
        <v>1.36682110067329E-2</v>
      </c>
      <c r="AT896" s="27">
        <f t="shared" si="307"/>
        <v>1.3527324426543091E-2</v>
      </c>
      <c r="AU896" s="27">
        <f t="shared" si="307"/>
        <v>1.3334558277200379E-2</v>
      </c>
      <c r="AV896" s="27">
        <f t="shared" si="307"/>
        <v>1.3158246450510903E-2</v>
      </c>
      <c r="AW896" s="27">
        <f t="shared" si="307"/>
        <v>1.2967705707045545E-2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7.2309801946185318E-2</v>
      </c>
      <c r="V897" s="27">
        <f t="shared" si="308"/>
        <v>7.3021341315250649E-2</v>
      </c>
      <c r="W897" s="27">
        <f t="shared" si="308"/>
        <v>7.3816735508584558E-2</v>
      </c>
      <c r="X897" s="27">
        <f t="shared" si="308"/>
        <v>7.4744468258469504E-2</v>
      </c>
      <c r="Y897" s="27">
        <f t="shared" si="308"/>
        <v>7.5698691690669451E-2</v>
      </c>
      <c r="Z897" s="27">
        <f t="shared" si="308"/>
        <v>7.6761707112301181E-2</v>
      </c>
      <c r="AA897" s="27">
        <f t="shared" si="308"/>
        <v>7.7832658850175512E-2</v>
      </c>
      <c r="AB897" s="27">
        <f t="shared" si="308"/>
        <v>7.8989971092974745E-2</v>
      </c>
      <c r="AC897" s="27">
        <f t="shared" si="308"/>
        <v>8.0158537208603095E-2</v>
      </c>
      <c r="AD897" s="27">
        <f t="shared" si="308"/>
        <v>8.224364135837231E-2</v>
      </c>
      <c r="AE897" s="27">
        <f t="shared" si="308"/>
        <v>8.431417968088499E-2</v>
      </c>
      <c r="AF897" s="27">
        <f t="shared" si="308"/>
        <v>8.650112978549751E-2</v>
      </c>
      <c r="AG897" s="27">
        <f t="shared" si="308"/>
        <v>8.896823183705653E-2</v>
      </c>
      <c r="AH897" s="27">
        <f t="shared" si="308"/>
        <v>9.1369964345010365E-2</v>
      </c>
      <c r="AI897" s="27">
        <f t="shared" si="308"/>
        <v>9.3878638720600857E-2</v>
      </c>
      <c r="AJ897" s="27">
        <f t="shared" si="308"/>
        <v>9.6581218972778812E-2</v>
      </c>
      <c r="AK897" s="27">
        <f t="shared" si="308"/>
        <v>9.9161353755719314E-2</v>
      </c>
      <c r="AL897" s="27">
        <f t="shared" si="308"/>
        <v>0.1017782912586483</v>
      </c>
      <c r="AM897" s="27">
        <f t="shared" si="308"/>
        <v>0.10443287454057625</v>
      </c>
      <c r="AN897" s="27">
        <f t="shared" si="308"/>
        <v>0.10718489563593818</v>
      </c>
      <c r="AO897" s="27">
        <f t="shared" si="308"/>
        <v>0.10984283389550395</v>
      </c>
      <c r="AP897" s="27">
        <f t="shared" si="308"/>
        <v>0.11257515788617774</v>
      </c>
      <c r="AQ897" s="27">
        <f t="shared" si="308"/>
        <v>0.11538451545445137</v>
      </c>
      <c r="AR897" s="27">
        <f t="shared" si="308"/>
        <v>0.11828407670321336</v>
      </c>
      <c r="AS897" s="27">
        <f t="shared" si="308"/>
        <v>0.12116402985961937</v>
      </c>
      <c r="AT897" s="27">
        <f t="shared" si="308"/>
        <v>0.12202986417064678</v>
      </c>
      <c r="AU897" s="27">
        <f t="shared" si="308"/>
        <v>0.12257974280908344</v>
      </c>
      <c r="AV897" s="27">
        <f t="shared" si="308"/>
        <v>0.12321380474106068</v>
      </c>
      <c r="AW897" s="27">
        <f t="shared" si="308"/>
        <v>0.12374664245458661</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0.28718159113699976</v>
      </c>
      <c r="V898" s="27">
        <f t="shared" si="309"/>
        <v>0.28599186044287905</v>
      </c>
      <c r="W898" s="27">
        <f t="shared" si="309"/>
        <v>0.28573571340500509</v>
      </c>
      <c r="X898" s="27">
        <f t="shared" si="309"/>
        <v>0.28692115335009394</v>
      </c>
      <c r="Y898" s="27">
        <f t="shared" si="309"/>
        <v>0.28931379396681456</v>
      </c>
      <c r="Z898" s="27">
        <f t="shared" si="309"/>
        <v>0.29283913943995321</v>
      </c>
      <c r="AA898" s="27">
        <f t="shared" si="309"/>
        <v>0.2963793486667865</v>
      </c>
      <c r="AB898" s="27">
        <f t="shared" si="309"/>
        <v>0.30077328899124378</v>
      </c>
      <c r="AC898" s="27">
        <f t="shared" si="309"/>
        <v>0.30520155865966281</v>
      </c>
      <c r="AD898" s="27">
        <f t="shared" si="309"/>
        <v>0.31999251394782341</v>
      </c>
      <c r="AE898" s="27">
        <f t="shared" si="309"/>
        <v>0.33441092761177199</v>
      </c>
      <c r="AF898" s="27">
        <f t="shared" si="309"/>
        <v>0.34983102989478732</v>
      </c>
      <c r="AG898" s="27">
        <f t="shared" si="309"/>
        <v>0.36792803341204761</v>
      </c>
      <c r="AH898" s="27">
        <f t="shared" si="309"/>
        <v>0.3851009791591633</v>
      </c>
      <c r="AI898" s="27">
        <f t="shared" si="309"/>
        <v>0.40384627037304388</v>
      </c>
      <c r="AJ898" s="27">
        <f t="shared" si="309"/>
        <v>0.42431704556989436</v>
      </c>
      <c r="AK898" s="27">
        <f t="shared" si="309"/>
        <v>0.44329573305088521</v>
      </c>
      <c r="AL898" s="27">
        <f t="shared" si="309"/>
        <v>0.46240776365081737</v>
      </c>
      <c r="AM898" s="27">
        <f t="shared" si="309"/>
        <v>0.48166157816945193</v>
      </c>
      <c r="AN898" s="27">
        <f t="shared" si="309"/>
        <v>0.50230810154193706</v>
      </c>
      <c r="AO898" s="27">
        <f t="shared" si="309"/>
        <v>0.52179455341724146</v>
      </c>
      <c r="AP898" s="27">
        <f t="shared" si="309"/>
        <v>0.54179088106903728</v>
      </c>
      <c r="AQ898" s="27">
        <f t="shared" si="309"/>
        <v>0.56231623207982406</v>
      </c>
      <c r="AR898" s="27">
        <f t="shared" si="309"/>
        <v>0.58349112246435919</v>
      </c>
      <c r="AS898" s="27">
        <f t="shared" si="309"/>
        <v>0.60490975399885627</v>
      </c>
      <c r="AT898" s="27">
        <f t="shared" si="309"/>
        <v>0.60685029519453948</v>
      </c>
      <c r="AU898" s="27">
        <f t="shared" si="309"/>
        <v>0.60577955092621005</v>
      </c>
      <c r="AV898" s="27">
        <f t="shared" si="309"/>
        <v>0.60553007517556334</v>
      </c>
      <c r="AW898" s="27">
        <f t="shared" si="309"/>
        <v>0.60434286439011442</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9.1224693068876331E-2</v>
      </c>
      <c r="V899" s="27">
        <f t="shared" si="310"/>
        <v>9.1427137220171761E-2</v>
      </c>
      <c r="W899" s="27">
        <f t="shared" si="310"/>
        <v>9.1705435310414946E-2</v>
      </c>
      <c r="X899" s="27">
        <f t="shared" si="310"/>
        <v>9.2093540182020317E-2</v>
      </c>
      <c r="Y899" s="27">
        <f t="shared" si="310"/>
        <v>9.2485686200346126E-2</v>
      </c>
      <c r="Z899" s="27">
        <f t="shared" si="310"/>
        <v>9.2966410237857164E-2</v>
      </c>
      <c r="AA899" s="27">
        <f t="shared" si="310"/>
        <v>9.3460361862013952E-2</v>
      </c>
      <c r="AB899" s="27">
        <f t="shared" si="310"/>
        <v>9.4023898738528733E-2</v>
      </c>
      <c r="AC899" s="27">
        <f t="shared" si="310"/>
        <v>9.4601401550457973E-2</v>
      </c>
      <c r="AD899" s="27">
        <f t="shared" si="310"/>
        <v>9.5823519939599186E-2</v>
      </c>
      <c r="AE899" s="27">
        <f t="shared" si="310"/>
        <v>9.7034376876494993E-2</v>
      </c>
      <c r="AF899" s="27">
        <f t="shared" si="310"/>
        <v>9.8327511935823508E-2</v>
      </c>
      <c r="AG899" s="27">
        <f t="shared" si="310"/>
        <v>9.98182439681949E-2</v>
      </c>
      <c r="AH899" s="27">
        <f t="shared" si="310"/>
        <v>0.10125948320374105</v>
      </c>
      <c r="AI899" s="27">
        <f t="shared" si="310"/>
        <v>0.10275390035919864</v>
      </c>
      <c r="AJ899" s="27">
        <f t="shared" si="310"/>
        <v>0.10438104614539157</v>
      </c>
      <c r="AK899" s="27">
        <f t="shared" si="310"/>
        <v>0.10591796212300943</v>
      </c>
      <c r="AL899" s="27">
        <f t="shared" si="310"/>
        <v>0.1074767426259467</v>
      </c>
      <c r="AM899" s="27">
        <f t="shared" si="310"/>
        <v>0.10905775099937567</v>
      </c>
      <c r="AN899" s="27">
        <f t="shared" si="310"/>
        <v>0.11068406247720958</v>
      </c>
      <c r="AO899" s="27">
        <f t="shared" si="310"/>
        <v>0.11224085317626173</v>
      </c>
      <c r="AP899" s="27">
        <f t="shared" si="310"/>
        <v>0.11384474698427331</v>
      </c>
      <c r="AQ899" s="27">
        <f t="shared" si="310"/>
        <v>0.11549711132193632</v>
      </c>
      <c r="AR899" s="27">
        <f t="shared" si="310"/>
        <v>0.11720650171673304</v>
      </c>
      <c r="AS899" s="27">
        <f t="shared" si="310"/>
        <v>0.11887928243066011</v>
      </c>
      <c r="AT899" s="27">
        <f t="shared" si="310"/>
        <v>0.11917943761803694</v>
      </c>
      <c r="AU899" s="27">
        <f t="shared" si="310"/>
        <v>0.11926935856854502</v>
      </c>
      <c r="AV899" s="27">
        <f t="shared" si="310"/>
        <v>0.11942089560486674</v>
      </c>
      <c r="AW899" s="27">
        <f t="shared" si="310"/>
        <v>0.11950857967708599</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2.7547542933929418E-2</v>
      </c>
      <c r="V900" s="27">
        <f t="shared" si="311"/>
        <v>2.7608675931607179E-2</v>
      </c>
      <c r="W900" s="27">
        <f t="shared" si="311"/>
        <v>2.7692714894430721E-2</v>
      </c>
      <c r="X900" s="27">
        <f t="shared" si="311"/>
        <v>2.7809912719424706E-2</v>
      </c>
      <c r="Y900" s="27">
        <f t="shared" si="311"/>
        <v>2.792833086820427E-2</v>
      </c>
      <c r="Z900" s="27">
        <f t="shared" si="311"/>
        <v>2.8073497331551078E-2</v>
      </c>
      <c r="AA900" s="27">
        <f t="shared" si="311"/>
        <v>2.8222658190480681E-2</v>
      </c>
      <c r="AB900" s="27">
        <f t="shared" si="311"/>
        <v>2.8392832030242714E-2</v>
      </c>
      <c r="AC900" s="27">
        <f t="shared" si="311"/>
        <v>2.8567223228183759E-2</v>
      </c>
      <c r="AD900" s="27">
        <f t="shared" si="311"/>
        <v>2.8936271976528621E-2</v>
      </c>
      <c r="AE900" s="27">
        <f t="shared" si="311"/>
        <v>2.9301920051998699E-2</v>
      </c>
      <c r="AF900" s="27">
        <f t="shared" si="311"/>
        <v>2.9692414033045313E-2</v>
      </c>
      <c r="AG900" s="27">
        <f t="shared" si="311"/>
        <v>3.0142577286910468E-2</v>
      </c>
      <c r="AH900" s="27">
        <f t="shared" si="311"/>
        <v>3.0577794971767942E-2</v>
      </c>
      <c r="AI900" s="27">
        <f t="shared" si="311"/>
        <v>3.1029071039313461E-2</v>
      </c>
      <c r="AJ900" s="27">
        <f t="shared" si="311"/>
        <v>3.1520427786012169E-2</v>
      </c>
      <c r="AK900" s="27">
        <f t="shared" si="311"/>
        <v>3.198453741965384E-2</v>
      </c>
      <c r="AL900" s="27">
        <f t="shared" si="311"/>
        <v>3.2455249585238398E-2</v>
      </c>
      <c r="AM900" s="27">
        <f t="shared" si="311"/>
        <v>3.2932674003789783E-2</v>
      </c>
      <c r="AN900" s="27">
        <f t="shared" si="311"/>
        <v>3.3423778810530498E-2</v>
      </c>
      <c r="AO900" s="27">
        <f t="shared" si="311"/>
        <v>3.3893890105823124E-2</v>
      </c>
      <c r="AP900" s="27">
        <f t="shared" si="311"/>
        <v>3.437822534501437E-2</v>
      </c>
      <c r="AQ900" s="27">
        <f t="shared" si="311"/>
        <v>3.4877197454461724E-2</v>
      </c>
      <c r="AR900" s="27">
        <f t="shared" si="311"/>
        <v>3.5393389986410902E-2</v>
      </c>
      <c r="AS900" s="27">
        <f t="shared" si="311"/>
        <v>3.5898527323526004E-2</v>
      </c>
      <c r="AT900" s="27">
        <f t="shared" si="311"/>
        <v>3.5989166575168784E-2</v>
      </c>
      <c r="AU900" s="27">
        <f t="shared" si="311"/>
        <v>3.6016320420925334E-2</v>
      </c>
      <c r="AV900" s="27">
        <f t="shared" si="311"/>
        <v>3.606208076139588E-2</v>
      </c>
      <c r="AW900" s="27">
        <f t="shared" si="311"/>
        <v>3.608855912665887E-2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1.4810577805825455E-3</v>
      </c>
      <c r="V901" s="27">
        <f t="shared" si="312"/>
        <v>1.4843445166111686E-3</v>
      </c>
      <c r="W901" s="27">
        <f t="shared" si="312"/>
        <v>1.4888627620336522E-3</v>
      </c>
      <c r="X901" s="27">
        <f t="shared" si="312"/>
        <v>1.4951637505098659E-3</v>
      </c>
      <c r="Y901" s="27">
        <f t="shared" si="312"/>
        <v>1.5015303481056219E-3</v>
      </c>
      <c r="Z901" s="27">
        <f t="shared" si="312"/>
        <v>1.5093350340093742E-3</v>
      </c>
      <c r="AA901" s="27">
        <f t="shared" si="312"/>
        <v>1.5173544733911701E-3</v>
      </c>
      <c r="AB901" s="27">
        <f t="shared" si="312"/>
        <v>1.5265036483297718E-3</v>
      </c>
      <c r="AC901" s="27">
        <f t="shared" si="312"/>
        <v>1.5358795640401191E-3</v>
      </c>
      <c r="AD901" s="27">
        <f t="shared" si="312"/>
        <v>1.5557209895153907E-3</v>
      </c>
      <c r="AE901" s="27">
        <f t="shared" si="312"/>
        <v>1.5753795822410226E-3</v>
      </c>
      <c r="AF901" s="27">
        <f t="shared" si="312"/>
        <v>1.5963739827320892E-3</v>
      </c>
      <c r="AG901" s="27">
        <f t="shared" si="312"/>
        <v>1.6205764239904036E-3</v>
      </c>
      <c r="AH901" s="27">
        <f t="shared" si="312"/>
        <v>1.6439753361892626E-3</v>
      </c>
      <c r="AI901" s="27">
        <f t="shared" si="312"/>
        <v>1.6682376064262856E-3</v>
      </c>
      <c r="AJ901" s="27">
        <f t="shared" si="312"/>
        <v>1.6946547621953219E-3</v>
      </c>
      <c r="AK901" s="27">
        <f t="shared" si="312"/>
        <v>1.7196070124049668E-3</v>
      </c>
      <c r="AL901" s="27">
        <f t="shared" si="312"/>
        <v>1.7449142391484155E-3</v>
      </c>
      <c r="AM901" s="27">
        <f t="shared" si="312"/>
        <v>1.7705823414336729E-3</v>
      </c>
      <c r="AN901" s="27">
        <f t="shared" si="312"/>
        <v>1.7969859519788799E-3</v>
      </c>
      <c r="AO901" s="27">
        <f t="shared" si="312"/>
        <v>1.8222608737133803E-3</v>
      </c>
      <c r="AP901" s="27">
        <f t="shared" si="312"/>
        <v>1.8483005272728642E-3</v>
      </c>
      <c r="AQ901" s="27">
        <f t="shared" si="312"/>
        <v>1.8751271131053333E-3</v>
      </c>
      <c r="AR901" s="27">
        <f t="shared" si="312"/>
        <v>1.9028795325336482E-3</v>
      </c>
      <c r="AS901" s="27">
        <f t="shared" si="312"/>
        <v>1.9300375838049151E-3</v>
      </c>
      <c r="AT901" s="27">
        <f t="shared" si="312"/>
        <v>1.9349106851625822E-3</v>
      </c>
      <c r="AU901" s="27">
        <f t="shared" si="312"/>
        <v>1.936370576326993E-3</v>
      </c>
      <c r="AV901" s="27">
        <f t="shared" si="312"/>
        <v>1.938830821455154E-3</v>
      </c>
      <c r="AW901" s="27">
        <f t="shared" si="312"/>
        <v>1.9402543962902643E-3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2.4633671489946524E-2</v>
      </c>
      <c r="V902" s="27">
        <f t="shared" si="313"/>
        <v>2.4365027086702309E-2</v>
      </c>
      <c r="W902" s="27">
        <f t="shared" si="313"/>
        <v>2.4151507088992562E-2</v>
      </c>
      <c r="X902" s="27">
        <f t="shared" si="313"/>
        <v>2.4018069500667212E-2</v>
      </c>
      <c r="Y902" s="27">
        <f t="shared" si="313"/>
        <v>2.3927390419415273E-2</v>
      </c>
      <c r="Z902" s="27">
        <f t="shared" si="313"/>
        <v>2.3895707380109411E-2</v>
      </c>
      <c r="AA902" s="27">
        <f t="shared" si="313"/>
        <v>2.3863423102948804E-2</v>
      </c>
      <c r="AB902" s="27">
        <f t="shared" si="313"/>
        <v>2.3872929907996721E-2</v>
      </c>
      <c r="AC902" s="27">
        <f t="shared" si="313"/>
        <v>2.3881499631390905E-2</v>
      </c>
      <c r="AD902" s="27">
        <f t="shared" si="313"/>
        <v>2.4179464224355917E-2</v>
      </c>
      <c r="AE902" s="27">
        <f t="shared" si="313"/>
        <v>2.4433220526988073E-2</v>
      </c>
      <c r="AF902" s="27">
        <f t="shared" si="313"/>
        <v>2.4708839476153585E-2</v>
      </c>
      <c r="AG902" s="27">
        <f t="shared" si="313"/>
        <v>2.5080926708292164E-2</v>
      </c>
      <c r="AH902" s="27">
        <f t="shared" si="313"/>
        <v>2.5378952929263728E-2</v>
      </c>
      <c r="AI902" s="27">
        <f t="shared" si="313"/>
        <v>2.5702512907554421E-2</v>
      </c>
      <c r="AJ902" s="27">
        <f t="shared" si="313"/>
        <v>2.6068303315697563E-2</v>
      </c>
      <c r="AK902" s="27">
        <f t="shared" si="313"/>
        <v>2.6335276489230681E-2</v>
      </c>
      <c r="AL902" s="27">
        <f t="shared" si="313"/>
        <v>2.6575241501090256E-2</v>
      </c>
      <c r="AM902" s="27">
        <f t="shared" si="313"/>
        <v>2.6788379940853695E-2</v>
      </c>
      <c r="AN902" s="27">
        <f t="shared" si="313"/>
        <v>2.7150473065143805E-2</v>
      </c>
      <c r="AO902" s="27">
        <f t="shared" si="313"/>
        <v>2.7440519110415333E-2</v>
      </c>
      <c r="AP902" s="27">
        <f t="shared" si="313"/>
        <v>2.7725214705034137E-2</v>
      </c>
      <c r="AQ902" s="27">
        <f t="shared" si="313"/>
        <v>2.8004352638498081E-2</v>
      </c>
      <c r="AR902" s="27">
        <f t="shared" si="313"/>
        <v>2.8281427126705942E-2</v>
      </c>
      <c r="AS902" s="27">
        <f t="shared" si="313"/>
        <v>2.8530159813927258E-2</v>
      </c>
      <c r="AT902" s="27">
        <f t="shared" si="313"/>
        <v>2.8060528167268207E-2</v>
      </c>
      <c r="AU902" s="27">
        <f t="shared" si="313"/>
        <v>2.7486707349969774E-2</v>
      </c>
      <c r="AV902" s="27">
        <f t="shared" si="313"/>
        <v>2.6945677036939158E-2</v>
      </c>
      <c r="AW902" s="27">
        <f t="shared" si="313"/>
        <v>2.6376807637252024E-2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3.2700419791337525E-2</v>
      </c>
      <c r="V903" s="27">
        <f t="shared" si="314"/>
        <v>3.2343802842692081E-2</v>
      </c>
      <c r="W903" s="27">
        <f t="shared" si="314"/>
        <v>3.2060361798923846E-2</v>
      </c>
      <c r="X903" s="27">
        <f t="shared" si="314"/>
        <v>3.1883227620774092E-2</v>
      </c>
      <c r="Y903" s="27">
        <f t="shared" si="314"/>
        <v>3.176285400840205E-2</v>
      </c>
      <c r="Z903" s="27">
        <f t="shared" si="314"/>
        <v>3.1720795775791857E-2</v>
      </c>
      <c r="AA903" s="27">
        <f t="shared" si="314"/>
        <v>3.1677939418945388E-2</v>
      </c>
      <c r="AB903" s="27">
        <f t="shared" si="314"/>
        <v>3.169055940196612E-2</v>
      </c>
      <c r="AC903" s="27">
        <f t="shared" si="314"/>
        <v>3.1701935438729449E-2</v>
      </c>
      <c r="AD903" s="27">
        <f t="shared" si="314"/>
        <v>3.2097474011892911E-2</v>
      </c>
      <c r="AE903" s="27">
        <f t="shared" si="314"/>
        <v>3.2434327477855372E-2</v>
      </c>
      <c r="AF903" s="27">
        <f t="shared" si="314"/>
        <v>3.2800202915621031E-2</v>
      </c>
      <c r="AG903" s="27">
        <f t="shared" si="314"/>
        <v>3.3294136947943177E-2</v>
      </c>
      <c r="AH903" s="27">
        <f t="shared" si="314"/>
        <v>3.3689757330336183E-2</v>
      </c>
      <c r="AI903" s="27">
        <f t="shared" si="314"/>
        <v>3.4119272967990902E-2</v>
      </c>
      <c r="AJ903" s="27">
        <f t="shared" si="314"/>
        <v>3.4604848165614509E-2</v>
      </c>
      <c r="AK903" s="27">
        <f t="shared" si="314"/>
        <v>3.4959246609675983E-2</v>
      </c>
      <c r="AL903" s="27">
        <f t="shared" si="314"/>
        <v>3.5277792573327561E-2</v>
      </c>
      <c r="AM903" s="27">
        <f t="shared" si="314"/>
        <v>3.5560727110989954E-2</v>
      </c>
      <c r="AN903" s="27">
        <f t="shared" si="314"/>
        <v>3.6041394281236011E-2</v>
      </c>
      <c r="AO903" s="27">
        <f t="shared" si="314"/>
        <v>3.6426421232783494E-2</v>
      </c>
      <c r="AP903" s="27">
        <f t="shared" si="314"/>
        <v>3.6804345630313047E-2</v>
      </c>
      <c r="AQ903" s="27">
        <f t="shared" si="314"/>
        <v>3.7174892408436751E-2</v>
      </c>
      <c r="AR903" s="27">
        <f t="shared" si="314"/>
        <v>3.754270002824546E-2</v>
      </c>
      <c r="AS903" s="27">
        <f t="shared" si="314"/>
        <v>3.7872884803636493E-2</v>
      </c>
      <c r="AT903" s="27">
        <f t="shared" si="314"/>
        <v>3.7249463646164473E-2</v>
      </c>
      <c r="AU903" s="27">
        <f t="shared" si="314"/>
        <v>3.6487734659954481E-2</v>
      </c>
      <c r="AV903" s="27">
        <f t="shared" si="314"/>
        <v>3.5769534031064865E-2</v>
      </c>
      <c r="AW903" s="27">
        <f t="shared" si="314"/>
        <v>3.5014377895130865E-2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4.9456520774651472E-2</v>
      </c>
      <c r="V904" s="27">
        <f t="shared" si="315"/>
        <v>5.0064758263725105E-2</v>
      </c>
      <c r="W904" s="27">
        <f t="shared" si="315"/>
        <v>5.0776537106188235E-2</v>
      </c>
      <c r="X904" s="27">
        <f t="shared" si="315"/>
        <v>5.165391411386238E-2</v>
      </c>
      <c r="Y904" s="27">
        <f t="shared" si="315"/>
        <v>5.2626973423404805E-2</v>
      </c>
      <c r="Z904" s="27">
        <f t="shared" si="315"/>
        <v>5.3739130403834448E-2</v>
      </c>
      <c r="AA904" s="27">
        <f t="shared" si="315"/>
        <v>5.4862851354762619E-2</v>
      </c>
      <c r="AB904" s="27">
        <f t="shared" si="315"/>
        <v>5.6098374974611016E-2</v>
      </c>
      <c r="AC904" s="27">
        <f t="shared" si="315"/>
        <v>5.7350261072175696E-2</v>
      </c>
      <c r="AD904" s="27">
        <f t="shared" si="315"/>
        <v>5.9991428094380586E-2</v>
      </c>
      <c r="AE904" s="27">
        <f t="shared" si="315"/>
        <v>6.263523157153203E-2</v>
      </c>
      <c r="AF904" s="27">
        <f t="shared" si="315"/>
        <v>6.5451775691481029E-2</v>
      </c>
      <c r="AG904" s="27">
        <f t="shared" si="315"/>
        <v>6.8657545148642238E-2</v>
      </c>
      <c r="AH904" s="27">
        <f t="shared" si="315"/>
        <v>7.1803771140061742E-2</v>
      </c>
      <c r="AI904" s="27">
        <f t="shared" si="315"/>
        <v>7.516921262876719E-2</v>
      </c>
      <c r="AJ904" s="27">
        <f t="shared" si="315"/>
        <v>7.88204332166456E-2</v>
      </c>
      <c r="AK904" s="27">
        <f t="shared" si="315"/>
        <v>8.2338926000358525E-2</v>
      </c>
      <c r="AL904" s="27">
        <f t="shared" si="315"/>
        <v>8.593585436851793E-2</v>
      </c>
      <c r="AM904" s="27">
        <f t="shared" si="315"/>
        <v>8.9613044432705291E-2</v>
      </c>
      <c r="AN904" s="27">
        <f t="shared" si="315"/>
        <v>9.338695558893903E-2</v>
      </c>
      <c r="AO904" s="27">
        <f t="shared" si="315"/>
        <v>9.7056889750867195E-2</v>
      </c>
      <c r="AP904" s="27">
        <f t="shared" si="315"/>
        <v>0.10085112974942392</v>
      </c>
      <c r="AQ904" s="27">
        <f t="shared" si="315"/>
        <v>0.10477439328911117</v>
      </c>
      <c r="AR904" s="27">
        <f t="shared" si="315"/>
        <v>0.10884590609105239</v>
      </c>
      <c r="AS904" s="27">
        <f t="shared" si="315"/>
        <v>0.11296893210109864</v>
      </c>
      <c r="AT904" s="27">
        <f t="shared" si="315"/>
        <v>0.11433077379884474</v>
      </c>
      <c r="AU904" s="27">
        <f t="shared" si="315"/>
        <v>0.1152594660040986</v>
      </c>
      <c r="AV904" s="27">
        <f t="shared" si="315"/>
        <v>0.11630796140957657</v>
      </c>
      <c r="AW904" s="27">
        <f t="shared" si="315"/>
        <v>0.11721813941454919</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4.4975827956602842E-3</v>
      </c>
      <c r="V905" s="27">
        <f t="shared" si="316"/>
        <v>4.5057737747951961E-3</v>
      </c>
      <c r="W905" s="27">
        <f t="shared" si="316"/>
        <v>4.5150037198575192E-3</v>
      </c>
      <c r="X905" s="27">
        <f t="shared" si="316"/>
        <v>4.5252523997449971E-3</v>
      </c>
      <c r="Y905" s="27">
        <f t="shared" si="316"/>
        <v>4.5314483437561949E-3</v>
      </c>
      <c r="Z905" s="27">
        <f t="shared" si="316"/>
        <v>4.5385030314836049E-3</v>
      </c>
      <c r="AA905" s="27">
        <f t="shared" si="316"/>
        <v>4.5463088539251587E-3</v>
      </c>
      <c r="AB905" s="27">
        <f t="shared" si="316"/>
        <v>4.5548827082538563E-3</v>
      </c>
      <c r="AC905" s="27">
        <f t="shared" si="316"/>
        <v>4.5641424655191894E-3</v>
      </c>
      <c r="AD905" s="27">
        <f t="shared" si="316"/>
        <v>4.5706608379142474E-3</v>
      </c>
      <c r="AE905" s="27">
        <f t="shared" si="316"/>
        <v>4.5777507699925751E-3</v>
      </c>
      <c r="AF905" s="27">
        <f t="shared" si="316"/>
        <v>4.5854731181472512E-3</v>
      </c>
      <c r="AG905" s="27">
        <f t="shared" si="316"/>
        <v>4.5939107505032781E-3</v>
      </c>
      <c r="AH905" s="27">
        <f t="shared" si="316"/>
        <v>4.6028172283511803E-3</v>
      </c>
      <c r="AI905" s="27">
        <f t="shared" si="316"/>
        <v>4.6085131530984834E-3</v>
      </c>
      <c r="AJ905" s="27">
        <f t="shared" si="316"/>
        <v>4.614778884894589E-3</v>
      </c>
      <c r="AK905" s="27">
        <f t="shared" si="316"/>
        <v>4.6213937830497419E-3</v>
      </c>
      <c r="AL905" s="27">
        <f t="shared" si="316"/>
        <v>4.6284446065811705E-3</v>
      </c>
      <c r="AM905" s="27">
        <f t="shared" si="316"/>
        <v>4.6359172216452705E-3</v>
      </c>
      <c r="AN905" s="27">
        <f t="shared" si="316"/>
        <v>4.6403231235729444E-3</v>
      </c>
      <c r="AO905" s="27">
        <f t="shared" si="316"/>
        <v>4.6450192725594553E-3</v>
      </c>
      <c r="AP905" s="27">
        <f t="shared" si="316"/>
        <v>4.6500998001501679E-3</v>
      </c>
      <c r="AQ905" s="27">
        <f t="shared" si="316"/>
        <v>4.6555544595046029E-3</v>
      </c>
      <c r="AR905" s="27">
        <f t="shared" si="316"/>
        <v>4.6613803315500588E-3</v>
      </c>
      <c r="AS905" s="27">
        <f t="shared" si="316"/>
        <v>4.6639511817753955E-3</v>
      </c>
      <c r="AT905" s="27">
        <f t="shared" si="316"/>
        <v>4.665553673665431E-3</v>
      </c>
      <c r="AU905" s="27">
        <f t="shared" si="316"/>
        <v>4.6672387664962196E-3</v>
      </c>
      <c r="AV905" s="27">
        <f t="shared" si="316"/>
        <v>4.669245533425897E-3</v>
      </c>
      <c r="AW905" s="27">
        <f t="shared" si="316"/>
        <v>4.6714513022351779E-3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3.7411794251447964E-3</v>
      </c>
      <c r="V906" s="27">
        <f t="shared" si="317"/>
        <v>3.74799284559831E-3</v>
      </c>
      <c r="W906" s="27">
        <f t="shared" si="317"/>
        <v>3.7556704987136021E-3</v>
      </c>
      <c r="X906" s="27">
        <f t="shared" si="317"/>
        <v>3.7641955558547231E-3</v>
      </c>
      <c r="Y906" s="27">
        <f t="shared" si="317"/>
        <v>3.7693494661454711E-3</v>
      </c>
      <c r="Z906" s="27">
        <f t="shared" si="317"/>
        <v>3.7752176966541059E-3</v>
      </c>
      <c r="AA906" s="27">
        <f t="shared" si="317"/>
        <v>3.7817107360580394E-3</v>
      </c>
      <c r="AB906" s="27">
        <f t="shared" si="317"/>
        <v>3.7888426397641064E-3</v>
      </c>
      <c r="AC906" s="27">
        <f t="shared" si="317"/>
        <v>3.796545091266795E-3</v>
      </c>
      <c r="AD906" s="27">
        <f t="shared" si="317"/>
        <v>3.8019672039432662E-3</v>
      </c>
      <c r="AE906" s="27">
        <f t="shared" si="317"/>
        <v>3.8078647514086963E-3</v>
      </c>
      <c r="AF906" s="27">
        <f t="shared" si="317"/>
        <v>3.8142883552293883E-3</v>
      </c>
      <c r="AG906" s="27">
        <f t="shared" si="317"/>
        <v>3.8213069467709958E-3</v>
      </c>
      <c r="AH906" s="27">
        <f t="shared" si="317"/>
        <v>3.8287155333805033E-3</v>
      </c>
      <c r="AI906" s="27">
        <f t="shared" si="317"/>
        <v>3.833453517635589E-3</v>
      </c>
      <c r="AJ906" s="27">
        <f t="shared" si="317"/>
        <v>3.8386654788031931E-3</v>
      </c>
      <c r="AK906" s="27">
        <f t="shared" si="317"/>
        <v>3.8441678835396589E-3</v>
      </c>
      <c r="AL906" s="27">
        <f t="shared" si="317"/>
        <v>3.8500328997327039E-3</v>
      </c>
      <c r="AM906" s="27">
        <f t="shared" si="317"/>
        <v>3.8562487705682139E-3</v>
      </c>
      <c r="AN906" s="27">
        <f t="shared" si="317"/>
        <v>3.8599136880116294E-3</v>
      </c>
      <c r="AO906" s="27">
        <f t="shared" si="317"/>
        <v>3.8638200387702401E-3</v>
      </c>
      <c r="AP906" s="27">
        <f t="shared" si="317"/>
        <v>3.8680461233482942E-3</v>
      </c>
      <c r="AQ906" s="27">
        <f t="shared" si="317"/>
        <v>3.8725834182187025E-3</v>
      </c>
      <c r="AR906" s="27">
        <f t="shared" si="317"/>
        <v>3.8774294952383446E-3</v>
      </c>
      <c r="AS906" s="27">
        <f t="shared" si="317"/>
        <v>3.8795679799322642E-3</v>
      </c>
      <c r="AT906" s="27">
        <f t="shared" si="317"/>
        <v>3.8809009647733095E-3</v>
      </c>
      <c r="AU906" s="27">
        <f t="shared" si="317"/>
        <v>3.8823026587308041E-3</v>
      </c>
      <c r="AV906" s="27">
        <f t="shared" si="317"/>
        <v>3.8839719276446776E-3</v>
      </c>
      <c r="AW906" s="27">
        <f t="shared" si="317"/>
        <v>3.8858067303066471E-3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5.6884084624296007E-4</v>
      </c>
      <c r="V907" s="27">
        <f t="shared" si="318"/>
        <v>5.7065371743942066E-4</v>
      </c>
      <c r="W907" s="27">
        <f t="shared" si="318"/>
        <v>5.726233800400762E-4</v>
      </c>
      <c r="X907" s="27">
        <f t="shared" si="318"/>
        <v>5.7474775931372021E-4</v>
      </c>
      <c r="Y907" s="27">
        <f t="shared" si="318"/>
        <v>5.7607065649996315E-4</v>
      </c>
      <c r="Z907" s="27">
        <f t="shared" si="318"/>
        <v>5.7752517985343473E-4</v>
      </c>
      <c r="AA907" s="27">
        <f t="shared" si="318"/>
        <v>5.7909220016040346E-4</v>
      </c>
      <c r="AB907" s="27">
        <f t="shared" si="318"/>
        <v>5.8077594554982394E-4</v>
      </c>
      <c r="AC907" s="27">
        <f t="shared" si="318"/>
        <v>5.8256192426338197E-4</v>
      </c>
      <c r="AD907" s="27">
        <f t="shared" si="318"/>
        <v>5.8381071917188495E-4</v>
      </c>
      <c r="AE907" s="27">
        <f t="shared" si="318"/>
        <v>5.8514460541407023E-4</v>
      </c>
      <c r="AF907" s="27">
        <f t="shared" si="318"/>
        <v>5.8657557759599186E-4</v>
      </c>
      <c r="AG907" s="27">
        <f t="shared" si="318"/>
        <v>5.8811953721823584E-4</v>
      </c>
      <c r="AH907" s="27">
        <f t="shared" si="318"/>
        <v>5.897311564805718E-4</v>
      </c>
      <c r="AI907" s="27">
        <f t="shared" si="318"/>
        <v>5.9073034928829949E-4</v>
      </c>
      <c r="AJ907" s="27">
        <f t="shared" si="318"/>
        <v>5.918194068301047E-4</v>
      </c>
      <c r="AK907" s="27">
        <f t="shared" si="318"/>
        <v>5.9295791292002199E-4</v>
      </c>
      <c r="AL907" s="27">
        <f t="shared" si="318"/>
        <v>5.9416225091792985E-4</v>
      </c>
      <c r="AM907" s="27">
        <f t="shared" si="318"/>
        <v>5.9543011493185135E-4</v>
      </c>
      <c r="AN907" s="27">
        <f t="shared" si="318"/>
        <v>5.9612229646346937E-4</v>
      </c>
      <c r="AO907" s="27">
        <f t="shared" si="318"/>
        <v>5.9685665015716974E-4</v>
      </c>
      <c r="AP907" s="27">
        <f t="shared" si="318"/>
        <v>5.9765063980784887E-4</v>
      </c>
      <c r="AQ907" s="27">
        <f t="shared" si="318"/>
        <v>5.9850254719177041E-4</v>
      </c>
      <c r="AR907" s="27">
        <f t="shared" si="318"/>
        <v>5.9941197572540954E-4</v>
      </c>
      <c r="AS907" s="27">
        <f t="shared" si="318"/>
        <v>5.9971994237368524E-4</v>
      </c>
      <c r="AT907" s="27">
        <f t="shared" si="318"/>
        <v>5.9984471312396026E-4</v>
      </c>
      <c r="AU907" s="27">
        <f t="shared" si="318"/>
        <v>5.9997789820141669E-4</v>
      </c>
      <c r="AV907" s="27">
        <f t="shared" si="318"/>
        <v>6.001629931926168E-4</v>
      </c>
      <c r="AW907" s="27">
        <f t="shared" si="318"/>
        <v>6.0037787263140412E-4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7.015097761250387E-3</v>
      </c>
      <c r="V908" s="27">
        <f t="shared" si="319"/>
        <v>7.0374545746819872E-3</v>
      </c>
      <c r="W908" s="27">
        <f t="shared" si="319"/>
        <v>7.0617449817291199E-3</v>
      </c>
      <c r="X908" s="27">
        <f t="shared" si="319"/>
        <v>7.0879433962505378E-3</v>
      </c>
      <c r="Y908" s="27">
        <f t="shared" si="319"/>
        <v>7.1042577188785141E-3</v>
      </c>
      <c r="Z908" s="27">
        <f t="shared" si="319"/>
        <v>7.1221952906756463E-3</v>
      </c>
      <c r="AA908" s="27">
        <f t="shared" si="319"/>
        <v>7.1415202050517058E-3</v>
      </c>
      <c r="AB908" s="27">
        <f t="shared" si="319"/>
        <v>7.1622846044260653E-3</v>
      </c>
      <c r="AC908" s="27">
        <f t="shared" si="319"/>
        <v>7.1843097725515122E-3</v>
      </c>
      <c r="AD908" s="27">
        <f t="shared" si="319"/>
        <v>7.1997102460315031E-3</v>
      </c>
      <c r="AE908" s="27">
        <f t="shared" si="319"/>
        <v>7.216160088642347E-3</v>
      </c>
      <c r="AF908" s="27">
        <f t="shared" si="319"/>
        <v>7.233807221080378E-3</v>
      </c>
      <c r="AG908" s="27">
        <f t="shared" si="319"/>
        <v>7.2528477449123087E-3</v>
      </c>
      <c r="AH908" s="27">
        <f t="shared" si="319"/>
        <v>7.2727226655581638E-3</v>
      </c>
      <c r="AI908" s="27">
        <f t="shared" si="319"/>
        <v>7.2850449790397703E-3</v>
      </c>
      <c r="AJ908" s="27">
        <f t="shared" si="319"/>
        <v>7.2984755285051437E-3</v>
      </c>
      <c r="AK908" s="27">
        <f t="shared" si="319"/>
        <v>7.3125158907177013E-3</v>
      </c>
      <c r="AL908" s="27">
        <f t="shared" si="319"/>
        <v>7.3273681096620892E-3</v>
      </c>
      <c r="AM908" s="27">
        <f t="shared" si="319"/>
        <v>7.3430037484604888E-3</v>
      </c>
      <c r="AN908" s="27">
        <f t="shared" si="319"/>
        <v>7.3515399166082258E-3</v>
      </c>
      <c r="AO908" s="27">
        <f t="shared" si="319"/>
        <v>7.360596163160614E-3</v>
      </c>
      <c r="AP908" s="27">
        <f t="shared" si="319"/>
        <v>7.3703878563164803E-3</v>
      </c>
      <c r="AQ908" s="27">
        <f t="shared" si="319"/>
        <v>7.3808938064802432E-3</v>
      </c>
      <c r="AR908" s="27">
        <f t="shared" si="319"/>
        <v>7.3921091228775875E-3</v>
      </c>
      <c r="AS908" s="27">
        <f t="shared" si="319"/>
        <v>7.3959070501170426E-3</v>
      </c>
      <c r="AT908" s="27">
        <f t="shared" si="319"/>
        <v>7.3974457564471244E-3</v>
      </c>
      <c r="AU908" s="27">
        <f t="shared" si="319"/>
        <v>7.3990882305149872E-3</v>
      </c>
      <c r="AV908" s="27">
        <f t="shared" si="319"/>
        <v>7.4013708715506363E-3</v>
      </c>
      <c r="AW908" s="27">
        <f t="shared" si="319"/>
        <v>7.4040208223759528E-3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2.2487183455572303E-2</v>
      </c>
      <c r="V911" s="27">
        <f t="shared" si="322"/>
        <v>2.2154581560469094E-2</v>
      </c>
      <c r="W911" s="27">
        <f t="shared" si="322"/>
        <v>2.1877989211325395E-2</v>
      </c>
      <c r="X911" s="27">
        <f t="shared" si="322"/>
        <v>2.1680208684795945E-2</v>
      </c>
      <c r="Y911" s="27">
        <f t="shared" si="322"/>
        <v>2.1533608297230368E-2</v>
      </c>
      <c r="Z911" s="27">
        <f t="shared" si="322"/>
        <v>2.1445020207221603E-2</v>
      </c>
      <c r="AA911" s="27">
        <f t="shared" si="322"/>
        <v>2.135858606968493E-2</v>
      </c>
      <c r="AB911" s="27">
        <f t="shared" si="322"/>
        <v>2.1313579138679092E-2</v>
      </c>
      <c r="AC911" s="27">
        <f t="shared" si="322"/>
        <v>2.1270054142298808E-2</v>
      </c>
      <c r="AD911" s="27">
        <f t="shared" si="322"/>
        <v>2.1693141373135032E-2</v>
      </c>
      <c r="AE911" s="27">
        <f t="shared" si="322"/>
        <v>2.2086950403441073E-2</v>
      </c>
      <c r="AF911" s="27">
        <f t="shared" si="322"/>
        <v>2.2513822978718467E-2</v>
      </c>
      <c r="AG911" s="27">
        <f t="shared" si="322"/>
        <v>2.30463066489437E-2</v>
      </c>
      <c r="AH911" s="27">
        <f t="shared" si="322"/>
        <v>2.3522613237666998E-2</v>
      </c>
      <c r="AI911" s="27">
        <f t="shared" si="322"/>
        <v>2.4043785845838061E-2</v>
      </c>
      <c r="AJ911" s="27">
        <f t="shared" si="322"/>
        <v>2.4622504856181275E-2</v>
      </c>
      <c r="AK911" s="27">
        <f t="shared" si="322"/>
        <v>2.5120724348681678E-2</v>
      </c>
      <c r="AL911" s="27">
        <f t="shared" si="322"/>
        <v>2.5608542562140579E-2</v>
      </c>
      <c r="AM911" s="27">
        <f t="shared" si="322"/>
        <v>2.6086239225509292E-2</v>
      </c>
      <c r="AN911" s="27">
        <f t="shared" si="322"/>
        <v>2.6597168306843191E-2</v>
      </c>
      <c r="AO911" s="27">
        <f t="shared" si="322"/>
        <v>2.7044621925631961E-2</v>
      </c>
      <c r="AP911" s="27">
        <f t="shared" si="322"/>
        <v>2.749647551100599E-2</v>
      </c>
      <c r="AQ911" s="27">
        <f t="shared" si="322"/>
        <v>2.795283491755331E-2</v>
      </c>
      <c r="AR911" s="27">
        <f t="shared" si="322"/>
        <v>2.8417681637383851E-2</v>
      </c>
      <c r="AS911" s="27">
        <f t="shared" si="322"/>
        <v>2.8867971555461541E-2</v>
      </c>
      <c r="AT911" s="27">
        <f t="shared" si="322"/>
        <v>2.8570411780633499E-2</v>
      </c>
      <c r="AU911" s="27">
        <f t="shared" si="322"/>
        <v>2.8163279661196652E-2</v>
      </c>
      <c r="AV911" s="27">
        <f t="shared" si="322"/>
        <v>2.7790899925819724E-2</v>
      </c>
      <c r="AW911" s="27">
        <f t="shared" si="322"/>
        <v>2.7388467979180542E-2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3.3608203334298862E-3</v>
      </c>
      <c r="V912" s="27">
        <f t="shared" si="323"/>
        <v>3.3111113418966133E-3</v>
      </c>
      <c r="W912" s="27">
        <f t="shared" si="323"/>
        <v>3.2697732528953896E-3</v>
      </c>
      <c r="X912" s="27">
        <f t="shared" si="323"/>
        <v>3.2402139789903285E-3</v>
      </c>
      <c r="Y912" s="27">
        <f t="shared" si="323"/>
        <v>3.2183038289534198E-3</v>
      </c>
      <c r="Z912" s="27">
        <f t="shared" si="323"/>
        <v>3.2050639025398074E-3</v>
      </c>
      <c r="AA912" s="27">
        <f t="shared" si="323"/>
        <v>3.1921458949329576E-3</v>
      </c>
      <c r="AB912" s="27">
        <f t="shared" si="323"/>
        <v>3.1854193874017432E-3</v>
      </c>
      <c r="AC912" s="27">
        <f t="shared" si="323"/>
        <v>3.1789143622999406E-3</v>
      </c>
      <c r="AD912" s="27">
        <f t="shared" si="323"/>
        <v>3.2421468329656509E-3</v>
      </c>
      <c r="AE912" s="27">
        <f t="shared" si="323"/>
        <v>3.3010035323453551E-3</v>
      </c>
      <c r="AF912" s="27">
        <f t="shared" si="323"/>
        <v>3.3648017413834153E-3</v>
      </c>
      <c r="AG912" s="27">
        <f t="shared" si="323"/>
        <v>3.4443840487741123E-3</v>
      </c>
      <c r="AH912" s="27">
        <f t="shared" si="323"/>
        <v>3.5155704146207097E-3</v>
      </c>
      <c r="AI912" s="27">
        <f t="shared" si="323"/>
        <v>3.5934622280720707E-3</v>
      </c>
      <c r="AJ912" s="27">
        <f t="shared" si="323"/>
        <v>3.6799546347866144E-3</v>
      </c>
      <c r="AK912" s="27">
        <f t="shared" si="323"/>
        <v>3.7544159920399399E-3</v>
      </c>
      <c r="AL912" s="27">
        <f t="shared" si="323"/>
        <v>3.8273228269065296E-3</v>
      </c>
      <c r="AM912" s="27">
        <f t="shared" si="323"/>
        <v>3.8987169462560275E-3</v>
      </c>
      <c r="AN912" s="27">
        <f t="shared" si="323"/>
        <v>3.9750778141646364E-3</v>
      </c>
      <c r="AO912" s="27">
        <f t="shared" si="323"/>
        <v>4.041951961532321E-3</v>
      </c>
      <c r="AP912" s="27">
        <f t="shared" si="323"/>
        <v>4.1094837055792588E-3</v>
      </c>
      <c r="AQ912" s="27">
        <f t="shared" si="323"/>
        <v>4.1776888667950426E-3</v>
      </c>
      <c r="AR912" s="27">
        <f t="shared" si="323"/>
        <v>4.2471624987872932E-3</v>
      </c>
      <c r="AS912" s="27">
        <f t="shared" si="323"/>
        <v>4.314460545054577E-3</v>
      </c>
      <c r="AT912" s="27">
        <f t="shared" si="323"/>
        <v>4.2699887710047632E-3</v>
      </c>
      <c r="AU912" s="27">
        <f t="shared" si="323"/>
        <v>4.2091408703284032E-3</v>
      </c>
      <c r="AV912" s="27">
        <f t="shared" si="323"/>
        <v>4.1534868846309671E-3</v>
      </c>
      <c r="AW912" s="27">
        <f t="shared" si="323"/>
        <v>4.0933414479310424E-3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1.8765519536207264E-2</v>
      </c>
      <c r="V913" s="27">
        <f t="shared" si="324"/>
        <v>1.8950175081812459E-2</v>
      </c>
      <c r="W913" s="27">
        <f t="shared" si="324"/>
        <v>1.9156592260013292E-2</v>
      </c>
      <c r="X913" s="27">
        <f t="shared" si="324"/>
        <v>1.9397353354274095E-2</v>
      </c>
      <c r="Y913" s="27">
        <f t="shared" si="324"/>
        <v>1.964498919308031E-2</v>
      </c>
      <c r="Z913" s="27">
        <f t="shared" si="324"/>
        <v>1.9920858247136988E-2</v>
      </c>
      <c r="AA913" s="27">
        <f t="shared" si="324"/>
        <v>2.0198786898834472E-2</v>
      </c>
      <c r="AB913" s="27">
        <f t="shared" si="324"/>
        <v>2.0499127446273722E-2</v>
      </c>
      <c r="AC913" s="27">
        <f t="shared" si="324"/>
        <v>2.0802388548945443E-2</v>
      </c>
      <c r="AD913" s="27">
        <f t="shared" si="324"/>
        <v>2.1343505542830189E-2</v>
      </c>
      <c r="AE913" s="27">
        <f t="shared" si="324"/>
        <v>2.1880842477738319E-2</v>
      </c>
      <c r="AF913" s="27">
        <f t="shared" si="324"/>
        <v>2.2448390082741566E-2</v>
      </c>
      <c r="AG913" s="27">
        <f t="shared" si="324"/>
        <v>2.3088641480204987E-2</v>
      </c>
      <c r="AH913" s="27">
        <f t="shared" si="324"/>
        <v>2.3711928463237986E-2</v>
      </c>
      <c r="AI913" s="27">
        <f t="shared" si="324"/>
        <v>2.4362968526107486E-2</v>
      </c>
      <c r="AJ913" s="27">
        <f t="shared" si="324"/>
        <v>2.5064330183247101E-2</v>
      </c>
      <c r="AK913" s="27">
        <f t="shared" si="324"/>
        <v>2.5733915334529237E-2</v>
      </c>
      <c r="AL913" s="27">
        <f t="shared" si="324"/>
        <v>2.6413051364701116E-2</v>
      </c>
      <c r="AM913" s="27">
        <f t="shared" si="324"/>
        <v>2.7101957060703182E-2</v>
      </c>
      <c r="AN913" s="27">
        <f t="shared" si="324"/>
        <v>2.7816149386489145E-2</v>
      </c>
      <c r="AO913" s="27">
        <f t="shared" si="324"/>
        <v>2.8505925751428362E-2</v>
      </c>
      <c r="AP913" s="27">
        <f t="shared" si="324"/>
        <v>2.9215006371845431E-2</v>
      </c>
      <c r="AQ913" s="27">
        <f t="shared" si="324"/>
        <v>2.9944078405134435E-2</v>
      </c>
      <c r="AR913" s="27">
        <f t="shared" si="324"/>
        <v>3.0696559698065753E-2</v>
      </c>
      <c r="AS913" s="27">
        <f t="shared" si="324"/>
        <v>3.1443952385714374E-2</v>
      </c>
      <c r="AT913" s="27">
        <f t="shared" si="324"/>
        <v>3.1668649871275122E-2</v>
      </c>
      <c r="AU913" s="27">
        <f t="shared" si="324"/>
        <v>3.1811351940073555E-2</v>
      </c>
      <c r="AV913" s="27">
        <f t="shared" si="324"/>
        <v>3.197590088435831E-2</v>
      </c>
      <c r="AW913" s="27">
        <f t="shared" si="324"/>
        <v>3.2114180567799293E-2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7.1795397784249954E-2</v>
      </c>
      <c r="V914" s="27">
        <f t="shared" si="325"/>
        <v>7.1497965110719763E-2</v>
      </c>
      <c r="W914" s="27">
        <f t="shared" si="325"/>
        <v>7.1433928351251272E-2</v>
      </c>
      <c r="X914" s="27">
        <f t="shared" si="325"/>
        <v>7.1730288337523485E-2</v>
      </c>
      <c r="Y914" s="27">
        <f t="shared" si="325"/>
        <v>7.2328448491703654E-2</v>
      </c>
      <c r="Z914" s="27">
        <f t="shared" si="325"/>
        <v>7.3209784859988289E-2</v>
      </c>
      <c r="AA914" s="27">
        <f t="shared" si="325"/>
        <v>7.4094837166696625E-2</v>
      </c>
      <c r="AB914" s="27">
        <f t="shared" si="325"/>
        <v>7.5193322247810945E-2</v>
      </c>
      <c r="AC914" s="27">
        <f t="shared" si="325"/>
        <v>7.6300389664915702E-2</v>
      </c>
      <c r="AD914" s="27">
        <f t="shared" si="325"/>
        <v>7.9998128486955866E-2</v>
      </c>
      <c r="AE914" s="27">
        <f t="shared" si="325"/>
        <v>8.3602731902942998E-2</v>
      </c>
      <c r="AF914" s="27">
        <f t="shared" si="325"/>
        <v>8.7457757473696829E-2</v>
      </c>
      <c r="AG914" s="27">
        <f t="shared" si="325"/>
        <v>9.1982008353011915E-2</v>
      </c>
      <c r="AH914" s="27">
        <f t="shared" si="325"/>
        <v>9.627524478979084E-2</v>
      </c>
      <c r="AI914" s="27">
        <f t="shared" si="325"/>
        <v>0.10096156759326097</v>
      </c>
      <c r="AJ914" s="27">
        <f t="shared" si="325"/>
        <v>0.1060792613924736</v>
      </c>
      <c r="AK914" s="27">
        <f t="shared" si="325"/>
        <v>0.1108239332627213</v>
      </c>
      <c r="AL914" s="27">
        <f t="shared" si="325"/>
        <v>0.11560194091270434</v>
      </c>
      <c r="AM914" s="27">
        <f t="shared" si="325"/>
        <v>0.12041539454236301</v>
      </c>
      <c r="AN914" s="27">
        <f t="shared" si="325"/>
        <v>0.12557702538548429</v>
      </c>
      <c r="AO914" s="27">
        <f t="shared" si="325"/>
        <v>0.13044863835431036</v>
      </c>
      <c r="AP914" s="27">
        <f t="shared" si="325"/>
        <v>0.13544772026725932</v>
      </c>
      <c r="AQ914" s="27">
        <f t="shared" si="325"/>
        <v>0.14057905801995602</v>
      </c>
      <c r="AR914" s="27">
        <f t="shared" si="325"/>
        <v>0.14587278061608985</v>
      </c>
      <c r="AS914" s="27">
        <f t="shared" si="325"/>
        <v>0.15122743849971407</v>
      </c>
      <c r="AT914" s="27">
        <f t="shared" si="325"/>
        <v>0.15171257379863487</v>
      </c>
      <c r="AU914" s="27">
        <f t="shared" si="325"/>
        <v>0.15144488773155254</v>
      </c>
      <c r="AV914" s="27">
        <f t="shared" si="325"/>
        <v>0.15138251879389084</v>
      </c>
      <c r="AW914" s="27">
        <f t="shared" si="325"/>
        <v>0.15108571609752861</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73.876723208251562</v>
      </c>
      <c r="V916" s="27">
        <f t="shared" si="327"/>
        <v>74.040669065751914</v>
      </c>
      <c r="W916" s="27">
        <f t="shared" si="327"/>
        <v>74.266043909893696</v>
      </c>
      <c r="X916" s="27">
        <f t="shared" si="327"/>
        <v>74.580343856660463</v>
      </c>
      <c r="Y916" s="27">
        <f t="shared" si="327"/>
        <v>74.897916455465491</v>
      </c>
      <c r="Z916" s="27">
        <f t="shared" si="327"/>
        <v>75.287222414894075</v>
      </c>
      <c r="AA916" s="27">
        <f t="shared" si="327"/>
        <v>75.68724050416894</v>
      </c>
      <c r="AB916" s="27">
        <f t="shared" si="327"/>
        <v>76.143610993817958</v>
      </c>
      <c r="AC916" s="27">
        <f t="shared" si="327"/>
        <v>76.611291552158349</v>
      </c>
      <c r="AD916" s="27">
        <f t="shared" si="327"/>
        <v>77.601002768770869</v>
      </c>
      <c r="AE916" s="27">
        <f t="shared" si="327"/>
        <v>78.581594095116046</v>
      </c>
      <c r="AF916" s="27">
        <f t="shared" si="327"/>
        <v>79.62881692081271</v>
      </c>
      <c r="AG916" s="27">
        <f t="shared" si="327"/>
        <v>80.836060201423422</v>
      </c>
      <c r="AH916" s="27">
        <f t="shared" si="327"/>
        <v>82.003222605586558</v>
      </c>
      <c r="AI916" s="27">
        <f t="shared" si="327"/>
        <v>83.213450218718108</v>
      </c>
      <c r="AJ916" s="27">
        <f t="shared" si="327"/>
        <v>84.531165793549221</v>
      </c>
      <c r="AK916" s="27">
        <f t="shared" si="327"/>
        <v>85.775810334990297</v>
      </c>
      <c r="AL916" s="27">
        <f t="shared" si="327"/>
        <v>87.038161480101522</v>
      </c>
      <c r="AM916" s="27">
        <f t="shared" si="327"/>
        <v>88.318513477619945</v>
      </c>
      <c r="AN916" s="27">
        <f t="shared" si="327"/>
        <v>89.635553402409016</v>
      </c>
      <c r="AO916" s="27">
        <f t="shared" si="327"/>
        <v>90.896293139622713</v>
      </c>
      <c r="AP916" s="27">
        <f t="shared" si="327"/>
        <v>92.195178506334088</v>
      </c>
      <c r="AQ916" s="27">
        <f t="shared" si="327"/>
        <v>93.533316884290031</v>
      </c>
      <c r="AR916" s="27">
        <f t="shared" si="327"/>
        <v>94.917636817884059</v>
      </c>
      <c r="AS916" s="27">
        <f t="shared" si="327"/>
        <v>96.2723090413092</v>
      </c>
      <c r="AT916" s="27">
        <f t="shared" si="327"/>
        <v>96.515384473534752</v>
      </c>
      <c r="AU916" s="27">
        <f t="shared" si="327"/>
        <v>96.588205383617634</v>
      </c>
      <c r="AV916" s="27">
        <f t="shared" si="327"/>
        <v>96.710925003838085</v>
      </c>
      <c r="AW916" s="27">
        <f t="shared" si="327"/>
        <v>96.7819344171361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59.087826225972741</v>
      </c>
      <c r="V917" s="27">
        <f t="shared" si="328"/>
        <v>59.218952836869384</v>
      </c>
      <c r="W917" s="27">
        <f t="shared" si="328"/>
        <v>59.399211368217848</v>
      </c>
      <c r="X917" s="27">
        <f t="shared" si="328"/>
        <v>59.650593668770576</v>
      </c>
      <c r="Y917" s="27">
        <f t="shared" si="328"/>
        <v>59.904593490601144</v>
      </c>
      <c r="Z917" s="27">
        <f t="shared" si="328"/>
        <v>60.215966841779803</v>
      </c>
      <c r="AA917" s="27">
        <f t="shared" si="327"/>
        <v>60.535907931745179</v>
      </c>
      <c r="AB917" s="27">
        <f t="shared" si="327"/>
        <v>60.90092060442462</v>
      </c>
      <c r="AC917" s="27">
        <f t="shared" si="327"/>
        <v>61.274979257277771</v>
      </c>
      <c r="AD917" s="27">
        <f t="shared" si="327"/>
        <v>62.066566672656862</v>
      </c>
      <c r="AE917" s="27">
        <f t="shared" si="327"/>
        <v>62.850859848823454</v>
      </c>
      <c r="AF917" s="27">
        <f t="shared" si="327"/>
        <v>63.688446001233153</v>
      </c>
      <c r="AG917" s="27">
        <f t="shared" si="327"/>
        <v>64.654019162567309</v>
      </c>
      <c r="AH917" s="27">
        <f t="shared" si="327"/>
        <v>65.58753497539341</v>
      </c>
      <c r="AI917" s="27">
        <f t="shared" si="327"/>
        <v>66.555495055282321</v>
      </c>
      <c r="AJ917" s="27">
        <f t="shared" si="327"/>
        <v>67.609425786365179</v>
      </c>
      <c r="AK917" s="27">
        <f t="shared" si="327"/>
        <v>68.604913095276601</v>
      </c>
      <c r="AL917" s="27">
        <f t="shared" si="327"/>
        <v>69.614562438930207</v>
      </c>
      <c r="AM917" s="27">
        <f t="shared" si="327"/>
        <v>70.638609162337076</v>
      </c>
      <c r="AN917" s="27">
        <f t="shared" si="327"/>
        <v>71.691999497331139</v>
      </c>
      <c r="AO917" s="27">
        <f t="shared" si="327"/>
        <v>72.700360010271993</v>
      </c>
      <c r="AP917" s="27">
        <f t="shared" si="327"/>
        <v>73.739230029173001</v>
      </c>
      <c r="AQ917" s="27">
        <f t="shared" si="327"/>
        <v>74.809495256287647</v>
      </c>
      <c r="AR917" s="27">
        <f t="shared" si="327"/>
        <v>75.916697256121566</v>
      </c>
      <c r="AS917" s="27">
        <f t="shared" si="327"/>
        <v>77.000186526554671</v>
      </c>
      <c r="AT917" s="27">
        <f t="shared" si="327"/>
        <v>77.194602281279742</v>
      </c>
      <c r="AU917" s="27">
        <f t="shared" si="327"/>
        <v>77.252845650689409</v>
      </c>
      <c r="AV917" s="27">
        <f t="shared" si="327"/>
        <v>77.350998834523267</v>
      </c>
      <c r="AW917" s="27">
        <f t="shared" si="327"/>
        <v>77.407793338815736</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26.715883242519524</v>
      </c>
      <c r="V918" s="27">
        <f t="shared" si="327"/>
        <v>26.77517063639495</v>
      </c>
      <c r="W918" s="27">
        <f t="shared" si="327"/>
        <v>26.856672464852075</v>
      </c>
      <c r="X918" s="27">
        <f t="shared" si="327"/>
        <v>26.970332090188752</v>
      </c>
      <c r="Y918" s="27">
        <f t="shared" si="327"/>
        <v>27.085175197763814</v>
      </c>
      <c r="Z918" s="27">
        <f t="shared" si="327"/>
        <v>27.225959088900844</v>
      </c>
      <c r="AA918" s="27">
        <f t="shared" si="327"/>
        <v>27.370616784909338</v>
      </c>
      <c r="AB918" s="27">
        <f t="shared" si="327"/>
        <v>27.535653080339301</v>
      </c>
      <c r="AC918" s="27">
        <f t="shared" si="327"/>
        <v>27.704779412001269</v>
      </c>
      <c r="AD918" s="27">
        <f t="shared" si="327"/>
        <v>28.062686587070438</v>
      </c>
      <c r="AE918" s="27">
        <f t="shared" si="327"/>
        <v>28.417295755501161</v>
      </c>
      <c r="AF918" s="27">
        <f t="shared" si="327"/>
        <v>28.796000732187089</v>
      </c>
      <c r="AG918" s="27">
        <f t="shared" si="327"/>
        <v>29.232573567709242</v>
      </c>
      <c r="AH918" s="27">
        <f t="shared" si="327"/>
        <v>29.654652040610408</v>
      </c>
      <c r="AI918" s="27">
        <f t="shared" si="327"/>
        <v>30.092304093993366</v>
      </c>
      <c r="AJ918" s="27">
        <f t="shared" si="327"/>
        <v>30.568826791742165</v>
      </c>
      <c r="AK918" s="27">
        <f t="shared" si="327"/>
        <v>31.018924966154231</v>
      </c>
      <c r="AL918" s="27">
        <f t="shared" si="327"/>
        <v>31.475426342220747</v>
      </c>
      <c r="AM918" s="27">
        <f t="shared" si="327"/>
        <v>31.938437328490483</v>
      </c>
      <c r="AN918" s="27">
        <f t="shared" si="327"/>
        <v>32.414715692342867</v>
      </c>
      <c r="AO918" s="27">
        <f t="shared" si="327"/>
        <v>32.870634338377833</v>
      </c>
      <c r="AP918" s="27">
        <f t="shared" si="327"/>
        <v>33.340347507770311</v>
      </c>
      <c r="AQ918" s="27">
        <f t="shared" si="327"/>
        <v>33.824255660640468</v>
      </c>
      <c r="AR918" s="27">
        <f t="shared" si="327"/>
        <v>34.324864351850792</v>
      </c>
      <c r="AS918" s="27">
        <f t="shared" si="327"/>
        <v>34.814751604306352</v>
      </c>
      <c r="AT918" s="27">
        <f t="shared" si="327"/>
        <v>34.902654459014151</v>
      </c>
      <c r="AU918" s="27">
        <f t="shared" si="327"/>
        <v>34.928988530788068</v>
      </c>
      <c r="AV918" s="27">
        <f t="shared" si="327"/>
        <v>34.97336736762594</v>
      </c>
      <c r="AW918" s="27">
        <f t="shared" si="327"/>
        <v>34.999046351646967</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376.56908709508394</v>
      </c>
      <c r="V919" s="93">
        <f>IF('Net zero activities &amp; levers'!$C$12="Off",('Activity data'!AO8*EF!$H7)*kgtoGg,('Net zero Activity data'!AO8*EF!$H7)*kgtoGg)</f>
        <v>372.46238388910166</v>
      </c>
      <c r="W919" s="93">
        <f>IF('Net zero activities &amp; levers'!$C$12="Off",('Activity data'!AP8*EF!$H7)*kgtoGg,('Net zero Activity data'!AP8*EF!$H7)*kgtoGg)</f>
        <v>369.19835438189159</v>
      </c>
      <c r="X919" s="93">
        <f>IF('Net zero activities &amp; levers'!$C$12="Off",('Activity data'!AQ8*EF!$H7)*kgtoGg,('Net zero Activity data'!AQ8*EF!$H7)*kgtoGg)</f>
        <v>367.15852565232717</v>
      </c>
      <c r="Y919" s="93">
        <f>IF('Net zero activities &amp; levers'!$C$12="Off",('Activity data'!AR8*EF!$H7)*kgtoGg,('Net zero Activity data'!AR8*EF!$H7)*kgtoGg)</f>
        <v>365.77233606789594</v>
      </c>
      <c r="Z919" s="93">
        <f>IF('Net zero activities &amp; levers'!$C$12="Off",('Activity data'!AS8*EF!$H7)*kgtoGg,('Net zero Activity data'!AS8*EF!$H7)*kgtoGg)</f>
        <v>365.28800496878733</v>
      </c>
      <c r="AA919" s="93">
        <f>IF('Net zero activities &amp; levers'!$C$12="Off",('Activity data'!AT8*EF!$H7)*kgtoGg,('Net zero Activity data'!AT8*EF!$H7)*kgtoGg)</f>
        <v>364.79448288934998</v>
      </c>
      <c r="AB919" s="93">
        <f>IF('Net zero activities &amp; levers'!$C$12="Off",('Activity data'!AU8*EF!$H7)*kgtoGg,('Net zero Activity data'!AU8*EF!$H7)*kgtoGg)</f>
        <v>364.93981116083995</v>
      </c>
      <c r="AC919" s="93">
        <f>IF('Net zero activities &amp; levers'!$C$12="Off",('Activity data'!AV8*EF!$H7)*kgtoGg,('Net zero Activity data'!AV8*EF!$H7)*kgtoGg)</f>
        <v>365.07081448758817</v>
      </c>
      <c r="AD919" s="93">
        <f>IF('Net zero activities &amp; levers'!$C$12="Off",('Activity data'!AW8*EF!$H7)*kgtoGg,('Net zero Activity data'!AW8*EF!$H7)*kgtoGg)</f>
        <v>369.62572847210271</v>
      </c>
      <c r="AE919" s="93">
        <f>IF('Net zero activities &amp; levers'!$C$12="Off",('Activity data'!AX8*EF!$H7)*kgtoGg,('Net zero Activity data'!AX8*EF!$H7)*kgtoGg)</f>
        <v>373.50484081903051</v>
      </c>
      <c r="AF919" s="93">
        <f>IF('Net zero activities &amp; levers'!$C$12="Off",('Activity data'!AY8*EF!$H7)*kgtoGg,('Net zero Activity data'!AY8*EF!$H7)*kgtoGg)</f>
        <v>377.71816225248864</v>
      </c>
      <c r="AG919" s="93">
        <f>IF('Net zero activities &amp; levers'!$C$12="Off",('Activity data'!AZ8*EF!$H7)*kgtoGg,('Net zero Activity data'!AZ8*EF!$H7)*kgtoGg)</f>
        <v>383.40617142251222</v>
      </c>
      <c r="AH919" s="93">
        <f>IF('Net zero activities &amp; levers'!$C$12="Off",('Activity data'!BA8*EF!$H7)*kgtoGg,('Net zero Activity data'!BA8*EF!$H7)*kgtoGg)</f>
        <v>387.96202749973008</v>
      </c>
      <c r="AI919" s="93">
        <f>IF('Net zero activities &amp; levers'!$C$12="Off",('Activity data'!BB8*EF!$H7)*kgtoGg,('Net zero Activity data'!BB8*EF!$H7)*kgtoGg)</f>
        <v>392.90821206239889</v>
      </c>
      <c r="AJ919" s="93">
        <f>IF('Net zero activities &amp; levers'!$C$12="Off",('Activity data'!BC8*EF!$H7)*kgtoGg,('Net zero Activity data'!BC8*EF!$H7)*kgtoGg)</f>
        <v>398.49996317910995</v>
      </c>
      <c r="AK919" s="93">
        <f>IF('Net zero activities &amp; levers'!$C$12="Off",('Activity data'!BD8*EF!$H7)*kgtoGg,('Net zero Activity data'!BD8*EF!$H7)*kgtoGg)</f>
        <v>402.58111869331231</v>
      </c>
      <c r="AL919" s="93">
        <f>IF('Net zero activities &amp; levers'!$C$12="Off",('Activity data'!BE8*EF!$H7)*kgtoGg,('Net zero Activity data'!BE8*EF!$H7)*kgtoGg)</f>
        <v>406.24940685277727</v>
      </c>
      <c r="AM919" s="93">
        <f>IF('Net zero activities &amp; levers'!$C$12="Off",('Activity data'!BF8*EF!$H7)*kgtoGg,('Net zero Activity data'!BF8*EF!$H7)*kgtoGg)</f>
        <v>409.5076035742585</v>
      </c>
      <c r="AN919" s="93">
        <f>IF('Net zero activities &amp; levers'!$C$12="Off",('Activity data'!BG8*EF!$H7)*kgtoGg,('Net zero Activity data'!BG8*EF!$H7)*kgtoGg)</f>
        <v>415.0428351905843</v>
      </c>
      <c r="AO919" s="93">
        <f>IF('Net zero activities &amp; levers'!$C$12="Off",('Activity data'!BH8*EF!$H7)*kgtoGg,('Net zero Activity data'!BH8*EF!$H7)*kgtoGg)</f>
        <v>419.47670021667324</v>
      </c>
      <c r="AP919" s="93">
        <f>IF('Net zero activities &amp; levers'!$C$12="Off",('Activity data'!BI8*EF!$H7)*kgtoGg,('Net zero Activity data'!BI8*EF!$H7)*kgtoGg)</f>
        <v>423.82877417403472</v>
      </c>
      <c r="AQ919" s="93">
        <f>IF('Net zero activities &amp; levers'!$C$12="Off",('Activity data'!BJ8*EF!$H7)*kgtoGg,('Net zero Activity data'!BJ8*EF!$H7)*kgtoGg)</f>
        <v>428.09588948492228</v>
      </c>
      <c r="AR919" s="93">
        <f>IF('Net zero activities &amp; levers'!$C$12="Off",('Activity data'!BK8*EF!$H7)*kgtoGg,('Net zero Activity data'!BK8*EF!$H7)*kgtoGg)</f>
        <v>432.33146139812055</v>
      </c>
      <c r="AS919" s="93">
        <f>IF('Net zero activities &amp; levers'!$C$12="Off",('Activity data'!BL8*EF!$H7)*kgtoGg,('Net zero Activity data'!BL8*EF!$H7)*kgtoGg)</f>
        <v>436.13377892906044</v>
      </c>
      <c r="AT919" s="93">
        <f>IF('Net zero activities &amp; levers'!$C$12="Off",('Activity data'!BM8*EF!$H7)*kgtoGg,('Net zero Activity data'!BM8*EF!$H7)*kgtoGg)</f>
        <v>428.95463145502129</v>
      </c>
      <c r="AU919" s="93">
        <f>IF('Net zero activities &amp; levers'!$C$12="Off",('Activity data'!BN8*EF!$H7)*kgtoGg,('Net zero Activity data'!BN8*EF!$H7)*kgtoGg)</f>
        <v>420.18276886789494</v>
      </c>
      <c r="AV919" s="93">
        <f>IF('Net zero activities &amp; levers'!$C$12="Off",('Activity data'!BO8*EF!$H7)*kgtoGg,('Net zero Activity data'!BO8*EF!$H7)*kgtoGg)</f>
        <v>411.91216693379607</v>
      </c>
      <c r="AW919" s="93">
        <f>IF('Net zero activities &amp; levers'!$C$12="Off",('Activity data'!BP8*EF!$H7)*kgtoGg,('Net zero Activity data'!BP8*EF!$H7)*kgtoGg)</f>
        <v>403.21599549203847</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265.17209211682933</v>
      </c>
      <c r="V920" s="93">
        <f>IF('Net zero activities &amp; levers'!$C$12="Off",('Activity data'!AO9*EF!$H8)*kgtoGg,('Net zero Activity data'!AO9*EF!$H8)*kgtoGg)</f>
        <v>262.28023742627624</v>
      </c>
      <c r="W920" s="93">
        <f>IF('Net zero activities &amp; levers'!$C$12="Off",('Activity data'!AP9*EF!$H8)*kgtoGg,('Net zero Activity data'!AP9*EF!$H8)*kgtoGg)</f>
        <v>259.98177596775662</v>
      </c>
      <c r="X920" s="93">
        <f>IF('Net zero activities &amp; levers'!$C$12="Off",('Activity data'!AQ9*EF!$H8)*kgtoGg,('Net zero Activity data'!AQ9*EF!$H8)*kgtoGg)</f>
        <v>258.54537114772415</v>
      </c>
      <c r="Y920" s="93">
        <f>IF('Net zero activities &amp; levers'!$C$12="Off",('Activity data'!AR9*EF!$H8)*kgtoGg,('Net zero Activity data'!AR9*EF!$H8)*kgtoGg)</f>
        <v>257.56924537221306</v>
      </c>
      <c r="Z920" s="93">
        <f>IF('Net zero activities &amp; levers'!$C$12="Off",('Activity data'!AS9*EF!$H8)*kgtoGg,('Net zero Activity data'!AS9*EF!$H8)*kgtoGg)</f>
        <v>257.22818952023488</v>
      </c>
      <c r="AA920" s="93">
        <f>IF('Net zero activities &amp; levers'!$C$12="Off",('Activity data'!AT9*EF!$H8)*kgtoGg,('Net zero Activity data'!AT9*EF!$H8)*kgtoGg)</f>
        <v>256.88066157172534</v>
      </c>
      <c r="AB920" s="93">
        <f>IF('Net zero activities &amp; levers'!$C$12="Off",('Activity data'!AU9*EF!$H8)*kgtoGg,('Net zero Activity data'!AU9*EF!$H8)*kgtoGg)</f>
        <v>256.98299870750037</v>
      </c>
      <c r="AC920" s="93">
        <f>IF('Net zero activities &amp; levers'!$C$12="Off",('Activity data'!AV9*EF!$H8)*kgtoGg,('Net zero Activity data'!AV9*EF!$H8)*kgtoGg)</f>
        <v>257.07524851615051</v>
      </c>
      <c r="AD920" s="93">
        <f>IF('Net zero activities &amp; levers'!$C$12="Off",('Activity data'!AW9*EF!$H8)*kgtoGg,('Net zero Activity data'!AW9*EF!$H8)*kgtoGg)</f>
        <v>260.28272388276486</v>
      </c>
      <c r="AE920" s="93">
        <f>IF('Net zero activities &amp; levers'!$C$12="Off",('Activity data'!AX9*EF!$H8)*kgtoGg,('Net zero Activity data'!AX9*EF!$H8)*kgtoGg)</f>
        <v>263.01431384020424</v>
      </c>
      <c r="AF920" s="93">
        <f>IF('Net zero activities &amp; levers'!$C$12="Off",('Activity data'!AY9*EF!$H8)*kgtoGg,('Net zero Activity data'!AY9*EF!$H8)*kgtoGg)</f>
        <v>265.98124686141824</v>
      </c>
      <c r="AG920" s="93">
        <f>IF('Net zero activities &amp; levers'!$C$12="Off",('Activity data'!AZ9*EF!$H8)*kgtoGg,('Net zero Activity data'!AZ9*EF!$H8)*kgtoGg)</f>
        <v>269.98662420991513</v>
      </c>
      <c r="AH920" s="93">
        <f>IF('Net zero activities &amp; levers'!$C$12="Off",('Activity data'!BA9*EF!$H8)*kgtoGg,('Net zero Activity data'!BA9*EF!$H8)*kgtoGg)</f>
        <v>273.1947629785497</v>
      </c>
      <c r="AI920" s="93">
        <f>IF('Net zero activities &amp; levers'!$C$12="Off",('Activity data'!BB9*EF!$H8)*kgtoGg,('Net zero Activity data'!BB9*EF!$H8)*kgtoGg)</f>
        <v>276.67776292046386</v>
      </c>
      <c r="AJ920" s="93">
        <f>IF('Net zero activities &amp; levers'!$C$12="Off",('Activity data'!BC9*EF!$H8)*kgtoGg,('Net zero Activity data'!BC9*EF!$H8)*kgtoGg)</f>
        <v>280.61535735672862</v>
      </c>
      <c r="AK920" s="93">
        <f>IF('Net zero activities &amp; levers'!$C$12="Off",('Activity data'!BD9*EF!$H8)*kgtoGg,('Net zero Activity data'!BD9*EF!$H8)*kgtoGg)</f>
        <v>283.48922189591178</v>
      </c>
      <c r="AL920" s="93">
        <f>IF('Net zero activities &amp; levers'!$C$12="Off",('Activity data'!BE9*EF!$H8)*kgtoGg,('Net zero Activity data'!BE9*EF!$H8)*kgtoGg)</f>
        <v>286.07235386045124</v>
      </c>
      <c r="AM920" s="93">
        <f>IF('Net zero activities &amp; levers'!$C$12="Off",('Activity data'!BF9*EF!$H8)*kgtoGg,('Net zero Activity data'!BF9*EF!$H8)*kgtoGg)</f>
        <v>288.36670799299111</v>
      </c>
      <c r="AN920" s="93">
        <f>IF('Net zero activities &amp; levers'!$C$12="Off",('Activity data'!BG9*EF!$H8)*kgtoGg,('Net zero Activity data'!BG9*EF!$H8)*kgtoGg)</f>
        <v>292.26450257664931</v>
      </c>
      <c r="AO920" s="93">
        <f>IF('Net zero activities &amp; levers'!$C$12="Off",('Activity data'!BH9*EF!$H8)*kgtoGg,('Net zero Activity data'!BH9*EF!$H8)*kgtoGg)</f>
        <v>295.38673779303809</v>
      </c>
      <c r="AP920" s="93">
        <f>IF('Net zero activities &amp; levers'!$C$12="Off",('Activity data'!BI9*EF!$H8)*kgtoGg,('Net zero Activity data'!BI9*EF!$H8)*kgtoGg)</f>
        <v>298.45137744581257</v>
      </c>
      <c r="AQ920" s="93">
        <f>IF('Net zero activities &amp; levers'!$C$12="Off",('Activity data'!BJ9*EF!$H8)*kgtoGg,('Net zero Activity data'!BJ9*EF!$H8)*kgtoGg)</f>
        <v>301.45619099283141</v>
      </c>
      <c r="AR920" s="93">
        <f>IF('Net zero activities &amp; levers'!$C$12="Off",('Activity data'!BK9*EF!$H8)*kgtoGg,('Net zero Activity data'!BK9*EF!$H8)*kgtoGg)</f>
        <v>304.43879233750965</v>
      </c>
      <c r="AS920" s="93">
        <f>IF('Net zero activities &amp; levers'!$C$12="Off",('Activity data'!BL9*EF!$H8)*kgtoGg,('Net zero Activity data'!BL9*EF!$H8)*kgtoGg)</f>
        <v>307.11630498824201</v>
      </c>
      <c r="AT920" s="93">
        <f>IF('Net zero activities &amp; levers'!$C$12="Off",('Activity data'!BM9*EF!$H8)*kgtoGg,('Net zero Activity data'!BM9*EF!$H8)*kgtoGg)</f>
        <v>302.06089916618765</v>
      </c>
      <c r="AU920" s="93">
        <f>IF('Net zero activities &amp; levers'!$C$12="Off",('Activity data'!BN9*EF!$H8)*kgtoGg,('Net zero Activity data'!BN9*EF!$H8)*kgtoGg)</f>
        <v>295.8839366015406</v>
      </c>
      <c r="AV920" s="93">
        <f>IF('Net zero activities &amp; levers'!$C$12="Off",('Activity data'!BO9*EF!$H8)*kgtoGg,('Net zero Activity data'!BO9*EF!$H8)*kgtoGg)</f>
        <v>290.05995132742089</v>
      </c>
      <c r="AW920" s="93">
        <f>IF('Net zero activities &amp; levers'!$C$12="Off",('Activity data'!BP9*EF!$H8)*kgtoGg,('Net zero Activity data'!BP9*EF!$H8)*kgtoGg)</f>
        <v>283.93628888766449</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37.582312554635628</v>
      </c>
      <c r="V921" s="93">
        <f>IF('Net zero activities &amp; levers'!$C$12="Off",('Activity data'!AO10*EF!$H9)*kgtoGg,('Net zero Activity data'!AO10*EF!$H9)*kgtoGg)</f>
        <v>38.044515941848587</v>
      </c>
      <c r="W921" s="93">
        <f>IF('Net zero activities &amp; levers'!$C$12="Off",('Activity data'!AP10*EF!$H9)*kgtoGg,('Net zero Activity data'!AP10*EF!$H9)*kgtoGg)</f>
        <v>38.58540103663951</v>
      </c>
      <c r="X921" s="93">
        <f>IF('Net zero activities &amp; levers'!$C$12="Off",('Activity data'!AQ10*EF!$H9)*kgtoGg,('Net zero Activity data'!AQ10*EF!$H9)*kgtoGg)</f>
        <v>39.252125189778084</v>
      </c>
      <c r="Y921" s="93">
        <f>IF('Net zero activities &amp; levers'!$C$12="Off",('Activity data'!AR10*EF!$H9)*kgtoGg,('Net zero Activity data'!AR10*EF!$H9)*kgtoGg)</f>
        <v>39.991558909186935</v>
      </c>
      <c r="Z921" s="93">
        <f>IF('Net zero activities &amp; levers'!$C$12="Off",('Activity data'!AS10*EF!$H9)*kgtoGg,('Net zero Activity data'!AS10*EF!$H9)*kgtoGg)</f>
        <v>40.836693799260921</v>
      </c>
      <c r="AA921" s="93">
        <f>IF('Net zero activities &amp; levers'!$C$12="Off",('Activity data'!AT10*EF!$H9)*kgtoGg,('Net zero Activity data'!AT10*EF!$H9)*kgtoGg)</f>
        <v>41.690616221228382</v>
      </c>
      <c r="AB921" s="93">
        <f>IF('Net zero activities &amp; levers'!$C$12="Off",('Activity data'!AU10*EF!$H9)*kgtoGg,('Net zero Activity data'!AU10*EF!$H9)*kgtoGg)</f>
        <v>42.629498174962116</v>
      </c>
      <c r="AC921" s="93">
        <f>IF('Net zero activities &amp; levers'!$C$12="Off",('Activity data'!AV10*EF!$H9)*kgtoGg,('Net zero Activity data'!AV10*EF!$H9)*kgtoGg)</f>
        <v>43.580814075566131</v>
      </c>
      <c r="AD921" s="93">
        <f>IF('Net zero activities &amp; levers'!$C$12="Off",('Activity data'!AW10*EF!$H9)*kgtoGg,('Net zero Activity data'!AW10*EF!$H9)*kgtoGg)</f>
        <v>45.587853046014203</v>
      </c>
      <c r="AE921" s="93">
        <f>IF('Net zero activities &amp; levers'!$C$12="Off",('Activity data'!AX10*EF!$H9)*kgtoGg,('Net zero Activity data'!AX10*EF!$H9)*kgtoGg)</f>
        <v>47.596895474697625</v>
      </c>
      <c r="AF921" s="93">
        <f>IF('Net zero activities &amp; levers'!$C$12="Off",('Activity data'!AY10*EF!$H9)*kgtoGg,('Net zero Activity data'!AY10*EF!$H9)*kgtoGg)</f>
        <v>49.737204574121748</v>
      </c>
      <c r="AG921" s="93">
        <f>IF('Net zero activities &amp; levers'!$C$12="Off",('Activity data'!AZ10*EF!$H9)*kgtoGg,('Net zero Activity data'!AZ10*EF!$H9)*kgtoGg)</f>
        <v>52.173288387338303</v>
      </c>
      <c r="AH921" s="93">
        <f>IF('Net zero activities &amp; levers'!$C$12="Off",('Activity data'!BA10*EF!$H9)*kgtoGg,('Net zero Activity data'!BA10*EF!$H9)*kgtoGg)</f>
        <v>54.564124756839867</v>
      </c>
      <c r="AI921" s="93">
        <f>IF('Net zero activities &amp; levers'!$C$12="Off",('Activity data'!BB10*EF!$H9)*kgtoGg,('Net zero Activity data'!BB10*EF!$H9)*kgtoGg)</f>
        <v>57.121544323193469</v>
      </c>
      <c r="AJ921" s="93">
        <f>IF('Net zero activities &amp; levers'!$C$12="Off",('Activity data'!BC10*EF!$H9)*kgtoGg,('Net zero Activity data'!BC10*EF!$H9)*kgtoGg)</f>
        <v>59.896129174497808</v>
      </c>
      <c r="AK921" s="93">
        <f>IF('Net zero activities &amp; levers'!$C$12="Off",('Activity data'!BD10*EF!$H9)*kgtoGg,('Net zero Activity data'!BD10*EF!$H9)*kgtoGg)</f>
        <v>62.569853355809485</v>
      </c>
      <c r="AL921" s="93">
        <f>IF('Net zero activities &amp; levers'!$C$12="Off",('Activity data'!BE10*EF!$H9)*kgtoGg,('Net zero Activity data'!BE10*EF!$H9)*kgtoGg)</f>
        <v>65.303181217361953</v>
      </c>
      <c r="AM921" s="93">
        <f>IF('Net zero activities &amp; levers'!$C$12="Off",('Activity data'!BF10*EF!$H9)*kgtoGg,('Net zero Activity data'!BF10*EF!$H9)*kgtoGg)</f>
        <v>68.097500432512263</v>
      </c>
      <c r="AN921" s="93">
        <f>IF('Net zero activities &amp; levers'!$C$12="Off",('Activity data'!BG10*EF!$H9)*kgtoGg,('Net zero Activity data'!BG10*EF!$H9)*kgtoGg)</f>
        <v>70.965318596941216</v>
      </c>
      <c r="AO921" s="93">
        <f>IF('Net zero activities &amp; levers'!$C$12="Off",('Activity data'!BH10*EF!$H9)*kgtoGg,('Net zero Activity data'!BH10*EF!$H9)*kgtoGg)</f>
        <v>73.754124007596189</v>
      </c>
      <c r="AP921" s="93">
        <f>IF('Net zero activities &amp; levers'!$C$12="Off",('Activity data'!BI10*EF!$H9)*kgtoGg,('Net zero Activity data'!BI10*EF!$H9)*kgtoGg)</f>
        <v>76.637390183613689</v>
      </c>
      <c r="AQ921" s="93">
        <f>IF('Net zero activities &amp; levers'!$C$12="Off",('Activity data'!BJ10*EF!$H9)*kgtoGg,('Net zero Activity data'!BJ10*EF!$H9)*kgtoGg)</f>
        <v>79.61870213749269</v>
      </c>
      <c r="AR921" s="93">
        <f>IF('Net zero activities &amp; levers'!$C$12="Off",('Activity data'!BK10*EF!$H9)*kgtoGg,('Net zero Activity data'!BK10*EF!$H9)*kgtoGg)</f>
        <v>82.712669612276756</v>
      </c>
      <c r="AS921" s="93">
        <f>IF('Net zero activities &amp; levers'!$C$12="Off",('Activity data'!BL10*EF!$H9)*kgtoGg,('Net zero Activity data'!BL10*EF!$H9)*kgtoGg)</f>
        <v>85.845782288894128</v>
      </c>
      <c r="AT921" s="93">
        <f>IF('Net zero activities &amp; levers'!$C$12="Off",('Activity data'!BM10*EF!$H9)*kgtoGg,('Net zero Activity data'!BM10*EF!$H9)*kgtoGg)</f>
        <v>86.880654122435288</v>
      </c>
      <c r="AU921" s="93">
        <f>IF('Net zero activities &amp; levers'!$C$12="Off",('Activity data'!BN10*EF!$H9)*kgtoGg,('Net zero Activity data'!BN10*EF!$H9)*kgtoGg)</f>
        <v>87.586373007998162</v>
      </c>
      <c r="AV921" s="93">
        <f>IF('Net zero activities &amp; levers'!$C$12="Off",('Activity data'!BO10*EF!$H9)*kgtoGg,('Net zero Activity data'!BO10*EF!$H9)*kgtoGg)</f>
        <v>88.383131077986945</v>
      </c>
      <c r="AW921" s="93">
        <f>IF('Net zero activities &amp; levers'!$C$12="Off",('Activity data'!BP10*EF!$H9)*kgtoGg,('Net zero Activity data'!BP10*EF!$H9)*kgtoGg)</f>
        <v>89.074780909545012</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135.69863198492428</v>
      </c>
      <c r="V922" s="93">
        <f>IF('Net zero activities &amp; levers'!$C$12="Off",('Activity data'!AO11*EF!$H10)*kgtoGg,('Net zero Activity data'!AO11*EF!$H10)*kgtoGg)</f>
        <v>135.94576577072075</v>
      </c>
      <c r="W922" s="93">
        <f>IF('Net zero activities &amp; levers'!$C$12="Off",('Activity data'!AP11*EF!$H10)*kgtoGg,('Net zero Activity data'!AP11*EF!$H10)*kgtoGg)</f>
        <v>136.2242466737209</v>
      </c>
      <c r="X922" s="93">
        <f>IF('Net zero activities &amp; levers'!$C$12="Off",('Activity data'!AQ11*EF!$H10)*kgtoGg,('Net zero Activity data'!AQ11*EF!$H10)*kgtoGg)</f>
        <v>136.53346429206556</v>
      </c>
      <c r="Y922" s="93">
        <f>IF('Net zero activities &amp; levers'!$C$12="Off",('Activity data'!AR11*EF!$H10)*kgtoGg,('Net zero Activity data'!AR11*EF!$H10)*kgtoGg)</f>
        <v>136.72040495872454</v>
      </c>
      <c r="Z922" s="93">
        <f>IF('Net zero activities &amp; levers'!$C$12="Off",('Activity data'!AS11*EF!$H10)*kgtoGg,('Net zero Activity data'!AS11*EF!$H10)*kgtoGg)</f>
        <v>136.9332551756487</v>
      </c>
      <c r="AA922" s="93">
        <f>IF('Net zero activities &amp; levers'!$C$12="Off",('Activity data'!AT11*EF!$H10)*kgtoGg,('Net zero Activity data'!AT11*EF!$H10)*kgtoGg)</f>
        <v>137.16876822231416</v>
      </c>
      <c r="AB922" s="93">
        <f>IF('Net zero activities &amp; levers'!$C$12="Off",('Activity data'!AU11*EF!$H10)*kgtoGg,('Net zero Activity data'!AU11*EF!$H10)*kgtoGg)</f>
        <v>137.42745391107232</v>
      </c>
      <c r="AC922" s="93">
        <f>IF('Net zero activities &amp; levers'!$C$12="Off",('Activity data'!AV11*EF!$H10)*kgtoGg,('Net zero Activity data'!AV11*EF!$H10)*kgtoGg)</f>
        <v>137.70683429171382</v>
      </c>
      <c r="AD922" s="93">
        <f>IF('Net zero activities &amp; levers'!$C$12="Off",('Activity data'!AW11*EF!$H10)*kgtoGg,('Net zero Activity data'!AW11*EF!$H10)*kgtoGg)</f>
        <v>137.9035030929266</v>
      </c>
      <c r="AE922" s="93">
        <f>IF('Net zero activities &amp; levers'!$C$12="Off",('Activity data'!AX11*EF!$H10)*kgtoGg,('Net zero Activity data'!AX11*EF!$H10)*kgtoGg)</f>
        <v>138.11741668331635</v>
      </c>
      <c r="AF922" s="93">
        <f>IF('Net zero activities &amp; levers'!$C$12="Off",('Activity data'!AY11*EF!$H10)*kgtoGg,('Net zero Activity data'!AY11*EF!$H10)*kgtoGg)</f>
        <v>138.35041118901219</v>
      </c>
      <c r="AG922" s="93">
        <f>IF('Net zero activities &amp; levers'!$C$12="Off",('Activity data'!AZ11*EF!$H10)*kgtoGg,('Net zero Activity data'!AZ11*EF!$H10)*kgtoGg)</f>
        <v>138.60498686219583</v>
      </c>
      <c r="AH922" s="93">
        <f>IF('Net zero activities &amp; levers'!$C$12="Off",('Activity data'!BA11*EF!$H10)*kgtoGg,('Net zero Activity data'!BA11*EF!$H10)*kgtoGg)</f>
        <v>138.87370828760922</v>
      </c>
      <c r="AI922" s="93">
        <f>IF('Net zero activities &amp; levers'!$C$12="Off",('Activity data'!BB11*EF!$H10)*kgtoGg,('Net zero Activity data'!BB11*EF!$H10)*kgtoGg)</f>
        <v>139.04556264387452</v>
      </c>
      <c r="AJ922" s="93">
        <f>IF('Net zero activities &amp; levers'!$C$12="Off",('Activity data'!BC11*EF!$H10)*kgtoGg,('Net zero Activity data'!BC11*EF!$H10)*kgtoGg)</f>
        <v>139.23460890977901</v>
      </c>
      <c r="AK922" s="93">
        <f>IF('Net zero activities &amp; levers'!$C$12="Off",('Activity data'!BD11*EF!$H10)*kgtoGg,('Net zero Activity data'!BD11*EF!$H10)*kgtoGg)</f>
        <v>139.43419003394197</v>
      </c>
      <c r="AL922" s="93">
        <f>IF('Net zero activities &amp; levers'!$C$12="Off",('Activity data'!BE11*EF!$H10)*kgtoGg,('Net zero Activity data'!BE11*EF!$H10)*kgtoGg)</f>
        <v>139.64692366243801</v>
      </c>
      <c r="AM922" s="93">
        <f>IF('Net zero activities &amp; levers'!$C$12="Off",('Activity data'!BF11*EF!$H10)*kgtoGg,('Net zero Activity data'!BF11*EF!$H10)*kgtoGg)</f>
        <v>139.87238335659342</v>
      </c>
      <c r="AN922" s="93">
        <f>IF('Net zero activities &amp; levers'!$C$12="Off",('Activity data'!BG11*EF!$H10)*kgtoGg,('Net zero Activity data'!BG11*EF!$H10)*kgtoGg)</f>
        <v>140.0053158430886</v>
      </c>
      <c r="AO922" s="93">
        <f>IF('Net zero activities &amp; levers'!$C$12="Off",('Activity data'!BH11*EF!$H10)*kgtoGg,('Net zero Activity data'!BH11*EF!$H10)*kgtoGg)</f>
        <v>140.14700550663002</v>
      </c>
      <c r="AP922" s="93">
        <f>IF('Net zero activities &amp; levers'!$C$12="Off",('Activity data'!BI11*EF!$H10)*kgtoGg,('Net zero Activity data'!BI11*EF!$H10)*kgtoGg)</f>
        <v>140.30029243321798</v>
      </c>
      <c r="AQ922" s="93">
        <f>IF('Net zero activities &amp; levers'!$C$12="Off",('Activity data'!BJ11*EF!$H10)*kgtoGg,('Net zero Activity data'!BJ11*EF!$H10)*kgtoGg)</f>
        <v>140.46486746073157</v>
      </c>
      <c r="AR922" s="93">
        <f>IF('Net zero activities &amp; levers'!$C$12="Off",('Activity data'!BK11*EF!$H10)*kgtoGg,('Net zero Activity data'!BK11*EF!$H10)*kgtoGg)</f>
        <v>140.64064251649052</v>
      </c>
      <c r="AS922" s="93">
        <f>IF('Net zero activities &amp; levers'!$C$12="Off",('Activity data'!BL11*EF!$H10)*kgtoGg,('Net zero Activity data'!BL11*EF!$H10)*kgtoGg)</f>
        <v>140.71820881698258</v>
      </c>
      <c r="AT922" s="93">
        <f>IF('Net zero activities &amp; levers'!$C$12="Off",('Activity data'!BM11*EF!$H10)*kgtoGg,('Net zero Activity data'!BM11*EF!$H10)*kgtoGg)</f>
        <v>140.76655833429544</v>
      </c>
      <c r="AU922" s="93">
        <f>IF('Net zero activities &amp; levers'!$C$12="Off",('Activity data'!BN11*EF!$H10)*kgtoGg,('Net zero Activity data'!BN11*EF!$H10)*kgtoGg)</f>
        <v>140.81740004245174</v>
      </c>
      <c r="AV922" s="93">
        <f>IF('Net zero activities &amp; levers'!$C$12="Off",('Activity data'!BO11*EF!$H10)*kgtoGg,('Net zero Activity data'!BO11*EF!$H10)*kgtoGg)</f>
        <v>140.87794712728416</v>
      </c>
      <c r="AW922" s="93">
        <f>IF('Net zero activities &amp; levers'!$C$12="Off",('Activity data'!BP11*EF!$H10)*kgtoGg,('Net zero Activity data'!BP11*EF!$H10)*kgtoGg)</f>
        <v>140.94449838903819</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14.706178596941838</v>
      </c>
      <c r="V923" s="93">
        <f>IF('Net zero activities &amp; levers'!$C$12="Off",('Activity data'!AO12*EF!$H11)*kgtoGg,('Net zero Activity data'!AO12*EF!$H11)*kgtoGg)</f>
        <v>14.732961428412569</v>
      </c>
      <c r="W923" s="93">
        <f>IF('Net zero activities &amp; levers'!$C$12="Off",('Activity data'!AP12*EF!$H11)*kgtoGg,('Net zero Activity data'!AP12*EF!$H11)*kgtoGg)</f>
        <v>14.763141466600519</v>
      </c>
      <c r="X923" s="93">
        <f>IF('Net zero activities &amp; levers'!$C$12="Off",('Activity data'!AQ12*EF!$H11)*kgtoGg,('Net zero Activity data'!AQ12*EF!$H11)*kgtoGg)</f>
        <v>14.796652559926818</v>
      </c>
      <c r="Y923" s="93">
        <f>IF('Net zero activities &amp; levers'!$C$12="Off",('Activity data'!AR12*EF!$H11)*kgtoGg,('Net zero Activity data'!AR12*EF!$H11)*kgtoGg)</f>
        <v>14.816912033369588</v>
      </c>
      <c r="Z923" s="93">
        <f>IF('Net zero activities &amp; levers'!$C$12="Off",('Activity data'!AS12*EF!$H11)*kgtoGg,('Net zero Activity data'!AS12*EF!$H11)*kgtoGg)</f>
        <v>14.839979423649774</v>
      </c>
      <c r="AA923" s="93">
        <f>IF('Net zero activities &amp; levers'!$C$12="Off",('Activity data'!AT12*EF!$H11)*kgtoGg,('Net zero Activity data'!AT12*EF!$H11)*kgtoGg)</f>
        <v>14.86550287127419</v>
      </c>
      <c r="AB923" s="93">
        <f>IF('Net zero activities &amp; levers'!$C$12="Off",('Activity data'!AU12*EF!$H11)*kgtoGg,('Net zero Activity data'!AU12*EF!$H11)*kgtoGg)</f>
        <v>14.893537626552881</v>
      </c>
      <c r="AC923" s="93">
        <f>IF('Net zero activities &amp; levers'!$C$12="Off",('Activity data'!AV12*EF!$H11)*kgtoGg,('Net zero Activity data'!AV12*EF!$H11)*kgtoGg)</f>
        <v>14.923815144565388</v>
      </c>
      <c r="AD923" s="93">
        <f>IF('Net zero activities &amp; levers'!$C$12="Off",('Activity data'!AW12*EF!$H11)*kgtoGg,('Net zero Activity data'!AW12*EF!$H11)*kgtoGg)</f>
        <v>14.945128893073939</v>
      </c>
      <c r="AE923" s="93">
        <f>IF('Net zero activities &amp; levers'!$C$12="Off",('Activity data'!AX12*EF!$H11)*kgtoGg,('Net zero Activity data'!AX12*EF!$H11)*kgtoGg)</f>
        <v>14.968311525194611</v>
      </c>
      <c r="AF923" s="93">
        <f>IF('Net zero activities &amp; levers'!$C$12="Off",('Activity data'!AY12*EF!$H11)*kgtoGg,('Net zero Activity data'!AY12*EF!$H11)*kgtoGg)</f>
        <v>14.993562028922975</v>
      </c>
      <c r="AG923" s="93">
        <f>IF('Net zero activities &amp; levers'!$C$12="Off",('Activity data'!AZ12*EF!$H11)*kgtoGg,('Net zero Activity data'!AZ12*EF!$H11)*kgtoGg)</f>
        <v>15.021151366129347</v>
      </c>
      <c r="AH923" s="93">
        <f>IF('Net zero activities &amp; levers'!$C$12="Off",('Activity data'!BA12*EF!$H11)*kgtoGg,('Net zero Activity data'!BA12*EF!$H11)*kgtoGg)</f>
        <v>15.050273732487415</v>
      </c>
      <c r="AI923" s="93">
        <f>IF('Net zero activities &amp; levers'!$C$12="Off",('Activity data'!BB12*EF!$H11)*kgtoGg,('Net zero Activity data'!BB12*EF!$H11)*kgtoGg)</f>
        <v>15.068898244900929</v>
      </c>
      <c r="AJ923" s="93">
        <f>IF('Net zero activities &amp; levers'!$C$12="Off",('Activity data'!BC12*EF!$H11)*kgtoGg,('Net zero Activity data'!BC12*EF!$H11)*kgtoGg)</f>
        <v>15.089385910169254</v>
      </c>
      <c r="AK923" s="93">
        <f>IF('Net zero activities &amp; levers'!$C$12="Off",('Activity data'!BD12*EF!$H11)*kgtoGg,('Net zero Activity data'!BD12*EF!$H11)*kgtoGg)</f>
        <v>15.111015278229832</v>
      </c>
      <c r="AL923" s="93">
        <f>IF('Net zero activities &amp; levers'!$C$12="Off",('Activity data'!BE12*EF!$H11)*kgtoGg,('Net zero Activity data'!BE12*EF!$H11)*kgtoGg)</f>
        <v>15.134070033377146</v>
      </c>
      <c r="AM923" s="93">
        <f>IF('Net zero activities &amp; levers'!$C$12="Off",('Activity data'!BF12*EF!$H11)*kgtoGg,('Net zero Activity data'!BF12*EF!$H11)*kgtoGg)</f>
        <v>15.158503960824772</v>
      </c>
      <c r="AN923" s="93">
        <f>IF('Net zero activities &amp; levers'!$C$12="Off",('Activity data'!BG12*EF!$H11)*kgtoGg,('Net zero Activity data'!BG12*EF!$H11)*kgtoGg)</f>
        <v>15.172910361678914</v>
      </c>
      <c r="AO923" s="93">
        <f>IF('Net zero activities &amp; levers'!$C$12="Off",('Activity data'!BH12*EF!$H11)*kgtoGg,('Net zero Activity data'!BH12*EF!$H11)*kgtoGg)</f>
        <v>15.188265811228414</v>
      </c>
      <c r="AP923" s="93">
        <f>IF('Net zero activities &amp; levers'!$C$12="Off",('Activity data'!BI12*EF!$H11)*kgtoGg,('Net zero Activity data'!BI12*EF!$H11)*kgtoGg)</f>
        <v>15.204878100431365</v>
      </c>
      <c r="AQ923" s="93">
        <f>IF('Net zero activities &amp; levers'!$C$12="Off",('Activity data'!BJ12*EF!$H11)*kgtoGg,('Net zero Activity data'!BJ12*EF!$H11)*kgtoGg)</f>
        <v>15.222713724208921</v>
      </c>
      <c r="AR923" s="93">
        <f>IF('Net zero activities &amp; levers'!$C$12="Off",('Activity data'!BK12*EF!$H11)*kgtoGg,('Net zero Activity data'!BK12*EF!$H11)*kgtoGg)</f>
        <v>15.241763137788604</v>
      </c>
      <c r="AS923" s="93">
        <f>IF('Net zero activities &amp; levers'!$C$12="Off",('Activity data'!BL12*EF!$H11)*kgtoGg,('Net zero Activity data'!BL12*EF!$H11)*kgtoGg)</f>
        <v>15.250169293778942</v>
      </c>
      <c r="AT923" s="93">
        <f>IF('Net zero activities &amp; levers'!$C$12="Off",('Activity data'!BM12*EF!$H11)*kgtoGg,('Net zero Activity data'!BM12*EF!$H11)*kgtoGg)</f>
        <v>15.255409115480001</v>
      </c>
      <c r="AU923" s="93">
        <f>IF('Net zero activities &amp; levers'!$C$12="Off",('Activity data'!BN12*EF!$H11)*kgtoGg,('Net zero Activity data'!BN12*EF!$H11)*kgtoGg)</f>
        <v>15.260919025413383</v>
      </c>
      <c r="AV923" s="93">
        <f>IF('Net zero activities &amp; levers'!$C$12="Off",('Activity data'!BO12*EF!$H11)*kgtoGg,('Net zero Activity data'!BO12*EF!$H11)*kgtoGg)</f>
        <v>15.267480744054501</v>
      </c>
      <c r="AW923" s="93">
        <f>IF('Net zero activities &amp; levers'!$C$12="Off",('Activity data'!BP12*EF!$H11)*kgtoGg,('Net zero Activity data'!BP12*EF!$H11)*kgtoGg)</f>
        <v>15.274693158261561</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15.836418666562725</v>
      </c>
      <c r="V924" s="27">
        <f t="shared" si="329"/>
        <v>15.88688864853628</v>
      </c>
      <c r="W924" s="27">
        <f t="shared" si="329"/>
        <v>15.941723672747123</v>
      </c>
      <c r="X924" s="27">
        <f t="shared" si="329"/>
        <v>16.000865979081482</v>
      </c>
      <c r="Y924" s="27">
        <f t="shared" si="329"/>
        <v>16.037695179784158</v>
      </c>
      <c r="Z924" s="27">
        <f t="shared" si="329"/>
        <v>16.078188827415136</v>
      </c>
      <c r="AA924" s="27">
        <f t="shared" ref="L924:AW927" si="330">AA1387</f>
        <v>16.12181436837983</v>
      </c>
      <c r="AB924" s="27">
        <f t="shared" si="330"/>
        <v>16.168689512967049</v>
      </c>
      <c r="AC924" s="27">
        <f t="shared" si="330"/>
        <v>16.218410813440247</v>
      </c>
      <c r="AD924" s="27">
        <f t="shared" si="330"/>
        <v>16.253177021124422</v>
      </c>
      <c r="AE924" s="27">
        <f t="shared" si="330"/>
        <v>16.290312155009993</v>
      </c>
      <c r="AF924" s="27">
        <f t="shared" si="330"/>
        <v>16.330150142599646</v>
      </c>
      <c r="AG924" s="27">
        <f t="shared" si="330"/>
        <v>16.37313367858096</v>
      </c>
      <c r="AH924" s="27">
        <f t="shared" si="330"/>
        <v>16.41800084580008</v>
      </c>
      <c r="AI924" s="27">
        <f t="shared" si="330"/>
        <v>16.445818179481908</v>
      </c>
      <c r="AJ924" s="27">
        <f t="shared" si="330"/>
        <v>16.47613732990494</v>
      </c>
      <c r="AK924" s="27">
        <f t="shared" si="330"/>
        <v>16.507833118302425</v>
      </c>
      <c r="AL924" s="27">
        <f t="shared" si="330"/>
        <v>16.541361654231032</v>
      </c>
      <c r="AM924" s="27">
        <f t="shared" si="330"/>
        <v>16.576658742106037</v>
      </c>
      <c r="AN924" s="27">
        <f t="shared" si="330"/>
        <v>16.595928941495487</v>
      </c>
      <c r="AO924" s="27">
        <f t="shared" si="330"/>
        <v>16.616373205685701</v>
      </c>
      <c r="AP924" s="27">
        <f t="shared" si="330"/>
        <v>16.63847772333439</v>
      </c>
      <c r="AQ924" s="27">
        <f t="shared" si="330"/>
        <v>16.662194659426483</v>
      </c>
      <c r="AR924" s="27">
        <f t="shared" si="330"/>
        <v>16.687512973153691</v>
      </c>
      <c r="AS924" s="27">
        <f t="shared" si="330"/>
        <v>16.6960867048216</v>
      </c>
      <c r="AT924" s="27">
        <f t="shared" si="330"/>
        <v>16.699560298273521</v>
      </c>
      <c r="AU924" s="27">
        <f t="shared" si="330"/>
        <v>16.703268144959758</v>
      </c>
      <c r="AV924" s="27">
        <f t="shared" si="330"/>
        <v>16.708421153561527</v>
      </c>
      <c r="AW924" s="27">
        <f t="shared" si="330"/>
        <v>16.71440335539873</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23.43627516326238</v>
      </c>
      <c r="V925" s="27">
        <f t="shared" si="330"/>
        <v>23.510965559489058</v>
      </c>
      <c r="W925" s="27">
        <f t="shared" si="330"/>
        <v>23.592115770470972</v>
      </c>
      <c r="X925" s="27">
        <f t="shared" si="330"/>
        <v>23.679640317164633</v>
      </c>
      <c r="Y925" s="27">
        <f t="shared" si="330"/>
        <v>23.734143756350253</v>
      </c>
      <c r="Z925" s="27">
        <f t="shared" si="330"/>
        <v>23.794070201099252</v>
      </c>
      <c r="AA925" s="27">
        <f t="shared" si="330"/>
        <v>23.858631526719762</v>
      </c>
      <c r="AB925" s="27">
        <f t="shared" si="330"/>
        <v>23.928001932364783</v>
      </c>
      <c r="AC925" s="27">
        <f t="shared" si="330"/>
        <v>24.001584356768948</v>
      </c>
      <c r="AD925" s="27">
        <f t="shared" si="330"/>
        <v>24.053034777904244</v>
      </c>
      <c r="AE925" s="27">
        <f t="shared" si="330"/>
        <v>24.107990966818623</v>
      </c>
      <c r="AF925" s="27">
        <f t="shared" si="330"/>
        <v>24.166947101962553</v>
      </c>
      <c r="AG925" s="27">
        <f t="shared" si="330"/>
        <v>24.230558326063051</v>
      </c>
      <c r="AH925" s="27">
        <f t="shared" si="330"/>
        <v>24.296957131176967</v>
      </c>
      <c r="AI925" s="27">
        <f t="shared" si="330"/>
        <v>24.338123931588228</v>
      </c>
      <c r="AJ925" s="27">
        <f t="shared" si="330"/>
        <v>24.382993164145894</v>
      </c>
      <c r="AK925" s="27">
        <f t="shared" si="330"/>
        <v>24.429899679693399</v>
      </c>
      <c r="AL925" s="27">
        <f t="shared" si="330"/>
        <v>24.479518473587959</v>
      </c>
      <c r="AM925" s="27">
        <f t="shared" si="330"/>
        <v>24.531754542949216</v>
      </c>
      <c r="AN925" s="27">
        <f t="shared" si="330"/>
        <v>24.560272461353055</v>
      </c>
      <c r="AO925" s="27">
        <f t="shared" si="330"/>
        <v>24.590527875229174</v>
      </c>
      <c r="AP925" s="27">
        <f t="shared" si="330"/>
        <v>24.623240293918865</v>
      </c>
      <c r="AQ925" s="27">
        <f t="shared" si="330"/>
        <v>24.658338926506637</v>
      </c>
      <c r="AR925" s="27">
        <f t="shared" si="330"/>
        <v>24.695807433728753</v>
      </c>
      <c r="AS925" s="27">
        <f t="shared" si="330"/>
        <v>24.708495677123668</v>
      </c>
      <c r="AT925" s="27">
        <f t="shared" si="330"/>
        <v>24.713636239119321</v>
      </c>
      <c r="AU925" s="27">
        <f t="shared" si="330"/>
        <v>24.719123471872599</v>
      </c>
      <c r="AV925" s="27">
        <f t="shared" si="330"/>
        <v>24.726749396019503</v>
      </c>
      <c r="AW925" s="27">
        <f t="shared" si="330"/>
        <v>24.735602441098116</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5.3670416140303319</v>
      </c>
      <c r="V926" s="27">
        <f t="shared" si="330"/>
        <v>5.3576298681658461</v>
      </c>
      <c r="W926" s="27">
        <f t="shared" si="330"/>
        <v>5.3535558449918694</v>
      </c>
      <c r="X926" s="27">
        <f t="shared" si="330"/>
        <v>5.3579435754803217</v>
      </c>
      <c r="Y926" s="27">
        <f t="shared" si="330"/>
        <v>5.3719044351814391</v>
      </c>
      <c r="Z926" s="27">
        <f t="shared" si="330"/>
        <v>5.3923871539920745</v>
      </c>
      <c r="AA926" s="27">
        <f t="shared" si="330"/>
        <v>5.412504134465423</v>
      </c>
      <c r="AB926" s="27">
        <f t="shared" si="330"/>
        <v>5.4374045660235923</v>
      </c>
      <c r="AC926" s="27">
        <f t="shared" si="330"/>
        <v>5.4620542784680026</v>
      </c>
      <c r="AD926" s="27">
        <f t="shared" si="330"/>
        <v>5.5517072396840428</v>
      </c>
      <c r="AE926" s="27">
        <f t="shared" si="330"/>
        <v>5.6385317150449907</v>
      </c>
      <c r="AF926" s="27">
        <f t="shared" si="330"/>
        <v>5.7308781549814016</v>
      </c>
      <c r="AG926" s="27">
        <f t="shared" si="330"/>
        <v>5.8388735079295362</v>
      </c>
      <c r="AH926" s="27">
        <f t="shared" si="330"/>
        <v>5.9405681058944593</v>
      </c>
      <c r="AI926" s="27">
        <f t="shared" si="330"/>
        <v>6.0538009650149478</v>
      </c>
      <c r="AJ926" s="27">
        <f t="shared" si="330"/>
        <v>6.1769873137872864</v>
      </c>
      <c r="AK926" s="27">
        <f t="shared" si="330"/>
        <v>6.2906062341580098</v>
      </c>
      <c r="AL926" s="27">
        <f t="shared" si="330"/>
        <v>6.4044812802741458</v>
      </c>
      <c r="AM926" s="27">
        <f t="shared" si="330"/>
        <v>6.5186371674639778</v>
      </c>
      <c r="AN926" s="27">
        <f t="shared" si="330"/>
        <v>6.6437322760306987</v>
      </c>
      <c r="AO926" s="27">
        <f t="shared" si="330"/>
        <v>6.7614570573206318</v>
      </c>
      <c r="AP926" s="27">
        <f t="shared" si="330"/>
        <v>6.8818657820794353</v>
      </c>
      <c r="AQ926" s="27">
        <f t="shared" si="330"/>
        <v>7.0050487995947819</v>
      </c>
      <c r="AR926" s="27">
        <f t="shared" si="330"/>
        <v>7.1317062524287902</v>
      </c>
      <c r="AS926" s="27">
        <f t="shared" si="330"/>
        <v>7.2631842870087659</v>
      </c>
      <c r="AT926" s="27">
        <f t="shared" si="330"/>
        <v>7.2770448226057587</v>
      </c>
      <c r="AU926" s="27">
        <f t="shared" si="330"/>
        <v>7.2724625815111343</v>
      </c>
      <c r="AV926" s="27">
        <f t="shared" si="330"/>
        <v>7.2725482112248425</v>
      </c>
      <c r="AW926" s="27">
        <f t="shared" si="330"/>
        <v>7.2667047441079857</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1.5396663284052376</v>
      </c>
      <c r="V928" s="93">
        <f>IF('Net zero activities &amp; levers'!$C$12="Off",('Activity data'!AO17*EF!$H16)*kgtoGg,('Net zero Activity data'!AO17*EF!$H16)*kgtoGg)</f>
        <v>1.51689353697647</v>
      </c>
      <c r="W928" s="93">
        <f>IF('Net zero activities &amp; levers'!$C$12="Off",('Activity data'!AP17*EF!$H16)*kgtoGg,('Net zero Activity data'!AP17*EF!$H16)*kgtoGg)</f>
        <v>1.4979556416410036</v>
      </c>
      <c r="X928" s="93">
        <f>IF('Net zero activities &amp; levers'!$C$12="Off",('Activity data'!AQ17*EF!$H16)*kgtoGg,('Net zero Activity data'!AQ17*EF!$H16)*kgtoGg)</f>
        <v>1.4844138827224946</v>
      </c>
      <c r="Y928" s="93">
        <f>IF('Net zero activities &amp; levers'!$C$12="Off",('Activity data'!AR17*EF!$H16)*kgtoGg,('Net zero Activity data'!AR17*EF!$H16)*kgtoGg)</f>
        <v>1.4743763570843096</v>
      </c>
      <c r="Z928" s="93">
        <f>IF('Net zero activities &amp; levers'!$C$12="Off",('Activity data'!AS17*EF!$H16)*kgtoGg,('Net zero Activity data'!AS17*EF!$H16)*kgtoGg)</f>
        <v>1.4683108531694369</v>
      </c>
      <c r="AA928" s="93">
        <f>IF('Net zero activities &amp; levers'!$C$12="Off",('Activity data'!AT17*EF!$H16)*kgtoGg,('Net zero Activity data'!AT17*EF!$H16)*kgtoGg)</f>
        <v>1.4623928273992073</v>
      </c>
      <c r="AB928" s="93">
        <f>IF('Net zero activities &amp; levers'!$C$12="Off",('Activity data'!AU17*EF!$H16)*kgtoGg,('Net zero Activity data'!AU17*EF!$H16)*kgtoGg)</f>
        <v>1.4593112651239024</v>
      </c>
      <c r="AC928" s="93">
        <f>IF('Net zero activities &amp; levers'!$C$12="Off",('Activity data'!AV17*EF!$H16)*kgtoGg,('Net zero Activity data'!AV17*EF!$H16)*kgtoGg)</f>
        <v>1.4563311688613767</v>
      </c>
      <c r="AD928" s="93">
        <f>IF('Net zero activities &amp; levers'!$C$12="Off",('Activity data'!AW17*EF!$H16)*kgtoGg,('Net zero Activity data'!AW17*EF!$H16)*kgtoGg)</f>
        <v>1.4852993659939229</v>
      </c>
      <c r="AE928" s="93">
        <f>IF('Net zero activities &amp; levers'!$C$12="Off",('Activity data'!AX17*EF!$H16)*kgtoGg,('Net zero Activity data'!AX17*EF!$H16)*kgtoGg)</f>
        <v>1.512262925257895</v>
      </c>
      <c r="AF928" s="93">
        <f>IF('Net zero activities &amp; levers'!$C$12="Off",('Activity data'!AY17*EF!$H16)*kgtoGg,('Net zero Activity data'!AY17*EF!$H16)*kgtoGg)</f>
        <v>1.5414902996853208</v>
      </c>
      <c r="AG928" s="93">
        <f>IF('Net zero activities &amp; levers'!$C$12="Off",('Activity data'!AZ17*EF!$H16)*kgtoGg,('Net zero Activity data'!AZ17*EF!$H16)*kgtoGg)</f>
        <v>1.5779487196155533</v>
      </c>
      <c r="AH928" s="93">
        <f>IF('Net zero activities &amp; levers'!$C$12="Off",('Activity data'!BA17*EF!$H16)*kgtoGg,('Net zero Activity data'!BA17*EF!$H16)*kgtoGg)</f>
        <v>1.610560772525768</v>
      </c>
      <c r="AI928" s="93">
        <f>IF('Net zero activities &amp; levers'!$C$12="Off",('Activity data'!BB17*EF!$H16)*kgtoGg,('Net zero Activity data'!BB17*EF!$H16)*kgtoGg)</f>
        <v>1.6462447396919304</v>
      </c>
      <c r="AJ928" s="93">
        <f>IF('Net zero activities &amp; levers'!$C$12="Off",('Activity data'!BC17*EF!$H16)*kgtoGg,('Net zero Activity data'!BC17*EF!$H16)*kgtoGg)</f>
        <v>1.6858688293692288</v>
      </c>
      <c r="AK928" s="93">
        <f>IF('Net zero activities &amp; levers'!$C$12="Off",('Activity data'!BD17*EF!$H16)*kgtoGg,('Net zero Activity data'!BD17*EF!$H16)*kgtoGg)</f>
        <v>1.7199812284730804</v>
      </c>
      <c r="AL928" s="93">
        <f>IF('Net zero activities &amp; levers'!$C$12="Off",('Activity data'!BE17*EF!$H16)*kgtoGg,('Net zero Activity data'!BE17*EF!$H16)*kgtoGg)</f>
        <v>1.7533814663965785</v>
      </c>
      <c r="AM928" s="93">
        <f>IF('Net zero activities &amp; levers'!$C$12="Off",('Activity data'!BF17*EF!$H16)*kgtoGg,('Net zero Activity data'!BF17*EF!$H16)*kgtoGg)</f>
        <v>1.7860886957938682</v>
      </c>
      <c r="AN928" s="93">
        <f>IF('Net zero activities &amp; levers'!$C$12="Off",('Activity data'!BG17*EF!$H16)*kgtoGg,('Net zero Activity data'!BG17*EF!$H16)*kgtoGg)</f>
        <v>1.8210713028547756</v>
      </c>
      <c r="AO928" s="93">
        <f>IF('Net zero activities &amp; levers'!$C$12="Off",('Activity data'!BH17*EF!$H16)*kgtoGg,('Net zero Activity data'!BH17*EF!$H16)*kgtoGg)</f>
        <v>1.8517078328467715</v>
      </c>
      <c r="AP928" s="93">
        <f>IF('Net zero activities &amp; levers'!$C$12="Off",('Activity data'!BI17*EF!$H16)*kgtoGg,('Net zero Activity data'!BI17*EF!$H16)*kgtoGg)</f>
        <v>1.8826456224612003</v>
      </c>
      <c r="AQ928" s="93">
        <f>IF('Net zero activities &amp; levers'!$C$12="Off",('Activity data'!BJ17*EF!$H16)*kgtoGg,('Net zero Activity data'!BJ17*EF!$H16)*kgtoGg)</f>
        <v>1.9138919194152015</v>
      </c>
      <c r="AR928" s="93">
        <f>IF('Net zero activities &amp; levers'!$C$12="Off",('Activity data'!BK17*EF!$H16)*kgtoGg,('Net zero Activity data'!BK17*EF!$H16)*kgtoGg)</f>
        <v>1.9457193309630603</v>
      </c>
      <c r="AS928" s="93">
        <f>IF('Net zero activities &amp; levers'!$C$12="Off",('Activity data'!BL17*EF!$H16)*kgtoGg,('Net zero Activity data'!BL17*EF!$H16)*kgtoGg)</f>
        <v>1.9765500584418627</v>
      </c>
      <c r="AT928" s="93">
        <f>IF('Net zero activities &amp; levers'!$C$12="Off",('Activity data'!BM17*EF!$H16)*kgtoGg,('Net zero Activity data'!BM17*EF!$H16)*kgtoGg)</f>
        <v>1.9561765524892059</v>
      </c>
      <c r="AU928" s="93">
        <f>IF('Net zero activities &amp; levers'!$C$12="Off",('Activity data'!BN17*EF!$H16)*kgtoGg,('Net zero Activity data'!BN17*EF!$H16)*kgtoGg)</f>
        <v>1.9283007797519205</v>
      </c>
      <c r="AV928" s="93">
        <f>IF('Net zero activities &amp; levers'!$C$12="Off",('Activity data'!BO17*EF!$H16)*kgtoGg,('Net zero Activity data'!BO17*EF!$H16)*kgtoGg)</f>
        <v>1.90280445465309</v>
      </c>
      <c r="AW928" s="93">
        <f>IF('Net zero activities &amp; levers'!$C$12="Off",('Activity data'!BP17*EF!$H16)*kgtoGg,('Net zero Activity data'!BP17*EF!$H16)*kgtoGg)</f>
        <v>1.8752504962421104</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0.21333866791427153</v>
      </c>
      <c r="V929" s="93">
        <f>IF('Net zero activities &amp; levers'!$C$12="Off",('Activity data'!AO18*EF!$H17)*kgtoGg,('Net zero Activity data'!AO18*EF!$H17)*kgtoGg)</f>
        <v>0.21018323293561936</v>
      </c>
      <c r="W929" s="93">
        <f>IF('Net zero activities &amp; levers'!$C$12="Off",('Activity data'!AP18*EF!$H17)*kgtoGg,('Net zero Activity data'!AP18*EF!$H17)*kgtoGg)</f>
        <v>0.20755916739009747</v>
      </c>
      <c r="X929" s="93">
        <f>IF('Net zero activities &amp; levers'!$C$12="Off",('Activity data'!AQ18*EF!$H17)*kgtoGg,('Net zero Activity data'!AQ18*EF!$H17)*kgtoGg)</f>
        <v>0.20568279927345287</v>
      </c>
      <c r="Y929" s="93">
        <f>IF('Net zero activities &amp; levers'!$C$12="Off",('Activity data'!AR18*EF!$H17)*kgtoGg,('Net zero Activity data'!AR18*EF!$H17)*kgtoGg)</f>
        <v>0.20429198341335428</v>
      </c>
      <c r="Z929" s="93">
        <f>IF('Net zero activities &amp; levers'!$C$12="Off",('Activity data'!AS18*EF!$H17)*kgtoGg,('Net zero Activity data'!AS18*EF!$H17)*kgtoGg)</f>
        <v>0.20345153733646434</v>
      </c>
      <c r="AA929" s="93">
        <f>IF('Net zero activities &amp; levers'!$C$12="Off",('Activity data'!AT18*EF!$H17)*kgtoGg,('Net zero Activity data'!AT18*EF!$H17)*kgtoGg)</f>
        <v>0.20263152607089951</v>
      </c>
      <c r="AB929" s="93">
        <f>IF('Net zero activities &amp; levers'!$C$12="Off",('Activity data'!AU18*EF!$H17)*kgtoGg,('Net zero Activity data'!AU18*EF!$H17)*kgtoGg)</f>
        <v>0.20220453979551004</v>
      </c>
      <c r="AC929" s="93">
        <f>IF('Net zero activities &amp; levers'!$C$12="Off",('Activity data'!AV18*EF!$H17)*kgtoGg,('Net zero Activity data'!AV18*EF!$H17)*kgtoGg)</f>
        <v>0.20179161281569999</v>
      </c>
      <c r="AD929" s="93">
        <f>IF('Net zero activities &amp; levers'!$C$12="Off",('Activity data'!AW18*EF!$H17)*kgtoGg,('Net zero Activity data'!AW18*EF!$H17)*kgtoGg)</f>
        <v>0.20580549327416048</v>
      </c>
      <c r="AE929" s="93">
        <f>IF('Net zero activities &amp; levers'!$C$12="Off",('Activity data'!AX18*EF!$H17)*kgtoGg,('Net zero Activity data'!AX18*EF!$H17)*kgtoGg)</f>
        <v>0.20954160785267542</v>
      </c>
      <c r="AF929" s="93">
        <f>IF('Net zero activities &amp; levers'!$C$12="Off",('Activity data'!AY18*EF!$H17)*kgtoGg,('Net zero Activity data'!AY18*EF!$H17)*kgtoGg)</f>
        <v>0.2135914003381921</v>
      </c>
      <c r="AG929" s="93">
        <f>IF('Net zero activities &amp; levers'!$C$12="Off",('Activity data'!AZ18*EF!$H17)*kgtoGg,('Net zero Activity data'!AZ18*EF!$H17)*kgtoGg)</f>
        <v>0.21864313823664394</v>
      </c>
      <c r="AH929" s="93">
        <f>IF('Net zero activities &amp; levers'!$C$12="Off",('Activity data'!BA18*EF!$H17)*kgtoGg,('Net zero Activity data'!BA18*EF!$H17)*kgtoGg)</f>
        <v>0.22316191727172319</v>
      </c>
      <c r="AI929" s="93">
        <f>IF('Net zero activities &amp; levers'!$C$12="Off",('Activity data'!BB18*EF!$H17)*kgtoGg,('Net zero Activity data'!BB18*EF!$H17)*kgtoGg)</f>
        <v>0.2281063457369549</v>
      </c>
      <c r="AJ929" s="93">
        <f>IF('Net zero activities &amp; levers'!$C$12="Off",('Activity data'!BC18*EF!$H17)*kgtoGg,('Net zero Activity data'!BC18*EF!$H17)*kgtoGg)</f>
        <v>0.23359672397873038</v>
      </c>
      <c r="AK929" s="93">
        <f>IF('Net zero activities &amp; levers'!$C$12="Off",('Activity data'!BD18*EF!$H17)*kgtoGg,('Net zero Activity data'!BD18*EF!$H17)*kgtoGg)</f>
        <v>0.23832339341996808</v>
      </c>
      <c r="AL929" s="93">
        <f>IF('Net zero activities &amp; levers'!$C$12="Off",('Activity data'!BE18*EF!$H17)*kgtoGg,('Net zero Activity data'!BE18*EF!$H17)*kgtoGg)</f>
        <v>0.24295138465102878</v>
      </c>
      <c r="AM929" s="93">
        <f>IF('Net zero activities &amp; levers'!$C$12="Off",('Activity data'!BF18*EF!$H17)*kgtoGg,('Net zero Activity data'!BF18*EF!$H17)*kgtoGg)</f>
        <v>0.24748335149478745</v>
      </c>
      <c r="AN929" s="93">
        <f>IF('Net zero activities &amp; levers'!$C$12="Off",('Activity data'!BG18*EF!$H17)*kgtoGg,('Net zero Activity data'!BG18*EF!$H17)*kgtoGg)</f>
        <v>0.25233059836435606</v>
      </c>
      <c r="AO929" s="93">
        <f>IF('Net zero activities &amp; levers'!$C$12="Off",('Activity data'!BH18*EF!$H17)*kgtoGg,('Net zero Activity data'!BH18*EF!$H17)*kgtoGg)</f>
        <v>0.25657564573431302</v>
      </c>
      <c r="AP929" s="93">
        <f>IF('Net zero activities &amp; levers'!$C$12="Off",('Activity data'!BI18*EF!$H17)*kgtoGg,('Net zero Activity data'!BI18*EF!$H17)*kgtoGg)</f>
        <v>0.260862436127002</v>
      </c>
      <c r="AQ929" s="93">
        <f>IF('Net zero activities &amp; levers'!$C$12="Off",('Activity data'!BJ18*EF!$H17)*kgtoGg,('Net zero Activity data'!BJ18*EF!$H17)*kgtoGg)</f>
        <v>0.26519197379788484</v>
      </c>
      <c r="AR929" s="93">
        <f>IF('Net zero activities &amp; levers'!$C$12="Off",('Activity data'!BK18*EF!$H17)*kgtoGg,('Net zero Activity data'!BK18*EF!$H17)*kgtoGg)</f>
        <v>0.26960203165101232</v>
      </c>
      <c r="AS929" s="93">
        <f>IF('Net zero activities &amp; levers'!$C$12="Off",('Activity data'!BL18*EF!$H17)*kgtoGg,('Net zero Activity data'!BL18*EF!$H17)*kgtoGg)</f>
        <v>0.2738739873402482</v>
      </c>
      <c r="AT929" s="93">
        <f>IF('Net zero activities &amp; levers'!$C$12="Off",('Activity data'!BM18*EF!$H17)*kgtoGg,('Net zero Activity data'!BM18*EF!$H17)*kgtoGg)</f>
        <v>0.2710510012552142</v>
      </c>
      <c r="AU929" s="93">
        <f>IF('Net zero activities &amp; levers'!$C$12="Off",('Activity data'!BN18*EF!$H17)*kgtoGg,('Net zero Activity data'!BN18*EF!$H17)*kgtoGg)</f>
        <v>0.26718848889579078</v>
      </c>
      <c r="AV929" s="93">
        <f>IF('Net zero activities &amp; levers'!$C$12="Off",('Activity data'!BO18*EF!$H17)*kgtoGg,('Net zero Activity data'!BO18*EF!$H17)*kgtoGg)</f>
        <v>0.26365567666696987</v>
      </c>
      <c r="AW929" s="93">
        <f>IF('Net zero activities &amp; levers'!$C$12="Off",('Activity data'!BP18*EF!$H17)*kgtoGg,('Net zero Activity data'!BP18*EF!$H17)*kgtoGg)</f>
        <v>0.25983775542344156</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7.5172567361532208</v>
      </c>
      <c r="V930" s="27">
        <f t="shared" si="331"/>
        <v>7.5339388932405713</v>
      </c>
      <c r="W930" s="27">
        <f t="shared" si="331"/>
        <v>7.556871699295173</v>
      </c>
      <c r="X930" s="27">
        <f t="shared" si="331"/>
        <v>7.5888529958308224</v>
      </c>
      <c r="Y930" s="27">
        <f t="shared" si="331"/>
        <v>7.6211672980076424</v>
      </c>
      <c r="Z930" s="27">
        <f t="shared" si="331"/>
        <v>7.6607807610694723</v>
      </c>
      <c r="AA930" s="27">
        <f t="shared" ref="L930:AW932" si="332">AA1393</f>
        <v>7.7014842268648902</v>
      </c>
      <c r="AB930" s="27">
        <f t="shared" si="332"/>
        <v>7.7479217783494736</v>
      </c>
      <c r="AC930" s="27">
        <f t="shared" si="332"/>
        <v>7.7955101752744698</v>
      </c>
      <c r="AD930" s="27">
        <f t="shared" si="332"/>
        <v>7.8962173126085711</v>
      </c>
      <c r="AE930" s="27">
        <f t="shared" si="332"/>
        <v>7.995996464055267</v>
      </c>
      <c r="AF930" s="27">
        <f t="shared" si="332"/>
        <v>8.1025556412744635</v>
      </c>
      <c r="AG930" s="27">
        <f t="shared" si="332"/>
        <v>8.2253975499195544</v>
      </c>
      <c r="AH930" s="27">
        <f t="shared" si="332"/>
        <v>8.3441610665436929</v>
      </c>
      <c r="AI930" s="27">
        <f t="shared" si="332"/>
        <v>8.4673066431476602</v>
      </c>
      <c r="AJ930" s="27">
        <f t="shared" si="332"/>
        <v>8.6013895565615393</v>
      </c>
      <c r="AK930" s="27">
        <f t="shared" si="332"/>
        <v>8.7280371954516642</v>
      </c>
      <c r="AL930" s="27">
        <f t="shared" si="332"/>
        <v>8.8564865532044212</v>
      </c>
      <c r="AM930" s="27">
        <f t="shared" si="332"/>
        <v>8.9867675708242913</v>
      </c>
      <c r="AN930" s="27">
        <f t="shared" si="332"/>
        <v>9.1207817341013318</v>
      </c>
      <c r="AO930" s="27">
        <f t="shared" si="332"/>
        <v>9.2490671245536156</v>
      </c>
      <c r="AP930" s="27">
        <f t="shared" si="332"/>
        <v>9.3812339877870841</v>
      </c>
      <c r="AQ930" s="27">
        <f t="shared" si="332"/>
        <v>9.5173950043936113</v>
      </c>
      <c r="AR930" s="27">
        <f t="shared" si="332"/>
        <v>9.6582551819148357</v>
      </c>
      <c r="AS930" s="27">
        <f t="shared" si="332"/>
        <v>9.796098584472313</v>
      </c>
      <c r="AT930" s="27">
        <f t="shared" si="332"/>
        <v>9.8208324972791949</v>
      </c>
      <c r="AU930" s="27">
        <f t="shared" si="332"/>
        <v>9.8282423207402356</v>
      </c>
      <c r="AV930" s="27">
        <f t="shared" si="332"/>
        <v>9.8407295406885229</v>
      </c>
      <c r="AW930" s="27">
        <f t="shared" si="332"/>
        <v>9.8479550369918751</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2.1417226712116899</v>
      </c>
      <c r="V931" s="27">
        <f t="shared" si="332"/>
        <v>2.1464755425439761</v>
      </c>
      <c r="W931" s="27">
        <f t="shared" si="332"/>
        <v>2.1530092705202235</v>
      </c>
      <c r="X931" s="27">
        <f t="shared" si="332"/>
        <v>2.1621209811148248</v>
      </c>
      <c r="Y931" s="27">
        <f t="shared" si="332"/>
        <v>2.1713275675073889</v>
      </c>
      <c r="Z931" s="27">
        <f t="shared" si="332"/>
        <v>2.1826137394318752</v>
      </c>
      <c r="AA931" s="27">
        <f t="shared" si="332"/>
        <v>2.1942104612880913</v>
      </c>
      <c r="AB931" s="27">
        <f t="shared" si="332"/>
        <v>2.2074408670465875</v>
      </c>
      <c r="AC931" s="27">
        <f t="shared" si="332"/>
        <v>2.2209991572790746</v>
      </c>
      <c r="AD931" s="27">
        <f t="shared" si="332"/>
        <v>2.249691373968171</v>
      </c>
      <c r="AE931" s="27">
        <f t="shared" si="332"/>
        <v>2.2781192005368567</v>
      </c>
      <c r="AF931" s="27">
        <f t="shared" si="332"/>
        <v>2.3084787071609183</v>
      </c>
      <c r="AG931" s="27">
        <f t="shared" si="332"/>
        <v>2.3434772857587194</v>
      </c>
      <c r="AH931" s="27">
        <f t="shared" si="332"/>
        <v>2.377313899964463</v>
      </c>
      <c r="AI931" s="27">
        <f t="shared" si="332"/>
        <v>2.4123989958351029</v>
      </c>
      <c r="AJ931" s="27">
        <f t="shared" si="332"/>
        <v>2.4506002207712587</v>
      </c>
      <c r="AK931" s="27">
        <f t="shared" si="332"/>
        <v>2.4866830803817197</v>
      </c>
      <c r="AL931" s="27">
        <f t="shared" si="332"/>
        <v>2.5232792631725229</v>
      </c>
      <c r="AM931" s="27">
        <f t="shared" si="332"/>
        <v>2.5603972995597966</v>
      </c>
      <c r="AN931" s="27">
        <f t="shared" si="332"/>
        <v>2.5985789370677335</v>
      </c>
      <c r="AO931" s="27">
        <f t="shared" si="332"/>
        <v>2.6351284043482002</v>
      </c>
      <c r="AP931" s="27">
        <f t="shared" si="332"/>
        <v>2.672783732256411</v>
      </c>
      <c r="AQ931" s="27">
        <f t="shared" si="332"/>
        <v>2.7115770243358108</v>
      </c>
      <c r="AR931" s="27">
        <f t="shared" si="332"/>
        <v>2.7517091425082829</v>
      </c>
      <c r="AS931" s="27">
        <f t="shared" si="332"/>
        <v>2.7909817589289081</v>
      </c>
      <c r="AT931" s="27">
        <f t="shared" si="332"/>
        <v>2.7980286356906796</v>
      </c>
      <c r="AU931" s="27">
        <f t="shared" si="332"/>
        <v>2.8001397498182397</v>
      </c>
      <c r="AV931" s="27">
        <f t="shared" si="332"/>
        <v>2.8036974521825924</v>
      </c>
      <c r="AW931" s="27">
        <f t="shared" si="332"/>
        <v>2.8057560501242085</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0.44234757316502876</v>
      </c>
      <c r="V932" s="27">
        <f t="shared" si="332"/>
        <v>0.44332922271642128</v>
      </c>
      <c r="W932" s="27">
        <f t="shared" si="332"/>
        <v>0.44467868721659326</v>
      </c>
      <c r="X932" s="27">
        <f t="shared" si="332"/>
        <v>0.44656060363979833</v>
      </c>
      <c r="Y932" s="27">
        <f t="shared" si="332"/>
        <v>0.44846211554076776</v>
      </c>
      <c r="Z932" s="27">
        <f t="shared" si="332"/>
        <v>0.45079314132119486</v>
      </c>
      <c r="AA932" s="27">
        <f t="shared" si="332"/>
        <v>0.45318830752955591</v>
      </c>
      <c r="AB932" s="27">
        <f t="shared" si="332"/>
        <v>0.45592089189163321</v>
      </c>
      <c r="AC932" s="27">
        <f t="shared" si="332"/>
        <v>0.45872119692702534</v>
      </c>
      <c r="AD932" s="27">
        <f t="shared" si="332"/>
        <v>0.46464723608781278</v>
      </c>
      <c r="AE932" s="27">
        <f t="shared" si="332"/>
        <v>0.47051866858560681</v>
      </c>
      <c r="AF932" s="27">
        <f t="shared" si="332"/>
        <v>0.47678906683004613</v>
      </c>
      <c r="AG932" s="27">
        <f t="shared" si="332"/>
        <v>0.48401761070972765</v>
      </c>
      <c r="AH932" s="27">
        <f t="shared" si="332"/>
        <v>0.49100616454035234</v>
      </c>
      <c r="AI932" s="27">
        <f t="shared" si="332"/>
        <v>0.49825257754295632</v>
      </c>
      <c r="AJ932" s="27">
        <f t="shared" si="332"/>
        <v>0.50614259027410013</v>
      </c>
      <c r="AK932" s="27">
        <f t="shared" si="332"/>
        <v>0.51359507961648176</v>
      </c>
      <c r="AL932" s="27">
        <f t="shared" si="332"/>
        <v>0.52115358981120119</v>
      </c>
      <c r="AM932" s="27">
        <f t="shared" si="332"/>
        <v>0.52881988271516178</v>
      </c>
      <c r="AN932" s="27">
        <f t="shared" si="332"/>
        <v>0.53670584989388503</v>
      </c>
      <c r="AO932" s="27">
        <f t="shared" si="332"/>
        <v>0.54425471155058214</v>
      </c>
      <c r="AP932" s="27">
        <f t="shared" si="332"/>
        <v>0.55203197568511508</v>
      </c>
      <c r="AQ932" s="27">
        <f t="shared" si="332"/>
        <v>0.56004427290597614</v>
      </c>
      <c r="AR932" s="27">
        <f t="shared" si="332"/>
        <v>0.56833308887556278</v>
      </c>
      <c r="AS932" s="27">
        <f t="shared" si="332"/>
        <v>0.57644438488928817</v>
      </c>
      <c r="AT932" s="27">
        <f t="shared" si="332"/>
        <v>0.57789983422260416</v>
      </c>
      <c r="AU932" s="27">
        <f t="shared" si="332"/>
        <v>0.57833585996186199</v>
      </c>
      <c r="AV932" s="27">
        <f t="shared" si="332"/>
        <v>0.57907066145043395</v>
      </c>
      <c r="AW932" s="27">
        <f t="shared" si="332"/>
        <v>0.57949584059049575</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7.7122253057553644E-2</v>
      </c>
      <c r="V933" s="93">
        <f>IF('Net zero activities &amp; levers'!$C$12="Off",('Activity data'!AO8*EF!$H21)*kgtoGg,('Net zero Activity data'!AO8*EF!$H21)*kgtoGg)</f>
        <v>7.6281190382103445E-2</v>
      </c>
      <c r="W933" s="93">
        <f>IF('Net zero activities &amp; levers'!$C$12="Off",('Activity data'!AP8*EF!$H21)*kgtoGg,('Net zero Activity data'!AP8*EF!$H21)*kgtoGg)</f>
        <v>7.5612709303148562E-2</v>
      </c>
      <c r="X933" s="93">
        <f>IF('Net zero activities &amp; levers'!$C$12="Off",('Activity data'!AQ8*EF!$H21)*kgtoGg,('Net zero Activity data'!AQ8*EF!$H21)*kgtoGg)</f>
        <v>7.5194947482365299E-2</v>
      </c>
      <c r="Y933" s="93">
        <f>IF('Net zero activities &amp; levers'!$C$12="Off",('Activity data'!AR8*EF!$H21)*kgtoGg,('Net zero Activity data'!AR8*EF!$H21)*kgtoGg)</f>
        <v>7.4911052527681307E-2</v>
      </c>
      <c r="Z933" s="93">
        <f>IF('Net zero activities &amp; levers'!$C$12="Off",('Activity data'!AS8*EF!$H21)*kgtoGg,('Net zero Activity data'!AS8*EF!$H21)*kgtoGg)</f>
        <v>7.4811860355861681E-2</v>
      </c>
      <c r="AA933" s="93">
        <f>IF('Net zero activities &amp; levers'!$C$12="Off",('Activity data'!AT8*EF!$H21)*kgtoGg,('Net zero Activity data'!AT8*EF!$H21)*kgtoGg)</f>
        <v>7.4710785849206165E-2</v>
      </c>
      <c r="AB933" s="93">
        <f>IF('Net zero activities &amp; levers'!$C$12="Off",('Activity data'!AU8*EF!$H21)*kgtoGg,('Net zero Activity data'!AU8*EF!$H21)*kgtoGg)</f>
        <v>7.4740549428093439E-2</v>
      </c>
      <c r="AC933" s="93">
        <f>IF('Net zero activities &amp; levers'!$C$12="Off",('Activity data'!AV8*EF!$H21)*kgtoGg,('Net zero Activity data'!AV8*EF!$H21)*kgtoGg)</f>
        <v>7.4767379223908054E-2</v>
      </c>
      <c r="AD933" s="93">
        <f>IF('Net zero activities &amp; levers'!$C$12="Off",('Activity data'!AW8*EF!$H21)*kgtoGg,('Net zero Activity data'!AW8*EF!$H21)*kgtoGg)</f>
        <v>7.5700236542810634E-2</v>
      </c>
      <c r="AE933" s="93">
        <f>IF('Net zero activities &amp; levers'!$C$12="Off",('Activity data'!AX8*EF!$H21)*kgtoGg,('Net zero Activity data'!AX8*EF!$H21)*kgtoGg)</f>
        <v>7.6494688063954513E-2</v>
      </c>
      <c r="AF933" s="93">
        <f>IF('Net zero activities &amp; levers'!$C$12="Off",('Activity data'!AY8*EF!$H21)*kgtoGg,('Net zero Activity data'!AY8*EF!$H21)*kgtoGg)</f>
        <v>7.7357586408347626E-2</v>
      </c>
      <c r="AG933" s="93">
        <f>IF('Net zero activities &amp; levers'!$C$12="Off",('Activity data'!AZ8*EF!$H21)*kgtoGg,('Net zero Activity data'!AZ8*EF!$H21)*kgtoGg)</f>
        <v>7.8522504341437233E-2</v>
      </c>
      <c r="AH933" s="93">
        <f>IF('Net zero activities &amp; levers'!$C$12="Off",('Activity data'!BA8*EF!$H21)*kgtoGg,('Net zero Activity data'!BA8*EF!$H21)*kgtoGg)</f>
        <v>7.9455554603187137E-2</v>
      </c>
      <c r="AI933" s="93">
        <f>IF('Net zero activities &amp; levers'!$C$12="Off",('Activity data'!BB8*EF!$H21)*kgtoGg,('Net zero Activity data'!BB8*EF!$H21)*kgtoGg)</f>
        <v>8.0468545075809736E-2</v>
      </c>
      <c r="AJ933" s="93">
        <f>IF('Net zero activities &amp; levers'!$C$12="Off",('Activity data'!BC8*EF!$H21)*kgtoGg,('Net zero Activity data'!BC8*EF!$H21)*kgtoGg)</f>
        <v>8.1613749128496504E-2</v>
      </c>
      <c r="AK933" s="93">
        <f>IF('Net zero activities &amp; levers'!$C$12="Off",('Activity data'!BD8*EF!$H21)*kgtoGg,('Net zero Activity data'!BD8*EF!$H21)*kgtoGg)</f>
        <v>8.2449579575338439E-2</v>
      </c>
      <c r="AL933" s="93">
        <f>IF('Net zero activities &amp; levers'!$C$12="Off",('Activity data'!BE8*EF!$H21)*kgtoGg,('Net zero Activity data'!BE8*EF!$H21)*kgtoGg)</f>
        <v>8.3200853796769295E-2</v>
      </c>
      <c r="AM933" s="93">
        <f>IF('Net zero activities &amp; levers'!$C$12="Off",('Activity data'!BF8*EF!$H21)*kgtoGg,('Net zero Activity data'!BF8*EF!$H21)*kgtoGg)</f>
        <v>8.386814030720427E-2</v>
      </c>
      <c r="AN933" s="93">
        <f>IF('Net zero activities &amp; levers'!$C$12="Off",('Activity data'!BG8*EF!$H21)*kgtoGg,('Net zero Activity data'!BG8*EF!$H21)*kgtoGg)</f>
        <v>8.5001769030527127E-2</v>
      </c>
      <c r="AO933" s="93">
        <f>IF('Net zero activities &amp; levers'!$C$12="Off",('Activity data'!BH8*EF!$H21)*kgtoGg,('Net zero Activity data'!BH8*EF!$H21)*kgtoGg)</f>
        <v>8.5909835232144793E-2</v>
      </c>
      <c r="AP933" s="93">
        <f>IF('Net zero activities &amp; levers'!$C$12="Off",('Activity data'!BI8*EF!$H21)*kgtoGg,('Net zero Activity data'!BI8*EF!$H21)*kgtoGg)</f>
        <v>8.6801150426533205E-2</v>
      </c>
      <c r="AQ933" s="93">
        <f>IF('Net zero activities &amp; levers'!$C$12="Off",('Activity data'!BJ8*EF!$H21)*kgtoGg,('Net zero Activity data'!BJ8*EF!$H21)*kgtoGg)</f>
        <v>8.7675065886165554E-2</v>
      </c>
      <c r="AR933" s="93">
        <f>IF('Net zero activities &amp; levers'!$C$12="Off",('Activity data'!BK8*EF!$H21)*kgtoGg,('Net zero Activity data'!BK8*EF!$H21)*kgtoGg)</f>
        <v>8.854252118222565E-2</v>
      </c>
      <c r="AS933" s="93">
        <f>IF('Net zero activities &amp; levers'!$C$12="Off",('Activity data'!BL8*EF!$H21)*kgtoGg,('Net zero Activity data'!BL8*EF!$H21)*kgtoGg)</f>
        <v>8.9321244940695696E-2</v>
      </c>
      <c r="AT933" s="93">
        <f>IF('Net zero activities &amp; levers'!$C$12="Off",('Activity data'!BM8*EF!$H21)*kgtoGg,('Net zero Activity data'!BM8*EF!$H21)*kgtoGg)</f>
        <v>8.7850938303203313E-2</v>
      </c>
      <c r="AU933" s="93">
        <f>IF('Net zero activities &amp; levers'!$C$12="Off",('Activity data'!BN8*EF!$H21)*kgtoGg,('Net zero Activity data'!BN8*EF!$H21)*kgtoGg)</f>
        <v>8.6054439786957274E-2</v>
      </c>
      <c r="AV933" s="93">
        <f>IF('Net zero activities &amp; levers'!$C$12="Off",('Activity data'!BO8*EF!$H21)*kgtoGg,('Net zero Activity data'!BO8*EF!$H21)*kgtoGg)</f>
        <v>8.4360600655815826E-2</v>
      </c>
      <c r="AW933" s="93">
        <f>IF('Net zero activities &amp; levers'!$C$12="Off",('Activity data'!BP8*EF!$H21)*kgtoGg,('Net zero Activity data'!BP8*EF!$H21)*kgtoGg)</f>
        <v>8.2579603867851237E-2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5.6651361109447025E-2</v>
      </c>
      <c r="V934" s="93">
        <f>IF('Net zero activities &amp; levers'!$C$12="Off",('Activity data'!AO9*EF!$H22)*kgtoGg,('Net zero Activity data'!AO9*EF!$H22)*kgtoGg)</f>
        <v>5.6033545324072467E-2</v>
      </c>
      <c r="W934" s="93">
        <f>IF('Net zero activities &amp; levers'!$C$12="Off",('Activity data'!AP9*EF!$H22)*kgtoGg,('Net zero Activity data'!AP9*EF!$H22)*kgtoGg)</f>
        <v>5.554250205838307E-2</v>
      </c>
      <c r="X934" s="93">
        <f>IF('Net zero activities &amp; levers'!$C$12="Off",('Activity data'!AQ9*EF!$H22)*kgtoGg,('Net zero Activity data'!AQ9*EF!$H22)*kgtoGg)</f>
        <v>5.5235628557821929E-2</v>
      </c>
      <c r="Y934" s="93">
        <f>IF('Net zero activities &amp; levers'!$C$12="Off",('Activity data'!AR9*EF!$H22)*kgtoGg,('Net zero Activity data'!AR9*EF!$H22)*kgtoGg)</f>
        <v>5.5027089064260314E-2</v>
      </c>
      <c r="Z934" s="93">
        <f>IF('Net zero activities &amp; levers'!$C$12="Off",('Activity data'!AS9*EF!$H22)*kgtoGg,('Net zero Activity data'!AS9*EF!$H22)*kgtoGg)</f>
        <v>5.4954225898024879E-2</v>
      </c>
      <c r="AA934" s="93">
        <f>IF('Net zero activities &amp; levers'!$C$12="Off",('Activity data'!AT9*EF!$H22)*kgtoGg,('Net zero Activity data'!AT9*EF!$H22)*kgtoGg)</f>
        <v>5.4879980033199993E-2</v>
      </c>
      <c r="AB934" s="93">
        <f>IF('Net zero activities &amp; levers'!$C$12="Off",('Activity data'!AU9*EF!$H22)*kgtoGg,('Net zero Activity data'!AU9*EF!$H22)*kgtoGg)</f>
        <v>5.4901843337092256E-2</v>
      </c>
      <c r="AC934" s="93">
        <f>IF('Net zero activities &amp; levers'!$C$12="Off",('Activity data'!AV9*EF!$H22)*kgtoGg,('Net zero Activity data'!AV9*EF!$H22)*kgtoGg)</f>
        <v>5.4921551584594455E-2</v>
      </c>
      <c r="AD934" s="93">
        <f>IF('Net zero activities &amp; levers'!$C$12="Off",('Activity data'!AW9*EF!$H22)*kgtoGg,('Net zero Activity data'!AW9*EF!$H22)*kgtoGg)</f>
        <v>5.560679656566761E-2</v>
      </c>
      <c r="AE934" s="93">
        <f>IF('Net zero activities &amp; levers'!$C$12="Off",('Activity data'!AX9*EF!$H22)*kgtoGg,('Net zero Activity data'!AX9*EF!$H22)*kgtoGg)</f>
        <v>5.6190373396270352E-2</v>
      </c>
      <c r="AF934" s="93">
        <f>IF('Net zero activities &amp; levers'!$C$12="Off",('Activity data'!AY9*EF!$H22)*kgtoGg,('Net zero Activity data'!AY9*EF!$H22)*kgtoGg)</f>
        <v>5.6824228914890633E-2</v>
      </c>
      <c r="AG934" s="93">
        <f>IF('Net zero activities &amp; levers'!$C$12="Off",('Activity data'!AZ9*EF!$H22)*kgtoGg,('Net zero Activity data'!AZ9*EF!$H22)*kgtoGg)</f>
        <v>5.7679937661380166E-2</v>
      </c>
      <c r="AH934" s="93">
        <f>IF('Net zero activities &amp; levers'!$C$12="Off",('Activity data'!BA9*EF!$H22)*kgtoGg,('Net zero Activity data'!BA9*EF!$H22)*kgtoGg)</f>
        <v>5.8365324371649284E-2</v>
      </c>
      <c r="AI934" s="93">
        <f>IF('Net zero activities &amp; levers'!$C$12="Off",('Activity data'!BB9*EF!$H22)*kgtoGg,('Net zero Activity data'!BB9*EF!$H22)*kgtoGg)</f>
        <v>5.9109432418157533E-2</v>
      </c>
      <c r="AJ934" s="93">
        <f>IF('Net zero activities &amp; levers'!$C$12="Off",('Activity data'!BC9*EF!$H22)*kgtoGg,('Net zero Activity data'!BC9*EF!$H22)*kgtoGg)</f>
        <v>5.9950660024466515E-2</v>
      </c>
      <c r="AK934" s="93">
        <f>IF('Net zero activities &amp; levers'!$C$12="Off",('Activity data'!BD9*EF!$H22)*kgtoGg,('Net zero Activity data'!BD9*EF!$H22)*kgtoGg)</f>
        <v>6.0564632394217895E-2</v>
      </c>
      <c r="AL934" s="93">
        <f>IF('Net zero activities &amp; levers'!$C$12="Off",('Activity data'!BE9*EF!$H22)*kgtoGg,('Net zero Activity data'!BE9*EF!$H22)*kgtoGg)</f>
        <v>6.1116492661821044E-2</v>
      </c>
      <c r="AM934" s="93">
        <f>IF('Net zero activities &amp; levers'!$C$12="Off",('Activity data'!BF9*EF!$H22)*kgtoGg,('Net zero Activity data'!BF9*EF!$H22)*kgtoGg)</f>
        <v>6.1606658438460173E-2</v>
      </c>
      <c r="AN934" s="93">
        <f>IF('Net zero activities &amp; levers'!$C$12="Off",('Activity data'!BG9*EF!$H22)*kgtoGg,('Net zero Activity data'!BG9*EF!$H22)*kgtoGg)</f>
        <v>6.2439383204956261E-2</v>
      </c>
      <c r="AO934" s="93">
        <f>IF('Net zero activities &amp; levers'!$C$12="Off",('Activity data'!BH9*EF!$H22)*kgtoGg,('Net zero Activity data'!BH9*EF!$H22)*kgtoGg)</f>
        <v>6.3106417481830102E-2</v>
      </c>
      <c r="AP934" s="93">
        <f>IF('Net zero activities &amp; levers'!$C$12="Off",('Activity data'!BI9*EF!$H22)*kgtoGg,('Net zero Activity data'!BI9*EF!$H22)*kgtoGg)</f>
        <v>6.3761147043503455E-2</v>
      </c>
      <c r="AQ934" s="93">
        <f>IF('Net zero activities &amp; levers'!$C$12="Off",('Activity data'!BJ9*EF!$H22)*kgtoGg,('Net zero Activity data'!BJ9*EF!$H22)*kgtoGg)</f>
        <v>6.440309535699236E-2</v>
      </c>
      <c r="AR934" s="93">
        <f>IF('Net zero activities &amp; levers'!$C$12="Off",('Activity data'!BK9*EF!$H22)*kgtoGg,('Net zero Activity data'!BK9*EF!$H22)*kgtoGg)</f>
        <v>6.5040298255962761E-2</v>
      </c>
      <c r="AS934" s="93">
        <f>IF('Net zero activities &amp; levers'!$C$12="Off",('Activity data'!BL9*EF!$H22)*kgtoGg,('Net zero Activity data'!BL9*EF!$H22)*kgtoGg)</f>
        <v>6.5612322011708996E-2</v>
      </c>
      <c r="AT934" s="93">
        <f>IF('Net zero activities &amp; levers'!$C$12="Off",('Activity data'!BM9*EF!$H22)*kgtoGg,('Net zero Activity data'!BM9*EF!$H22)*kgtoGg)</f>
        <v>6.4532285200543257E-2</v>
      </c>
      <c r="AU934" s="93">
        <f>IF('Net zero activities &amp; levers'!$C$12="Off",('Activity data'!BN9*EF!$H22)*kgtoGg,('Net zero Activity data'!BN9*EF!$H22)*kgtoGg)</f>
        <v>6.3212639026559075E-2</v>
      </c>
      <c r="AV934" s="93">
        <f>IF('Net zero activities &amp; levers'!$C$12="Off",('Activity data'!BO9*EF!$H22)*kgtoGg,('Net zero Activity data'!BO9*EF!$H22)*kgtoGg)</f>
        <v>6.1968402914732885E-2</v>
      </c>
      <c r="AW934" s="93">
        <f>IF('Net zero activities &amp; levers'!$C$12="Off",('Activity data'!BP9*EF!$H22)*kgtoGg,('Net zero Activity data'!BP9*EF!$H22)*kgtoGg)</f>
        <v>6.0660143778495615E-2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0.55512074571363323</v>
      </c>
      <c r="V935" s="93">
        <f>IF('Net zero activities &amp; levers'!$C$12="Off",('Activity data'!AO10*EF!$H23)*kgtoGg,('Net zero Activity data'!AO10*EF!$H23)*kgtoGg)</f>
        <v>0.56194785856380769</v>
      </c>
      <c r="W935" s="93">
        <f>IF('Net zero activities &amp; levers'!$C$12="Off",('Activity data'!AP10*EF!$H23)*kgtoGg,('Net zero Activity data'!AP10*EF!$H23)*kgtoGg)</f>
        <v>0.56993716301997244</v>
      </c>
      <c r="X935" s="93">
        <f>IF('Net zero activities &amp; levers'!$C$12="Off",('Activity data'!AQ10*EF!$H23)*kgtoGg,('Net zero Activity data'!AQ10*EF!$H23)*kgtoGg)</f>
        <v>0.57978521078280032</v>
      </c>
      <c r="Y935" s="93">
        <f>IF('Net zero activities &amp; levers'!$C$12="Off",('Activity data'!AR10*EF!$H23)*kgtoGg,('Net zero Activity data'!AR10*EF!$H23)*kgtoGg)</f>
        <v>0.5907072368589581</v>
      </c>
      <c r="Z935" s="93">
        <f>IF('Net zero activities &amp; levers'!$C$12="Off",('Activity data'!AS10*EF!$H23)*kgtoGg,('Net zero Activity data'!AS10*EF!$H23)*kgtoGg)</f>
        <v>0.60319055357142615</v>
      </c>
      <c r="AA935" s="93">
        <f>IF('Net zero activities &amp; levers'!$C$12="Off",('Activity data'!AT10*EF!$H23)*kgtoGg,('Net zero Activity data'!AT10*EF!$H23)*kgtoGg)</f>
        <v>0.61580366914208307</v>
      </c>
      <c r="AB935" s="93">
        <f>IF('Net zero activities &amp; levers'!$C$12="Off",('Activity data'!AU10*EF!$H23)*kgtoGg,('Net zero Activity data'!AU10*EF!$H23)*kgtoGg)</f>
        <v>0.62967170479146084</v>
      </c>
      <c r="AC935" s="93">
        <f>IF('Net zero activities &amp; levers'!$C$12="Off",('Activity data'!AV10*EF!$H23)*kgtoGg,('Net zero Activity data'!AV10*EF!$H23)*kgtoGg)</f>
        <v>0.6437233997579378</v>
      </c>
      <c r="AD935" s="93">
        <f>IF('Net zero activities &amp; levers'!$C$12="Off",('Activity data'!AW10*EF!$H23)*kgtoGg,('Net zero Activity data'!AW10*EF!$H23)*kgtoGg)</f>
        <v>0.67336896689358838</v>
      </c>
      <c r="AE935" s="93">
        <f>IF('Net zero activities &amp; levers'!$C$12="Off",('Activity data'!AX10*EF!$H23)*kgtoGg,('Net zero Activity data'!AX10*EF!$H23)*kgtoGg)</f>
        <v>0.70304412670605998</v>
      </c>
      <c r="AF935" s="93">
        <f>IF('Net zero activities &amp; levers'!$C$12="Off",('Activity data'!AY10*EF!$H23)*kgtoGg,('Net zero Activity data'!AY10*EF!$H23)*kgtoGg)</f>
        <v>0.73465819999127202</v>
      </c>
      <c r="AG935" s="93">
        <f>IF('Net zero activities &amp; levers'!$C$12="Off",('Activity data'!AZ10*EF!$H23)*kgtoGg,('Net zero Activity data'!AZ10*EF!$H23)*kgtoGg)</f>
        <v>0.77064110181637224</v>
      </c>
      <c r="AH935" s="93">
        <f>IF('Net zero activities &amp; levers'!$C$12="Off",('Activity data'!BA10*EF!$H23)*kgtoGg,('Net zero Activity data'!BA10*EF!$H23)*kgtoGg)</f>
        <v>0.80595566279203201</v>
      </c>
      <c r="AI935" s="93">
        <f>IF('Net zero activities &amp; levers'!$C$12="Off",('Activity data'!BB10*EF!$H23)*kgtoGg,('Net zero Activity data'!BB10*EF!$H23)*kgtoGg)</f>
        <v>0.84373079051236521</v>
      </c>
      <c r="AJ935" s="93">
        <f>IF('Net zero activities &amp; levers'!$C$12="Off",('Activity data'!BC10*EF!$H23)*kgtoGg,('Net zero Activity data'!BC10*EF!$H23)*kgtoGg)</f>
        <v>0.88471362278120702</v>
      </c>
      <c r="AK935" s="93">
        <f>IF('Net zero activities &amp; levers'!$C$12="Off",('Activity data'!BD10*EF!$H23)*kgtoGg,('Net zero Activity data'!BD10*EF!$H23)*kgtoGg)</f>
        <v>0.92420666247120975</v>
      </c>
      <c r="AL935" s="93">
        <f>IF('Net zero activities &amp; levers'!$C$12="Off",('Activity data'!BE10*EF!$H23)*kgtoGg,('Net zero Activity data'!BE10*EF!$H23)*kgtoGg)</f>
        <v>0.96458009607987927</v>
      </c>
      <c r="AM935" s="93">
        <f>IF('Net zero activities &amp; levers'!$C$12="Off",('Activity data'!BF10*EF!$H23)*kgtoGg,('Net zero Activity data'!BF10*EF!$H23)*kgtoGg)</f>
        <v>1.0058544206500113</v>
      </c>
      <c r="AN935" s="93">
        <f>IF('Net zero activities &amp; levers'!$C$12="Off",('Activity data'!BG10*EF!$H23)*kgtoGg,('Net zero Activity data'!BG10*EF!$H23)*kgtoGg)</f>
        <v>1.048214383350405</v>
      </c>
      <c r="AO935" s="93">
        <f>IF('Net zero activities &amp; levers'!$C$12="Off",('Activity data'!BH10*EF!$H23)*kgtoGg,('Net zero Activity data'!BH10*EF!$H23)*kgtoGg)</f>
        <v>1.0894072646283308</v>
      </c>
      <c r="AP935" s="93">
        <f>IF('Net zero activities &amp; levers'!$C$12="Off",('Activity data'!BI10*EF!$H23)*kgtoGg,('Net zero Activity data'!BI10*EF!$H23)*kgtoGg)</f>
        <v>1.1319954067868236</v>
      </c>
      <c r="AQ935" s="93">
        <f>IF('Net zero activities &amp; levers'!$C$12="Off",('Activity data'!BJ10*EF!$H23)*kgtoGg,('Net zero Activity data'!BJ10*EF!$H23)*kgtoGg)</f>
        <v>1.1760317633211992</v>
      </c>
      <c r="AR935" s="93">
        <f>IF('Net zero activities &amp; levers'!$C$12="Off",('Activity data'!BK10*EF!$H23)*kgtoGg,('Net zero Activity data'!BK10*EF!$H23)*kgtoGg)</f>
        <v>1.2217321317942409</v>
      </c>
      <c r="AS935" s="93">
        <f>IF('Net zero activities &amp; levers'!$C$12="Off",('Activity data'!BL10*EF!$H23)*kgtoGg,('Net zero Activity data'!BL10*EF!$H23)*kgtoGg)</f>
        <v>1.2680107061347687</v>
      </c>
      <c r="AT935" s="93">
        <f>IF('Net zero activities &amp; levers'!$C$12="Off",('Activity data'!BM10*EF!$H23)*kgtoGg,('Net zero Activity data'!BM10*EF!$H23)*kgtoGg)</f>
        <v>1.283296588905241</v>
      </c>
      <c r="AU935" s="93">
        <f>IF('Net zero activities &amp; levers'!$C$12="Off",('Activity data'!BN10*EF!$H23)*kgtoGg,('Net zero Activity data'!BN10*EF!$H23)*kgtoGg)</f>
        <v>1.2937206199823159</v>
      </c>
      <c r="AV935" s="93">
        <f>IF('Net zero activities &amp; levers'!$C$12="Off",('Activity data'!BO10*EF!$H23)*kgtoGg,('Net zero Activity data'!BO10*EF!$H23)*kgtoGg)</f>
        <v>1.30548937245923</v>
      </c>
      <c r="AW935" s="93">
        <f>IF('Net zero activities &amp; levers'!$C$12="Off",('Activity data'!BP10*EF!$H23)*kgtoGg,('Net zero Activity data'!BP10*EF!$H23)*kgtoGg)</f>
        <v>1.315705592382074</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3.6899897938569418E-2</v>
      </c>
      <c r="V936" s="93">
        <f>IF('Net zero activities &amp; levers'!$C$12="Off",('Activity data'!AO11*EF!$H24)*kgtoGg,IF('Net zero activities &amp; levers'!$C$12="PB",('Activity data'!AO11*EF!$H24)*kgtoGg,IF('Net zero activities &amp; levers'!$C$12="MS",('Net zero Activity data'!AO11*EF!$H24)*kgtoGg,"ERROR")))</f>
        <v>3.6967099879662492E-2</v>
      </c>
      <c r="W936" s="93">
        <f>IF('Net zero activities &amp; levers'!$C$12="Off",('Activity data'!AP11*EF!$H24)*kgtoGg,IF('Net zero activities &amp; levers'!$C$12="PB",('Activity data'!AP11*EF!$H24)*kgtoGg,IF('Net zero activities &amp; levers'!$C$12="MS",('Net zero Activity data'!AP11*EF!$H24)*kgtoGg,"ERROR")))</f>
        <v>3.7042825896559162E-2</v>
      </c>
      <c r="X936" s="93">
        <f>IF('Net zero activities &amp; levers'!$C$12="Off",('Activity data'!AQ11*EF!$H24)*kgtoGg,IF('Net zero activities &amp; levers'!$C$12="PB",('Activity data'!AQ11*EF!$H24)*kgtoGg,IF('Net zero activities &amp; levers'!$C$12="MS",('Net zero Activity data'!AQ11*EF!$H24)*kgtoGg,"ERROR")))</f>
        <v>3.7126910005520514E-2</v>
      </c>
      <c r="Y936" s="93">
        <f>IF('Net zero activities &amp; levers'!$C$12="Off",('Activity data'!AR11*EF!$H24)*kgtoGg,IF('Net zero activities &amp; levers'!$C$12="PB",('Activity data'!AR11*EF!$H24)*kgtoGg,IF('Net zero activities &amp; levers'!$C$12="MS",('Net zero Activity data'!AR11*EF!$H24)*kgtoGg,"ERROR")))</f>
        <v>3.717774391165047E-2</v>
      </c>
      <c r="Z936" s="93">
        <f>IF('Net zero activities &amp; levers'!$C$12="Off",('Activity data'!AS11*EF!$H24)*kgtoGg,IF('Net zero activities &amp; levers'!$C$12="PB",('Activity data'!AS11*EF!$H24)*kgtoGg,IF('Net zero activities &amp; levers'!$C$12="MS",('Net zero Activity data'!AS11*EF!$H24)*kgtoGg,"ERROR")))</f>
        <v>3.7235623281293442E-2</v>
      </c>
      <c r="AA936" s="93">
        <f>IF('Net zero activities &amp; levers'!$C$12="Off",('Activity data'!AT11*EF!$H24)*kgtoGg,IF('Net zero activities &amp; levers'!$C$12="PB",('Activity data'!AT11*EF!$H24)*kgtoGg,IF('Net zero activities &amp; levers'!$C$12="MS",('Net zero Activity data'!AT11*EF!$H24)*kgtoGg,"ERROR")))</f>
        <v>3.7299665248836066E-2</v>
      </c>
      <c r="AB936" s="93">
        <f>IF('Net zero activities &amp; levers'!$C$12="Off",('Activity data'!AU11*EF!$H24)*kgtoGg,IF('Net zero activities &amp; levers'!$C$12="PB",('Activity data'!AU11*EF!$H24)*kgtoGg,IF('Net zero activities &amp; levers'!$C$12="MS",('Net zero Activity data'!AU11*EF!$H24)*kgtoGg,"ERROR")))</f>
        <v>3.7370008445180194E-2</v>
      </c>
      <c r="AC936" s="93">
        <f>IF('Net zero activities &amp; levers'!$C$12="Off",('Activity data'!AV11*EF!$H24)*kgtoGg,IF('Net zero activities &amp; levers'!$C$12="PB",('Activity data'!AV11*EF!$H24)*kgtoGg,IF('Net zero activities &amp; levers'!$C$12="MS",('Net zero Activity data'!AV11*EF!$H24)*kgtoGg,"ERROR")))</f>
        <v>3.7445979052848931E-2</v>
      </c>
      <c r="AD936" s="93">
        <f>IF('Net zero activities &amp; levers'!$C$12="Off",('Activity data'!AW11*EF!$H24)*kgtoGg,IF('Net zero activities &amp; levers'!$C$12="PB",('Activity data'!AW11*EF!$H24)*kgtoGg,IF('Net zero activities &amp; levers'!$C$12="MS",('Net zero Activity data'!AW11*EF!$H24)*kgtoGg,"ERROR")))</f>
        <v>3.7499458285368076E-2</v>
      </c>
      <c r="AE936" s="93">
        <f>IF('Net zero activities &amp; levers'!$C$12="Off",('Activity data'!AX11*EF!$H24)*kgtoGg,IF('Net zero activities &amp; levers'!$C$12="PB",('Activity data'!AX11*EF!$H24)*kgtoGg,IF('Net zero activities &amp; levers'!$C$12="MS",('Net zero Activity data'!AX11*EF!$H24)*kgtoGg,"ERROR")))</f>
        <v>3.7557626813212425E-2</v>
      </c>
      <c r="AF936" s="93">
        <f>IF('Net zero activities &amp; levers'!$C$12="Off",('Activity data'!AY11*EF!$H24)*kgtoGg,IF('Net zero activities &amp; levers'!$C$12="PB",('Activity data'!AY11*EF!$H24)*kgtoGg,IF('Net zero activities &amp; levers'!$C$12="MS",('Net zero Activity data'!AY11*EF!$H24)*kgtoGg,"ERROR")))</f>
        <v>3.7620983925621479E-2</v>
      </c>
      <c r="AG936" s="93">
        <f>IF('Net zero activities &amp; levers'!$C$12="Off",('Activity data'!AZ11*EF!$H24)*kgtoGg,IF('Net zero activities &amp; levers'!$C$12="PB",('Activity data'!AZ11*EF!$H24)*kgtoGg,IF('Net zero activities &amp; levers'!$C$12="MS",('Net zero Activity data'!AZ11*EF!$H24)*kgtoGg,"ERROR")))</f>
        <v>3.7690209504543777E-2</v>
      </c>
      <c r="AH936" s="93">
        <f>IF('Net zero activities &amp; levers'!$C$12="Off",('Activity data'!BA11*EF!$H24)*kgtoGg,IF('Net zero activities &amp; levers'!$C$12="PB",('Activity data'!BA11*EF!$H24)*kgtoGg,IF('Net zero activities &amp; levers'!$C$12="MS",('Net zero Activity data'!BA11*EF!$H24)*kgtoGg,"ERROR")))</f>
        <v>3.7763281672086049E-2</v>
      </c>
      <c r="AI936" s="93">
        <f>IF('Net zero activities &amp; levers'!$C$12="Off",('Activity data'!BB11*EF!$H24)*kgtoGg,IF('Net zero activities &amp; levers'!$C$12="PB",('Activity data'!BB11*EF!$H24)*kgtoGg,IF('Net zero activities &amp; levers'!$C$12="MS",('Net zero Activity data'!BB11*EF!$H24)*kgtoGg,"ERROR")))</f>
        <v>3.7810013227988493E-2</v>
      </c>
      <c r="AJ936" s="93">
        <f>IF('Net zero activities &amp; levers'!$C$12="Off",('Activity data'!BC11*EF!$H24)*kgtoGg,IF('Net zero activities &amp; levers'!$C$12="PB",('Activity data'!BC11*EF!$H24)*kgtoGg,IF('Net zero activities &amp; levers'!$C$12="MS",('Net zero Activity data'!BC11*EF!$H24)*kgtoGg,"ERROR")))</f>
        <v>3.786141969992933E-2</v>
      </c>
      <c r="AK936" s="93">
        <f>IF('Net zero activities &amp; levers'!$C$12="Off",('Activity data'!BD11*EF!$H24)*kgtoGg,IF('Net zero activities &amp; levers'!$C$12="PB",('Activity data'!BD11*EF!$H24)*kgtoGg,IF('Net zero activities &amp; levers'!$C$12="MS",('Net zero Activity data'!BD11*EF!$H24)*kgtoGg,"ERROR")))</f>
        <v>3.7915690866884774E-2</v>
      </c>
      <c r="AL936" s="93">
        <f>IF('Net zero activities &amp; levers'!$C$12="Off",('Activity data'!BE11*EF!$H24)*kgtoGg,IF('Net zero activities &amp; levers'!$C$12="PB",('Activity data'!BE11*EF!$H24)*kgtoGg,IF('Net zero activities &amp; levers'!$C$12="MS",('Net zero Activity data'!BE11*EF!$H24)*kgtoGg,"ERROR")))</f>
        <v>3.797353853317869E-2</v>
      </c>
      <c r="AM936" s="93">
        <f>IF('Net zero activities &amp; levers'!$C$12="Off",('Activity data'!BF11*EF!$H24)*kgtoGg,IF('Net zero activities &amp; levers'!$C$12="PB",('Activity data'!BF11*EF!$H24)*kgtoGg,IF('Net zero activities &amp; levers'!$C$12="MS",('Net zero Activity data'!BF11*EF!$H24)*kgtoGg,"ERROR")))</f>
        <v>3.8034846739325681E-2</v>
      </c>
      <c r="AN936" s="93">
        <f>IF('Net zero activities &amp; levers'!$C$12="Off",('Activity data'!BG11*EF!$H24)*kgtoGg,IF('Net zero activities &amp; levers'!$C$12="PB",('Activity data'!BG11*EF!$H24)*kgtoGg,IF('Net zero activities &amp; levers'!$C$12="MS",('Net zero Activity data'!BG11*EF!$H24)*kgtoGg,"ERROR")))</f>
        <v>3.8070994452184988E-2</v>
      </c>
      <c r="AO936" s="93">
        <f>IF('Net zero activities &amp; levers'!$C$12="Off",('Activity data'!BH11*EF!$H24)*kgtoGg,IF('Net zero activities &amp; levers'!$C$12="PB",('Activity data'!BH11*EF!$H24)*kgtoGg,IF('Net zero activities &amp; levers'!$C$12="MS",('Net zero Activity data'!BH11*EF!$H24)*kgtoGg,"ERROR")))</f>
        <v>3.8109523463473835E-2</v>
      </c>
      <c r="AP936" s="93">
        <f>IF('Net zero activities &amp; levers'!$C$12="Off",('Activity data'!BI11*EF!$H24)*kgtoGg,IF('Net zero activities &amp; levers'!$C$12="PB",('Activity data'!BI11*EF!$H24)*kgtoGg,IF('Net zero activities &amp; levers'!$C$12="MS",('Net zero Activity data'!BI11*EF!$H24)*kgtoGg,"ERROR")))</f>
        <v>3.8151206064570654E-2</v>
      </c>
      <c r="AQ936" s="93">
        <f>IF('Net zero activities &amp; levers'!$C$12="Off",('Activity data'!BJ11*EF!$H24)*kgtoGg,IF('Net zero activities &amp; levers'!$C$12="PB",('Activity data'!BJ11*EF!$H24)*kgtoGg,IF('Net zero activities &amp; levers'!$C$12="MS",('Net zero Activity data'!BJ11*EF!$H24)*kgtoGg,"ERROR")))</f>
        <v>3.8195958186457664E-2</v>
      </c>
      <c r="AR936" s="93">
        <f>IF('Net zero activities &amp; levers'!$C$12="Off",('Activity data'!BK11*EF!$H24)*kgtoGg,IF('Net zero activities &amp; levers'!$C$12="PB",('Activity data'!BK11*EF!$H24)*kgtoGg,IF('Net zero activities &amp; levers'!$C$12="MS",('Net zero Activity data'!BK11*EF!$H24)*kgtoGg,"ERROR")))</f>
        <v>3.8243755879940472E-2</v>
      </c>
      <c r="AS936" s="93">
        <f>IF('Net zero activities &amp; levers'!$C$12="Off",('Activity data'!BL11*EF!$H24)*kgtoGg,IF('Net zero activities &amp; levers'!$C$12="PB",('Activity data'!BL11*EF!$H24)*kgtoGg,IF('Net zero activities &amp; levers'!$C$12="MS",('Net zero Activity data'!BL11*EF!$H24)*kgtoGg,"ERROR")))</f>
        <v>3.8264848123316569E-2</v>
      </c>
      <c r="AT936" s="93">
        <f>IF('Net zero activities &amp; levers'!$C$12="Off",('Activity data'!BM11*EF!$H24)*kgtoGg,IF('Net zero activities &amp; levers'!$C$12="PB",('Activity data'!BM11*EF!$H24)*kgtoGg,IF('Net zero activities &amp; levers'!$C$12="MS",('Net zero Activity data'!BM11*EF!$H24)*kgtoGg,"ERROR")))</f>
        <v>3.827799558271338E-2</v>
      </c>
      <c r="AU936" s="93">
        <f>IF('Net zero activities &amp; levers'!$C$12="Off",('Activity data'!BN11*EF!$H24)*kgtoGg,IF('Net zero activities &amp; levers'!$C$12="PB",('Activity data'!BN11*EF!$H24)*kgtoGg,IF('Net zero activities &amp; levers'!$C$12="MS",('Net zero Activity data'!BN11*EF!$H24)*kgtoGg,"ERROR")))</f>
        <v>3.829182073197647E-2</v>
      </c>
      <c r="AV936" s="93">
        <f>IF('Net zero activities &amp; levers'!$C$12="Off",('Activity data'!BO11*EF!$H24)*kgtoGg,IF('Net zero activities &amp; levers'!$C$12="PB",('Activity data'!BO11*EF!$H24)*kgtoGg,IF('Net zero activities &amp; levers'!$C$12="MS",('Net zero Activity data'!BO11*EF!$H24)*kgtoGg,"ERROR")))</f>
        <v>3.8308285019184929E-2</v>
      </c>
      <c r="AW936" s="93">
        <f>IF('Net zero activities &amp; levers'!$C$12="Off",('Activity data'!BP11*EF!$H24)*kgtoGg,IF('Net zero activities &amp; levers'!$C$12="PB",('Activity data'!BP11*EF!$H24)*kgtoGg,IF('Net zero activities &amp; levers'!$C$12="MS",('Net zero Activity data'!BP11*EF!$H24)*kgtoGg,"ERROR")))</f>
        <v>3.8326381994301668E-2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4.2141442289652404E-3</v>
      </c>
      <c r="V937" s="93">
        <f>IF('Net zero activities &amp; levers'!$C$12="Off",('Activity data'!AO12*EF!$H25)*kgtoGg,IF('Net zero activities &amp; levers'!$C$12="PB",('Activity data'!AO12*EF!$H25)*kgtoGg,IF('Net zero activities &amp; levers'!$C$12="MS",('Net zero Activity data'!AO12*EF!$H25)*kgtoGg,"ERROR")))</f>
        <v>4.221819010957974E-3</v>
      </c>
      <c r="W937" s="93">
        <f>IF('Net zero activities &amp; levers'!$C$12="Off",('Activity data'!AP12*EF!$H25)*kgtoGg,IF('Net zero activities &amp; levers'!$C$12="PB",('Activity data'!AP12*EF!$H25)*kgtoGg,IF('Net zero activities &amp; levers'!$C$12="MS",('Net zero Activity data'!AP12*EF!$H25)*kgtoGg,"ERROR")))</f>
        <v>4.2304672830377208E-3</v>
      </c>
      <c r="X937" s="93">
        <f>IF('Net zero activities &amp; levers'!$C$12="Off",('Activity data'!AQ12*EF!$H25)*kgtoGg,IF('Net zero activities &amp; levers'!$C$12="PB",('Activity data'!AQ12*EF!$H25)*kgtoGg,IF('Net zero activities &amp; levers'!$C$12="MS",('Net zero Activity data'!AQ12*EF!$H25)*kgtoGg,"ERROR")))</f>
        <v>4.2400700890703295E-3</v>
      </c>
      <c r="Y937" s="93">
        <f>IF('Net zero activities &amp; levers'!$C$12="Off",('Activity data'!AR12*EF!$H25)*kgtoGg,IF('Net zero activities &amp; levers'!$C$12="PB",('Activity data'!AR12*EF!$H25)*kgtoGg,IF('Net zero activities &amp; levers'!$C$12="MS",('Net zero Activity data'!AR12*EF!$H25)*kgtoGg,"ERROR")))</f>
        <v>4.2458755634515863E-3</v>
      </c>
      <c r="Z937" s="93">
        <f>IF('Net zero activities &amp; levers'!$C$12="Off",('Activity data'!AS12*EF!$H25)*kgtoGg,IF('Net zero activities &amp; levers'!$C$12="PB",('Activity data'!AS12*EF!$H25)*kgtoGg,IF('Net zero activities &amp; levers'!$C$12="MS",('Net zero Activity data'!AS12*EF!$H25)*kgtoGg,"ERROR")))</f>
        <v>4.2524856633484251E-3</v>
      </c>
      <c r="AA937" s="93">
        <f>IF('Net zero activities &amp; levers'!$C$12="Off",('Activity data'!AT12*EF!$H25)*kgtoGg,IF('Net zero activities &amp; levers'!$C$12="PB",('Activity data'!AT12*EF!$H25)*kgtoGg,IF('Net zero activities &amp; levers'!$C$12="MS",('Net zero Activity data'!AT12*EF!$H25)*kgtoGg,"ERROR")))</f>
        <v>4.2597995612995952E-3</v>
      </c>
      <c r="AB937" s="93">
        <f>IF('Net zero activities &amp; levers'!$C$12="Off",('Activity data'!AU12*EF!$H25)*kgtoGg,IF('Net zero activities &amp; levers'!$C$12="PB",('Activity data'!AU12*EF!$H25)*kgtoGg,IF('Net zero activities &amp; levers'!$C$12="MS",('Net zero Activity data'!AU12*EF!$H25)*kgtoGg,"ERROR")))</f>
        <v>4.2678330896148793E-3</v>
      </c>
      <c r="AC937" s="93">
        <f>IF('Net zero activities &amp; levers'!$C$12="Off",('Activity data'!AV12*EF!$H25)*kgtoGg,IF('Net zero activities &amp; levers'!$C$12="PB",('Activity data'!AV12*EF!$H25)*kgtoGg,IF('Net zero activities &amp; levers'!$C$12="MS",('Net zero Activity data'!AV12*EF!$H25)*kgtoGg,"ERROR")))</f>
        <v>4.2765092951266449E-3</v>
      </c>
      <c r="AD937" s="93">
        <f>IF('Net zero activities &amp; levers'!$C$12="Off",('Activity data'!AW12*EF!$H25)*kgtoGg,IF('Net zero activities &amp; levers'!$C$12="PB",('Activity data'!AW12*EF!$H25)*kgtoGg,IF('Net zero activities &amp; levers'!$C$12="MS",('Net zero Activity data'!AW12*EF!$H25)*kgtoGg,"ERROR")))</f>
        <v>4.2826168783905664E-3</v>
      </c>
      <c r="AE937" s="93">
        <f>IF('Net zero activities &amp; levers'!$C$12="Off",('Activity data'!AX12*EF!$H25)*kgtoGg,IF('Net zero activities &amp; levers'!$C$12="PB",('Activity data'!AX12*EF!$H25)*kgtoGg,IF('Net zero activities &amp; levers'!$C$12="MS",('Net zero Activity data'!AX12*EF!$H25)*kgtoGg,"ERROR")))</f>
        <v>4.2892600015322834E-3</v>
      </c>
      <c r="AF937" s="93">
        <f>IF('Net zero activities &amp; levers'!$C$12="Off",('Activity data'!AY12*EF!$H25)*kgtoGg,IF('Net zero activities &amp; levers'!$C$12="PB",('Activity data'!AY12*EF!$H25)*kgtoGg,IF('Net zero activities &amp; levers'!$C$12="MS",('Net zero Activity data'!AY12*EF!$H25)*kgtoGg,"ERROR")))</f>
        <v>4.2964956857628189E-3</v>
      </c>
      <c r="AG937" s="93">
        <f>IF('Net zero activities &amp; levers'!$C$12="Off",('Activity data'!AZ12*EF!$H25)*kgtoGg,IF('Net zero activities &amp; levers'!$C$12="PB",('Activity data'!AZ12*EF!$H25)*kgtoGg,IF('Net zero activities &amp; levers'!$C$12="MS",('Net zero Activity data'!AZ12*EF!$H25)*kgtoGg,"ERROR")))</f>
        <v>4.3044015768413752E-3</v>
      </c>
      <c r="AH937" s="93">
        <f>IF('Net zero activities &amp; levers'!$C$12="Off",('Activity data'!BA12*EF!$H25)*kgtoGg,IF('Net zero activities &amp; levers'!$C$12="PB",('Activity data'!BA12*EF!$H25)*kgtoGg,IF('Net zero activities &amp; levers'!$C$12="MS",('Net zero Activity data'!BA12*EF!$H25)*kgtoGg,"ERROR")))</f>
        <v>4.3127467666752043E-3</v>
      </c>
      <c r="AI937" s="93">
        <f>IF('Net zero activities &amp; levers'!$C$12="Off",('Activity data'!BB12*EF!$H25)*kgtoGg,IF('Net zero activities &amp; levers'!$C$12="PB",('Activity data'!BB12*EF!$H25)*kgtoGg,IF('Net zero activities &amp; levers'!$C$12="MS",('Net zero Activity data'!BB12*EF!$H25)*kgtoGg,"ERROR")))</f>
        <v>4.3180837331065116E-3</v>
      </c>
      <c r="AJ937" s="93">
        <f>IF('Net zero activities &amp; levers'!$C$12="Off",('Activity data'!BC12*EF!$H25)*kgtoGg,IF('Net zero activities &amp; levers'!$C$12="PB",('Activity data'!BC12*EF!$H25)*kgtoGg,IF('Net zero activities &amp; levers'!$C$12="MS",('Net zero Activity data'!BC12*EF!$H25)*kgtoGg,"ERROR")))</f>
        <v>4.3239545972325218E-3</v>
      </c>
      <c r="AK937" s="93">
        <f>IF('Net zero activities &amp; levers'!$C$12="Off",('Activity data'!BD12*EF!$H25)*kgtoGg,IF('Net zero activities &amp; levers'!$C$12="PB",('Activity data'!BD12*EF!$H25)*kgtoGg,IF('Net zero activities &amp; levers'!$C$12="MS",('Net zero Activity data'!BD12*EF!$H25)*kgtoGg,"ERROR")))</f>
        <v>4.330152623183846E-3</v>
      </c>
      <c r="AL937" s="93">
        <f>IF('Net zero activities &amp; levers'!$C$12="Off",('Activity data'!BE12*EF!$H25)*kgtoGg,IF('Net zero activities &amp; levers'!$C$12="PB",('Activity data'!BE12*EF!$H25)*kgtoGg,IF('Net zero activities &amp; levers'!$C$12="MS",('Net zero Activity data'!BE12*EF!$H25)*kgtoGg,"ERROR")))</f>
        <v>4.336759102407107E-3</v>
      </c>
      <c r="AM937" s="93">
        <f>IF('Net zero activities &amp; levers'!$C$12="Off",('Activity data'!BF12*EF!$H25)*kgtoGg,IF('Net zero activities &amp; levers'!$C$12="PB",('Activity data'!BF12*EF!$H25)*kgtoGg,IF('Net zero activities &amp; levers'!$C$12="MS",('Net zero Activity data'!BF12*EF!$H25)*kgtoGg,"ERROR")))</f>
        <v>4.3437607917763479E-3</v>
      </c>
      <c r="AN937" s="93">
        <f>IF('Net zero activities &amp; levers'!$C$12="Off",('Activity data'!BG12*EF!$H25)*kgtoGg,IF('Net zero activities &amp; levers'!$C$12="PB",('Activity data'!BG12*EF!$H25)*kgtoGg,IF('Net zero activities &amp; levers'!$C$12="MS",('Net zero Activity data'!BG12*EF!$H25)*kgtoGg,"ERROR")))</f>
        <v>4.3478890328839505E-3</v>
      </c>
      <c r="AO937" s="93">
        <f>IF('Net zero activities &amp; levers'!$C$12="Off",('Activity data'!BH12*EF!$H25)*kgtoGg,IF('Net zero activities &amp; levers'!$C$12="PB",('Activity data'!BH12*EF!$H25)*kgtoGg,IF('Net zero activities &amp; levers'!$C$12="MS",('Net zero Activity data'!BH12*EF!$H25)*kgtoGg,"ERROR")))</f>
        <v>4.3522892296227319E-3</v>
      </c>
      <c r="AP937" s="93">
        <f>IF('Net zero activities &amp; levers'!$C$12="Off",('Activity data'!BI12*EF!$H25)*kgtoGg,IF('Net zero activities &amp; levers'!$C$12="PB",('Activity data'!BI12*EF!$H25)*kgtoGg,IF('Net zero activities &amp; levers'!$C$12="MS",('Net zero Activity data'!BI12*EF!$H25)*kgtoGg,"ERROR")))</f>
        <v>4.3570495813492561E-3</v>
      </c>
      <c r="AQ937" s="93">
        <f>IF('Net zero activities &amp; levers'!$C$12="Off",('Activity data'!BJ12*EF!$H25)*kgtoGg,IF('Net zero activities &amp; levers'!$C$12="PB",('Activity data'!BJ12*EF!$H25)*kgtoGg,IF('Net zero activities &amp; levers'!$C$12="MS",('Net zero Activity data'!BJ12*EF!$H25)*kgtoGg,"ERROR")))</f>
        <v>4.3621604869809741E-3</v>
      </c>
      <c r="AR937" s="93">
        <f>IF('Net zero activities &amp; levers'!$C$12="Off",('Activity data'!BK12*EF!$H25)*kgtoGg,IF('Net zero activities &amp; levers'!$C$12="PB",('Activity data'!BK12*EF!$H25)*kgtoGg,IF('Net zero activities &amp; levers'!$C$12="MS",('Net zero Activity data'!BK12*EF!$H25)*kgtoGg,"ERROR")))</f>
        <v>4.3676192114057337E-3</v>
      </c>
      <c r="AS937" s="93">
        <f>IF('Net zero activities &amp; levers'!$C$12="Off",('Activity data'!BL12*EF!$H25)*kgtoGg,IF('Net zero activities &amp; levers'!$C$12="PB",('Activity data'!BL12*EF!$H25)*kgtoGg,IF('Net zero activities &amp; levers'!$C$12="MS",('Net zero Activity data'!BL12*EF!$H25)*kgtoGg,"ERROR")))</f>
        <v>4.3700280461360444E-3</v>
      </c>
      <c r="AT937" s="93">
        <f>IF('Net zero activities &amp; levers'!$C$12="Off",('Activity data'!BM12*EF!$H25)*kgtoGg,IF('Net zero activities &amp; levers'!$C$12="PB",('Activity data'!BM12*EF!$H25)*kgtoGg,IF('Net zero activities &amp; levers'!$C$12="MS",('Net zero Activity data'!BM12*EF!$H25)*kgtoGg,"ERROR")))</f>
        <v>4.3715295486668861E-3</v>
      </c>
      <c r="AU937" s="93">
        <f>IF('Net zero activities &amp; levers'!$C$12="Off",('Activity data'!BN12*EF!$H25)*kgtoGg,IF('Net zero activities &amp; levers'!$C$12="PB",('Activity data'!BN12*EF!$H25)*kgtoGg,IF('Net zero activities &amp; levers'!$C$12="MS",('Net zero Activity data'!BN12*EF!$H25)*kgtoGg,"ERROR")))</f>
        <v>4.3731084466106874E-3</v>
      </c>
      <c r="AV937" s="93">
        <f>IF('Net zero activities &amp; levers'!$C$12="Off",('Activity data'!BO12*EF!$H25)*kgtoGg,IF('Net zero activities &amp; levers'!$C$12="PB",('Activity data'!BO12*EF!$H25)*kgtoGg,IF('Net zero activities &amp; levers'!$C$12="MS",('Net zero Activity data'!BO12*EF!$H25)*kgtoGg,"ERROR")))</f>
        <v>4.3749887466873723E-3</v>
      </c>
      <c r="AW937" s="93">
        <f>IF('Net zero activities &amp; levers'!$C$12="Off",('Activity data'!BP12*EF!$H25)*kgtoGg,IF('Net zero activities &amp; levers'!$C$12="PB",('Activity data'!BP12*EF!$H25)*kgtoGg,IF('Net zero activities &amp; levers'!$C$12="MS",('Net zero Activity data'!BP12*EF!$H25)*kgtoGg,"ERROR")))</f>
        <v>4.3770555075054339E-3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1.6534088481282124E-2</v>
      </c>
      <c r="V938" s="27">
        <f t="shared" si="333"/>
        <v>1.658678190680777E-2</v>
      </c>
      <c r="W938" s="27">
        <f t="shared" si="333"/>
        <v>1.6644032675511532E-2</v>
      </c>
      <c r="X938" s="27">
        <f t="shared" si="333"/>
        <v>1.670578048267099E-2</v>
      </c>
      <c r="Y938" s="27">
        <f t="shared" si="333"/>
        <v>1.6744232185416045E-2</v>
      </c>
      <c r="Z938" s="27">
        <f t="shared" si="333"/>
        <v>1.6786509771463589E-2</v>
      </c>
      <c r="AA938" s="27">
        <f t="shared" ref="L938:AW941" si="334">AA1401</f>
        <v>1.6832057225691796E-2</v>
      </c>
      <c r="AB938" s="27">
        <f t="shared" si="334"/>
        <v>1.6880997444089434E-2</v>
      </c>
      <c r="AC938" s="27">
        <f t="shared" si="334"/>
        <v>1.693290920512187E-2</v>
      </c>
      <c r="AD938" s="27">
        <f t="shared" si="334"/>
        <v>1.6969207030161221E-2</v>
      </c>
      <c r="AE938" s="27">
        <f t="shared" si="334"/>
        <v>1.7007978143905811E-2</v>
      </c>
      <c r="AF938" s="27">
        <f t="shared" si="334"/>
        <v>1.7049571184958357E-2</v>
      </c>
      <c r="AG938" s="27">
        <f t="shared" si="334"/>
        <v>1.7094448350819972E-2</v>
      </c>
      <c r="AH938" s="27">
        <f t="shared" si="334"/>
        <v>1.7141292130864242E-2</v>
      </c>
      <c r="AI938" s="27">
        <f t="shared" si="334"/>
        <v>1.7170334950840947E-2</v>
      </c>
      <c r="AJ938" s="27">
        <f t="shared" si="334"/>
        <v>1.7201989804525142E-2</v>
      </c>
      <c r="AK938" s="27">
        <f t="shared" si="334"/>
        <v>1.7235081943655976E-2</v>
      </c>
      <c r="AL938" s="27">
        <f t="shared" si="334"/>
        <v>1.7270087571592672E-2</v>
      </c>
      <c r="AM938" s="27">
        <f t="shared" si="334"/>
        <v>1.7306939664628651E-2</v>
      </c>
      <c r="AN938" s="27">
        <f t="shared" si="334"/>
        <v>1.7327058808259899E-2</v>
      </c>
      <c r="AO938" s="27">
        <f t="shared" si="334"/>
        <v>1.7348403739849097E-2</v>
      </c>
      <c r="AP938" s="27">
        <f t="shared" si="334"/>
        <v>1.737148206698446E-2</v>
      </c>
      <c r="AQ938" s="27">
        <f t="shared" si="334"/>
        <v>1.7396243847290226E-2</v>
      </c>
      <c r="AR938" s="27">
        <f t="shared" si="334"/>
        <v>1.7422677553557815E-2</v>
      </c>
      <c r="AS938" s="27">
        <f t="shared" si="334"/>
        <v>1.7431628999020125E-2</v>
      </c>
      <c r="AT938" s="27">
        <f t="shared" si="334"/>
        <v>1.7435255620839828E-2</v>
      </c>
      <c r="AU938" s="27">
        <f t="shared" si="334"/>
        <v>1.7439126815866682E-2</v>
      </c>
      <c r="AV938" s="27">
        <f t="shared" si="334"/>
        <v>1.7444506839087867E-2</v>
      </c>
      <c r="AW938" s="27">
        <f t="shared" si="334"/>
        <v>1.7450752585463469E-2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2.784592848494985E-2</v>
      </c>
      <c r="V939" s="27">
        <f t="shared" si="334"/>
        <v>2.7934672255764625E-2</v>
      </c>
      <c r="W939" s="27">
        <f t="shared" si="334"/>
        <v>2.803109128804682E-2</v>
      </c>
      <c r="X939" s="27">
        <f t="shared" si="334"/>
        <v>2.8135084019439982E-2</v>
      </c>
      <c r="Y939" s="27">
        <f t="shared" si="334"/>
        <v>2.8199842555477552E-2</v>
      </c>
      <c r="Z939" s="27">
        <f t="shared" si="334"/>
        <v>2.8271044462914351E-2</v>
      </c>
      <c r="AA939" s="27">
        <f t="shared" si="334"/>
        <v>2.8347753327424542E-2</v>
      </c>
      <c r="AB939" s="27">
        <f t="shared" si="334"/>
        <v>2.8430176124609959E-2</v>
      </c>
      <c r="AC939" s="27">
        <f t="shared" si="334"/>
        <v>2.8517603453118184E-2</v>
      </c>
      <c r="AD939" s="27">
        <f t="shared" si="334"/>
        <v>2.8578734530368025E-2</v>
      </c>
      <c r="AE939" s="27">
        <f t="shared" si="334"/>
        <v>2.8644031003278277E-2</v>
      </c>
      <c r="AF939" s="27">
        <f t="shared" si="334"/>
        <v>2.8714080032466179E-2</v>
      </c>
      <c r="AG939" s="27">
        <f t="shared" si="334"/>
        <v>2.8789660029065602E-2</v>
      </c>
      <c r="AH939" s="27">
        <f t="shared" si="334"/>
        <v>2.88685521040992E-2</v>
      </c>
      <c r="AI939" s="27">
        <f t="shared" si="334"/>
        <v>2.8917464645542783E-2</v>
      </c>
      <c r="AJ939" s="27">
        <f t="shared" si="334"/>
        <v>2.8970776250406248E-2</v>
      </c>
      <c r="AK939" s="27">
        <f t="shared" si="334"/>
        <v>2.9026508463324687E-2</v>
      </c>
      <c r="AL939" s="27">
        <f t="shared" si="334"/>
        <v>2.9085463283434636E-2</v>
      </c>
      <c r="AM939" s="27">
        <f t="shared" si="334"/>
        <v>2.9147527832584858E-2</v>
      </c>
      <c r="AN939" s="27">
        <f t="shared" si="334"/>
        <v>2.918141154110428E-2</v>
      </c>
      <c r="AO939" s="27">
        <f t="shared" si="334"/>
        <v>2.9217359663628359E-2</v>
      </c>
      <c r="AP939" s="27">
        <f t="shared" si="334"/>
        <v>2.9256227088808224E-2</v>
      </c>
      <c r="AQ939" s="27">
        <f t="shared" si="334"/>
        <v>2.9297929706060759E-2</v>
      </c>
      <c r="AR939" s="27">
        <f t="shared" si="334"/>
        <v>2.9342448101807382E-2</v>
      </c>
      <c r="AS939" s="27">
        <f t="shared" si="334"/>
        <v>2.9357523702162523E-2</v>
      </c>
      <c r="AT939" s="27">
        <f t="shared" si="334"/>
        <v>2.9363631486812862E-2</v>
      </c>
      <c r="AU939" s="27">
        <f t="shared" si="334"/>
        <v>2.9370151170071558E-2</v>
      </c>
      <c r="AV939" s="27">
        <f t="shared" si="334"/>
        <v>2.9379211950291414E-2</v>
      </c>
      <c r="AW939" s="27">
        <f t="shared" si="334"/>
        <v>2.9389730740432583E-2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3.9954643126670249E-3</v>
      </c>
      <c r="V940" s="27">
        <f t="shared" si="334"/>
        <v>3.988457790745685E-3</v>
      </c>
      <c r="W940" s="27">
        <f t="shared" si="334"/>
        <v>3.9854249068272804E-3</v>
      </c>
      <c r="X940" s="27">
        <f t="shared" si="334"/>
        <v>3.9886913284131282E-3</v>
      </c>
      <c r="Y940" s="27">
        <f t="shared" si="334"/>
        <v>3.9990844128572935E-3</v>
      </c>
      <c r="Z940" s="27">
        <f t="shared" si="334"/>
        <v>4.0143326590829894E-3</v>
      </c>
      <c r="AA940" s="27">
        <f t="shared" si="334"/>
        <v>4.0293086334353707E-3</v>
      </c>
      <c r="AB940" s="27">
        <f t="shared" si="334"/>
        <v>4.0478456213731192E-3</v>
      </c>
      <c r="AC940" s="27">
        <f t="shared" si="334"/>
        <v>4.0661959628595125E-3</v>
      </c>
      <c r="AD940" s="27">
        <f t="shared" si="334"/>
        <v>4.1329376117647879E-3</v>
      </c>
      <c r="AE940" s="27">
        <f t="shared" si="334"/>
        <v>4.1975736100890492E-3</v>
      </c>
      <c r="AF940" s="27">
        <f t="shared" si="334"/>
        <v>4.2663204042639328E-3</v>
      </c>
      <c r="AG940" s="27">
        <f t="shared" si="334"/>
        <v>4.3467169447919882E-3</v>
      </c>
      <c r="AH940" s="27">
        <f t="shared" si="334"/>
        <v>4.4224229232769866E-3</v>
      </c>
      <c r="AI940" s="27">
        <f t="shared" si="334"/>
        <v>4.5067184961777957E-3</v>
      </c>
      <c r="AJ940" s="27">
        <f t="shared" si="334"/>
        <v>4.5984238891527583E-3</v>
      </c>
      <c r="AK940" s="27">
        <f t="shared" si="334"/>
        <v>4.6830068632065184E-3</v>
      </c>
      <c r="AL940" s="27">
        <f t="shared" si="334"/>
        <v>4.7677805086485314E-3</v>
      </c>
      <c r="AM940" s="27">
        <f t="shared" si="334"/>
        <v>4.8527632246676278E-3</v>
      </c>
      <c r="AN940" s="27">
        <f t="shared" si="334"/>
        <v>4.9458895832672975E-3</v>
      </c>
      <c r="AO940" s="27">
        <f t="shared" si="334"/>
        <v>5.0335291426720254E-3</v>
      </c>
      <c r="AP940" s="27">
        <f t="shared" si="334"/>
        <v>5.1231667488813581E-3</v>
      </c>
      <c r="AQ940" s="27">
        <f t="shared" si="334"/>
        <v>5.2148696619205596E-3</v>
      </c>
      <c r="AR940" s="27">
        <f t="shared" si="334"/>
        <v>5.3091590990303221E-3</v>
      </c>
      <c r="AS940" s="27">
        <f t="shared" si="334"/>
        <v>5.4070371914398587E-3</v>
      </c>
      <c r="AT940" s="27">
        <f t="shared" si="334"/>
        <v>5.4173555901620655E-3</v>
      </c>
      <c r="AU940" s="27">
        <f t="shared" si="334"/>
        <v>5.413944366236067E-3</v>
      </c>
      <c r="AV940" s="27">
        <f t="shared" si="334"/>
        <v>5.4140081128007164E-3</v>
      </c>
      <c r="AW940" s="27">
        <f t="shared" si="334"/>
        <v>5.4096579761692782E-3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19.478288042061042</v>
      </c>
      <c r="V942" s="93">
        <f>IF('Net zero activities &amp; levers'!$C$12="Off",('Activity data'!AO17*EF!$H30)*kgtoGg,IF('Net zero activities &amp; levers'!$C$12="PB",('Activity data'!AO17*EF!$H30)*kgtoGg,IF('Net zero activities &amp; levers'!$C$12="MS",('Net zero Activity data'!AO17*EF!$H30)*kgtoGg,"ERROR")))</f>
        <v>19.190189911454546</v>
      </c>
      <c r="W942" s="93">
        <f>IF('Net zero activities &amp; levers'!$C$12="Off",('Activity data'!AP17*EF!$H30)*kgtoGg,IF('Net zero activities &amp; levers'!$C$12="PB",('Activity data'!AP17*EF!$H30)*kgtoGg,IF('Net zero activities &amp; levers'!$C$12="MS",('Net zero Activity data'!AP17*EF!$H30)*kgtoGg,"ERROR")))</f>
        <v>18.950606974912247</v>
      </c>
      <c r="X942" s="93">
        <f>IF('Net zero activities &amp; levers'!$C$12="Off",('Activity data'!AQ17*EF!$H30)*kgtoGg,IF('Net zero activities &amp; levers'!$C$12="PB",('Activity data'!AQ17*EF!$H30)*kgtoGg,IF('Net zero activities &amp; levers'!$C$12="MS",('Net zero Activity data'!AQ17*EF!$H30)*kgtoGg,"ERROR")))</f>
        <v>18.779290452660266</v>
      </c>
      <c r="Y942" s="93">
        <f>IF('Net zero activities &amp; levers'!$C$12="Off",('Activity data'!AR17*EF!$H30)*kgtoGg,IF('Net zero activities &amp; levers'!$C$12="PB",('Activity data'!AR17*EF!$H30)*kgtoGg,IF('Net zero activities &amp; levers'!$C$12="MS",('Net zero Activity data'!AR17*EF!$H30)*kgtoGg,"ERROR")))</f>
        <v>18.652305915814122</v>
      </c>
      <c r="Z942" s="93">
        <f>IF('Net zero activities &amp; levers'!$C$12="Off",('Activity data'!AS17*EF!$H30)*kgtoGg,IF('Net zero activities &amp; levers'!$C$12="PB",('Activity data'!AS17*EF!$H30)*kgtoGg,IF('Net zero activities &amp; levers'!$C$12="MS",('Net zero Activity data'!AS17*EF!$H30)*kgtoGg,"ERROR")))</f>
        <v>18.575571346645155</v>
      </c>
      <c r="AA942" s="93">
        <f>IF('Net zero activities &amp; levers'!$C$12="Off",('Activity data'!AT17*EF!$H30)*kgtoGg,IF('Net zero activities &amp; levers'!$C$12="PB",('Activity data'!AT17*EF!$H30)*kgtoGg,IF('Net zero activities &amp; levers'!$C$12="MS",('Net zero Activity data'!AT17*EF!$H30)*kgtoGg,"ERROR")))</f>
        <v>18.500702520545495</v>
      </c>
      <c r="AB942" s="93">
        <f>IF('Net zero activities &amp; levers'!$C$12="Off",('Activity data'!AU17*EF!$H30)*kgtoGg,IF('Net zero activities &amp; levers'!$C$12="PB",('Activity data'!AU17*EF!$H30)*kgtoGg,IF('Net zero activities &amp; levers'!$C$12="MS",('Net zero Activity data'!AU17*EF!$H30)*kgtoGg,"ERROR")))</f>
        <v>18.461717737602228</v>
      </c>
      <c r="AC942" s="93">
        <f>IF('Net zero activities &amp; levers'!$C$12="Off",('Activity data'!AV17*EF!$H30)*kgtoGg,IF('Net zero activities &amp; levers'!$C$12="PB",('Activity data'!AV17*EF!$H30)*kgtoGg,IF('Net zero activities &amp; levers'!$C$12="MS",('Net zero Activity data'!AV17*EF!$H30)*kgtoGg,"ERROR")))</f>
        <v>18.424016599164872</v>
      </c>
      <c r="AD942" s="93">
        <f>IF('Net zero activities &amp; levers'!$C$12="Off",('Activity data'!AW17*EF!$H30)*kgtoGg,IF('Net zero activities &amp; levers'!$C$12="PB",('Activity data'!AW17*EF!$H30)*kgtoGg,IF('Net zero activities &amp; levers'!$C$12="MS",('Net zero Activity data'!AW17*EF!$H30)*kgtoGg,"ERROR")))</f>
        <v>18.790492683883425</v>
      </c>
      <c r="AE942" s="93">
        <f>IF('Net zero activities &amp; levers'!$C$12="Off",('Activity data'!AX17*EF!$H30)*kgtoGg,IF('Net zero activities &amp; levers'!$C$12="PB",('Activity data'!AX17*EF!$H30)*kgtoGg,IF('Net zero activities &amp; levers'!$C$12="MS",('Net zero Activity data'!AX17*EF!$H30)*kgtoGg,"ERROR")))</f>
        <v>19.131608134870021</v>
      </c>
      <c r="AF942" s="93">
        <f>IF('Net zero activities &amp; levers'!$C$12="Off",('Activity data'!AY17*EF!$H30)*kgtoGg,IF('Net zero activities &amp; levers'!$C$12="PB",('Activity data'!AY17*EF!$H30)*kgtoGg,IF('Net zero activities &amp; levers'!$C$12="MS",('Net zero Activity data'!AY17*EF!$H30)*kgtoGg,"ERROR")))</f>
        <v>19.501363066381863</v>
      </c>
      <c r="AG942" s="93">
        <f>IF('Net zero activities &amp; levers'!$C$12="Off",('Activity data'!AZ17*EF!$H30)*kgtoGg,IF('Net zero activities &amp; levers'!$C$12="PB",('Activity data'!AZ17*EF!$H30)*kgtoGg,IF('Net zero activities &amp; levers'!$C$12="MS",('Net zero Activity data'!AZ17*EF!$H30)*kgtoGg,"ERROR")))</f>
        <v>19.962597810467649</v>
      </c>
      <c r="AH942" s="93">
        <f>IF('Net zero activities &amp; levers'!$C$12="Off",('Activity data'!BA17*EF!$H30)*kgtoGg,IF('Net zero activities &amp; levers'!$C$12="PB",('Activity data'!BA17*EF!$H30)*kgtoGg,IF('Net zero activities &amp; levers'!$C$12="MS",('Net zero Activity data'!BA17*EF!$H30)*kgtoGg,"ERROR")))</f>
        <v>20.375172242023904</v>
      </c>
      <c r="AI942" s="93">
        <f>IF('Net zero activities &amp; levers'!$C$12="Off",('Activity data'!BB17*EF!$H30)*kgtoGg,IF('Net zero activities &amp; levers'!$C$12="PB",('Activity data'!BB17*EF!$H30)*kgtoGg,IF('Net zero activities &amp; levers'!$C$12="MS",('Net zero Activity data'!BB17*EF!$H30)*kgtoGg,"ERROR")))</f>
        <v>20.826609399622782</v>
      </c>
      <c r="AJ942" s="93">
        <f>IF('Net zero activities &amp; levers'!$C$12="Off",('Activity data'!BC17*EF!$H30)*kgtoGg,IF('Net zero activities &amp; levers'!$C$12="PB",('Activity data'!BC17*EF!$H30)*kgtoGg,IF('Net zero activities &amp; levers'!$C$12="MS",('Net zero Activity data'!BC17*EF!$H30)*kgtoGg,"ERROR")))</f>
        <v>21.327892968601198</v>
      </c>
      <c r="AK942" s="93">
        <f>IF('Net zero activities &amp; levers'!$C$12="Off",('Activity data'!BD17*EF!$H30)*kgtoGg,IF('Net zero activities &amp; levers'!$C$12="PB",('Activity data'!BD17*EF!$H30)*kgtoGg,IF('Net zero activities &amp; levers'!$C$12="MS",('Net zero Activity data'!BD17*EF!$H30)*kgtoGg,"ERROR")))</f>
        <v>21.759448249958034</v>
      </c>
      <c r="AL942" s="93">
        <f>IF('Net zero activities &amp; levers'!$C$12="Off",('Activity data'!BE17*EF!$H30)*kgtoGg,IF('Net zero activities &amp; levers'!$C$12="PB",('Activity data'!BE17*EF!$H30)*kgtoGg,IF('Net zero activities &amp; levers'!$C$12="MS",('Net zero Activity data'!BE17*EF!$H30)*kgtoGg,"ERROR")))</f>
        <v>22.18199399441237</v>
      </c>
      <c r="AM942" s="93">
        <f>IF('Net zero activities &amp; levers'!$C$12="Off",('Activity data'!BF17*EF!$H30)*kgtoGg,IF('Net zero activities &amp; levers'!$C$12="PB",('Activity data'!BF17*EF!$H30)*kgtoGg,IF('Net zero activities &amp; levers'!$C$12="MS",('Net zero Activity data'!BF17*EF!$H30)*kgtoGg,"ERROR")))</f>
        <v>22.59577250181017</v>
      </c>
      <c r="AN942" s="93">
        <f>IF('Net zero activities &amp; levers'!$C$12="Off",('Activity data'!BG17*EF!$H30)*kgtoGg,IF('Net zero activities &amp; levers'!$C$12="PB",('Activity data'!BG17*EF!$H30)*kgtoGg,IF('Net zero activities &amp; levers'!$C$12="MS",('Net zero Activity data'!BG17*EF!$H30)*kgtoGg,"ERROR")))</f>
        <v>23.038336766692407</v>
      </c>
      <c r="AO942" s="93">
        <f>IF('Net zero activities &amp; levers'!$C$12="Off",('Activity data'!BH17*EF!$H30)*kgtoGg,IF('Net zero activities &amp; levers'!$C$12="PB",('Activity data'!BH17*EF!$H30)*kgtoGg,IF('Net zero activities &amp; levers'!$C$12="MS",('Net zero Activity data'!BH17*EF!$H30)*kgtoGg,"ERROR")))</f>
        <v>23.425918897173524</v>
      </c>
      <c r="AP942" s="93">
        <f>IF('Net zero activities &amp; levers'!$C$12="Off",('Activity data'!BI17*EF!$H30)*kgtoGg,IF('Net zero activities &amp; levers'!$C$12="PB",('Activity data'!BI17*EF!$H30)*kgtoGg,IF('Net zero activities &amp; levers'!$C$12="MS",('Net zero Activity data'!BI17*EF!$H30)*kgtoGg,"ERROR")))</f>
        <v>23.817312257135292</v>
      </c>
      <c r="AQ942" s="93">
        <f>IF('Net zero activities &amp; levers'!$C$12="Off",('Activity data'!BJ17*EF!$H30)*kgtoGg,IF('Net zero activities &amp; levers'!$C$12="PB",('Activity data'!BJ17*EF!$H30)*kgtoGg,IF('Net zero activities &amp; levers'!$C$12="MS",('Net zero Activity data'!BJ17*EF!$H30)*kgtoGg,"ERROR")))</f>
        <v>24.212608537302831</v>
      </c>
      <c r="AR942" s="93">
        <f>IF('Net zero activities &amp; levers'!$C$12="Off",('Activity data'!BK17*EF!$H30)*kgtoGg,IF('Net zero activities &amp; levers'!$C$12="PB",('Activity data'!BK17*EF!$H30)*kgtoGg,IF('Net zero activities &amp; levers'!$C$12="MS",('Net zero Activity data'!BK17*EF!$H30)*kgtoGg,"ERROR")))</f>
        <v>24.615256486618279</v>
      </c>
      <c r="AS942" s="93">
        <f>IF('Net zero activities &amp; levers'!$C$12="Off",('Activity data'!BL17*EF!$H30)*kgtoGg,IF('Net zero activities &amp; levers'!$C$12="PB",('Activity data'!BL17*EF!$H30)*kgtoGg,IF('Net zero activities &amp; levers'!$C$12="MS",('Net zero Activity data'!BL17*EF!$H30)*kgtoGg,"ERROR")))</f>
        <v>25.005295405635504</v>
      </c>
      <c r="AT942" s="93">
        <f>IF('Net zero activities &amp; levers'!$C$12="Off",('Activity data'!BM17*EF!$H30)*kgtoGg,IF('Net zero activities &amp; levers'!$C$12="PB",('Activity data'!BM17*EF!$H30)*kgtoGg,IF('Net zero activities &amp; levers'!$C$12="MS",('Net zero Activity data'!BM17*EF!$H30)*kgtoGg,"ERROR")))</f>
        <v>24.747550587780371</v>
      </c>
      <c r="AU942" s="93">
        <f>IF('Net zero activities &amp; levers'!$C$12="Off",('Activity data'!BN17*EF!$H30)*kgtoGg,IF('Net zero activities &amp; levers'!$C$12="PB",('Activity data'!BN17*EF!$H30)*kgtoGg,IF('Net zero activities &amp; levers'!$C$12="MS",('Net zero Activity data'!BN17*EF!$H30)*kgtoGg,"ERROR")))</f>
        <v>24.394894742319181</v>
      </c>
      <c r="AV942" s="93">
        <f>IF('Net zero activities &amp; levers'!$C$12="Off",('Activity data'!BO17*EF!$H30)*kgtoGg,IF('Net zero activities &amp; levers'!$C$12="PB",('Activity data'!BO17*EF!$H30)*kgtoGg,IF('Net zero activities &amp; levers'!$C$12="MS",('Net zero Activity data'!BO17*EF!$H30)*kgtoGg,"ERROR")))</f>
        <v>24.072341241520441</v>
      </c>
      <c r="AW942" s="93">
        <f>IF('Net zero activities &amp; levers'!$C$12="Off",('Activity data'!BP17*EF!$H30)*kgtoGg,IF('Net zero activities &amp; levers'!$C$12="PB",('Activity data'!BP17*EF!$H30)*kgtoGg,IF('Net zero activities &amp; levers'!$C$12="MS",('Net zero Activity data'!BP17*EF!$H30)*kgtoGg,"ERROR")))</f>
        <v>23.723756662689041</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6.5208072536393505E-2</v>
      </c>
      <c r="V943" s="93">
        <f>IF('Net zero activities &amp; levers'!$C$12="Off",('Activity data'!AO18*EF!$H31)*kgtoGg,IF('Net zero activities &amp; levers'!$C$12="PB",('Activity data'!AO18*EF!$H31)*kgtoGg,IF('Net zero activities &amp; levers'!$C$12="MS",('Net zero Activity data'!AO18*EF!$H31)*kgtoGg,"ERROR")))</f>
        <v>6.4243597436855954E-2</v>
      </c>
      <c r="W943" s="93">
        <f>IF('Net zero activities &amp; levers'!$C$12="Off",('Activity data'!AP18*EF!$H31)*kgtoGg,IF('Net zero activities &amp; levers'!$C$12="PB",('Activity data'!AP18*EF!$H31)*kgtoGg,IF('Net zero activities &amp; levers'!$C$12="MS",('Net zero Activity data'!AP18*EF!$H31)*kgtoGg,"ERROR")))</f>
        <v>6.3441538166000289E-2</v>
      </c>
      <c r="X943" s="93">
        <f>IF('Net zero activities &amp; levers'!$C$12="Off",('Activity data'!AQ18*EF!$H31)*kgtoGg,IF('Net zero activities &amp; levers'!$C$12="PB",('Activity data'!AQ18*EF!$H31)*kgtoGg,IF('Net zero activities &amp; levers'!$C$12="MS",('Net zero Activity data'!AQ18*EF!$H31)*kgtoGg,"ERROR")))</f>
        <v>6.2868016499950011E-2</v>
      </c>
      <c r="Y943" s="93">
        <f>IF('Net zero activities &amp; levers'!$C$12="Off",('Activity data'!AR18*EF!$H31)*kgtoGg,IF('Net zero activities &amp; levers'!$C$12="PB",('Activity data'!AR18*EF!$H31)*kgtoGg,IF('Net zero activities &amp; levers'!$C$12="MS",('Net zero Activity data'!AR18*EF!$H31)*kgtoGg,"ERROR")))</f>
        <v>6.2442906404453782E-2</v>
      </c>
      <c r="Z943" s="93">
        <f>IF('Net zero activities &amp; levers'!$C$12="Off",('Activity data'!AS18*EF!$H31)*kgtoGg,IF('Net zero activities &amp; levers'!$C$12="PB",('Activity data'!AS18*EF!$H31)*kgtoGg,IF('Net zero activities &amp; levers'!$C$12="MS",('Net zero Activity data'!AS18*EF!$H31)*kgtoGg,"ERROR")))</f>
        <v>6.2186019693382777E-2</v>
      </c>
      <c r="AA943" s="93">
        <f>IF('Net zero activities &amp; levers'!$C$12="Off",('Activity data'!AT18*EF!$H31)*kgtoGg,IF('Net zero activities &amp; levers'!$C$12="PB",('Activity data'!AT18*EF!$H31)*kgtoGg,IF('Net zero activities &amp; levers'!$C$12="MS",('Net zero Activity data'!AT18*EF!$H31)*kgtoGg,"ERROR")))</f>
        <v>6.193537898858989E-2</v>
      </c>
      <c r="AB943" s="93">
        <f>IF('Net zero activities &amp; levers'!$C$12="Off",('Activity data'!AU18*EF!$H31)*kgtoGg,IF('Net zero activities &amp; levers'!$C$12="PB",('Activity data'!AU18*EF!$H31)*kgtoGg,IF('Net zero activities &amp; levers'!$C$12="MS",('Net zero Activity data'!AU18*EF!$H31)*kgtoGg,"ERROR")))</f>
        <v>6.1804868414534773E-2</v>
      </c>
      <c r="AC943" s="93">
        <f>IF('Net zero activities &amp; levers'!$C$12="Off",('Activity data'!AV18*EF!$H31)*kgtoGg,IF('Net zero activities &amp; levers'!$C$12="PB",('Activity data'!AV18*EF!$H31)*kgtoGg,IF('Net zero activities &amp; levers'!$C$12="MS",('Net zero Activity data'!AV18*EF!$H31)*kgtoGg,"ERROR")))</f>
        <v>6.1678655137237554E-2</v>
      </c>
      <c r="AD943" s="93">
        <f>IF('Net zero activities &amp; levers'!$C$12="Off",('Activity data'!AW18*EF!$H31)*kgtoGg,IF('Net zero activities &amp; levers'!$C$12="PB",('Activity data'!AW18*EF!$H31)*kgtoGg,IF('Net zero activities &amp; levers'!$C$12="MS",('Net zero Activity data'!AW18*EF!$H31)*kgtoGg,"ERROR")))</f>
        <v>6.2905518558888249E-2</v>
      </c>
      <c r="AE943" s="93">
        <f>IF('Net zero activities &amp; levers'!$C$12="Off",('Activity data'!AX18*EF!$H31)*kgtoGg,IF('Net zero activities &amp; levers'!$C$12="PB",('Activity data'!AX18*EF!$H31)*kgtoGg,IF('Net zero activities &amp; levers'!$C$12="MS",('Net zero Activity data'!AX18*EF!$H31)*kgtoGg,"ERROR")))</f>
        <v>6.4047481395826819E-2</v>
      </c>
      <c r="AF943" s="93">
        <f>IF('Net zero activities &amp; levers'!$C$12="Off",('Activity data'!AY18*EF!$H31)*kgtoGg,IF('Net zero activities &amp; levers'!$C$12="PB",('Activity data'!AY18*EF!$H31)*kgtoGg,IF('Net zero activities &amp; levers'!$C$12="MS",('Net zero Activity data'!AY18*EF!$H31)*kgtoGg,"ERROR")))</f>
        <v>6.5285321515176548E-2</v>
      </c>
      <c r="AG943" s="93">
        <f>IF('Net zero activities &amp; levers'!$C$12="Off",('Activity data'!AZ18*EF!$H31)*kgtoGg,IF('Net zero activities &amp; levers'!$C$12="PB",('Activity data'!AZ18*EF!$H31)*kgtoGg,IF('Net zero activities &amp; levers'!$C$12="MS",('Net zero Activity data'!AZ18*EF!$H31)*kgtoGg,"ERROR")))</f>
        <v>6.6829411456946819E-2</v>
      </c>
      <c r="AH943" s="93">
        <f>IF('Net zero activities &amp; levers'!$C$12="Off",('Activity data'!BA18*EF!$H31)*kgtoGg,IF('Net zero activities &amp; levers'!$C$12="PB",('Activity data'!BA18*EF!$H31)*kgtoGg,IF('Net zero activities &amp; levers'!$C$12="MS",('Net zero Activity data'!BA18*EF!$H31)*kgtoGg,"ERROR")))</f>
        <v>6.8210599752421636E-2</v>
      </c>
      <c r="AI943" s="93">
        <f>IF('Net zero activities &amp; levers'!$C$12="Off",('Activity data'!BB18*EF!$H31)*kgtoGg,IF('Net zero activities &amp; levers'!$C$12="PB",('Activity data'!BB18*EF!$H31)*kgtoGg,IF('Net zero activities &amp; levers'!$C$12="MS",('Net zero Activity data'!BB18*EF!$H31)*kgtoGg,"ERROR")))</f>
        <v>6.97218900082575E-2</v>
      </c>
      <c r="AJ943" s="93">
        <f>IF('Net zero activities &amp; levers'!$C$12="Off",('Activity data'!BC18*EF!$H31)*kgtoGg,IF('Net zero activities &amp; levers'!$C$12="PB",('Activity data'!BC18*EF!$H31)*kgtoGg,IF('Net zero activities &amp; levers'!$C$12="MS",('Net zero Activity data'!BC18*EF!$H31)*kgtoGg,"ERROR")))</f>
        <v>7.1400052650511345E-2</v>
      </c>
      <c r="AK943" s="93">
        <f>IF('Net zero activities &amp; levers'!$C$12="Off",('Activity data'!BD18*EF!$H31)*kgtoGg,IF('Net zero activities &amp; levers'!$C$12="PB",('Activity data'!BD18*EF!$H31)*kgtoGg,IF('Net zero activities &amp; levers'!$C$12="MS",('Net zero Activity data'!BD18*EF!$H31)*kgtoGg,"ERROR")))</f>
        <v>7.2844783729003118E-2</v>
      </c>
      <c r="AL943" s="93">
        <f>IF('Net zero activities &amp; levers'!$C$12="Off",('Activity data'!BE18*EF!$H31)*kgtoGg,IF('Net zero activities &amp; levers'!$C$12="PB",('Activity data'!BE18*EF!$H31)*kgtoGg,IF('Net zero activities &amp; levers'!$C$12="MS",('Net zero Activity data'!BE18*EF!$H31)*kgtoGg,"ERROR")))</f>
        <v>7.425935329973872E-2</v>
      </c>
      <c r="AM943" s="93">
        <f>IF('Net zero activities &amp; levers'!$C$12="Off",('Activity data'!BF18*EF!$H31)*kgtoGg,IF('Net zero activities &amp; levers'!$C$12="PB",('Activity data'!BF18*EF!$H31)*kgtoGg,IF('Net zero activities &amp; levers'!$C$12="MS",('Net zero Activity data'!BF18*EF!$H31)*kgtoGg,"ERROR")))</f>
        <v>7.5644572517471448E-2</v>
      </c>
      <c r="AN943" s="93">
        <f>IF('Net zero activities &amp; levers'!$C$12="Off",('Activity data'!BG18*EF!$H31)*kgtoGg,IF('Net zero activities &amp; levers'!$C$12="PB",('Activity data'!BG18*EF!$H31)*kgtoGg,IF('Net zero activities &amp; levers'!$C$12="MS",('Net zero Activity data'!BG18*EF!$H31)*kgtoGg,"ERROR")))</f>
        <v>7.7126158713554993E-2</v>
      </c>
      <c r="AO943" s="93">
        <f>IF('Net zero activities &amp; levers'!$C$12="Off",('Activity data'!BH18*EF!$H31)*kgtoGg,IF('Net zero activities &amp; levers'!$C$12="PB",('Activity data'!BH18*EF!$H31)*kgtoGg,IF('Net zero activities &amp; levers'!$C$12="MS",('Net zero Activity data'!BH18*EF!$H31)*kgtoGg,"ERROR")))</f>
        <v>7.8423679503043631E-2</v>
      </c>
      <c r="AP943" s="93">
        <f>IF('Net zero activities &amp; levers'!$C$12="Off",('Activity data'!BI18*EF!$H31)*kgtoGg,IF('Net zero activities &amp; levers'!$C$12="PB",('Activity data'!BI18*EF!$H31)*kgtoGg,IF('Net zero activities &amp; levers'!$C$12="MS",('Net zero Activity data'!BI18*EF!$H31)*kgtoGg,"ERROR")))</f>
        <v>7.97339592643624E-2</v>
      </c>
      <c r="AQ943" s="93">
        <f>IF('Net zero activities &amp; levers'!$C$12="Off",('Activity data'!BJ18*EF!$H31)*kgtoGg,IF('Net zero activities &amp; levers'!$C$12="PB",('Activity data'!BJ18*EF!$H31)*kgtoGg,IF('Net zero activities &amp; levers'!$C$12="MS",('Net zero Activity data'!BJ18*EF!$H31)*kgtoGg,"ERROR")))</f>
        <v>8.1057304953412193E-2</v>
      </c>
      <c r="AR943" s="93">
        <f>IF('Net zero activities &amp; levers'!$C$12="Off",('Activity data'!BK18*EF!$H31)*kgtoGg,IF('Net zero activities &amp; levers'!$C$12="PB",('Activity data'!BK18*EF!$H31)*kgtoGg,IF('Net zero activities &amp; levers'!$C$12="MS",('Net zero Activity data'!BK18*EF!$H31)*kgtoGg,"ERROR")))</f>
        <v>8.240526205461611E-2</v>
      </c>
      <c r="AS943" s="93">
        <f>IF('Net zero activities &amp; levers'!$C$12="Off",('Activity data'!BL18*EF!$H31)*kgtoGg,IF('Net zero activities &amp; levers'!$C$12="PB",('Activity data'!BL18*EF!$H31)*kgtoGg,IF('Net zero activities &amp; levers'!$C$12="MS",('Net zero Activity data'!BL18*EF!$H31)*kgtoGg,"ERROR")))</f>
        <v>8.3711007511730773E-2</v>
      </c>
      <c r="AT943" s="93">
        <f>IF('Net zero activities &amp; levers'!$C$12="Off",('Activity data'!BM18*EF!$H31)*kgtoGg,IF('Net zero activities &amp; levers'!$C$12="PB",('Activity data'!BM18*EF!$H31)*kgtoGg,IF('Net zero activities &amp; levers'!$C$12="MS",('Net zero Activity data'!BM18*EF!$H31)*kgtoGg,"ERROR")))</f>
        <v>8.2848147144213638E-2</v>
      </c>
      <c r="AU943" s="93">
        <f>IF('Net zero activities &amp; levers'!$C$12="Off",('Activity data'!BN18*EF!$H31)*kgtoGg,IF('Net zero activities &amp; levers'!$C$12="PB",('Activity data'!BN18*EF!$H31)*kgtoGg,IF('Net zero activities &amp; levers'!$C$12="MS",('Net zero Activity data'!BN18*EF!$H31)*kgtoGg,"ERROR")))</f>
        <v>8.1667550168670444E-2</v>
      </c>
      <c r="AV943" s="93">
        <f>IF('Net zero activities &amp; levers'!$C$12="Off",('Activity data'!BO18*EF!$H31)*kgtoGg,IF('Net zero activities &amp; levers'!$C$12="PB",('Activity data'!BO18*EF!$H31)*kgtoGg,IF('Net zero activities &amp; levers'!$C$12="MS",('Net zero Activity data'!BO18*EF!$H31)*kgtoGg,"ERROR")))</f>
        <v>8.0587727751447041E-2</v>
      </c>
      <c r="AW943" s="93">
        <f>IF('Net zero activities &amp; levers'!$C$12="Off",('Activity data'!BP18*EF!$H31)*kgtoGg,IF('Net zero activities &amp; levers'!$C$12="PB",('Activity data'!BP18*EF!$H31)*kgtoGg,IF('Net zero activities &amp; levers'!$C$12="MS",('Net zero Activity data'!BP18*EF!$H31)*kgtoGg,"ERROR")))</f>
        <v>7.9420760282210401E-2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0.62362181084971624</v>
      </c>
      <c r="V944" s="93">
        <f>IF('Net zero activities &amp; levers'!$C$12="Off",('Activity data'!AO19*EF!$H32)*kgtoGg,IF('Net zero activities &amp; levers'!$C$12="PB",('Activity data'!AO19*EF!$H32)*kgtoGg,IF('Net zero activities &amp; levers'!$C$12="MS",('Net zero Activity data'!AO19*EF!$H32)*kgtoGg,"ERROR")))</f>
        <v>0.62975834362790895</v>
      </c>
      <c r="W944" s="93">
        <f>IF('Net zero activities &amp; levers'!$C$12="Off",('Activity data'!AP19*EF!$H32)*kgtoGg,IF('Net zero activities &amp; levers'!$C$12="PB",('Activity data'!AP19*EF!$H32)*kgtoGg,IF('Net zero activities &amp; levers'!$C$12="MS",('Net zero Activity data'!AP19*EF!$H32)*kgtoGg,"ERROR")))</f>
        <v>0.63661806601458326</v>
      </c>
      <c r="X944" s="93">
        <f>IF('Net zero activities &amp; levers'!$C$12="Off",('Activity data'!AQ19*EF!$H32)*kgtoGg,IF('Net zero activities &amp; levers'!$C$12="PB",('Activity data'!AQ19*EF!$H32)*kgtoGg,IF('Net zero activities &amp; levers'!$C$12="MS",('Net zero Activity data'!AQ19*EF!$H32)*kgtoGg,"ERROR")))</f>
        <v>0.64461911652082593</v>
      </c>
      <c r="Y944" s="93">
        <f>IF('Net zero activities &amp; levers'!$C$12="Off",('Activity data'!AR19*EF!$H32)*kgtoGg,IF('Net zero activities &amp; levers'!$C$12="PB",('Activity data'!AR19*EF!$H32)*kgtoGg,IF('Net zero activities &amp; levers'!$C$12="MS",('Net zero Activity data'!AR19*EF!$H32)*kgtoGg,"ERROR")))</f>
        <v>0.65284863075994159</v>
      </c>
      <c r="Z944" s="93">
        <f>IF('Net zero activities &amp; levers'!$C$12="Off",('Activity data'!AS19*EF!$H32)*kgtoGg,IF('Net zero activities &amp; levers'!$C$12="PB",('Activity data'!AS19*EF!$H32)*kgtoGg,IF('Net zero activities &amp; levers'!$C$12="MS",('Net zero Activity data'!AS19*EF!$H32)*kgtoGg,"ERROR")))</f>
        <v>0.66201640033414832</v>
      </c>
      <c r="AA944" s="93">
        <f>IF('Net zero activities &amp; levers'!$C$12="Off",('Activity data'!AT19*EF!$H32)*kgtoGg,IF('Net zero activities &amp; levers'!$C$12="PB",('Activity data'!AT19*EF!$H32)*kgtoGg,IF('Net zero activities &amp; levers'!$C$12="MS",('Net zero Activity data'!AT19*EF!$H32)*kgtoGg,"ERROR")))</f>
        <v>0.67125261512288303</v>
      </c>
      <c r="AB944" s="93">
        <f>IF('Net zero activities &amp; levers'!$C$12="Off",('Activity data'!AU19*EF!$H32)*kgtoGg,IF('Net zero activities &amp; levers'!$C$12="PB",('Activity data'!AU19*EF!$H32)*kgtoGg,IF('Net zero activities &amp; levers'!$C$12="MS",('Net zero Activity data'!AU19*EF!$H32)*kgtoGg,"ERROR")))</f>
        <v>0.68123362927515707</v>
      </c>
      <c r="AC944" s="93">
        <f>IF('Net zero activities &amp; levers'!$C$12="Off",('Activity data'!AV19*EF!$H32)*kgtoGg,IF('Net zero activities &amp; levers'!$C$12="PB",('Activity data'!AV19*EF!$H32)*kgtoGg,IF('Net zero activities &amp; levers'!$C$12="MS",('Net zero Activity data'!AV19*EF!$H32)*kgtoGg,"ERROR")))</f>
        <v>0.69131170026293443</v>
      </c>
      <c r="AD944" s="93">
        <f>IF('Net zero activities &amp; levers'!$C$12="Off",('Activity data'!AW19*EF!$H32)*kgtoGg,IF('Net zero activities &amp; levers'!$C$12="PB",('Activity data'!AW19*EF!$H32)*kgtoGg,IF('Net zero activities &amp; levers'!$C$12="MS",('Net zero Activity data'!AW19*EF!$H32)*kgtoGg,"ERROR")))</f>
        <v>0.70929427511021537</v>
      </c>
      <c r="AE944" s="93">
        <f>IF('Net zero activities &amp; levers'!$C$12="Off",('Activity data'!AX19*EF!$H32)*kgtoGg,IF('Net zero activities &amp; levers'!$C$12="PB",('Activity data'!AX19*EF!$H32)*kgtoGg,IF('Net zero activities &amp; levers'!$C$12="MS",('Net zero Activity data'!AX19*EF!$H32)*kgtoGg,"ERROR")))</f>
        <v>0.72715122981574809</v>
      </c>
      <c r="AF944" s="93">
        <f>IF('Net zero activities &amp; levers'!$C$12="Off",('Activity data'!AY19*EF!$H32)*kgtoGg,IF('Net zero activities &amp; levers'!$C$12="PB",('Activity data'!AY19*EF!$H32)*kgtoGg,IF('Net zero activities &amp; levers'!$C$12="MS",('Net zero Activity data'!AY19*EF!$H32)*kgtoGg,"ERROR")))</f>
        <v>0.74601215527494713</v>
      </c>
      <c r="AG944" s="93">
        <f>IF('Net zero activities &amp; levers'!$C$12="Off",('Activity data'!AZ19*EF!$H32)*kgtoGg,IF('Net zero activities &amp; levers'!$C$12="PB",('Activity data'!AZ19*EF!$H32)*kgtoGg,IF('Net zero activities &amp; levers'!$C$12="MS",('Net zero Activity data'!AZ19*EF!$H32)*kgtoGg,"ERROR")))</f>
        <v>0.76728919666539808</v>
      </c>
      <c r="AH944" s="93">
        <f>IF('Net zero activities &amp; levers'!$C$12="Off",('Activity data'!BA19*EF!$H32)*kgtoGg,IF('Net zero activities &amp; levers'!$C$12="PB",('Activity data'!BA19*EF!$H32)*kgtoGg,IF('Net zero activities &amp; levers'!$C$12="MS",('Net zero Activity data'!BA19*EF!$H32)*kgtoGg,"ERROR")))</f>
        <v>0.78800247115205035</v>
      </c>
      <c r="AI944" s="93">
        <f>IF('Net zero activities &amp; levers'!$C$12="Off",('Activity data'!BB19*EF!$H32)*kgtoGg,IF('Net zero activities &amp; levers'!$C$12="PB",('Activity data'!BB19*EF!$H32)*kgtoGg,IF('Net zero activities &amp; levers'!$C$12="MS",('Net zero Activity data'!BB19*EF!$H32)*kgtoGg,"ERROR")))</f>
        <v>0.80963804495852154</v>
      </c>
      <c r="AJ944" s="93">
        <f>IF('Net zero activities &amp; levers'!$C$12="Off",('Activity data'!BC19*EF!$H32)*kgtoGg,IF('Net zero activities &amp; levers'!$C$12="PB",('Activity data'!BC19*EF!$H32)*kgtoGg,IF('Net zero activities &amp; levers'!$C$12="MS",('Net zero Activity data'!BC19*EF!$H32)*kgtoGg,"ERROR")))</f>
        <v>0.83294592225134301</v>
      </c>
      <c r="AK944" s="93">
        <f>IF('Net zero activities &amp; levers'!$C$12="Off",('Activity data'!BD19*EF!$H32)*kgtoGg,IF('Net zero activities &amp; levers'!$C$12="PB",('Activity data'!BD19*EF!$H32)*kgtoGg,IF('Net zero activities &amp; levers'!$C$12="MS",('Net zero Activity data'!BD19*EF!$H32)*kgtoGg,"ERROR")))</f>
        <v>0.85519779243031502</v>
      </c>
      <c r="AL944" s="93">
        <f>IF('Net zero activities &amp; levers'!$C$12="Off",('Activity data'!BE19*EF!$H32)*kgtoGg,IF('Net zero activities &amp; levers'!$C$12="PB",('Activity data'!BE19*EF!$H32)*kgtoGg,IF('Net zero activities &amp; levers'!$C$12="MS",('Net zero Activity data'!BE19*EF!$H32)*kgtoGg,"ERROR")))</f>
        <v>0.87776706050370401</v>
      </c>
      <c r="AM944" s="93">
        <f>IF('Net zero activities &amp; levers'!$C$12="Off",('Activity data'!BF19*EF!$H32)*kgtoGg,IF('Net zero activities &amp; levers'!$C$12="PB",('Activity data'!BF19*EF!$H32)*kgtoGg,IF('Net zero activities &amp; levers'!$C$12="MS",('Net zero Activity data'!BF19*EF!$H32)*kgtoGg,"ERROR")))</f>
        <v>0.90066099726983295</v>
      </c>
      <c r="AN944" s="93">
        <f>IF('Net zero activities &amp; levers'!$C$12="Off",('Activity data'!BG19*EF!$H32)*kgtoGg,IF('Net zero activities &amp; levers'!$C$12="PB",('Activity data'!BG19*EF!$H32)*kgtoGg,IF('Net zero activities &amp; levers'!$C$12="MS",('Net zero Activity data'!BG19*EF!$H32)*kgtoGg,"ERROR")))</f>
        <v>0.9243952674903968</v>
      </c>
      <c r="AO944" s="93">
        <f>IF('Net zero activities &amp; levers'!$C$12="Off",('Activity data'!BH19*EF!$H32)*kgtoGg,IF('Net zero activities &amp; levers'!$C$12="PB",('Activity data'!BH19*EF!$H32)*kgtoGg,IF('Net zero activities &amp; levers'!$C$12="MS",('Net zero Activity data'!BH19*EF!$H32)*kgtoGg,"ERROR")))</f>
        <v>0.9473181386080739</v>
      </c>
      <c r="AP944" s="93">
        <f>IF('Net zero activities &amp; levers'!$C$12="Off",('Activity data'!BI19*EF!$H32)*kgtoGg,IF('Net zero activities &amp; levers'!$C$12="PB",('Activity data'!BI19*EF!$H32)*kgtoGg,IF('Net zero activities &amp; levers'!$C$12="MS",('Net zero Activity data'!BI19*EF!$H32)*kgtoGg,"ERROR")))</f>
        <v>0.97088253498355026</v>
      </c>
      <c r="AQ944" s="93">
        <f>IF('Net zero activities &amp; levers'!$C$12="Off",('Activity data'!BJ19*EF!$H32)*kgtoGg,IF('Net zero activities &amp; levers'!$C$12="PB",('Activity data'!BJ19*EF!$H32)*kgtoGg,IF('Net zero activities &amp; levers'!$C$12="MS",('Net zero Activity data'!BJ19*EF!$H32)*kgtoGg,"ERROR")))</f>
        <v>0.99511129245345753</v>
      </c>
      <c r="AR944" s="93">
        <f>IF('Net zero activities &amp; levers'!$C$12="Off",('Activity data'!BK19*EF!$H32)*kgtoGg,IF('Net zero activities &amp; levers'!$C$12="PB",('Activity data'!BK19*EF!$H32)*kgtoGg,IF('Net zero activities &amp; levers'!$C$12="MS",('Net zero Activity data'!BK19*EF!$H32)*kgtoGg,"ERROR")))</f>
        <v>1.0201179940064276</v>
      </c>
      <c r="AS944" s="93">
        <f>IF('Net zero activities &amp; levers'!$C$12="Off",('Activity data'!BL19*EF!$H32)*kgtoGg,IF('Net zero activities &amp; levers'!$C$12="PB",('Activity data'!BL19*EF!$H32)*kgtoGg,IF('Net zero activities &amp; levers'!$C$12="MS",('Net zero Activity data'!BL19*EF!$H32)*kgtoGg,"ERROR")))</f>
        <v>1.0449555893838414</v>
      </c>
      <c r="AT944" s="93">
        <f>IF('Net zero activities &amp; levers'!$C$12="Off",('Activity data'!BM19*EF!$H32)*kgtoGg,IF('Net zero activities &amp; levers'!$C$12="PB",('Activity data'!BM19*EF!$H32)*kgtoGg,IF('Net zero activities &amp; levers'!$C$12="MS",('Net zero Activity data'!BM19*EF!$H32)*kgtoGg,"ERROR")))</f>
        <v>1.0524228088534864</v>
      </c>
      <c r="AU944" s="93">
        <f>IF('Net zero activities &amp; levers'!$C$12="Off",('Activity data'!BN19*EF!$H32)*kgtoGg,IF('Net zero activities &amp; levers'!$C$12="PB",('Activity data'!BN19*EF!$H32)*kgtoGg,IF('Net zero activities &amp; levers'!$C$12="MS",('Net zero Activity data'!BN19*EF!$H32)*kgtoGg,"ERROR")))</f>
        <v>1.0571651301297169</v>
      </c>
      <c r="AV944" s="93">
        <f>IF('Net zero activities &amp; levers'!$C$12="Off",('Activity data'!BO19*EF!$H32)*kgtoGg,IF('Net zero activities &amp; levers'!$C$12="PB",('Activity data'!BO19*EF!$H32)*kgtoGg,IF('Net zero activities &amp; levers'!$C$12="MS",('Net zero Activity data'!BO19*EF!$H32)*kgtoGg,"ERROR")))</f>
        <v>1.0626334738337255</v>
      </c>
      <c r="AW944" s="93">
        <f>IF('Net zero activities &amp; levers'!$C$12="Off",('Activity data'!BP19*EF!$H32)*kgtoGg,IF('Net zero activities &amp; levers'!$C$12="PB",('Activity data'!BP19*EF!$H32)*kgtoGg,IF('Net zero activities &amp; levers'!$C$12="MS",('Net zero Activity data'!BP19*EF!$H32)*kgtoGg,"ERROR")))</f>
        <v>1.0672288289702998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2.0450810277937865</v>
      </c>
      <c r="V945" s="93">
        <f>IF('Net zero activities &amp; levers'!$C$12="Off",('Activity data'!AO20*EF!$H33)*kgtoGg,IF('Net zero activities &amp; levers'!$C$12="PB",('Activity data'!AO20*EF!$H33)*kgtoGg,IF('Net zero activities &amp; levers'!$C$12="MS",('Net zero Activity data'!AO20*EF!$H33)*kgtoGg,"ERROR")))</f>
        <v>2.0366087031538358</v>
      </c>
      <c r="W945" s="93">
        <f>IF('Net zero activities &amp; levers'!$C$12="Off",('Activity data'!AP20*EF!$H33)*kgtoGg,IF('Net zero activities &amp; levers'!$C$12="PB",('Activity data'!AP20*EF!$H33)*kgtoGg,IF('Net zero activities &amp; levers'!$C$12="MS",('Net zero Activity data'!AP20*EF!$H33)*kgtoGg,"ERROR")))</f>
        <v>2.0347846257629154</v>
      </c>
      <c r="X945" s="93">
        <f>IF('Net zero activities &amp; levers'!$C$12="Off",('Activity data'!AQ20*EF!$H33)*kgtoGg,IF('Net zero activities &amp; levers'!$C$12="PB",('Activity data'!AQ20*EF!$H33)*kgtoGg,IF('Net zero activities &amp; levers'!$C$12="MS",('Net zero Activity data'!AQ20*EF!$H33)*kgtoGg,"ERROR")))</f>
        <v>2.0432263950688512</v>
      </c>
      <c r="Y945" s="93">
        <f>IF('Net zero activities &amp; levers'!$C$12="Off",('Activity data'!AR20*EF!$H33)*kgtoGg,IF('Net zero activities &amp; levers'!$C$12="PB",('Activity data'!AR20*EF!$H33)*kgtoGg,IF('Net zero activities &amp; levers'!$C$12="MS",('Net zero Activity data'!AR20*EF!$H33)*kgtoGg,"ERROR")))</f>
        <v>2.0602648964303465</v>
      </c>
      <c r="Z945" s="93">
        <f>IF('Net zero activities &amp; levers'!$C$12="Off",('Activity data'!AS20*EF!$H33)*kgtoGg,IF('Net zero activities &amp; levers'!$C$12="PB",('Activity data'!AS20*EF!$H33)*kgtoGg,IF('Net zero activities &amp; levers'!$C$12="MS",('Net zero Activity data'!AS20*EF!$H33)*kgtoGg,"ERROR")))</f>
        <v>2.0853696293451214</v>
      </c>
      <c r="AA945" s="93">
        <f>IF('Net zero activities &amp; levers'!$C$12="Off",('Activity data'!AT20*EF!$H33)*kgtoGg,IF('Net zero activities &amp; levers'!$C$12="PB",('Activity data'!AT20*EF!$H33)*kgtoGg,IF('Net zero activities &amp; levers'!$C$12="MS",('Net zero Activity data'!AT20*EF!$H33)*kgtoGg,"ERROR")))</f>
        <v>2.1105802102028739</v>
      </c>
      <c r="AB945" s="93">
        <f>IF('Net zero activities &amp; levers'!$C$12="Off",('Activity data'!AU20*EF!$H33)*kgtoGg,IF('Net zero activities &amp; levers'!$C$12="PB",('Activity data'!AU20*EF!$H33)*kgtoGg,IF('Net zero activities &amp; levers'!$C$12="MS",('Net zero Activity data'!AU20*EF!$H33)*kgtoGg,"ERROR")))</f>
        <v>2.141870391301282</v>
      </c>
      <c r="AC945" s="93">
        <f>IF('Net zero activities &amp; levers'!$C$12="Off",('Activity data'!AV20*EF!$H33)*kgtoGg,IF('Net zero activities &amp; levers'!$C$12="PB",('Activity data'!AV20*EF!$H33)*kgtoGg,IF('Net zero activities &amp; levers'!$C$12="MS",('Net zero Activity data'!AV20*EF!$H33)*kgtoGg,"ERROR")))</f>
        <v>2.1734050389400235</v>
      </c>
      <c r="AD945" s="93">
        <f>IF('Net zero activities &amp; levers'!$C$12="Off",('Activity data'!AW20*EF!$H33)*kgtoGg,IF('Net zero activities &amp; levers'!$C$12="PB",('Activity data'!AW20*EF!$H33)*kgtoGg,IF('Net zero activities &amp; levers'!$C$12="MS",('Net zero Activity data'!AW20*EF!$H33)*kgtoGg,"ERROR")))</f>
        <v>2.278734569022379</v>
      </c>
      <c r="AE945" s="93">
        <f>IF('Net zero activities &amp; levers'!$C$12="Off",('Activity data'!AX20*EF!$H33)*kgtoGg,IF('Net zero activities &amp; levers'!$C$12="PB",('Activity data'!AX20*EF!$H33)*kgtoGg,IF('Net zero activities &amp; levers'!$C$12="MS",('Net zero Activity data'!AX20*EF!$H33)*kgtoGg,"ERROR")))</f>
        <v>2.3814111511747402</v>
      </c>
      <c r="AF945" s="93">
        <f>IF('Net zero activities &amp; levers'!$C$12="Off",('Activity data'!AY20*EF!$H33)*kgtoGg,IF('Net zero activities &amp; levers'!$C$12="PB",('Activity data'!AY20*EF!$H33)*kgtoGg,IF('Net zero activities &amp; levers'!$C$12="MS",('Net zero Activity data'!AY20*EF!$H33)*kgtoGg,"ERROR")))</f>
        <v>2.4912209704628796</v>
      </c>
      <c r="AG945" s="93">
        <f>IF('Net zero activities &amp; levers'!$C$12="Off",('Activity data'!AZ20*EF!$H33)*kgtoGg,IF('Net zero activities &amp; levers'!$C$12="PB",('Activity data'!AZ20*EF!$H33)*kgtoGg,IF('Net zero activities &amp; levers'!$C$12="MS",('Net zero Activity data'!AZ20*EF!$H33)*kgtoGg,"ERROR")))</f>
        <v>2.6200935712676121</v>
      </c>
      <c r="AH945" s="93">
        <f>IF('Net zero activities &amp; levers'!$C$12="Off",('Activity data'!BA20*EF!$H33)*kgtoGg,IF('Net zero activities &amp; levers'!$C$12="PB",('Activity data'!BA20*EF!$H33)*kgtoGg,IF('Net zero activities &amp; levers'!$C$12="MS",('Net zero Activity data'!BA20*EF!$H33)*kgtoGg,"ERROR")))</f>
        <v>2.7423857606788906</v>
      </c>
      <c r="AI945" s="93">
        <f>IF('Net zero activities &amp; levers'!$C$12="Off",('Activity data'!BB20*EF!$H33)*kgtoGg,IF('Net zero activities &amp; levers'!$C$12="PB",('Activity data'!BB20*EF!$H33)*kgtoGg,IF('Net zero activities &amp; levers'!$C$12="MS",('Net zero Activity data'!BB20*EF!$H33)*kgtoGg,"ERROR")))</f>
        <v>2.8758749556868275</v>
      </c>
      <c r="AJ945" s="93">
        <f>IF('Net zero activities &amp; levers'!$C$12="Off",('Activity data'!BC20*EF!$H33)*kgtoGg,IF('Net zero activities &amp; levers'!$C$12="PB",('Activity data'!BC20*EF!$H33)*kgtoGg,IF('Net zero activities &amp; levers'!$C$12="MS",('Net zero Activity data'!BC20*EF!$H33)*kgtoGg,"ERROR")))</f>
        <v>3.0216516881492481</v>
      </c>
      <c r="AK945" s="93">
        <f>IF('Net zero activities &amp; levers'!$C$12="Off",('Activity data'!BD20*EF!$H33)*kgtoGg,IF('Net zero activities &amp; levers'!$C$12="PB",('Activity data'!BD20*EF!$H33)*kgtoGg,IF('Net zero activities &amp; levers'!$C$12="MS",('Net zero Activity data'!BD20*EF!$H33)*kgtoGg,"ERROR")))</f>
        <v>3.1568029474835764</v>
      </c>
      <c r="AL945" s="93">
        <f>IF('Net zero activities &amp; levers'!$C$12="Off",('Activity data'!BE20*EF!$H33)*kgtoGg,IF('Net zero activities &amp; levers'!$C$12="PB",('Activity data'!BE20*EF!$H33)*kgtoGg,IF('Net zero activities &amp; levers'!$C$12="MS",('Net zero Activity data'!BE20*EF!$H33)*kgtoGg,"ERROR")))</f>
        <v>3.2929037714527905</v>
      </c>
      <c r="AM945" s="93">
        <f>IF('Net zero activities &amp; levers'!$C$12="Off",('Activity data'!BF20*EF!$H33)*kgtoGg,IF('Net zero activities &amp; levers'!$C$12="PB",('Activity data'!BF20*EF!$H33)*kgtoGg,IF('Net zero activities &amp; levers'!$C$12="MS",('Net zero Activity data'!BF20*EF!$H33)*kgtoGg,"ERROR")))</f>
        <v>3.4300142687824615</v>
      </c>
      <c r="AN945" s="93">
        <f>IF('Net zero activities &amp; levers'!$C$12="Off",('Activity data'!BG20*EF!$H33)*kgtoGg,IF('Net zero activities &amp; levers'!$C$12="PB",('Activity data'!BG20*EF!$H33)*kgtoGg,IF('Net zero activities &amp; levers'!$C$12="MS",('Net zero Activity data'!BG20*EF!$H33)*kgtoGg,"ERROR")))</f>
        <v>3.5770425412834923</v>
      </c>
      <c r="AO945" s="93">
        <f>IF('Net zero activities &amp; levers'!$C$12="Off",('Activity data'!BH20*EF!$H33)*kgtoGg,IF('Net zero activities &amp; levers'!$C$12="PB",('Activity data'!BH20*EF!$H33)*kgtoGg,IF('Net zero activities &amp; levers'!$C$12="MS",('Net zero Activity data'!BH20*EF!$H33)*kgtoGg,"ERROR")))</f>
        <v>3.7158096985773255</v>
      </c>
      <c r="AP945" s="93">
        <f>IF('Net zero activities &amp; levers'!$C$12="Off",('Activity data'!BI20*EF!$H33)*kgtoGg,IF('Net zero activities &amp; levers'!$C$12="PB",('Activity data'!BI20*EF!$H33)*kgtoGg,IF('Net zero activities &amp; levers'!$C$12="MS",('Net zero Activity data'!BI20*EF!$H33)*kgtoGg,"ERROR")))</f>
        <v>3.8582077894310229</v>
      </c>
      <c r="AQ945" s="93">
        <f>IF('Net zero activities &amp; levers'!$C$12="Off",('Activity data'!BJ20*EF!$H33)*kgtoGg,IF('Net zero activities &amp; levers'!$C$12="PB",('Activity data'!BJ20*EF!$H33)*kgtoGg,IF('Net zero activities &amp; levers'!$C$12="MS",('Net zero Activity data'!BJ20*EF!$H33)*kgtoGg,"ERROR")))</f>
        <v>4.0043731678411723</v>
      </c>
      <c r="AR945" s="93">
        <f>IF('Net zero activities &amp; levers'!$C$12="Off",('Activity data'!BK20*EF!$H33)*kgtoGg,IF('Net zero activities &amp; levers'!$C$12="PB",('Activity data'!BK20*EF!$H33)*kgtoGg,IF('Net zero activities &amp; levers'!$C$12="MS",('Net zero Activity data'!BK20*EF!$H33)*kgtoGg,"ERROR")))</f>
        <v>4.1551640539128618</v>
      </c>
      <c r="AS945" s="93">
        <f>IF('Net zero activities &amp; levers'!$C$12="Off",('Activity data'!BL20*EF!$H33)*kgtoGg,IF('Net zero activities &amp; levers'!$C$12="PB",('Activity data'!BL20*EF!$H33)*kgtoGg,IF('Net zero activities &amp; levers'!$C$12="MS",('Net zero Activity data'!BL20*EF!$H33)*kgtoGg,"ERROR")))</f>
        <v>4.3076906724160979</v>
      </c>
      <c r="AT945" s="93">
        <f>IF('Net zero activities &amp; levers'!$C$12="Off",('Activity data'!BM20*EF!$H33)*kgtoGg,IF('Net zero activities &amp; levers'!$C$12="PB",('Activity data'!BM20*EF!$H33)*kgtoGg,IF('Net zero activities &amp; levers'!$C$12="MS",('Net zero Activity data'!BM20*EF!$H33)*kgtoGg,"ERROR")))</f>
        <v>4.3215096779005089</v>
      </c>
      <c r="AU945" s="93">
        <f>IF('Net zero activities &amp; levers'!$C$12="Off",('Activity data'!BN20*EF!$H33)*kgtoGg,IF('Net zero activities &amp; levers'!$C$12="PB",('Activity data'!BN20*EF!$H33)*kgtoGg,IF('Net zero activities &amp; levers'!$C$12="MS",('Net zero Activity data'!BN20*EF!$H33)*kgtoGg,"ERROR")))</f>
        <v>4.3138846808381643</v>
      </c>
      <c r="AV945" s="93">
        <f>IF('Net zero activities &amp; levers'!$C$12="Off",('Activity data'!BO20*EF!$H33)*kgtoGg,IF('Net zero activities &amp; levers'!$C$12="PB",('Activity data'!BO20*EF!$H33)*kgtoGg,IF('Net zero activities &amp; levers'!$C$12="MS",('Net zero Activity data'!BO20*EF!$H33)*kgtoGg,"ERROR")))</f>
        <v>4.3121081110987083</v>
      </c>
      <c r="AW945" s="93">
        <f>IF('Net zero activities &amp; levers'!$C$12="Off",('Activity data'!BP20*EF!$H33)*kgtoGg,IF('Net zero activities &amp; levers'!$C$12="PB",('Activity data'!BP20*EF!$H33)*kgtoGg,IF('Net zero activities &amp; levers'!$C$12="MS",('Net zero Activity data'!BP20*EF!$H33)*kgtoGg,"ERROR")))</f>
        <v>4.303653731262937</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2.5984242118738201E-2</v>
      </c>
      <c r="V946" s="93">
        <f>IF('Net zero activities &amp; levers'!$C$12="Off",('Activity data'!AO21*EF!$H34)*kgtoGg,IF('Net zero activities &amp; levers'!$C$12="PB",('Activity data'!AO21*EF!$H34)*kgtoGg,IF('Net zero activities &amp; levers'!$C$12="MS",('Net zero Activity data'!AO21*EF!$H34)*kgtoGg,"ERROR")))</f>
        <v>2.6239930984496233E-2</v>
      </c>
      <c r="W946" s="93">
        <f>IF('Net zero activities &amp; levers'!$C$12="Off",('Activity data'!AP21*EF!$H34)*kgtoGg,IF('Net zero activities &amp; levers'!$C$12="PB",('Activity data'!AP21*EF!$H34)*kgtoGg,IF('Net zero activities &amp; levers'!$C$12="MS",('Net zero Activity data'!AP21*EF!$H34)*kgtoGg,"ERROR")))</f>
        <v>2.6525752750607659E-2</v>
      </c>
      <c r="X946" s="93">
        <f>IF('Net zero activities &amp; levers'!$C$12="Off",('Activity data'!AQ21*EF!$H34)*kgtoGg,IF('Net zero activities &amp; levers'!$C$12="PB",('Activity data'!AQ21*EF!$H34)*kgtoGg,IF('Net zero activities &amp; levers'!$C$12="MS",('Net zero Activity data'!AQ21*EF!$H34)*kgtoGg,"ERROR")))</f>
        <v>2.6859129855034445E-2</v>
      </c>
      <c r="Y946" s="93">
        <f>IF('Net zero activities &amp; levers'!$C$12="Off",('Activity data'!AR21*EF!$H34)*kgtoGg,IF('Net zero activities &amp; levers'!$C$12="PB",('Activity data'!AR21*EF!$H34)*kgtoGg,IF('Net zero activities &amp; levers'!$C$12="MS",('Net zero Activity data'!AR21*EF!$H34)*kgtoGg,"ERROR")))</f>
        <v>2.7202026281664259E-2</v>
      </c>
      <c r="Z946" s="93">
        <f>IF('Net zero activities &amp; levers'!$C$12="Off",('Activity data'!AS21*EF!$H34)*kgtoGg,IF('Net zero activities &amp; levers'!$C$12="PB",('Activity data'!AS21*EF!$H34)*kgtoGg,IF('Net zero activities &amp; levers'!$C$12="MS",('Net zero Activity data'!AS21*EF!$H34)*kgtoGg,"ERROR")))</f>
        <v>2.7584016680589539E-2</v>
      </c>
      <c r="AA946" s="93">
        <f>IF('Net zero activities &amp; levers'!$C$12="Off",('Activity data'!AT21*EF!$H34)*kgtoGg,IF('Net zero activities &amp; levers'!$C$12="PB",('Activity data'!AT21*EF!$H34)*kgtoGg,IF('Net zero activities &amp; levers'!$C$12="MS",('Net zero Activity data'!AT21*EF!$H34)*kgtoGg,"ERROR")))</f>
        <v>2.796885896345349E-2</v>
      </c>
      <c r="AB946" s="93">
        <f>IF('Net zero activities &amp; levers'!$C$12="Off",('Activity data'!AU21*EF!$H34)*kgtoGg,IF('Net zero activities &amp; levers'!$C$12="PB",('Activity data'!AU21*EF!$H34)*kgtoGg,IF('Net zero activities &amp; levers'!$C$12="MS",('Net zero Activity data'!AU21*EF!$H34)*kgtoGg,"ERROR")))</f>
        <v>2.8384734553131574E-2</v>
      </c>
      <c r="AC946" s="93">
        <f>IF('Net zero activities &amp; levers'!$C$12="Off",('Activity data'!AV21*EF!$H34)*kgtoGg,IF('Net zero activities &amp; levers'!$C$12="PB",('Activity data'!AV21*EF!$H34)*kgtoGg,IF('Net zero activities &amp; levers'!$C$12="MS",('Net zero Activity data'!AV21*EF!$H34)*kgtoGg,"ERROR")))</f>
        <v>2.8804654177622294E-2</v>
      </c>
      <c r="AD946" s="93">
        <f>IF('Net zero activities &amp; levers'!$C$12="Off",('Activity data'!AW21*EF!$H34)*kgtoGg,IF('Net zero activities &amp; levers'!$C$12="PB",('Activity data'!AW21*EF!$H34)*kgtoGg,IF('Net zero activities &amp; levers'!$C$12="MS",('Net zero Activity data'!AW21*EF!$H34)*kgtoGg,"ERROR")))</f>
        <v>2.9553928129592334E-2</v>
      </c>
      <c r="AE946" s="93">
        <f>IF('Net zero activities &amp; levers'!$C$12="Off",('Activity data'!AX21*EF!$H34)*kgtoGg,IF('Net zero activities &amp; levers'!$C$12="PB",('Activity data'!AX21*EF!$H34)*kgtoGg,IF('Net zero activities &amp; levers'!$C$12="MS",('Net zero Activity data'!AX21*EF!$H34)*kgtoGg,"ERROR")))</f>
        <v>3.0297967908989535E-2</v>
      </c>
      <c r="AF946" s="93">
        <f>IF('Net zero activities &amp; levers'!$C$12="Off",('Activity data'!AY21*EF!$H34)*kgtoGg,IF('Net zero activities &amp; levers'!$C$12="PB",('Activity data'!AY21*EF!$H34)*kgtoGg,IF('Net zero activities &amp; levers'!$C$12="MS",('Net zero Activity data'!AY21*EF!$H34)*kgtoGg,"ERROR")))</f>
        <v>3.1083839803122827E-2</v>
      </c>
      <c r="AG946" s="93">
        <f>IF('Net zero activities &amp; levers'!$C$12="Off",('Activity data'!AZ21*EF!$H34)*kgtoGg,IF('Net zero activities &amp; levers'!$C$12="PB",('Activity data'!AZ21*EF!$H34)*kgtoGg,IF('Net zero activities &amp; levers'!$C$12="MS",('Net zero Activity data'!AZ21*EF!$H34)*kgtoGg,"ERROR")))</f>
        <v>3.1970383194391612E-2</v>
      </c>
      <c r="AH946" s="93">
        <f>IF('Net zero activities &amp; levers'!$C$12="Off",('Activity data'!BA21*EF!$H34)*kgtoGg,IF('Net zero activities &amp; levers'!$C$12="PB",('Activity data'!BA21*EF!$H34)*kgtoGg,IF('Net zero activities &amp; levers'!$C$12="MS",('Net zero Activity data'!BA21*EF!$H34)*kgtoGg,"ERROR")))</f>
        <v>3.2833436298002124E-2</v>
      </c>
      <c r="AI946" s="93">
        <f>IF('Net zero activities &amp; levers'!$C$12="Off",('Activity data'!BB21*EF!$H34)*kgtoGg,IF('Net zero activities &amp; levers'!$C$12="PB",('Activity data'!BB21*EF!$H34)*kgtoGg,IF('Net zero activities &amp; levers'!$C$12="MS",('Net zero Activity data'!BB21*EF!$H34)*kgtoGg,"ERROR")))</f>
        <v>3.373491853993843E-2</v>
      </c>
      <c r="AJ946" s="93">
        <f>IF('Net zero activities &amp; levers'!$C$12="Off",('Activity data'!BC21*EF!$H34)*kgtoGg,IF('Net zero activities &amp; levers'!$C$12="PB",('Activity data'!BC21*EF!$H34)*kgtoGg,IF('Net zero activities &amp; levers'!$C$12="MS",('Net zero Activity data'!BC21*EF!$H34)*kgtoGg,"ERROR")))</f>
        <v>3.4706080093805991E-2</v>
      </c>
      <c r="AK946" s="93">
        <f>IF('Net zero activities &amp; levers'!$C$12="Off",('Activity data'!BD21*EF!$H34)*kgtoGg,IF('Net zero activities &amp; levers'!$C$12="PB",('Activity data'!BD21*EF!$H34)*kgtoGg,IF('Net zero activities &amp; levers'!$C$12="MS",('Net zero Activity data'!BD21*EF!$H34)*kgtoGg,"ERROR")))</f>
        <v>3.563324135126316E-2</v>
      </c>
      <c r="AL946" s="93">
        <f>IF('Net zero activities &amp; levers'!$C$12="Off",('Activity data'!BE21*EF!$H34)*kgtoGg,IF('Net zero activities &amp; levers'!$C$12="PB",('Activity data'!BE21*EF!$H34)*kgtoGg,IF('Net zero activities &amp; levers'!$C$12="MS",('Net zero Activity data'!BE21*EF!$H34)*kgtoGg,"ERROR")))</f>
        <v>3.6573627520987695E-2</v>
      </c>
      <c r="AM946" s="93">
        <f>IF('Net zero activities &amp; levers'!$C$12="Off",('Activity data'!BF21*EF!$H34)*kgtoGg,IF('Net zero activities &amp; levers'!$C$12="PB",('Activity data'!BF21*EF!$H34)*kgtoGg,IF('Net zero activities &amp; levers'!$C$12="MS",('Net zero Activity data'!BF21*EF!$H34)*kgtoGg,"ERROR")))</f>
        <v>3.7527541552909743E-2</v>
      </c>
      <c r="AN946" s="93">
        <f>IF('Net zero activities &amp; levers'!$C$12="Off",('Activity data'!BG21*EF!$H34)*kgtoGg,IF('Net zero activities &amp; levers'!$C$12="PB",('Activity data'!BG21*EF!$H34)*kgtoGg,IF('Net zero activities &amp; levers'!$C$12="MS",('Net zero Activity data'!BG21*EF!$H34)*kgtoGg,"ERROR")))</f>
        <v>3.8516469478766573E-2</v>
      </c>
      <c r="AO946" s="93">
        <f>IF('Net zero activities &amp; levers'!$C$12="Off",('Activity data'!BH21*EF!$H34)*kgtoGg,IF('Net zero activities &amp; levers'!$C$12="PB",('Activity data'!BH21*EF!$H34)*kgtoGg,IF('Net zero activities &amp; levers'!$C$12="MS",('Net zero Activity data'!BH21*EF!$H34)*kgtoGg,"ERROR")))</f>
        <v>3.9471589108669776E-2</v>
      </c>
      <c r="AP946" s="93">
        <f>IF('Net zero activities &amp; levers'!$C$12="Off",('Activity data'!BI21*EF!$H34)*kgtoGg,IF('Net zero activities &amp; levers'!$C$12="PB",('Activity data'!BI21*EF!$H34)*kgtoGg,IF('Net zero activities &amp; levers'!$C$12="MS",('Net zero Activity data'!BI21*EF!$H34)*kgtoGg,"ERROR")))</f>
        <v>4.0453438957647962E-2</v>
      </c>
      <c r="AQ946" s="93">
        <f>IF('Net zero activities &amp; levers'!$C$12="Off",('Activity data'!BJ21*EF!$H34)*kgtoGg,IF('Net zero activities &amp; levers'!$C$12="PB",('Activity data'!BJ21*EF!$H34)*kgtoGg,IF('Net zero activities &amp; levers'!$C$12="MS",('Net zero Activity data'!BJ21*EF!$H34)*kgtoGg,"ERROR")))</f>
        <v>4.1462970518894096E-2</v>
      </c>
      <c r="AR946" s="93">
        <f>IF('Net zero activities &amp; levers'!$C$12="Off",('Activity data'!BK21*EF!$H34)*kgtoGg,IF('Net zero activities &amp; levers'!$C$12="PB",('Activity data'!BK21*EF!$H34)*kgtoGg,IF('Net zero activities &amp; levers'!$C$12="MS",('Net zero Activity data'!BK21*EF!$H34)*kgtoGg,"ERROR")))</f>
        <v>4.2504916416934525E-2</v>
      </c>
      <c r="AS946" s="93">
        <f>IF('Net zero activities &amp; levers'!$C$12="Off",('Activity data'!BL21*EF!$H34)*kgtoGg,IF('Net zero activities &amp; levers'!$C$12="PB",('Activity data'!BL21*EF!$H34)*kgtoGg,IF('Net zero activities &amp; levers'!$C$12="MS",('Net zero Activity data'!BL21*EF!$H34)*kgtoGg,"ERROR")))</f>
        <v>4.3539816224326754E-2</v>
      </c>
      <c r="AT946" s="93">
        <f>IF('Net zero activities &amp; levers'!$C$12="Off",('Activity data'!BM21*EF!$H34)*kgtoGg,IF('Net zero activities &amp; levers'!$C$12="PB",('Activity data'!BM21*EF!$H34)*kgtoGg,IF('Net zero activities &amp; levers'!$C$12="MS",('Net zero Activity data'!BM21*EF!$H34)*kgtoGg,"ERROR")))</f>
        <v>4.3850950368895303E-2</v>
      </c>
      <c r="AU946" s="93">
        <f>IF('Net zero activities &amp; levers'!$C$12="Off",('Activity data'!BN21*EF!$H34)*kgtoGg,IF('Net zero activities &amp; levers'!$C$12="PB",('Activity data'!BN21*EF!$H34)*kgtoGg,IF('Net zero activities &amp; levers'!$C$12="MS",('Net zero Activity data'!BN21*EF!$H34)*kgtoGg,"ERROR")))</f>
        <v>4.4048547088738253E-2</v>
      </c>
      <c r="AV946" s="93">
        <f>IF('Net zero activities &amp; levers'!$C$12="Off",('Activity data'!BO21*EF!$H34)*kgtoGg,IF('Net zero activities &amp; levers'!$C$12="PB",('Activity data'!BO21*EF!$H34)*kgtoGg,IF('Net zero activities &amp; levers'!$C$12="MS",('Net zero Activity data'!BO21*EF!$H34)*kgtoGg,"ERROR")))</f>
        <v>4.4276394743071941E-2</v>
      </c>
      <c r="AW946" s="93">
        <f>IF('Net zero activities &amp; levers'!$C$12="Off",('Activity data'!BP21*EF!$H34)*kgtoGg,IF('Net zero activities &amp; levers'!$C$12="PB",('Activity data'!BP21*EF!$H34)*kgtoGg,IF('Net zero activities &amp; levers'!$C$12="MS",('Net zero Activity data'!BP21*EF!$H34)*kgtoGg,"ERROR")))</f>
        <v>4.4467867873762529E-2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8.5211709491407842E-2</v>
      </c>
      <c r="V947" s="93">
        <f>IF('Net zero activities &amp; levers'!$C$12="Off",('Activity data'!AO22*EF!$H35)*kgtoGg,IF('Net zero activities &amp; levers'!$C$12="PB",('Activity data'!AO22*EF!$H35)*kgtoGg,IF('Net zero activities &amp; levers'!$C$12="MS",('Net zero Activity data'!AO22*EF!$H35)*kgtoGg,"ERROR")))</f>
        <v>8.4858695964743228E-2</v>
      </c>
      <c r="W947" s="93">
        <f>IF('Net zero activities &amp; levers'!$C$12="Off",('Activity data'!AP22*EF!$H35)*kgtoGg,IF('Net zero activities &amp; levers'!$C$12="PB",('Activity data'!AP22*EF!$H35)*kgtoGg,IF('Net zero activities &amp; levers'!$C$12="MS",('Net zero Activity data'!AP22*EF!$H35)*kgtoGg,"ERROR")))</f>
        <v>8.478269274012154E-2</v>
      </c>
      <c r="X947" s="93">
        <f>IF('Net zero activities &amp; levers'!$C$12="Off",('Activity data'!AQ22*EF!$H35)*kgtoGg,IF('Net zero activities &amp; levers'!$C$12="PB",('Activity data'!AQ22*EF!$H35)*kgtoGg,IF('Net zero activities &amp; levers'!$C$12="MS",('Net zero Activity data'!AQ22*EF!$H35)*kgtoGg,"ERROR")))</f>
        <v>8.5134433127868864E-2</v>
      </c>
      <c r="Y947" s="93">
        <f>IF('Net zero activities &amp; levers'!$C$12="Off",('Activity data'!AR22*EF!$H35)*kgtoGg,IF('Net zero activities &amp; levers'!$C$12="PB",('Activity data'!AR22*EF!$H35)*kgtoGg,IF('Net zero activities &amp; levers'!$C$12="MS",('Net zero Activity data'!AR22*EF!$H35)*kgtoGg,"ERROR")))</f>
        <v>8.5844370684597854E-2</v>
      </c>
      <c r="Z947" s="93">
        <f>IF('Net zero activities &amp; levers'!$C$12="Off",('Activity data'!AS22*EF!$H35)*kgtoGg,IF('Net zero activities &amp; levers'!$C$12="PB",('Activity data'!AS22*EF!$H35)*kgtoGg,IF('Net zero activities &amp; levers'!$C$12="MS",('Net zero Activity data'!AS22*EF!$H35)*kgtoGg,"ERROR")))</f>
        <v>8.6890401222713479E-2</v>
      </c>
      <c r="AA947" s="93">
        <f>IF('Net zero activities &amp; levers'!$C$12="Off",('Activity data'!AT22*EF!$H35)*kgtoGg,IF('Net zero activities &amp; levers'!$C$12="PB",('Activity data'!AT22*EF!$H35)*kgtoGg,IF('Net zero activities &amp; levers'!$C$12="MS",('Net zero Activity data'!AT22*EF!$H35)*kgtoGg,"ERROR")))</f>
        <v>8.7940842091786486E-2</v>
      </c>
      <c r="AB947" s="93">
        <f>IF('Net zero activities &amp; levers'!$C$12="Off",('Activity data'!AU22*EF!$H35)*kgtoGg,IF('Net zero activities &amp; levers'!$C$12="PB",('Activity data'!AU22*EF!$H35)*kgtoGg,IF('Net zero activities &amp; levers'!$C$12="MS",('Net zero Activity data'!AU22*EF!$H35)*kgtoGg,"ERROR")))</f>
        <v>8.9244599637553504E-2</v>
      </c>
      <c r="AC947" s="93">
        <f>IF('Net zero activities &amp; levers'!$C$12="Off",('Activity data'!AV22*EF!$H35)*kgtoGg,IF('Net zero activities &amp; levers'!$C$12="PB",('Activity data'!AV22*EF!$H35)*kgtoGg,IF('Net zero activities &amp; levers'!$C$12="MS",('Net zero Activity data'!AV22*EF!$H35)*kgtoGg,"ERROR")))</f>
        <v>9.0558543289167709E-2</v>
      </c>
      <c r="AD947" s="93">
        <f>IF('Net zero activities &amp; levers'!$C$12="Off",('Activity data'!AW22*EF!$H35)*kgtoGg,IF('Net zero activities &amp; levers'!$C$12="PB",('Activity data'!AW22*EF!$H35)*kgtoGg,IF('Net zero activities &amp; levers'!$C$12="MS",('Net zero Activity data'!AW22*EF!$H35)*kgtoGg,"ERROR")))</f>
        <v>9.4947273709265909E-2</v>
      </c>
      <c r="AE947" s="93">
        <f>IF('Net zero activities &amp; levers'!$C$12="Off",('Activity data'!AX22*EF!$H35)*kgtoGg,IF('Net zero activities &amp; levers'!$C$12="PB",('Activity data'!AX22*EF!$H35)*kgtoGg,IF('Net zero activities &amp; levers'!$C$12="MS",('Net zero Activity data'!AX22*EF!$H35)*kgtoGg,"ERROR")))</f>
        <v>9.9225464632280935E-2</v>
      </c>
      <c r="AF947" s="93">
        <f>IF('Net zero activities &amp; levers'!$C$12="Off",('Activity data'!AY22*EF!$H35)*kgtoGg,IF('Net zero activities &amp; levers'!$C$12="PB",('Activity data'!AY22*EF!$H35)*kgtoGg,IF('Net zero activities &amp; levers'!$C$12="MS",('Net zero Activity data'!AY22*EF!$H35)*kgtoGg,"ERROR")))</f>
        <v>0.10380087376928673</v>
      </c>
      <c r="AG947" s="93">
        <f>IF('Net zero activities &amp; levers'!$C$12="Off",('Activity data'!AZ22*EF!$H35)*kgtoGg,IF('Net zero activities &amp; levers'!$C$12="PB",('Activity data'!AZ22*EF!$H35)*kgtoGg,IF('Net zero activities &amp; levers'!$C$12="MS",('Net zero Activity data'!AZ22*EF!$H35)*kgtoGg,"ERROR")))</f>
        <v>0.10917056546948394</v>
      </c>
      <c r="AH947" s="93">
        <f>IF('Net zero activities &amp; levers'!$C$12="Off",('Activity data'!BA22*EF!$H35)*kgtoGg,IF('Net zero activities &amp; levers'!$C$12="PB",('Activity data'!BA22*EF!$H35)*kgtoGg,IF('Net zero activities &amp; levers'!$C$12="MS",('Net zero Activity data'!BA22*EF!$H35)*kgtoGg,"ERROR")))</f>
        <v>0.11426607336162055</v>
      </c>
      <c r="AI947" s="93">
        <f>IF('Net zero activities &amp; levers'!$C$12="Off",('Activity data'!BB22*EF!$H35)*kgtoGg,IF('Net zero activities &amp; levers'!$C$12="PB",('Activity data'!BB22*EF!$H35)*kgtoGg,IF('Net zero activities &amp; levers'!$C$12="MS",('Net zero Activity data'!BB22*EF!$H35)*kgtoGg,"ERROR")))</f>
        <v>0.11982812315361793</v>
      </c>
      <c r="AJ947" s="93">
        <f>IF('Net zero activities &amp; levers'!$C$12="Off",('Activity data'!BC22*EF!$H35)*kgtoGg,IF('Net zero activities &amp; levers'!$C$12="PB",('Activity data'!BC22*EF!$H35)*kgtoGg,IF('Net zero activities &amp; levers'!$C$12="MS",('Net zero Activity data'!BC22*EF!$H35)*kgtoGg,"ERROR")))</f>
        <v>0.12590215367288546</v>
      </c>
      <c r="AK947" s="93">
        <f>IF('Net zero activities &amp; levers'!$C$12="Off",('Activity data'!BD22*EF!$H35)*kgtoGg,IF('Net zero activities &amp; levers'!$C$12="PB",('Activity data'!BD22*EF!$H35)*kgtoGg,IF('Net zero activities &amp; levers'!$C$12="MS",('Net zero Activity data'!BD22*EF!$H35)*kgtoGg,"ERROR")))</f>
        <v>0.13153345614514914</v>
      </c>
      <c r="AL947" s="93">
        <f>IF('Net zero activities &amp; levers'!$C$12="Off",('Activity data'!BE22*EF!$H35)*kgtoGg,IF('Net zero activities &amp; levers'!$C$12="PB",('Activity data'!BE22*EF!$H35)*kgtoGg,IF('Net zero activities &amp; levers'!$C$12="MS",('Net zero Activity data'!BE22*EF!$H35)*kgtoGg,"ERROR")))</f>
        <v>0.13720432381053307</v>
      </c>
      <c r="AM947" s="93">
        <f>IF('Net zero activities &amp; levers'!$C$12="Off",('Activity data'!BF22*EF!$H35)*kgtoGg,IF('Net zero activities &amp; levers'!$C$12="PB",('Activity data'!BF22*EF!$H35)*kgtoGg,IF('Net zero activities &amp; levers'!$C$12="MS",('Net zero Activity data'!BF22*EF!$H35)*kgtoGg,"ERROR")))</f>
        <v>0.14291726119926934</v>
      </c>
      <c r="AN947" s="93">
        <f>IF('Net zero activities &amp; levers'!$C$12="Off",('Activity data'!BG22*EF!$H35)*kgtoGg,IF('Net zero activities &amp; levers'!$C$12="PB",('Activity data'!BG22*EF!$H35)*kgtoGg,IF('Net zero activities &amp; levers'!$C$12="MS",('Net zero Activity data'!BG22*EF!$H35)*kgtoGg,"ERROR")))</f>
        <v>0.14904343922014565</v>
      </c>
      <c r="AO947" s="93">
        <f>IF('Net zero activities &amp; levers'!$C$12="Off",('Activity data'!BH22*EF!$H35)*kgtoGg,IF('Net zero activities &amp; levers'!$C$12="PB",('Activity data'!BH22*EF!$H35)*kgtoGg,IF('Net zero activities &amp; levers'!$C$12="MS",('Net zero Activity data'!BH22*EF!$H35)*kgtoGg,"ERROR")))</f>
        <v>0.15482540410738871</v>
      </c>
      <c r="AP947" s="93">
        <f>IF('Net zero activities &amp; levers'!$C$12="Off",('Activity data'!BI22*EF!$H35)*kgtoGg,IF('Net zero activities &amp; levers'!$C$12="PB",('Activity data'!BI22*EF!$H35)*kgtoGg,IF('Net zero activities &amp; levers'!$C$12="MS",('Net zero Activity data'!BI22*EF!$H35)*kgtoGg,"ERROR")))</f>
        <v>0.16075865789295943</v>
      </c>
      <c r="AQ947" s="93">
        <f>IF('Net zero activities &amp; levers'!$C$12="Off",('Activity data'!BJ22*EF!$H35)*kgtoGg,IF('Net zero activities &amp; levers'!$C$12="PB",('Activity data'!BJ22*EF!$H35)*kgtoGg,IF('Net zero activities &amp; levers'!$C$12="MS",('Net zero Activity data'!BJ22*EF!$H35)*kgtoGg,"ERROR")))</f>
        <v>0.16684888199338235</v>
      </c>
      <c r="AR947" s="93">
        <f>IF('Net zero activities &amp; levers'!$C$12="Off",('Activity data'!BK22*EF!$H35)*kgtoGg,IF('Net zero activities &amp; levers'!$C$12="PB",('Activity data'!BK22*EF!$H35)*kgtoGg,IF('Net zero activities &amp; levers'!$C$12="MS",('Net zero Activity data'!BK22*EF!$H35)*kgtoGg,"ERROR")))</f>
        <v>0.17313183557970274</v>
      </c>
      <c r="AS947" s="93">
        <f>IF('Net zero activities &amp; levers'!$C$12="Off",('Activity data'!BL22*EF!$H35)*kgtoGg,IF('Net zero activities &amp; levers'!$C$12="PB",('Activity data'!BL22*EF!$H35)*kgtoGg,IF('Net zero activities &amp; levers'!$C$12="MS",('Net zero Activity data'!BL22*EF!$H35)*kgtoGg,"ERROR")))</f>
        <v>0.17948711135067091</v>
      </c>
      <c r="AT947" s="93">
        <f>IF('Net zero activities &amp; levers'!$C$12="Off",('Activity data'!BM22*EF!$H35)*kgtoGg,IF('Net zero activities &amp; levers'!$C$12="PB",('Activity data'!BM22*EF!$H35)*kgtoGg,IF('Net zero activities &amp; levers'!$C$12="MS",('Net zero Activity data'!BM22*EF!$H35)*kgtoGg,"ERROR")))</f>
        <v>0.18006290324585467</v>
      </c>
      <c r="AU947" s="93">
        <f>IF('Net zero activities &amp; levers'!$C$12="Off",('Activity data'!BN22*EF!$H35)*kgtoGg,IF('Net zero activities &amp; levers'!$C$12="PB",('Activity data'!BN22*EF!$H35)*kgtoGg,IF('Net zero activities &amp; levers'!$C$12="MS",('Net zero Activity data'!BN22*EF!$H35)*kgtoGg,"ERROR")))</f>
        <v>0.1797451950349237</v>
      </c>
      <c r="AV947" s="93">
        <f>IF('Net zero activities &amp; levers'!$C$12="Off",('Activity data'!BO22*EF!$H35)*kgtoGg,IF('Net zero activities &amp; levers'!$C$12="PB",('Activity data'!BO22*EF!$H35)*kgtoGg,IF('Net zero activities &amp; levers'!$C$12="MS",('Net zero Activity data'!BO22*EF!$H35)*kgtoGg,"ERROR")))</f>
        <v>0.1796711712957797</v>
      </c>
      <c r="AW947" s="93">
        <f>IF('Net zero activities &amp; levers'!$C$12="Off",('Activity data'!BP22*EF!$H35)*kgtoGg,IF('Net zero activities &amp; levers'!$C$12="PB",('Activity data'!BP22*EF!$H35)*kgtoGg,IF('Net zero activities &amp; levers'!$C$12="MS",('Net zero Activity data'!BP22*EF!$H35)*kgtoGg,"ERROR")))</f>
        <v>0.17931890546928922</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6.0816462045917556E-2</v>
      </c>
      <c r="V948" s="27">
        <f t="shared" si="335"/>
        <v>6.0951424813447848E-2</v>
      </c>
      <c r="W948" s="27">
        <f t="shared" si="335"/>
        <v>6.1136956873609968E-2</v>
      </c>
      <c r="X948" s="27">
        <f t="shared" si="335"/>
        <v>6.1395693454680218E-2</v>
      </c>
      <c r="Y948" s="27">
        <f t="shared" si="335"/>
        <v>6.1657124133564084E-2</v>
      </c>
      <c r="Z948" s="27">
        <f t="shared" si="335"/>
        <v>6.1977606825238112E-2</v>
      </c>
      <c r="AA948" s="27">
        <f t="shared" ref="L948:AW950" si="336">AA1411</f>
        <v>6.2306907908009301E-2</v>
      </c>
      <c r="AB948" s="27">
        <f t="shared" si="336"/>
        <v>6.2682599159019151E-2</v>
      </c>
      <c r="AC948" s="27">
        <f t="shared" si="336"/>
        <v>6.3067601033638634E-2</v>
      </c>
      <c r="AD948" s="27">
        <f t="shared" si="336"/>
        <v>6.3882346626399467E-2</v>
      </c>
      <c r="AE948" s="27">
        <f t="shared" si="336"/>
        <v>6.4689584584329982E-2</v>
      </c>
      <c r="AF948" s="27">
        <f t="shared" si="336"/>
        <v>6.5551674623882339E-2</v>
      </c>
      <c r="AG948" s="27">
        <f t="shared" si="336"/>
        <v>6.6545495978796609E-2</v>
      </c>
      <c r="AH948" s="27">
        <f t="shared" si="336"/>
        <v>6.7506322135827357E-2</v>
      </c>
      <c r="AI948" s="27">
        <f t="shared" si="336"/>
        <v>6.8502600239465777E-2</v>
      </c>
      <c r="AJ948" s="27">
        <f t="shared" si="336"/>
        <v>6.9587364096927701E-2</v>
      </c>
      <c r="AK948" s="27">
        <f t="shared" si="336"/>
        <v>7.0611974748672937E-2</v>
      </c>
      <c r="AL948" s="27">
        <f t="shared" si="336"/>
        <v>7.1651161750631132E-2</v>
      </c>
      <c r="AM948" s="27">
        <f t="shared" si="336"/>
        <v>7.2705167332917112E-2</v>
      </c>
      <c r="AN948" s="27">
        <f t="shared" si="336"/>
        <v>7.378937498480638E-2</v>
      </c>
      <c r="AO948" s="27">
        <f t="shared" si="336"/>
        <v>7.4827235450841162E-2</v>
      </c>
      <c r="AP948" s="27">
        <f t="shared" si="336"/>
        <v>7.5896497989515546E-2</v>
      </c>
      <c r="AQ948" s="27">
        <f t="shared" si="336"/>
        <v>7.6998074214624207E-2</v>
      </c>
      <c r="AR948" s="27">
        <f t="shared" si="336"/>
        <v>7.8137667811155359E-2</v>
      </c>
      <c r="AS948" s="27">
        <f t="shared" si="336"/>
        <v>7.9252854953773391E-2</v>
      </c>
      <c r="AT948" s="27">
        <f t="shared" si="336"/>
        <v>7.9452958412024641E-2</v>
      </c>
      <c r="AU948" s="27">
        <f t="shared" si="336"/>
        <v>7.9512905712363344E-2</v>
      </c>
      <c r="AV948" s="27">
        <f t="shared" si="336"/>
        <v>7.9613930403244507E-2</v>
      </c>
      <c r="AW948" s="27">
        <f t="shared" si="336"/>
        <v>7.9672386451390659E-2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0.26629291502798441</v>
      </c>
      <c r="V949" s="27">
        <f t="shared" si="336"/>
        <v>0.26688386733886943</v>
      </c>
      <c r="W949" s="27">
        <f t="shared" si="336"/>
        <v>0.26769624397949698</v>
      </c>
      <c r="X949" s="27">
        <f t="shared" si="336"/>
        <v>0.26882915628777215</v>
      </c>
      <c r="Y949" s="27">
        <f t="shared" si="336"/>
        <v>0.26997386505930787</v>
      </c>
      <c r="Z949" s="27">
        <f t="shared" si="336"/>
        <v>0.27137714087166043</v>
      </c>
      <c r="AA949" s="27">
        <f t="shared" si="336"/>
        <v>0.27281902917464657</v>
      </c>
      <c r="AB949" s="27">
        <f t="shared" si="336"/>
        <v>0.27446404295901289</v>
      </c>
      <c r="AC949" s="27">
        <f t="shared" si="336"/>
        <v>0.27614982453910969</v>
      </c>
      <c r="AD949" s="27">
        <f t="shared" si="336"/>
        <v>0.27971729577311</v>
      </c>
      <c r="AE949" s="27">
        <f t="shared" si="336"/>
        <v>0.28325189383598742</v>
      </c>
      <c r="AF949" s="27">
        <f t="shared" si="336"/>
        <v>0.28702666898610468</v>
      </c>
      <c r="AG949" s="27">
        <f t="shared" si="336"/>
        <v>0.29137824710680116</v>
      </c>
      <c r="AH949" s="27">
        <f t="shared" si="336"/>
        <v>0.2955853513937568</v>
      </c>
      <c r="AI949" s="27">
        <f t="shared" si="336"/>
        <v>0.29994768671336342</v>
      </c>
      <c r="AJ949" s="27">
        <f t="shared" si="336"/>
        <v>0.30469746859811764</v>
      </c>
      <c r="AK949" s="27">
        <f t="shared" si="336"/>
        <v>0.30918386172332046</v>
      </c>
      <c r="AL949" s="27">
        <f t="shared" si="336"/>
        <v>0.31373407932397118</v>
      </c>
      <c r="AM949" s="27">
        <f t="shared" si="336"/>
        <v>0.31834918203663459</v>
      </c>
      <c r="AN949" s="27">
        <f t="shared" si="336"/>
        <v>0.32309652850179488</v>
      </c>
      <c r="AO949" s="27">
        <f t="shared" si="336"/>
        <v>0.32764093768962349</v>
      </c>
      <c r="AP949" s="27">
        <f t="shared" si="336"/>
        <v>0.33232284500180553</v>
      </c>
      <c r="AQ949" s="27">
        <f t="shared" si="336"/>
        <v>0.33714624205979671</v>
      </c>
      <c r="AR949" s="27">
        <f t="shared" si="336"/>
        <v>0.34213610320197207</v>
      </c>
      <c r="AS949" s="27">
        <f t="shared" si="336"/>
        <v>0.34701909746075132</v>
      </c>
      <c r="AT949" s="27">
        <f t="shared" si="336"/>
        <v>0.3478952768932983</v>
      </c>
      <c r="AU949" s="27">
        <f t="shared" si="336"/>
        <v>0.34815776406894489</v>
      </c>
      <c r="AV949" s="27">
        <f t="shared" si="336"/>
        <v>0.34860011402682689</v>
      </c>
      <c r="AW949" s="27">
        <f t="shared" si="336"/>
        <v>0.34885607155770249</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1.1848462244660362E-2</v>
      </c>
      <c r="V950" s="27">
        <f t="shared" si="336"/>
        <v>1.1874756132889346E-2</v>
      </c>
      <c r="W950" s="27">
        <f t="shared" si="336"/>
        <v>1.1910902096269216E-2</v>
      </c>
      <c r="X950" s="27">
        <f t="shared" si="336"/>
        <v>1.1961310004078922E-2</v>
      </c>
      <c r="Y950" s="27">
        <f t="shared" si="336"/>
        <v>1.2012242784844973E-2</v>
      </c>
      <c r="Z950" s="27">
        <f t="shared" si="336"/>
        <v>1.207468027207499E-2</v>
      </c>
      <c r="AA950" s="27">
        <f t="shared" si="336"/>
        <v>1.2138835787129359E-2</v>
      </c>
      <c r="AB950" s="27">
        <f t="shared" si="336"/>
        <v>1.2212029186638171E-2</v>
      </c>
      <c r="AC950" s="27">
        <f t="shared" si="336"/>
        <v>1.2287036512320952E-2</v>
      </c>
      <c r="AD950" s="27">
        <f t="shared" si="336"/>
        <v>1.2445767916123122E-2</v>
      </c>
      <c r="AE950" s="27">
        <f t="shared" si="336"/>
        <v>1.260303665792818E-2</v>
      </c>
      <c r="AF950" s="27">
        <f t="shared" si="336"/>
        <v>1.2770991861856712E-2</v>
      </c>
      <c r="AG950" s="27">
        <f t="shared" si="336"/>
        <v>1.2964611391923229E-2</v>
      </c>
      <c r="AH950" s="27">
        <f t="shared" si="336"/>
        <v>1.3151802689514099E-2</v>
      </c>
      <c r="AI950" s="27">
        <f t="shared" si="336"/>
        <v>1.3345900851410278E-2</v>
      </c>
      <c r="AJ950" s="27">
        <f t="shared" si="336"/>
        <v>1.3557238097562575E-2</v>
      </c>
      <c r="AK950" s="27">
        <f t="shared" si="336"/>
        <v>1.3756856099239729E-2</v>
      </c>
      <c r="AL950" s="27">
        <f t="shared" si="336"/>
        <v>1.3959313913187322E-2</v>
      </c>
      <c r="AM950" s="27">
        <f t="shared" si="336"/>
        <v>1.4164658731469383E-2</v>
      </c>
      <c r="AN950" s="27">
        <f t="shared" si="336"/>
        <v>1.4375887615831038E-2</v>
      </c>
      <c r="AO950" s="27">
        <f t="shared" si="336"/>
        <v>1.4578086989707043E-2</v>
      </c>
      <c r="AP950" s="27">
        <f t="shared" si="336"/>
        <v>1.4786404218182909E-2</v>
      </c>
      <c r="AQ950" s="27">
        <f t="shared" si="336"/>
        <v>1.5001016904842665E-2</v>
      </c>
      <c r="AR950" s="27">
        <f t="shared" si="336"/>
        <v>1.5223036260269183E-2</v>
      </c>
      <c r="AS950" s="27">
        <f t="shared" si="336"/>
        <v>1.5440300670439317E-2</v>
      </c>
      <c r="AT950" s="27">
        <f t="shared" si="336"/>
        <v>1.5479285481300656E-2</v>
      </c>
      <c r="AU950" s="27">
        <f t="shared" si="336"/>
        <v>1.5490964610615939E-2</v>
      </c>
      <c r="AV950" s="27">
        <f t="shared" si="336"/>
        <v>1.551064657164123E-2</v>
      </c>
      <c r="AW950" s="27">
        <f t="shared" si="336"/>
        <v>1.5522035170322112E-2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0.42698363915907306</v>
      </c>
      <c r="V951" s="93">
        <f>IF('Net zero activities &amp; levers'!$C$12="Off",('Activity data'!AO8*EF!$H39*EF!$H57)*NtoN2O*kgtoGg,('Net zero Activity data'!AO8*EF!$H39*EF!$H57)*NtoN2O*kgtoGg)</f>
        <v>0.42232713616950668</v>
      </c>
      <c r="W951" s="93">
        <f>IF('Net zero activities &amp; levers'!$C$12="Off",('Activity data'!AP8*EF!$H39*EF!$H57)*NtoN2O*kgtoGg,('Net zero Activity data'!AP8*EF!$H39*EF!$H57)*NtoN2O*kgtoGg)</f>
        <v>0.41862612287587098</v>
      </c>
      <c r="X951" s="93">
        <f>IF('Net zero activities &amp; levers'!$C$12="Off",('Activity data'!AQ8*EF!$H39*EF!$H57)*NtoN2O*kgtoGg,('Net zero Activity data'!AQ8*EF!$H39*EF!$H57)*NtoN2O*kgtoGg)</f>
        <v>0.41631320467823163</v>
      </c>
      <c r="Y951" s="93">
        <f>IF('Net zero activities &amp; levers'!$C$12="Off",('Activity data'!AR8*EF!$H39*EF!$H57)*NtoN2O*kgtoGg,('Net zero Activity data'!AR8*EF!$H39*EF!$H57)*NtoN2O*kgtoGg)</f>
        <v>0.41474143393653135</v>
      </c>
      <c r="Z951" s="93">
        <f>IF('Net zero activities &amp; levers'!$C$12="Off",('Activity data'!AS8*EF!$H39*EF!$H57)*NtoN2O*kgtoGg,('Net zero Activity data'!AS8*EF!$H39*EF!$H57)*NtoN2O*kgtoGg)</f>
        <v>0.41419226125522973</v>
      </c>
      <c r="AA951" s="93">
        <f>IF('Net zero activities &amp; levers'!$C$12="Off",('Activity data'!AT8*EF!$H39*EF!$H57)*NtoN2O*kgtoGg,('Net zero Activity data'!AT8*EF!$H39*EF!$H57)*NtoN2O*kgtoGg)</f>
        <v>0.41363266711777924</v>
      </c>
      <c r="AB951" s="93">
        <f>IF('Net zero activities &amp; levers'!$C$12="Off",('Activity data'!AU8*EF!$H39*EF!$H57)*NtoN2O*kgtoGg,('Net zero Activity data'!AU8*EF!$H39*EF!$H57)*NtoN2O*kgtoGg)</f>
        <v>0.41379745173860982</v>
      </c>
      <c r="AC951" s="93">
        <f>IF('Net zero activities &amp; levers'!$C$12="Off",('Activity data'!AV8*EF!$H39*EF!$H57)*NtoN2O*kgtoGg,('Net zero Activity data'!AV8*EF!$H39*EF!$H57)*NtoN2O*kgtoGg)</f>
        <v>0.41394599361077566</v>
      </c>
      <c r="AD951" s="93">
        <f>IF('Net zero activities &amp; levers'!$C$12="Off",('Activity data'!AW8*EF!$H39*EF!$H57)*NtoN2O*kgtoGg,('Net zero Activity data'!AW8*EF!$H39*EF!$H57)*NtoN2O*kgtoGg)</f>
        <v>0.41911071322216925</v>
      </c>
      <c r="AE951" s="93">
        <f>IF('Net zero activities &amp; levers'!$C$12="Off",('Activity data'!AX8*EF!$H39*EF!$H57)*NtoN2O*kgtoGg,('Net zero Activity data'!AX8*EF!$H39*EF!$H57)*NtoN2O*kgtoGg)</f>
        <v>0.42350915580112658</v>
      </c>
      <c r="AF951" s="93">
        <f>IF('Net zero activities &amp; levers'!$C$12="Off",('Activity data'!AY8*EF!$H39*EF!$H57)*NtoN2O*kgtoGg,('Net zero Activity data'!AY8*EF!$H39*EF!$H57)*NtoN2O*kgtoGg)</f>
        <v>0.42828655091999529</v>
      </c>
      <c r="AG951" s="93">
        <f>IF('Net zero activities &amp; levers'!$C$12="Off",('Activity data'!AZ8*EF!$H39*EF!$H57)*NtoN2O*kgtoGg,('Net zero Activity data'!AZ8*EF!$H39*EF!$H57)*NtoN2O*kgtoGg)</f>
        <v>0.43473606294373074</v>
      </c>
      <c r="AH951" s="93">
        <f>IF('Net zero activities &amp; levers'!$C$12="Off",('Activity data'!BA8*EF!$H39*EF!$H57)*NtoN2O*kgtoGg,('Net zero Activity data'!BA8*EF!$H39*EF!$H57)*NtoN2O*kgtoGg)</f>
        <v>0.43990185077390459</v>
      </c>
      <c r="AI951" s="93">
        <f>IF('Net zero activities &amp; levers'!$C$12="Off",('Activity data'!BB8*EF!$H39*EF!$H57)*NtoN2O*kgtoGg,('Net zero Activity data'!BB8*EF!$H39*EF!$H57)*NtoN2O*kgtoGg)</f>
        <v>0.44551022373094312</v>
      </c>
      <c r="AJ951" s="93">
        <f>IF('Net zero activities &amp; levers'!$C$12="Off",('Activity data'!BC8*EF!$H39*EF!$H57)*NtoN2O*kgtoGg,('Net zero Activity data'!BC8*EF!$H39*EF!$H57)*NtoN2O*kgtoGg)</f>
        <v>0.45185059080542433</v>
      </c>
      <c r="AK951" s="93">
        <f>IF('Net zero activities &amp; levers'!$C$12="Off",('Activity data'!BD8*EF!$H39*EF!$H57)*NtoN2O*kgtoGg,('Net zero Activity data'!BD8*EF!$H39*EF!$H57)*NtoN2O*kgtoGg)</f>
        <v>0.45647812581333175</v>
      </c>
      <c r="AL951" s="93">
        <f>IF('Net zero activities &amp; levers'!$C$12="Off",('Activity data'!BE8*EF!$H39*EF!$H57)*NtoN2O*kgtoGg,('Net zero Activity data'!BE8*EF!$H39*EF!$H57)*NtoN2O*kgtoGg)</f>
        <v>0.46063751935223107</v>
      </c>
      <c r="AM951" s="93">
        <f>IF('Net zero activities &amp; levers'!$C$12="Off",('Activity data'!BF8*EF!$H39*EF!$H57)*NtoN2O*kgtoGg,('Net zero Activity data'!BF8*EF!$H39*EF!$H57)*NtoN2O*kgtoGg)</f>
        <v>0.46433191897479725</v>
      </c>
      <c r="AN951" s="93">
        <f>IF('Net zero activities &amp; levers'!$C$12="Off",('Activity data'!BG8*EF!$H39*EF!$H57)*NtoN2O*kgtoGg,('Net zero Activity data'!BG8*EF!$H39*EF!$H57)*NtoN2O*kgtoGg)</f>
        <v>0.47060819979582602</v>
      </c>
      <c r="AO951" s="93">
        <f>IF('Net zero activities &amp; levers'!$C$12="Off",('Activity data'!BH8*EF!$H39*EF!$H57)*NtoN2O*kgtoGg,('Net zero Activity data'!BH8*EF!$H39*EF!$H57)*NtoN2O*kgtoGg)</f>
        <v>0.47563566458053241</v>
      </c>
      <c r="AP951" s="93">
        <f>IF('Net zero activities &amp; levers'!$C$12="Off",('Activity data'!BI8*EF!$H39*EF!$H57)*NtoN2O*kgtoGg,('Net zero Activity data'!BI8*EF!$H39*EF!$H57)*NtoN2O*kgtoGg)</f>
        <v>0.48057038822059167</v>
      </c>
      <c r="AQ951" s="93">
        <f>IF('Net zero activities &amp; levers'!$C$12="Off",('Activity data'!BJ8*EF!$H39*EF!$H57)*NtoN2O*kgtoGg,('Net zero Activity data'!BJ8*EF!$H39*EF!$H57)*NtoN2O*kgtoGg)</f>
        <v>0.48540877906730001</v>
      </c>
      <c r="AR951" s="93">
        <f>IF('Net zero activities &amp; levers'!$C$12="Off",('Activity data'!BK8*EF!$H39*EF!$H57)*NtoN2O*kgtoGg,('Net zero Activity data'!BK8*EF!$H39*EF!$H57)*NtoN2O*kgtoGg)</f>
        <v>0.4902114035295696</v>
      </c>
      <c r="AS951" s="93">
        <f>IF('Net zero activities &amp; levers'!$C$12="Off",('Activity data'!BL8*EF!$H39*EF!$H57)*NtoN2O*kgtoGg,('Net zero Activity data'!BL8*EF!$H39*EF!$H57)*NtoN2O*kgtoGg)</f>
        <v>0.49452277010807233</v>
      </c>
      <c r="AT951" s="93">
        <f>IF('Net zero activities &amp; levers'!$C$12="Off",('Activity data'!BM8*EF!$H39*EF!$H57)*NtoN2O*kgtoGg,('Net zero Activity data'!BM8*EF!$H39*EF!$H57)*NtoN2O*kgtoGg)</f>
        <v>0.48638248823264885</v>
      </c>
      <c r="AU951" s="93">
        <f>IF('Net zero activities &amp; levers'!$C$12="Off",('Activity data'!BN8*EF!$H39*EF!$H57)*NtoN2O*kgtoGg,('Net zero Activity data'!BN8*EF!$H39*EF!$H57)*NtoN2O*kgtoGg)</f>
        <v>0.47643626073280942</v>
      </c>
      <c r="AV951" s="93">
        <f>IF('Net zero activities &amp; levers'!$C$12="Off",('Activity data'!BO8*EF!$H39*EF!$H57)*NtoN2O*kgtoGg,('Net zero Activity data'!BO8*EF!$H39*EF!$H57)*NtoN2O*kgtoGg)</f>
        <v>0.46705840197361215</v>
      </c>
      <c r="AW951" s="93">
        <f>IF('Net zero activities &amp; levers'!$C$12="Off",('Activity data'!BP8*EF!$H39*EF!$H57)*NtoN2O*kgtoGg,('Net zero Activity data'!BP8*EF!$H39*EF!$H57)*NtoN2O*kgtoGg)</f>
        <v>0.45719799904570174</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0.65400839582675063</v>
      </c>
      <c r="V952" s="93">
        <f>IF('Net zero activities &amp; levers'!$C$12="Off",('Activity data'!AO9*EF!$H40*EF!$H58)*NtoN2O*kgtoGg,('Net zero Activity data'!AO9*EF!$H40*EF!$H58)*NtoN2O*kgtoGg)</f>
        <v>0.64687605685384164</v>
      </c>
      <c r="W952" s="93">
        <f>IF('Net zero activities &amp; levers'!$C$12="Off",('Activity data'!AP9*EF!$H40*EF!$H58)*NtoN2O*kgtoGg,('Net zero Activity data'!AP9*EF!$H40*EF!$H58)*NtoN2O*kgtoGg)</f>
        <v>0.64120723597847695</v>
      </c>
      <c r="X952" s="93">
        <f>IF('Net zero activities &amp; levers'!$C$12="Off",('Activity data'!AQ9*EF!$H40*EF!$H58)*NtoN2O*kgtoGg,('Net zero Activity data'!AQ9*EF!$H40*EF!$H58)*NtoN2O*kgtoGg)</f>
        <v>0.63766455241548192</v>
      </c>
      <c r="Y952" s="93">
        <f>IF('Net zero activities &amp; levers'!$C$12="Off",('Activity data'!AR9*EF!$H40*EF!$H58)*NtoN2O*kgtoGg,('Net zero Activity data'!AR9*EF!$H40*EF!$H58)*NtoN2O*kgtoGg)</f>
        <v>0.63525708016804106</v>
      </c>
      <c r="Z952" s="93">
        <f>IF('Net zero activities &amp; levers'!$C$12="Off",('Activity data'!AS9*EF!$H40*EF!$H58)*NtoN2O*kgtoGg,('Net zero Activity data'!AS9*EF!$H40*EF!$H58)*NtoN2O*kgtoGg)</f>
        <v>0.6344159155158372</v>
      </c>
      <c r="AA952" s="93">
        <f>IF('Net zero activities &amp; levers'!$C$12="Off",('Activity data'!AT9*EF!$H40*EF!$H58)*NtoN2O*kgtoGg,('Net zero Activity data'!AT9*EF!$H40*EF!$H58)*NtoN2O*kgtoGg)</f>
        <v>0.63355878837890778</v>
      </c>
      <c r="AB952" s="93">
        <f>IF('Net zero activities &amp; levers'!$C$12="Off",('Activity data'!AU9*EF!$H40*EF!$H58)*NtoN2O*kgtoGg,('Net zero Activity data'!AU9*EF!$H40*EF!$H58)*NtoN2O*kgtoGg)</f>
        <v>0.63381118803932246</v>
      </c>
      <c r="AC952" s="93">
        <f>IF('Net zero activities &amp; levers'!$C$12="Off",('Activity data'!AV9*EF!$H40*EF!$H58)*NtoN2O*kgtoGg,('Net zero Activity data'!AV9*EF!$H40*EF!$H58)*NtoN2O*kgtoGg)</f>
        <v>0.63403870877458901</v>
      </c>
      <c r="AD952" s="93">
        <f>IF('Net zero activities &amp; levers'!$C$12="Off",('Activity data'!AW9*EF!$H40*EF!$H58)*NtoN2O*kgtoGg,('Net zero Activity data'!AW9*EF!$H40*EF!$H58)*NtoN2O*kgtoGg)</f>
        <v>0.64194948023785836</v>
      </c>
      <c r="AE952" s="93">
        <f>IF('Net zero activities &amp; levers'!$C$12="Off",('Activity data'!AX9*EF!$H40*EF!$H58)*NtoN2O*kgtoGg,('Net zero Activity data'!AX9*EF!$H40*EF!$H58)*NtoN2O*kgtoGg)</f>
        <v>0.64868654955710747</v>
      </c>
      <c r="AF952" s="93">
        <f>IF('Net zero activities &amp; levers'!$C$12="Off",('Activity data'!AY9*EF!$H40*EF!$H58)*NtoN2O*kgtoGg,('Net zero Activity data'!AY9*EF!$H40*EF!$H58)*NtoN2O*kgtoGg)</f>
        <v>0.65600405831242059</v>
      </c>
      <c r="AG952" s="93">
        <f>IF('Net zero activities &amp; levers'!$C$12="Off",('Activity data'!AZ9*EF!$H40*EF!$H58)*NtoN2O*kgtoGg,('Net zero Activity data'!AZ9*EF!$H40*EF!$H58)*NtoN2O*kgtoGg)</f>
        <v>0.66588273895886363</v>
      </c>
      <c r="AH952" s="93">
        <f>IF('Net zero activities &amp; levers'!$C$12="Off",('Activity data'!BA9*EF!$H40*EF!$H58)*NtoN2O*kgtoGg,('Net zero Activity data'!BA9*EF!$H40*EF!$H58)*NtoN2O*kgtoGg)</f>
        <v>0.67379514660672368</v>
      </c>
      <c r="AI952" s="93">
        <f>IF('Net zero activities &amp; levers'!$C$12="Off",('Activity data'!BB9*EF!$H40*EF!$H58)*NtoN2O*kgtoGg,('Net zero Activity data'!BB9*EF!$H40*EF!$H58)*NtoN2O*kgtoGg)</f>
        <v>0.68238545935981809</v>
      </c>
      <c r="AJ952" s="93">
        <f>IF('Net zero activities &amp; levers'!$C$12="Off",('Activity data'!BC9*EF!$H40*EF!$H58)*NtoN2O*kgtoGg,('Net zero Activity data'!BC9*EF!$H40*EF!$H58)*NtoN2O*kgtoGg)</f>
        <v>0.69209696331229009</v>
      </c>
      <c r="AK952" s="93">
        <f>IF('Net zero activities &amp; levers'!$C$12="Off",('Activity data'!BD9*EF!$H40*EF!$H58)*NtoN2O*kgtoGg,('Net zero Activity data'!BD9*EF!$H40*EF!$H58)*NtoN2O*kgtoGg)</f>
        <v>0.69918493219351963</v>
      </c>
      <c r="AL952" s="93">
        <f>IF('Net zero activities &amp; levers'!$C$12="Off",('Activity data'!BE9*EF!$H40*EF!$H58)*NtoN2O*kgtoGg,('Net zero Activity data'!BE9*EF!$H40*EF!$H58)*NtoN2O*kgtoGg)</f>
        <v>0.7055558514665512</v>
      </c>
      <c r="AM952" s="93">
        <f>IF('Net zero activities &amp; levers'!$C$12="Off",('Activity data'!BF9*EF!$H40*EF!$H58)*NtoN2O*kgtoGg,('Net zero Activity data'!BF9*EF!$H40*EF!$H58)*NtoN2O*kgtoGg)</f>
        <v>0.71121454221979907</v>
      </c>
      <c r="AN952" s="93">
        <f>IF('Net zero activities &amp; levers'!$C$12="Off",('Activity data'!BG9*EF!$H40*EF!$H58)*NtoN2O*kgtoGg,('Net zero Activity data'!BG9*EF!$H40*EF!$H58)*NtoN2O*kgtoGg)</f>
        <v>0.72082788562472022</v>
      </c>
      <c r="AO952" s="93">
        <f>IF('Net zero activities &amp; levers'!$C$12="Off",('Activity data'!BH9*EF!$H40*EF!$H58)*NtoN2O*kgtoGg,('Net zero Activity data'!BH9*EF!$H40*EF!$H58)*NtoN2O*kgtoGg)</f>
        <v>0.72852842465566992</v>
      </c>
      <c r="AP952" s="93">
        <f>IF('Net zero activities &amp; levers'!$C$12="Off",('Activity data'!BI9*EF!$H40*EF!$H58)*NtoN2O*kgtoGg,('Net zero Activity data'!BI9*EF!$H40*EF!$H58)*NtoN2O*kgtoGg)</f>
        <v>0.73608691260626102</v>
      </c>
      <c r="AQ952" s="93">
        <f>IF('Net zero activities &amp; levers'!$C$12="Off",('Activity data'!BJ9*EF!$H40*EF!$H58)*NtoN2O*kgtoGg,('Net zero Activity data'!BJ9*EF!$H40*EF!$H58)*NtoN2O*kgtoGg)</f>
        <v>0.7434978481687351</v>
      </c>
      <c r="AR952" s="93">
        <f>IF('Net zero activities &amp; levers'!$C$12="Off",('Activity data'!BK9*EF!$H40*EF!$H58)*NtoN2O*kgtoGg,('Net zero Activity data'!BK9*EF!$H40*EF!$H58)*NtoN2O*kgtoGg)</f>
        <v>0.75085400056490925</v>
      </c>
      <c r="AS952" s="93">
        <f>IF('Net zero activities &amp; levers'!$C$12="Off",('Activity data'!BL9*EF!$H40*EF!$H58)*NtoN2O*kgtoGg,('Net zero Activity data'!BL9*EF!$H40*EF!$H58)*NtoN2O*kgtoGg)</f>
        <v>0.75745769607272995</v>
      </c>
      <c r="AT952" s="93">
        <f>IF('Net zero activities &amp; levers'!$C$12="Off",('Activity data'!BM9*EF!$H40*EF!$H58)*NtoN2O*kgtoGg,('Net zero Activity data'!BM9*EF!$H40*EF!$H58)*NtoN2O*kgtoGg)</f>
        <v>0.74498927292328954</v>
      </c>
      <c r="AU952" s="93">
        <f>IF('Net zero activities &amp; levers'!$C$12="Off",('Activity data'!BN9*EF!$H40*EF!$H58)*NtoN2O*kgtoGg,('Net zero Activity data'!BN9*EF!$H40*EF!$H58)*NtoN2O*kgtoGg)</f>
        <v>0.72975469319908981</v>
      </c>
      <c r="AV952" s="93">
        <f>IF('Net zero activities &amp; levers'!$C$12="Off",('Activity data'!BO9*EF!$H40*EF!$H58)*NtoN2O*kgtoGg,('Net zero Activity data'!BO9*EF!$H40*EF!$H58)*NtoN2O*kgtoGg)</f>
        <v>0.7153906806212974</v>
      </c>
      <c r="AW952" s="93">
        <f>IF('Net zero activities &amp; levers'!$C$12="Off",('Activity data'!BP9*EF!$H40*EF!$H58)*NtoN2O*kgtoGg,('Net zero Activity data'!BP9*EF!$H40*EF!$H58)*NtoN2O*kgtoGg)</f>
        <v>0.70028755790261721</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1.153985484741868</v>
      </c>
      <c r="V953" s="93">
        <f>IF('Net zero activities &amp; levers'!$C$12="Off",('Activity data'!AO10*EF!$H41*EF!$H59)*NtoN2O*kgtoGg,('Net zero Activity data'!AO10*EF!$H41*EF!$H59)*NtoN2O*kgtoGg)</f>
        <v>1.1681776928202523</v>
      </c>
      <c r="W953" s="93">
        <f>IF('Net zero activities &amp; levers'!$C$12="Off",('Activity data'!AP10*EF!$H41*EF!$H59)*NtoN2O*kgtoGg,('Net zero Activity data'!AP10*EF!$H41*EF!$H59)*NtoN2O*kgtoGg)</f>
        <v>1.1847858658110593</v>
      </c>
      <c r="X953" s="93">
        <f>IF('Net zero activities &amp; levers'!$C$12="Off",('Activity data'!AQ10*EF!$H41*EF!$H59)*NtoN2O*kgtoGg,('Net zero Activity data'!AQ10*EF!$H41*EF!$H59)*NtoN2O*kgtoGg)</f>
        <v>1.2052579959901222</v>
      </c>
      <c r="Y953" s="93">
        <f>IF('Net zero activities &amp; levers'!$C$12="Off",('Activity data'!AR10*EF!$H41*EF!$H59)*NtoN2O*kgtoGg,('Net zero Activity data'!AR10*EF!$H41*EF!$H59)*NtoN2O*kgtoGg)</f>
        <v>1.2279627132127788</v>
      </c>
      <c r="Z953" s="93">
        <f>IF('Net zero activities &amp; levers'!$C$12="Off",('Activity data'!AS10*EF!$H41*EF!$H59)*NtoN2O*kgtoGg,('Net zero Activity data'!AS10*EF!$H41*EF!$H59)*NtoN2O*kgtoGg)</f>
        <v>1.2539130427561374</v>
      </c>
      <c r="AA953" s="93">
        <f>IF('Net zero activities &amp; levers'!$C$12="Off",('Activity data'!AT10*EF!$H41*EF!$H59)*NtoN2O*kgtoGg,('Net zero Activity data'!AT10*EF!$H41*EF!$H59)*NtoN2O*kgtoGg)</f>
        <v>1.2801331982777941</v>
      </c>
      <c r="AB953" s="93">
        <f>IF('Net zero activities &amp; levers'!$C$12="Off",('Activity data'!AU10*EF!$H41*EF!$H59)*NtoN2O*kgtoGg,('Net zero Activity data'!AU10*EF!$H41*EF!$H59)*NtoN2O*kgtoGg)</f>
        <v>1.3089620827409241</v>
      </c>
      <c r="AC953" s="93">
        <f>IF('Net zero activities &amp; levers'!$C$12="Off",('Activity data'!AV10*EF!$H41*EF!$H59)*NtoN2O*kgtoGg,('Net zero Activity data'!AV10*EF!$H41*EF!$H59)*NtoN2O*kgtoGg)</f>
        <v>1.3381727583507665</v>
      </c>
      <c r="AD953" s="93">
        <f>IF('Net zero activities &amp; levers'!$C$12="Off",('Activity data'!AW10*EF!$H41*EF!$H59)*NtoN2O*kgtoGg,('Net zero Activity data'!AW10*EF!$H41*EF!$H59)*NtoN2O*kgtoGg)</f>
        <v>1.3997999888688804</v>
      </c>
      <c r="AE953" s="93">
        <f>IF('Net zero activities &amp; levers'!$C$12="Off",('Activity data'!AX10*EF!$H41*EF!$H59)*NtoN2O*kgtoGg,('Net zero Activity data'!AX10*EF!$H41*EF!$H59)*NtoN2O*kgtoGg)</f>
        <v>1.4614887366690807</v>
      </c>
      <c r="AF953" s="93">
        <f>IF('Net zero activities &amp; levers'!$C$12="Off",('Activity data'!AY10*EF!$H41*EF!$H59)*NtoN2O*kgtoGg,('Net zero Activity data'!AY10*EF!$H41*EF!$H59)*NtoN2O*kgtoGg)</f>
        <v>1.5272080994678909</v>
      </c>
      <c r="AG953" s="93">
        <f>IF('Net zero activities &amp; levers'!$C$12="Off",('Activity data'!AZ10*EF!$H41*EF!$H59)*NtoN2O*kgtoGg,('Net zero Activity data'!AZ10*EF!$H41*EF!$H59)*NtoN2O*kgtoGg)</f>
        <v>1.6020093868016521</v>
      </c>
      <c r="AH953" s="93">
        <f>IF('Net zero activities &amp; levers'!$C$12="Off",('Activity data'!BA10*EF!$H41*EF!$H59)*NtoN2O*kgtoGg,('Net zero Activity data'!BA10*EF!$H41*EF!$H59)*NtoN2O*kgtoGg)</f>
        <v>1.6754213266014404</v>
      </c>
      <c r="AI953" s="93">
        <f>IF('Net zero activities &amp; levers'!$C$12="Off",('Activity data'!BB10*EF!$H41*EF!$H59)*NtoN2O*kgtoGg,('Net zero Activity data'!BB10*EF!$H41*EF!$H59)*NtoN2O*kgtoGg)</f>
        <v>1.7539482946712348</v>
      </c>
      <c r="AJ953" s="93">
        <f>IF('Net zero activities &amp; levers'!$C$12="Off",('Activity data'!BC10*EF!$H41*EF!$H59)*NtoN2O*kgtoGg,('Net zero Activity data'!BC10*EF!$H41*EF!$H59)*NtoN2O*kgtoGg)</f>
        <v>1.8391434417217309</v>
      </c>
      <c r="AK953" s="93">
        <f>IF('Net zero activities &amp; levers'!$C$12="Off",('Activity data'!BD10*EF!$H41*EF!$H59)*NtoN2O*kgtoGg,('Net zero Activity data'!BD10*EF!$H41*EF!$H59)*NtoN2O*kgtoGg)</f>
        <v>1.921241606675032</v>
      </c>
      <c r="AL953" s="93">
        <f>IF('Net zero activities &amp; levers'!$C$12="Off",('Activity data'!BE10*EF!$H41*EF!$H59)*NtoN2O*kgtoGg,('Net zero Activity data'!BE10*EF!$H41*EF!$H59)*NtoN2O*kgtoGg)</f>
        <v>2.0051699352654189</v>
      </c>
      <c r="AM953" s="93">
        <f>IF('Net zero activities &amp; levers'!$C$12="Off",('Activity data'!BF10*EF!$H41*EF!$H59)*NtoN2O*kgtoGg,('Net zero Activity data'!BF10*EF!$H41*EF!$H59)*NtoN2O*kgtoGg)</f>
        <v>2.0909710367631238</v>
      </c>
      <c r="AN953" s="93">
        <f>IF('Net zero activities &amp; levers'!$C$12="Off",('Activity data'!BG10*EF!$H41*EF!$H59)*NtoN2O*kgtoGg,('Net zero Activity data'!BG10*EF!$H41*EF!$H59)*NtoN2O*kgtoGg)</f>
        <v>2.1790289637419105</v>
      </c>
      <c r="AO953" s="93">
        <f>IF('Net zero activities &amp; levers'!$C$12="Off",('Activity data'!BH10*EF!$H41*EF!$H59)*NtoN2O*kgtoGg,('Net zero Activity data'!BH10*EF!$H41*EF!$H59)*NtoN2O*kgtoGg)</f>
        <v>2.2646607608535678</v>
      </c>
      <c r="AP953" s="93">
        <f>IF('Net zero activities &amp; levers'!$C$12="Off",('Activity data'!BI10*EF!$H41*EF!$H59)*NtoN2O*kgtoGg,('Net zero Activity data'!BI10*EF!$H41*EF!$H59)*NtoN2O*kgtoGg)</f>
        <v>2.353193027486558</v>
      </c>
      <c r="AQ953" s="93">
        <f>IF('Net zero activities &amp; levers'!$C$12="Off",('Activity data'!BJ10*EF!$H41*EF!$H59)*NtoN2O*kgtoGg,('Net zero Activity data'!BJ10*EF!$H41*EF!$H59)*NtoN2O*kgtoGg)</f>
        <v>2.4447358434125941</v>
      </c>
      <c r="AR953" s="93">
        <f>IF('Net zero activities &amp; levers'!$C$12="Off",('Activity data'!BK10*EF!$H41*EF!$H59)*NtoN2O*kgtoGg,('Net zero Activity data'!BK10*EF!$H41*EF!$H59)*NtoN2O*kgtoGg)</f>
        <v>2.5397378087912235</v>
      </c>
      <c r="AS953" s="93">
        <f>IF('Net zero activities &amp; levers'!$C$12="Off",('Activity data'!BL10*EF!$H41*EF!$H59)*NtoN2O*kgtoGg,('Net zero Activity data'!BL10*EF!$H41*EF!$H59)*NtoN2O*kgtoGg)</f>
        <v>2.6359417490256347</v>
      </c>
      <c r="AT953" s="93">
        <f>IF('Net zero activities &amp; levers'!$C$12="Off",('Activity data'!BM10*EF!$H41*EF!$H59)*NtoN2O*kgtoGg,('Net zero Activity data'!BM10*EF!$H41*EF!$H59)*NtoN2O*kgtoGg)</f>
        <v>2.667718055306378</v>
      </c>
      <c r="AU953" s="93">
        <f>IF('Net zero activities &amp; levers'!$C$12="Off",('Activity data'!BN10*EF!$H41*EF!$H59)*NtoN2O*kgtoGg,('Net zero Activity data'!BN10*EF!$H41*EF!$H59)*NtoN2O*kgtoGg)</f>
        <v>2.6893875400956349</v>
      </c>
      <c r="AV953" s="93">
        <f>IF('Net zero activities &amp; levers'!$C$12="Off",('Activity data'!BO10*EF!$H41*EF!$H59)*NtoN2O*kgtoGg,('Net zero Activity data'!BO10*EF!$H41*EF!$H59)*NtoN2O*kgtoGg)</f>
        <v>2.7138524328901203</v>
      </c>
      <c r="AW953" s="93">
        <f>IF('Net zero activities &amp; levers'!$C$12="Off",('Activity data'!BP10*EF!$H41*EF!$H59)*NtoN2O*kgtoGg,('Net zero Activity data'!BP10*EF!$H41*EF!$H59)*NtoN2O*kgtoGg)</f>
        <v>2.7350899196728151</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0.11993554121760756</v>
      </c>
      <c r="V954" s="93">
        <f>IF('Net zero activities &amp; levers'!$C$12="Off",('Activity data'!AO11*EF!$H42*EF!$H60)*NtoN2O*kgtoGg,IF('Net zero activities &amp; levers'!$C$12="PB",('Activity data'!AO11*EF!$H42*EF!$H60)*NtoN2O*kgtoGg,IF('Net zero activities &amp; levers'!$C$12="MS",('Net zero Activity data'!AO11*EF!$H42*EF!$H60)*NtoN2O*kgtoGg,"ERROR")))</f>
        <v>0.12015396732787187</v>
      </c>
      <c r="W954" s="93">
        <f>IF('Net zero activities &amp; levers'!$C$12="Off",('Activity data'!AP11*EF!$H42*EF!$H60)*NtoN2O*kgtoGg,IF('Net zero activities &amp; levers'!$C$12="PB",('Activity data'!AP11*EF!$H42*EF!$H60)*NtoN2O*kgtoGg,IF('Net zero activities &amp; levers'!$C$12="MS",('Net zero Activity data'!AP11*EF!$H42*EF!$H60)*NtoN2O*kgtoGg,"ERROR")))</f>
        <v>0.12040009919620051</v>
      </c>
      <c r="X954" s="93">
        <f>IF('Net zero activities &amp; levers'!$C$12="Off",('Activity data'!AQ11*EF!$H42*EF!$H60)*NtoN2O*kgtoGg,IF('Net zero activities &amp; levers'!$C$12="PB",('Activity data'!AQ11*EF!$H42*EF!$H60)*NtoN2O*kgtoGg,IF('Net zero activities &amp; levers'!$C$12="MS",('Net zero Activity data'!AQ11*EF!$H42*EF!$H60)*NtoN2O*kgtoGg,"ERROR")))</f>
        <v>0.12067339732653325</v>
      </c>
      <c r="Y954" s="93">
        <f>IF('Net zero activities &amp; levers'!$C$12="Off",('Activity data'!AR11*EF!$H42*EF!$H60)*NtoN2O*kgtoGg,IF('Net zero activities &amp; levers'!$C$12="PB",('Activity data'!AR11*EF!$H42*EF!$H60)*NtoN2O*kgtoGg,IF('Net zero activities &amp; levers'!$C$12="MS",('Net zero Activity data'!AR11*EF!$H42*EF!$H60)*NtoN2O*kgtoGg,"ERROR")))</f>
        <v>0.12083862250016517</v>
      </c>
      <c r="Z954" s="93">
        <f>IF('Net zero activities &amp; levers'!$C$12="Off",('Activity data'!AS11*EF!$H42*EF!$H60)*NtoN2O*kgtoGg,IF('Net zero activities &amp; levers'!$C$12="PB",('Activity data'!AS11*EF!$H42*EF!$H60)*NtoN2O*kgtoGg,IF('Net zero activities &amp; levers'!$C$12="MS",('Net zero Activity data'!AS11*EF!$H42*EF!$H60)*NtoN2O*kgtoGg,"ERROR")))</f>
        <v>0.12102674750622945</v>
      </c>
      <c r="AA954" s="93">
        <f>IF('Net zero activities &amp; levers'!$C$12="Off",('Activity data'!AT11*EF!$H42*EF!$H60)*NtoN2O*kgtoGg,IF('Net zero activities &amp; levers'!$C$12="PB",('Activity data'!AT11*EF!$H42*EF!$H60)*NtoN2O*kgtoGg,IF('Net zero activities &amp; levers'!$C$12="MS",('Net zero Activity data'!AT11*EF!$H42*EF!$H60)*NtoN2O*kgtoGg,"ERROR")))</f>
        <v>0.12123490277133757</v>
      </c>
      <c r="AB954" s="93">
        <f>IF('Net zero activities &amp; levers'!$C$12="Off",('Activity data'!AU11*EF!$H42*EF!$H60)*NtoN2O*kgtoGg,IF('Net zero activities &amp; levers'!$C$12="PB",('Activity data'!AU11*EF!$H42*EF!$H60)*NtoN2O*kgtoGg,IF('Net zero activities &amp; levers'!$C$12="MS",('Net zero Activity data'!AU11*EF!$H42*EF!$H60)*NtoN2O*kgtoGg,"ERROR")))</f>
        <v>0.12146353888676951</v>
      </c>
      <c r="AC954" s="93">
        <f>IF('Net zero activities &amp; levers'!$C$12="Off",('Activity data'!AV11*EF!$H42*EF!$H60)*NtoN2O*kgtoGg,IF('Net zero activities &amp; levers'!$C$12="PB",('Activity data'!AV11*EF!$H42*EF!$H60)*NtoN2O*kgtoGg,IF('Net zero activities &amp; levers'!$C$12="MS",('Net zero Activity data'!AV11*EF!$H42*EF!$H60)*NtoN2O*kgtoGg,"ERROR")))</f>
        <v>0.12171046574717839</v>
      </c>
      <c r="AD954" s="93">
        <f>IF('Net zero activities &amp; levers'!$C$12="Off",('Activity data'!AW11*EF!$H42*EF!$H60)*NtoN2O*kgtoGg,IF('Net zero activities &amp; levers'!$C$12="PB",('Activity data'!AW11*EF!$H42*EF!$H60)*NtoN2O*kgtoGg,IF('Net zero activities &amp; levers'!$C$12="MS",('Net zero Activity data'!AW11*EF!$H42*EF!$H60)*NtoN2O*kgtoGg,"ERROR")))</f>
        <v>0.1218842890110466</v>
      </c>
      <c r="AE954" s="93">
        <f>IF('Net zero activities &amp; levers'!$C$12="Off",('Activity data'!AX11*EF!$H42*EF!$H60)*NtoN2O*kgtoGg,IF('Net zero activities &amp; levers'!$C$12="PB",('Activity data'!AX11*EF!$H42*EF!$H60)*NtoN2O*kgtoGg,IF('Net zero activities &amp; levers'!$C$12="MS",('Net zero Activity data'!AX11*EF!$H42*EF!$H60)*NtoN2O*kgtoGg,"ERROR")))</f>
        <v>0.12207335386646867</v>
      </c>
      <c r="AF954" s="93">
        <f>IF('Net zero activities &amp; levers'!$C$12="Off",('Activity data'!AY11*EF!$H42*EF!$H60)*NtoN2O*kgtoGg,IF('Net zero activities &amp; levers'!$C$12="PB",('Activity data'!AY11*EF!$H42*EF!$H60)*NtoN2O*kgtoGg,IF('Net zero activities &amp; levers'!$C$12="MS",('Net zero Activity data'!AY11*EF!$H42*EF!$H60)*NtoN2O*kgtoGg,"ERROR")))</f>
        <v>0.12227928315059336</v>
      </c>
      <c r="AG954" s="93">
        <f>IF('Net zero activities &amp; levers'!$C$12="Off",('Activity data'!AZ11*EF!$H42*EF!$H60)*NtoN2O*kgtoGg,IF('Net zero activities &amp; levers'!$C$12="PB",('Activity data'!AZ11*EF!$H42*EF!$H60)*NtoN2O*kgtoGg,IF('Net zero activities &amp; levers'!$C$12="MS",('Net zero Activity data'!AZ11*EF!$H42*EF!$H60)*NtoN2O*kgtoGg,"ERROR")))</f>
        <v>0.12250428668008742</v>
      </c>
      <c r="AH954" s="93">
        <f>IF('Net zero activities &amp; levers'!$C$12="Off",('Activity data'!BA11*EF!$H42*EF!$H60)*NtoN2O*kgtoGg,IF('Net zero activities &amp; levers'!$C$12="PB",('Activity data'!BA11*EF!$H42*EF!$H60)*NtoN2O*kgtoGg,IF('Net zero activities &amp; levers'!$C$12="MS",('Net zero Activity data'!BA11*EF!$H42*EF!$H60)*NtoN2O*kgtoGg,"ERROR")))</f>
        <v>0.12274179275603146</v>
      </c>
      <c r="AI954" s="93">
        <f>IF('Net zero activities &amp; levers'!$C$12="Off",('Activity data'!BB11*EF!$H42*EF!$H60)*NtoN2O*kgtoGg,IF('Net zero activities &amp; levers'!$C$12="PB",('Activity data'!BB11*EF!$H42*EF!$H60)*NtoN2O*kgtoGg,IF('Net zero activities &amp; levers'!$C$12="MS",('Net zero Activity data'!BB11*EF!$H42*EF!$H60)*NtoN2O*kgtoGg,"ERROR")))</f>
        <v>0.12289368408262624</v>
      </c>
      <c r="AJ954" s="93">
        <f>IF('Net zero activities &amp; levers'!$C$12="Off",('Activity data'!BC11*EF!$H42*EF!$H60)*NtoN2O*kgtoGg,IF('Net zero activities &amp; levers'!$C$12="PB",('Activity data'!BC11*EF!$H42*EF!$H60)*NtoN2O*kgtoGg,IF('Net zero activities &amp; levers'!$C$12="MS",('Net zero Activity data'!BC11*EF!$H42*EF!$H60)*NtoN2O*kgtoGg,"ERROR")))</f>
        <v>0.1230607702638557</v>
      </c>
      <c r="AK954" s="93">
        <f>IF('Net zero activities &amp; levers'!$C$12="Off",('Activity data'!BD11*EF!$H42*EF!$H60)*NtoN2O*kgtoGg,IF('Net zero activities &amp; levers'!$C$12="PB",('Activity data'!BD11*EF!$H42*EF!$H60)*NtoN2O*kgtoGg,IF('Net zero activities &amp; levers'!$C$12="MS",('Net zero Activity data'!BD11*EF!$H42*EF!$H60)*NtoN2O*kgtoGg,"ERROR")))</f>
        <v>0.12323716754799312</v>
      </c>
      <c r="AL954" s="93">
        <f>IF('Net zero activities &amp; levers'!$C$12="Off",('Activity data'!BE11*EF!$H42*EF!$H60)*NtoN2O*kgtoGg,IF('Net zero activities &amp; levers'!$C$12="PB",('Activity data'!BE11*EF!$H42*EF!$H60)*NtoN2O*kgtoGg,IF('Net zero activities &amp; levers'!$C$12="MS",('Net zero Activity data'!BE11*EF!$H42*EF!$H60)*NtoN2O*kgtoGg,"ERROR")))</f>
        <v>0.12342518950883125</v>
      </c>
      <c r="AM954" s="93">
        <f>IF('Net zero activities &amp; levers'!$C$12="Off",('Activity data'!BF11*EF!$H42*EF!$H60)*NtoN2O*kgtoGg,IF('Net zero activities &amp; levers'!$C$12="PB",('Activity data'!BF11*EF!$H42*EF!$H60)*NtoN2O*kgtoGg,IF('Net zero activities &amp; levers'!$C$12="MS",('Net zero Activity data'!BF11*EF!$H42*EF!$H60)*NtoN2O*kgtoGg,"ERROR")))</f>
        <v>0.12362445924387389</v>
      </c>
      <c r="AN954" s="93">
        <f>IF('Net zero activities &amp; levers'!$C$12="Off",('Activity data'!BG11*EF!$H42*EF!$H60)*NtoN2O*kgtoGg,IF('Net zero activities &amp; levers'!$C$12="PB",('Activity data'!BG11*EF!$H42*EF!$H60)*NtoN2O*kgtoGg,IF('Net zero activities &amp; levers'!$C$12="MS",('Net zero Activity data'!BG11*EF!$H42*EF!$H60)*NtoN2O*kgtoGg,"ERROR")))</f>
        <v>0.12374194996194518</v>
      </c>
      <c r="AO954" s="93">
        <f>IF('Net zero activities &amp; levers'!$C$12="Off",('Activity data'!BH11*EF!$H42*EF!$H60)*NtoN2O*kgtoGg,IF('Net zero activities &amp; levers'!$C$12="PB",('Activity data'!BH11*EF!$H42*EF!$H60)*NtoN2O*kgtoGg,IF('Net zero activities &amp; levers'!$C$12="MS",('Net zero Activity data'!BH11*EF!$H42*EF!$H60)*NtoN2O*kgtoGg,"ERROR")))</f>
        <v>0.12386718060158546</v>
      </c>
      <c r="AP954" s="93">
        <f>IF('Net zero activities &amp; levers'!$C$12="Off",('Activity data'!BI11*EF!$H42*EF!$H60)*NtoN2O*kgtoGg,IF('Net zero activities &amp; levers'!$C$12="PB",('Activity data'!BI11*EF!$H42*EF!$H60)*NtoN2O*kgtoGg,IF('Net zero activities &amp; levers'!$C$12="MS",('Net zero Activity data'!BI11*EF!$H42*EF!$H60)*NtoN2O*kgtoGg,"ERROR")))</f>
        <v>0.12400266133733781</v>
      </c>
      <c r="AQ954" s="93">
        <f>IF('Net zero activities &amp; levers'!$C$12="Off",('Activity data'!BJ11*EF!$H42*EF!$H60)*NtoN2O*kgtoGg,IF('Net zero activities &amp; levers'!$C$12="PB",('Activity data'!BJ11*EF!$H42*EF!$H60)*NtoN2O*kgtoGg,IF('Net zero activities &amp; levers'!$C$12="MS",('Net zero Activity data'!BJ11*EF!$H42*EF!$H60)*NtoN2O*kgtoGg,"ERROR")))</f>
        <v>0.12414811892012274</v>
      </c>
      <c r="AR954" s="93">
        <f>IF('Net zero activities &amp; levers'!$C$12="Off",('Activity data'!BK11*EF!$H42*EF!$H60)*NtoN2O*kgtoGg,IF('Net zero activities &amp; levers'!$C$12="PB",('Activity data'!BK11*EF!$H42*EF!$H60)*NtoN2O*kgtoGg,IF('Net zero activities &amp; levers'!$C$12="MS",('Net zero Activity data'!BK11*EF!$H42*EF!$H60)*NtoN2O*kgtoGg,"ERROR")))</f>
        <v>0.1243034755080016</v>
      </c>
      <c r="AS954" s="93">
        <f>IF('Net zero activities &amp; levers'!$C$12="Off",('Activity data'!BL11*EF!$H42*EF!$H60)*NtoN2O*kgtoGg,IF('Net zero activities &amp; levers'!$C$12="PB",('Activity data'!BL11*EF!$H42*EF!$H60)*NtoN2O*kgtoGg,IF('Net zero activities &amp; levers'!$C$12="MS",('Net zero Activity data'!BL11*EF!$H42*EF!$H60)*NtoN2O*kgtoGg,"ERROR")))</f>
        <v>0.12437203151401055</v>
      </c>
      <c r="AT954" s="93">
        <f>IF('Net zero activities &amp; levers'!$C$12="Off",('Activity data'!BM11*EF!$H42*EF!$H60)*NtoN2O*kgtoGg,IF('Net zero activities &amp; levers'!$C$12="PB",('Activity data'!BM11*EF!$H42*EF!$H60)*NtoN2O*kgtoGg,IF('Net zero activities &amp; levers'!$C$12="MS",('Net zero Activity data'!BM11*EF!$H42*EF!$H60)*NtoN2O*kgtoGg,"ERROR")))</f>
        <v>0.12441476463107816</v>
      </c>
      <c r="AU954" s="93">
        <f>IF('Net zero activities &amp; levers'!$C$12="Off",('Activity data'!BN11*EF!$H42*EF!$H60)*NtoN2O*kgtoGg,IF('Net zero activities &amp; levers'!$C$12="PB",('Activity data'!BN11*EF!$H42*EF!$H60)*NtoN2O*kgtoGg,IF('Net zero activities &amp; levers'!$C$12="MS",('Net zero Activity data'!BN11*EF!$H42*EF!$H60)*NtoN2O*kgtoGg,"ERROR")))</f>
        <v>0.12445970043989918</v>
      </c>
      <c r="AV954" s="93">
        <f>IF('Net zero activities &amp; levers'!$C$12="Off",('Activity data'!BO11*EF!$H42*EF!$H60)*NtoN2O*kgtoGg,IF('Net zero activities &amp; levers'!$C$12="PB",('Activity data'!BO11*EF!$H42*EF!$H60)*NtoN2O*kgtoGg,IF('Net zero activities &amp; levers'!$C$12="MS",('Net zero Activity data'!BO11*EF!$H42*EF!$H60)*NtoN2O*kgtoGg,"ERROR")))</f>
        <v>0.12451321422469058</v>
      </c>
      <c r="AW954" s="93">
        <f>IF('Net zero activities &amp; levers'!$C$12="Off",('Activity data'!BP11*EF!$H42*EF!$H60)*NtoN2O*kgtoGg,IF('Net zero activities &amp; levers'!$C$12="PB",('Activity data'!BP11*EF!$H42*EF!$H60)*NtoN2O*kgtoGg,IF('Net zero activities &amp; levers'!$C$12="MS",('Net zero Activity data'!BP11*EF!$H42*EF!$H60)*NtoN2O*kgtoGg,"ERROR")))</f>
        <v>0.12457203472627142</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6.4134504431053646E-2</v>
      </c>
      <c r="V955" s="93">
        <f>IF('Net zero activities &amp; levers'!$C$12="Off",('Activity data'!AO12*EF!$H43*EF!$H61)*NtoN2O*kgtoGg,IF('Net zero activities &amp; levers'!$C$12="PB",('Activity data'!AO12*EF!$H43*EF!$H61)*NtoN2O*kgtoGg,IF('Net zero activities &amp; levers'!$C$12="MS",('Net zero Activity data'!AO12*EF!$H43*EF!$H61)*NtoN2O*kgtoGg,"ERROR")))</f>
        <v>6.4251305924542451E-2</v>
      </c>
      <c r="W955" s="93">
        <f>IF('Net zero activities &amp; levers'!$C$12="Off",('Activity data'!AP12*EF!$H43*EF!$H61)*NtoN2O*kgtoGg,IF('Net zero activities &amp; levers'!$C$12="PB",('Activity data'!AP12*EF!$H43*EF!$H61)*NtoN2O*kgtoGg,IF('Net zero activities &amp; levers'!$C$12="MS",('Net zero Activity data'!AP12*EF!$H43*EF!$H61)*NtoN2O*kgtoGg,"ERROR")))</f>
        <v>6.4382922835090298E-2</v>
      </c>
      <c r="X955" s="93">
        <f>IF('Net zero activities &amp; levers'!$C$12="Off",('Activity data'!AQ12*EF!$H43*EF!$H61)*NtoN2O*kgtoGg,IF('Net zero activities &amp; levers'!$C$12="PB",('Activity data'!AQ12*EF!$H43*EF!$H61)*NtoN2O*kgtoGg,IF('Net zero activities &amp; levers'!$C$12="MS",('Net zero Activity data'!AQ12*EF!$H43*EF!$H61)*NtoN2O*kgtoGg,"ERROR")))</f>
        <v>6.452906667179524E-2</v>
      </c>
      <c r="Y955" s="93">
        <f>IF('Net zero activities &amp; levers'!$C$12="Off",('Activity data'!AR12*EF!$H43*EF!$H61)*NtoN2O*kgtoGg,IF('Net zero activities &amp; levers'!$C$12="PB",('Activity data'!AR12*EF!$H43*EF!$H61)*NtoN2O*kgtoGg,IF('Net zero activities &amp; levers'!$C$12="MS",('Net zero Activity data'!AR12*EF!$H43*EF!$H61)*NtoN2O*kgtoGg,"ERROR")))</f>
        <v>6.461741941963664E-2</v>
      </c>
      <c r="Z955" s="93">
        <f>IF('Net zero activities &amp; levers'!$C$12="Off",('Activity data'!AS12*EF!$H43*EF!$H61)*NtoN2O*kgtoGg,IF('Net zero activities &amp; levers'!$C$12="PB",('Activity data'!AS12*EF!$H43*EF!$H61)*NtoN2O*kgtoGg,IF('Net zero activities &amp; levers'!$C$12="MS",('Net zero Activity data'!AS12*EF!$H43*EF!$H61)*NtoN2O*kgtoGg,"ERROR")))</f>
        <v>6.4718017656927529E-2</v>
      </c>
      <c r="AA955" s="93">
        <f>IF('Net zero activities &amp; levers'!$C$12="Off",('Activity data'!AT12*EF!$H43*EF!$H61)*NtoN2O*kgtoGg,IF('Net zero activities &amp; levers'!$C$12="PB",('Activity data'!AT12*EF!$H43*EF!$H61)*NtoN2O*kgtoGg,IF('Net zero activities &amp; levers'!$C$12="MS",('Net zero Activity data'!AT12*EF!$H43*EF!$H61)*NtoN2O*kgtoGg,"ERROR")))</f>
        <v>6.4829326903852097E-2</v>
      </c>
      <c r="AB955" s="93">
        <f>IF('Net zero activities &amp; levers'!$C$12="Off",('Activity data'!AU12*EF!$H43*EF!$H61)*NtoN2O*kgtoGg,IF('Net zero activities &amp; levers'!$C$12="PB",('Activity data'!AU12*EF!$H43*EF!$H61)*NtoN2O*kgtoGg,IF('Net zero activities &amp; levers'!$C$12="MS",('Net zero Activity data'!AU12*EF!$H43*EF!$H61)*NtoN2O*kgtoGg,"ERROR")))</f>
        <v>6.4951588110241806E-2</v>
      </c>
      <c r="AC955" s="93">
        <f>IF('Net zero activities &amp; levers'!$C$12="Off",('Activity data'!AV12*EF!$H43*EF!$H61)*NtoN2O*kgtoGg,IF('Net zero activities &amp; levers'!$C$12="PB",('Activity data'!AV12*EF!$H43*EF!$H61)*NtoN2O*kgtoGg,IF('Net zero activities &amp; levers'!$C$12="MS",('Net zero Activity data'!AV12*EF!$H43*EF!$H61)*NtoN2O*kgtoGg,"ERROR")))</f>
        <v>6.5083630136002199E-2</v>
      </c>
      <c r="AD955" s="93">
        <f>IF('Net zero activities &amp; levers'!$C$12="Off",('Activity data'!AW12*EF!$H43*EF!$H61)*NtoN2O*kgtoGg,IF('Net zero activities &amp; levers'!$C$12="PB",('Activity data'!AW12*EF!$H43*EF!$H61)*NtoN2O*kgtoGg,IF('Net zero activities &amp; levers'!$C$12="MS",('Net zero Activity data'!AW12*EF!$H43*EF!$H61)*NtoN2O*kgtoGg,"ERROR")))</f>
        <v>6.5176580639027398E-2</v>
      </c>
      <c r="AE955" s="93">
        <f>IF('Net zero activities &amp; levers'!$C$12="Off",('Activity data'!AX12*EF!$H43*EF!$H61)*NtoN2O*kgtoGg,IF('Net zero activities &amp; levers'!$C$12="PB",('Activity data'!AX12*EF!$H43*EF!$H61)*NtoN2O*kgtoGg,IF('Net zero activities &amp; levers'!$C$12="MS",('Net zero Activity data'!AX12*EF!$H43*EF!$H61)*NtoN2O*kgtoGg,"ERROR")))</f>
        <v>6.5277681452720504E-2</v>
      </c>
      <c r="AF955" s="93">
        <f>IF('Net zero activities &amp; levers'!$C$12="Off",('Activity data'!AY12*EF!$H43*EF!$H61)*NtoN2O*kgtoGg,IF('Net zero activities &amp; levers'!$C$12="PB",('Activity data'!AY12*EF!$H43*EF!$H61)*NtoN2O*kgtoGg,IF('Net zero activities &amp; levers'!$C$12="MS",('Net zero Activity data'!AY12*EF!$H43*EF!$H61)*NtoN2O*kgtoGg,"ERROR")))</f>
        <v>6.5387800375360933E-2</v>
      </c>
      <c r="AG955" s="93">
        <f>IF('Net zero activities &amp; levers'!$C$12="Off",('Activity data'!AZ12*EF!$H43*EF!$H61)*NtoN2O*kgtoGg,IF('Net zero activities &amp; levers'!$C$12="PB",('Activity data'!AZ12*EF!$H43*EF!$H61)*NtoN2O*kgtoGg,IF('Net zero activities &amp; levers'!$C$12="MS",('Net zero Activity data'!AZ12*EF!$H43*EF!$H61)*NtoN2O*kgtoGg,"ERROR")))</f>
        <v>6.5508119087502772E-2</v>
      </c>
      <c r="AH955" s="93">
        <f>IF('Net zero activities &amp; levers'!$C$12="Off",('Activity data'!BA12*EF!$H43*EF!$H61)*NtoN2O*kgtoGg,IF('Net zero activities &amp; levers'!$C$12="PB",('Activity data'!BA12*EF!$H43*EF!$H61)*NtoN2O*kgtoGg,IF('Net zero activities &amp; levers'!$C$12="MS",('Net zero Activity data'!BA12*EF!$H43*EF!$H61)*NtoN2O*kgtoGg,"ERROR")))</f>
        <v>6.5635123429380049E-2</v>
      </c>
      <c r="AI955" s="93">
        <f>IF('Net zero activities &amp; levers'!$C$12="Off",('Activity data'!BB12*EF!$H43*EF!$H61)*NtoN2O*kgtoGg,IF('Net zero activities &amp; levers'!$C$12="PB",('Activity data'!BB12*EF!$H43*EF!$H61)*NtoN2O*kgtoGg,IF('Net zero activities &amp; levers'!$C$12="MS",('Net zero Activity data'!BB12*EF!$H43*EF!$H61)*NtoN2O*kgtoGg,"ERROR")))</f>
        <v>6.5716346016610083E-2</v>
      </c>
      <c r="AJ955" s="93">
        <f>IF('Net zero activities &amp; levers'!$C$12="Off",('Activity data'!BC12*EF!$H43*EF!$H61)*NtoN2O*kgtoGg,IF('Net zero activities &amp; levers'!$C$12="PB",('Activity data'!BC12*EF!$H43*EF!$H61)*NtoN2O*kgtoGg,IF('Net zero activities &amp; levers'!$C$12="MS",('Net zero Activity data'!BC12*EF!$H43*EF!$H61)*NtoN2O*kgtoGg,"ERROR")))</f>
        <v>6.5805693922340425E-2</v>
      </c>
      <c r="AK955" s="93">
        <f>IF('Net zero activities &amp; levers'!$C$12="Off",('Activity data'!BD12*EF!$H43*EF!$H61)*NtoN2O*kgtoGg,IF('Net zero activities &amp; levers'!$C$12="PB",('Activity data'!BD12*EF!$H43*EF!$H61)*NtoN2O*kgtoGg,IF('Net zero activities &amp; levers'!$C$12="MS",('Net zero Activity data'!BD12*EF!$H43*EF!$H61)*NtoN2O*kgtoGg,"ERROR")))</f>
        <v>6.590002086067985E-2</v>
      </c>
      <c r="AL955" s="93">
        <f>IF('Net zero activities &amp; levers'!$C$12="Off",('Activity data'!BE12*EF!$H43*EF!$H61)*NtoN2O*kgtoGg,IF('Net zero activities &amp; levers'!$C$12="PB",('Activity data'!BE12*EF!$H43*EF!$H61)*NtoN2O*kgtoGg,IF('Net zero activities &amp; levers'!$C$12="MS",('Net zero Activity data'!BE12*EF!$H43*EF!$H61)*NtoN2O*kgtoGg,"ERROR")))</f>
        <v>6.6000563995417774E-2</v>
      </c>
      <c r="AM955" s="93">
        <f>IF('Net zero activities &amp; levers'!$C$12="Off",('Activity data'!BF12*EF!$H43*EF!$H61)*NtoN2O*kgtoGg,IF('Net zero activities &amp; levers'!$C$12="PB",('Activity data'!BF12*EF!$H43*EF!$H61)*NtoN2O*kgtoGg,IF('Net zero activities &amp; levers'!$C$12="MS",('Net zero Activity data'!BF12*EF!$H43*EF!$H61)*NtoN2O*kgtoGg,"ERROR")))</f>
        <v>6.6107121781169384E-2</v>
      </c>
      <c r="AN955" s="93">
        <f>IF('Net zero activities &amp; levers'!$C$12="Off",('Activity data'!BG12*EF!$H43*EF!$H61)*NtoN2O*kgtoGg,IF('Net zero activities &amp; levers'!$C$12="PB",('Activity data'!BG12*EF!$H43*EF!$H61)*NtoN2O*kgtoGg,IF('Net zero activities &amp; levers'!$C$12="MS",('Net zero Activity data'!BG12*EF!$H43*EF!$H61)*NtoN2O*kgtoGg,"ERROR")))</f>
        <v>6.6169948937342224E-2</v>
      </c>
      <c r="AO955" s="93">
        <f>IF('Net zero activities &amp; levers'!$C$12="Off",('Activity data'!BH12*EF!$H43*EF!$H61)*NtoN2O*kgtoGg,IF('Net zero activities &amp; levers'!$C$12="PB",('Activity data'!BH12*EF!$H43*EF!$H61)*NtoN2O*kgtoGg,IF('Net zero activities &amp; levers'!$C$12="MS",('Net zero Activity data'!BH12*EF!$H43*EF!$H61)*NtoN2O*kgtoGg,"ERROR")))</f>
        <v>6.6236914950346962E-2</v>
      </c>
      <c r="AP955" s="93">
        <f>IF('Net zero activities &amp; levers'!$C$12="Off",('Activity data'!BI12*EF!$H43*EF!$H61)*NtoN2O*kgtoGg,IF('Net zero activities &amp; levers'!$C$12="PB",('Activity data'!BI12*EF!$H43*EF!$H61)*NtoN2O*kgtoGg,IF('Net zero activities &amp; levers'!$C$12="MS",('Net zero Activity data'!BI12*EF!$H43*EF!$H61)*NtoN2O*kgtoGg,"ERROR")))</f>
        <v>6.6309362114542192E-2</v>
      </c>
      <c r="AQ955" s="93">
        <f>IF('Net zero activities &amp; levers'!$C$12="Off",('Activity data'!BJ12*EF!$H43*EF!$H61)*NtoN2O*kgtoGg,IF('Net zero activities &amp; levers'!$C$12="PB",('Activity data'!BJ12*EF!$H43*EF!$H61)*NtoN2O*kgtoGg,IF('Net zero activities &amp; levers'!$C$12="MS",('Net zero Activity data'!BJ12*EF!$H43*EF!$H61)*NtoN2O*kgtoGg,"ERROR")))</f>
        <v>6.6387144312320595E-2</v>
      </c>
      <c r="AR955" s="93">
        <f>IF('Net zero activities &amp; levers'!$C$12="Off",('Activity data'!BK12*EF!$H43*EF!$H61)*NtoN2O*kgtoGg,IF('Net zero activities &amp; levers'!$C$12="PB",('Activity data'!BK12*EF!$H43*EF!$H61)*NtoN2O*kgtoGg,IF('Net zero activities &amp; levers'!$C$12="MS",('Net zero Activity data'!BK12*EF!$H43*EF!$H61)*NtoN2O*kgtoGg,"ERROR")))</f>
        <v>6.6470219918371612E-2</v>
      </c>
      <c r="AS955" s="93">
        <f>IF('Net zero activities &amp; levers'!$C$12="Off",('Activity data'!BL12*EF!$H43*EF!$H61)*NtoN2O*kgtoGg,IF('Net zero activities &amp; levers'!$C$12="PB",('Activity data'!BL12*EF!$H43*EF!$H61)*NtoN2O*kgtoGg,IF('Net zero activities &amp; levers'!$C$12="MS",('Net zero Activity data'!BL12*EF!$H43*EF!$H61)*NtoN2O*kgtoGg,"ERROR")))</f>
        <v>6.6506879655981649E-2</v>
      </c>
      <c r="AT955" s="93">
        <f>IF('Net zero activities &amp; levers'!$C$12="Off",('Activity data'!BM12*EF!$H43*EF!$H61)*NtoN2O*kgtoGg,IF('Net zero activities &amp; levers'!$C$12="PB",('Activity data'!BM12*EF!$H43*EF!$H61)*NtoN2O*kgtoGg,IF('Net zero activities &amp; levers'!$C$12="MS",('Net zero Activity data'!BM12*EF!$H43*EF!$H61)*NtoN2O*kgtoGg,"ERROR")))</f>
        <v>6.6529730824685301E-2</v>
      </c>
      <c r="AU955" s="93">
        <f>IF('Net zero activities &amp; levers'!$C$12="Off",('Activity data'!BN12*EF!$H43*EF!$H61)*NtoN2O*kgtoGg,IF('Net zero activities &amp; levers'!$C$12="PB",('Activity data'!BN12*EF!$H43*EF!$H61)*NtoN2O*kgtoGg,IF('Net zero activities &amp; levers'!$C$12="MS",('Net zero Activity data'!BN12*EF!$H43*EF!$H61)*NtoN2O*kgtoGg,"ERROR")))</f>
        <v>6.6553759863956619E-2</v>
      </c>
      <c r="AV955" s="93">
        <f>IF('Net zero activities &amp; levers'!$C$12="Off",('Activity data'!BO12*EF!$H43*EF!$H61)*NtoN2O*kgtoGg,IF('Net zero activities &amp; levers'!$C$12="PB",('Activity data'!BO12*EF!$H43*EF!$H61)*NtoN2O*kgtoGg,IF('Net zero activities &amp; levers'!$C$12="MS",('Net zero Activity data'!BO12*EF!$H43*EF!$H61)*NtoN2O*kgtoGg,"ERROR")))</f>
        <v>6.6582375902480173E-2</v>
      </c>
      <c r="AW955" s="93">
        <f>IF('Net zero activities &amp; levers'!$C$12="Off",('Activity data'!BP12*EF!$H43*EF!$H61)*NtoN2O*kgtoGg,IF('Net zero activities &amp; levers'!$C$12="PB",('Activity data'!BP12*EF!$H43*EF!$H61)*NtoN2O*kgtoGg,IF('Net zero activities &amp; levers'!$C$12="MS",('Net zero Activity data'!BP12*EF!$H43*EF!$H61)*NtoN2O*kgtoGg,"ERROR")))</f>
        <v>6.6613829662399648E-2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1.5169089233145598E-2</v>
      </c>
      <c r="V956" s="27">
        <f t="shared" si="337"/>
        <v>1.5217432465051218E-2</v>
      </c>
      <c r="W956" s="27">
        <f t="shared" si="337"/>
        <v>1.5269956801068697E-2</v>
      </c>
      <c r="X956" s="27">
        <f t="shared" si="337"/>
        <v>1.5326606915032537E-2</v>
      </c>
      <c r="Y956" s="27">
        <f t="shared" si="337"/>
        <v>1.5361884173332353E-2</v>
      </c>
      <c r="Z956" s="27">
        <f t="shared" si="337"/>
        <v>1.5400671462758263E-2</v>
      </c>
      <c r="AA956" s="27">
        <f t="shared" ref="L956:AW959" si="338">AA1419</f>
        <v>1.5442458670944098E-2</v>
      </c>
      <c r="AB956" s="27">
        <f t="shared" si="338"/>
        <v>1.5487358547995303E-2</v>
      </c>
      <c r="AC956" s="27">
        <f t="shared" si="338"/>
        <v>1.5534984647023522E-2</v>
      </c>
      <c r="AD956" s="27">
        <f t="shared" si="338"/>
        <v>1.55682858445836E-2</v>
      </c>
      <c r="AE956" s="27">
        <f t="shared" si="338"/>
        <v>1.5603856144375206E-2</v>
      </c>
      <c r="AF956" s="27">
        <f t="shared" si="338"/>
        <v>1.5642015402559783E-2</v>
      </c>
      <c r="AG956" s="27">
        <f t="shared" si="338"/>
        <v>1.5683187659152956E-2</v>
      </c>
      <c r="AH956" s="27">
        <f t="shared" si="338"/>
        <v>1.5726164172815249E-2</v>
      </c>
      <c r="AI956" s="27">
        <f t="shared" si="338"/>
        <v>1.5752809314354653E-2</v>
      </c>
      <c r="AJ956" s="27">
        <f t="shared" si="338"/>
        <v>1.5781850848802792E-2</v>
      </c>
      <c r="AK956" s="27">
        <f t="shared" si="338"/>
        <v>1.5812211011200589E-2</v>
      </c>
      <c r="AL956" s="27">
        <f t="shared" si="338"/>
        <v>1.5844326691144793E-2</v>
      </c>
      <c r="AM956" s="27">
        <f t="shared" si="338"/>
        <v>1.5878136398182703E-2</v>
      </c>
      <c r="AN956" s="27">
        <f t="shared" si="338"/>
        <v>1.5896594572359181E-2</v>
      </c>
      <c r="AO956" s="27">
        <f t="shared" si="338"/>
        <v>1.5916177337524529E-2</v>
      </c>
      <c r="AP956" s="27">
        <f t="shared" si="338"/>
        <v>1.5937350394875968E-2</v>
      </c>
      <c r="AQ956" s="27">
        <f t="shared" si="338"/>
        <v>1.5960067925113876E-2</v>
      </c>
      <c r="AR956" s="27">
        <f t="shared" si="338"/>
        <v>1.5984319352677589E-2</v>
      </c>
      <c r="AS956" s="27">
        <f t="shared" si="338"/>
        <v>1.5992531796631609E-2</v>
      </c>
      <c r="AT956" s="27">
        <f t="shared" si="338"/>
        <v>1.5995859016638941E-2</v>
      </c>
      <c r="AU956" s="27">
        <f t="shared" si="338"/>
        <v>1.5999410618704444E-2</v>
      </c>
      <c r="AV956" s="27">
        <f t="shared" si="338"/>
        <v>1.6004346485136448E-2</v>
      </c>
      <c r="AW956" s="27">
        <f t="shared" si="338"/>
        <v>1.6010076603504106E-2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0.12025881876429237</v>
      </c>
      <c r="V957" s="27">
        <f t="shared" si="338"/>
        <v>0.12064207842311976</v>
      </c>
      <c r="W957" s="27">
        <f t="shared" si="338"/>
        <v>0.12105848540107061</v>
      </c>
      <c r="X957" s="27">
        <f t="shared" si="338"/>
        <v>0.12150760107858062</v>
      </c>
      <c r="Y957" s="27">
        <f t="shared" si="338"/>
        <v>0.12178727518077449</v>
      </c>
      <c r="Z957" s="27">
        <f t="shared" si="338"/>
        <v>0.12209477641158249</v>
      </c>
      <c r="AA957" s="27">
        <f t="shared" si="338"/>
        <v>0.12242606065802923</v>
      </c>
      <c r="AB957" s="27">
        <f t="shared" si="338"/>
        <v>0.12278202179016112</v>
      </c>
      <c r="AC957" s="27">
        <f t="shared" si="338"/>
        <v>0.12315959610088306</v>
      </c>
      <c r="AD957" s="27">
        <f t="shared" si="338"/>
        <v>0.12342360421768289</v>
      </c>
      <c r="AE957" s="27">
        <f t="shared" si="338"/>
        <v>0.12370560151958311</v>
      </c>
      <c r="AF957" s="27">
        <f t="shared" si="338"/>
        <v>0.12400812378994931</v>
      </c>
      <c r="AG957" s="27">
        <f t="shared" si="338"/>
        <v>0.12433453276992529</v>
      </c>
      <c r="AH957" s="27">
        <f t="shared" si="338"/>
        <v>0.12467524569528282</v>
      </c>
      <c r="AI957" s="27">
        <f t="shared" si="338"/>
        <v>0.12488648535496748</v>
      </c>
      <c r="AJ957" s="27">
        <f t="shared" si="338"/>
        <v>0.12511672334580246</v>
      </c>
      <c r="AK957" s="27">
        <f t="shared" si="338"/>
        <v>0.1253574152694463</v>
      </c>
      <c r="AL957" s="27">
        <f t="shared" si="338"/>
        <v>0.1256120247370644</v>
      </c>
      <c r="AM957" s="27">
        <f t="shared" si="338"/>
        <v>0.12588006425932263</v>
      </c>
      <c r="AN957" s="27">
        <f t="shared" si="338"/>
        <v>0.12602639857042675</v>
      </c>
      <c r="AO957" s="27">
        <f t="shared" si="338"/>
        <v>0.12618164851132482</v>
      </c>
      <c r="AP957" s="27">
        <f t="shared" si="338"/>
        <v>0.12634950610828249</v>
      </c>
      <c r="AQ957" s="27">
        <f t="shared" si="338"/>
        <v>0.12652960811108985</v>
      </c>
      <c r="AR957" s="27">
        <f t="shared" si="338"/>
        <v>0.1267218706779015</v>
      </c>
      <c r="AS957" s="27">
        <f t="shared" si="338"/>
        <v>0.12678697800200639</v>
      </c>
      <c r="AT957" s="27">
        <f t="shared" si="338"/>
        <v>0.12681335582480782</v>
      </c>
      <c r="AU957" s="27">
        <f t="shared" si="338"/>
        <v>0.12684151252311404</v>
      </c>
      <c r="AV957" s="27">
        <f t="shared" si="338"/>
        <v>0.12688064351229661</v>
      </c>
      <c r="AW957" s="27">
        <f t="shared" si="338"/>
        <v>0.1269260712407306</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8.1553518665542224E-2</v>
      </c>
      <c r="V960" s="93">
        <f>IF('Net zero activities &amp; levers'!$C$12="Off",('Activity data'!AO17*EF!$H48*EF!$H66)*NtoN2O*kgtoGg,IF('Net zero activities &amp; levers'!$C$12="PB",('Activity data'!AO17*EF!$H48*EF!$H66)*NtoN2O*kgtoGg,IF('Net zero activities &amp; levers'!$C$12="MS",('Net zero Activity data'!AO17*EF!$H48*EF!$H66)*NtoN2O*kgtoGg,"ERROR")))</f>
        <v>8.0347282459301256E-2</v>
      </c>
      <c r="W960" s="93">
        <f>IF('Net zero activities &amp; levers'!$C$12="Off",('Activity data'!AP17*EF!$H48*EF!$H66)*NtoN2O*kgtoGg,IF('Net zero activities &amp; levers'!$C$12="PB",('Activity data'!AP17*EF!$H48*EF!$H66)*NtoN2O*kgtoGg,IF('Net zero activities &amp; levers'!$C$12="MS",('Net zero Activity data'!AP17*EF!$H48*EF!$H66)*NtoN2O*kgtoGg,"ERROR")))</f>
        <v>7.9344174206406756E-2</v>
      </c>
      <c r="X960" s="93">
        <f>IF('Net zero activities &amp; levers'!$C$12="Off",('Activity data'!AQ17*EF!$H48*EF!$H66)*NtoN2O*kgtoGg,IF('Net zero activities &amp; levers'!$C$12="PB",('Activity data'!AQ17*EF!$H48*EF!$H66)*NtoN2O*kgtoGg,IF('Net zero activities &amp; levers'!$C$12="MS",('Net zero Activity data'!AQ17*EF!$H48*EF!$H66)*NtoN2O*kgtoGg,"ERROR")))</f>
        <v>7.8626890163526628E-2</v>
      </c>
      <c r="Y960" s="93">
        <f>IF('Net zero activities &amp; levers'!$C$12="Off",('Activity data'!AR17*EF!$H48*EF!$H66)*NtoN2O*kgtoGg,IF('Net zero activities &amp; levers'!$C$12="PB",('Activity data'!AR17*EF!$H48*EF!$H66)*NtoN2O*kgtoGg,IF('Net zero activities &amp; levers'!$C$12="MS",('Net zero Activity data'!AR17*EF!$H48*EF!$H66)*NtoN2O*kgtoGg,"ERROR")))</f>
        <v>7.809521942462215E-2</v>
      </c>
      <c r="Z960" s="93">
        <f>IF('Net zero activities &amp; levers'!$C$12="Off",('Activity data'!AS17*EF!$H48*EF!$H66)*NtoN2O*kgtoGg,IF('Net zero activities &amp; levers'!$C$12="PB",('Activity data'!AS17*EF!$H48*EF!$H66)*NtoN2O*kgtoGg,IF('Net zero activities &amp; levers'!$C$12="MS",('Net zero Activity data'!AS17*EF!$H48*EF!$H66)*NtoN2O*kgtoGg,"ERROR")))</f>
        <v>7.777393995152368E-2</v>
      </c>
      <c r="AA960" s="93">
        <f>IF('Net zero activities &amp; levers'!$C$12="Off",('Activity data'!AT17*EF!$H48*EF!$H66)*NtoN2O*kgtoGg,IF('Net zero activities &amp; levers'!$C$12="PB",('Activity data'!AT17*EF!$H48*EF!$H66)*NtoN2O*kgtoGg,IF('Net zero activities &amp; levers'!$C$12="MS",('Net zero Activity data'!AT17*EF!$H48*EF!$H66)*NtoN2O*kgtoGg,"ERROR")))</f>
        <v>7.7460472146057349E-2</v>
      </c>
      <c r="AB960" s="93">
        <f>IF('Net zero activities &amp; levers'!$C$12="Off",('Activity data'!AU17*EF!$H48*EF!$H66)*NtoN2O*kgtoGg,IF('Net zero activities &amp; levers'!$C$12="PB",('Activity data'!AU17*EF!$H48*EF!$H66)*NtoN2O*kgtoGg,IF('Net zero activities &amp; levers'!$C$12="MS",('Net zero Activity data'!AU17*EF!$H48*EF!$H66)*NtoN2O*kgtoGg,"ERROR")))</f>
        <v>7.7297247009609521E-2</v>
      </c>
      <c r="AC960" s="93">
        <f>IF('Net zero activities &amp; levers'!$C$12="Off",('Activity data'!AV17*EF!$H48*EF!$H66)*NtoN2O*kgtoGg,IF('Net zero activities &amp; levers'!$C$12="PB",('Activity data'!AV17*EF!$H48*EF!$H66)*NtoN2O*kgtoGg,IF('Net zero activities &amp; levers'!$C$12="MS",('Net zero Activity data'!AV17*EF!$H48*EF!$H66)*NtoN2O*kgtoGg,"ERROR")))</f>
        <v>7.7139396356070353E-2</v>
      </c>
      <c r="AD960" s="93">
        <f>IF('Net zero activities &amp; levers'!$C$12="Off",('Activity data'!AW17*EF!$H48*EF!$H66)*NtoN2O*kgtoGg,IF('Net zero activities &amp; levers'!$C$12="PB",('Activity data'!AW17*EF!$H48*EF!$H66)*NtoN2O*kgtoGg,IF('Net zero activities &amp; levers'!$C$12="MS",('Net zero Activity data'!AW17*EF!$H48*EF!$H66)*NtoN2O*kgtoGg,"ERROR")))</f>
        <v>7.8673792713236393E-2</v>
      </c>
      <c r="AE960" s="93">
        <f>IF('Net zero activities &amp; levers'!$C$12="Off",('Activity data'!AX17*EF!$H48*EF!$H66)*NtoN2O*kgtoGg,IF('Net zero activities &amp; levers'!$C$12="PB",('Activity data'!AX17*EF!$H48*EF!$H66)*NtoN2O*kgtoGg,IF('Net zero activities &amp; levers'!$C$12="MS",('Net zero Activity data'!AX17*EF!$H48*EF!$H66)*NtoN2O*kgtoGg,"ERROR")))</f>
        <v>8.0102006796479649E-2</v>
      </c>
      <c r="AF960" s="93">
        <f>IF('Net zero activities &amp; levers'!$C$12="Off",('Activity data'!AY17*EF!$H48*EF!$H66)*NtoN2O*kgtoGg,IF('Net zero activities &amp; levers'!$C$12="PB",('Activity data'!AY17*EF!$H48*EF!$H66)*NtoN2O*kgtoGg,IF('Net zero activities &amp; levers'!$C$12="MS",('Net zero Activity data'!AY17*EF!$H48*EF!$H66)*NtoN2O*kgtoGg,"ERROR")))</f>
        <v>8.1650131336152315E-2</v>
      </c>
      <c r="AG960" s="93">
        <f>IF('Net zero activities &amp; levers'!$C$12="Off",('Activity data'!AZ17*EF!$H48*EF!$H66)*NtoN2O*kgtoGg,IF('Net zero activities &amp; levers'!$C$12="PB",('Activity data'!AZ17*EF!$H48*EF!$H66)*NtoN2O*kgtoGg,IF('Net zero activities &amp; levers'!$C$12="MS",('Net zero Activity data'!AZ17*EF!$H48*EF!$H66)*NtoN2O*kgtoGg,"ERROR")))</f>
        <v>8.3581272113502497E-2</v>
      </c>
      <c r="AH960" s="93">
        <f>IF('Net zero activities &amp; levers'!$C$12="Off",('Activity data'!BA17*EF!$H48*EF!$H66)*NtoN2O*kgtoGg,IF('Net zero activities &amp; levers'!$C$12="PB",('Activity data'!BA17*EF!$H48*EF!$H66)*NtoN2O*kgtoGg,IF('Net zero activities &amp; levers'!$C$12="MS",('Net zero Activity data'!BA17*EF!$H48*EF!$H66)*NtoN2O*kgtoGg,"ERROR")))</f>
        <v>8.530867734193899E-2</v>
      </c>
      <c r="AI960" s="93">
        <f>IF('Net zero activities &amp; levers'!$C$12="Off",('Activity data'!BB17*EF!$H48*EF!$H66)*NtoN2O*kgtoGg,IF('Net zero activities &amp; levers'!$C$12="PB",('Activity data'!BB17*EF!$H48*EF!$H66)*NtoN2O*kgtoGg,IF('Net zero activities &amp; levers'!$C$12="MS",('Net zero Activity data'!BB17*EF!$H48*EF!$H66)*NtoN2O*kgtoGg,"ERROR")))</f>
        <v>8.7198796667572701E-2</v>
      </c>
      <c r="AJ960" s="93">
        <f>IF('Net zero activities &amp; levers'!$C$12="Off",('Activity data'!BC17*EF!$H48*EF!$H66)*NtoN2O*kgtoGg,IF('Net zero activities &amp; levers'!$C$12="PB",('Activity data'!BC17*EF!$H48*EF!$H66)*NtoN2O*kgtoGg,IF('Net zero activities &amp; levers'!$C$12="MS",('Net zero Activity data'!BC17*EF!$H48*EF!$H66)*NtoN2O*kgtoGg,"ERROR")))</f>
        <v>8.9297617611750771E-2</v>
      </c>
      <c r="AK960" s="93">
        <f>IF('Net zero activities &amp; levers'!$C$12="Off",('Activity data'!BD17*EF!$H48*EF!$H66)*NtoN2O*kgtoGg,IF('Net zero activities &amp; levers'!$C$12="PB",('Activity data'!BD17*EF!$H48*EF!$H66)*NtoN2O*kgtoGg,IF('Net zero activities &amp; levers'!$C$12="MS",('Net zero Activity data'!BD17*EF!$H48*EF!$H66)*NtoN2O*kgtoGg,"ERROR")))</f>
        <v>9.1104493637885545E-2</v>
      </c>
      <c r="AL960" s="93">
        <f>IF('Net zero activities &amp; levers'!$C$12="Off",('Activity data'!BE17*EF!$H48*EF!$H66)*NtoN2O*kgtoGg,IF('Net zero activities &amp; levers'!$C$12="PB",('Activity data'!BE17*EF!$H48*EF!$H66)*NtoN2O*kgtoGg,IF('Net zero activities &amp; levers'!$C$12="MS",('Net zero Activity data'!BE17*EF!$H48*EF!$H66)*NtoN2O*kgtoGg,"ERROR")))</f>
        <v>9.2873647692029826E-2</v>
      </c>
      <c r="AM960" s="93">
        <f>IF('Net zero activities &amp; levers'!$C$12="Off",('Activity data'!BF17*EF!$H48*EF!$H66)*NtoN2O*kgtoGg,IF('Net zero activities &amp; levers'!$C$12="PB",('Activity data'!BF17*EF!$H48*EF!$H66)*NtoN2O*kgtoGg,IF('Net zero activities &amp; levers'!$C$12="MS",('Net zero Activity data'!BF17*EF!$H48*EF!$H66)*NtoN2O*kgtoGg,"ERROR")))</f>
        <v>9.4606094257847037E-2</v>
      </c>
      <c r="AN960" s="93">
        <f>IF('Net zero activities &amp; levers'!$C$12="Off",('Activity data'!BG17*EF!$H48*EF!$H66)*NtoN2O*kgtoGg,IF('Net zero activities &amp; levers'!$C$12="PB",('Activity data'!BG17*EF!$H48*EF!$H66)*NtoN2O*kgtoGg,IF('Net zero activities &amp; levers'!$C$12="MS",('Net zero Activity data'!BG17*EF!$H48*EF!$H66)*NtoN2O*kgtoGg,"ERROR")))</f>
        <v>9.6459063726151303E-2</v>
      </c>
      <c r="AO960" s="93">
        <f>IF('Net zero activities &amp; levers'!$C$12="Off",('Activity data'!BH17*EF!$H48*EF!$H66)*NtoN2O*kgtoGg,IF('Net zero activities &amp; levers'!$C$12="PB",('Activity data'!BH17*EF!$H48*EF!$H66)*NtoN2O*kgtoGg,IF('Net zero activities &amp; levers'!$C$12="MS",('Net zero Activity data'!BH17*EF!$H48*EF!$H66)*NtoN2O*kgtoGg,"ERROR")))</f>
        <v>9.8081828850291944E-2</v>
      </c>
      <c r="AP960" s="93">
        <f>IF('Net zero activities &amp; levers'!$C$12="Off",('Activity data'!BI17*EF!$H48*EF!$H66)*NtoN2O*kgtoGg,IF('Net zero activities &amp; levers'!$C$12="PB",('Activity data'!BI17*EF!$H48*EF!$H66)*NtoN2O*kgtoGg,IF('Net zero activities &amp; levers'!$C$12="MS",('Net zero Activity data'!BI17*EF!$H48*EF!$H66)*NtoN2O*kgtoGg,"ERROR")))</f>
        <v>9.9720551186581713E-2</v>
      </c>
      <c r="AQ960" s="93">
        <f>IF('Net zero activities &amp; levers'!$C$12="Off",('Activity data'!BJ17*EF!$H48*EF!$H66)*NtoN2O*kgtoGg,IF('Net zero activities &amp; levers'!$C$12="PB",('Activity data'!BJ17*EF!$H48*EF!$H66)*NtoN2O*kgtoGg,IF('Net zero activities &amp; levers'!$C$12="MS",('Net zero Activity data'!BJ17*EF!$H48*EF!$H66)*NtoN2O*kgtoGg,"ERROR")))</f>
        <v>0.10137561463432668</v>
      </c>
      <c r="AR960" s="93">
        <f>IF('Net zero activities &amp; levers'!$C$12="Off",('Activity data'!BK17*EF!$H48*EF!$H66)*NtoN2O*kgtoGg,IF('Net zero activities &amp; levers'!$C$12="PB",('Activity data'!BK17*EF!$H48*EF!$H66)*NtoN2O*kgtoGg,IF('Net zero activities &amp; levers'!$C$12="MS",('Net zero Activity data'!BK17*EF!$H48*EF!$H66)*NtoN2O*kgtoGg,"ERROR")))</f>
        <v>0.10306145873824542</v>
      </c>
      <c r="AS960" s="93">
        <f>IF('Net zero activities &amp; levers'!$C$12="Off",('Activity data'!BL17*EF!$H48*EF!$H66)*NtoN2O*kgtoGg,IF('Net zero activities &amp; levers'!$C$12="PB",('Activity data'!BL17*EF!$H48*EF!$H66)*NtoN2O*kgtoGg,IF('Net zero activities &amp; levers'!$C$12="MS",('Net zero Activity data'!BL17*EF!$H48*EF!$H66)*NtoN2O*kgtoGg,"ERROR")))</f>
        <v>0.10469451017447387</v>
      </c>
      <c r="AT960" s="93">
        <f>IF('Net zero activities &amp; levers'!$C$12="Off",('Activity data'!BM17*EF!$H48*EF!$H66)*NtoN2O*kgtoGg,IF('Net zero activities &amp; levers'!$C$12="PB",('Activity data'!BM17*EF!$H48*EF!$H66)*NtoN2O*kgtoGg,IF('Net zero activities &amp; levers'!$C$12="MS",('Net zero Activity data'!BM17*EF!$H48*EF!$H66)*NtoN2O*kgtoGg,"ERROR")))</f>
        <v>0.10361536005776417</v>
      </c>
      <c r="AU960" s="93">
        <f>IF('Net zero activities &amp; levers'!$C$12="Off",('Activity data'!BN17*EF!$H48*EF!$H66)*NtoN2O*kgtoGg,IF('Net zero activities &amp; levers'!$C$12="PB",('Activity data'!BN17*EF!$H48*EF!$H66)*NtoN2O*kgtoGg,IF('Net zero activities &amp; levers'!$C$12="MS",('Net zero Activity data'!BN17*EF!$H48*EF!$H66)*NtoN2O*kgtoGg,"ERROR")))</f>
        <v>0.1021388275712732</v>
      </c>
      <c r="AV960" s="93">
        <f>IF('Net zero activities &amp; levers'!$C$12="Off",('Activity data'!BO17*EF!$H48*EF!$H66)*NtoN2O*kgtoGg,IF('Net zero activities &amp; levers'!$C$12="PB",('Activity data'!BO17*EF!$H48*EF!$H66)*NtoN2O*kgtoGg,IF('Net zero activities &amp; levers'!$C$12="MS",('Net zero Activity data'!BO17*EF!$H48*EF!$H66)*NtoN2O*kgtoGg,"ERROR")))</f>
        <v>0.10078833039763954</v>
      </c>
      <c r="AW960" s="93">
        <f>IF('Net zero activities &amp; levers'!$C$12="Off",('Activity data'!BP17*EF!$H48*EF!$H66)*NtoN2O*kgtoGg,IF('Net zero activities &amp; levers'!$C$12="PB",('Activity data'!BP17*EF!$H48*EF!$H66)*NtoN2O*kgtoGg,IF('Net zero activities &amp; levers'!$C$12="MS",('Net zero Activity data'!BP17*EF!$H48*EF!$H66)*NtoN2O*kgtoGg,"ERROR")))</f>
        <v>9.9328843871161435E-2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3.1905387698694387E-2</v>
      </c>
      <c r="V961" s="93">
        <f>IF('Net zero activities &amp; levers'!$C$12="Off",('Activity data'!AO18*EF!$H49*EF!$H67)*NtoN2O*kgtoGg,IF('Net zero activities &amp; levers'!$C$12="PB",('Activity data'!AO18*EF!$H49*EF!$H67)*NtoN2O*kgtoGg,IF('Net zero activities &amp; levers'!$C$12="MS",('Net zero Activity data'!AO18*EF!$H49*EF!$H67)*NtoN2O*kgtoGg,"ERROR")))</f>
        <v>3.1433483672405185E-2</v>
      </c>
      <c r="W961" s="93">
        <f>IF('Net zero activities &amp; levers'!$C$12="Off",('Activity data'!AP18*EF!$H49*EF!$H67)*NtoN2O*kgtoGg,IF('Net zero activities &amp; levers'!$C$12="PB",('Activity data'!AP18*EF!$H49*EF!$H67)*NtoN2O*kgtoGg,IF('Net zero activities &amp; levers'!$C$12="MS",('Net zero Activity data'!AP18*EF!$H49*EF!$H67)*NtoN2O*kgtoGg,"ERROR")))</f>
        <v>3.1041047414153568E-2</v>
      </c>
      <c r="X961" s="93">
        <f>IF('Net zero activities &amp; levers'!$C$12="Off",('Activity data'!AQ18*EF!$H49*EF!$H67)*NtoN2O*kgtoGg,IF('Net zero activities &amp; levers'!$C$12="PB",('Activity data'!AQ18*EF!$H49*EF!$H67)*NtoN2O*kgtoGg,IF('Net zero activities &amp; levers'!$C$12="MS",('Net zero Activity data'!AQ18*EF!$H49*EF!$H67)*NtoN2O*kgtoGg,"ERROR")))</f>
        <v>3.0760431373881528E-2</v>
      </c>
      <c r="Y961" s="93">
        <f>IF('Net zero activities &amp; levers'!$C$12="Off",('Activity data'!AR18*EF!$H49*EF!$H67)*NtoN2O*kgtoGg,IF('Net zero activities &amp; levers'!$C$12="PB",('Activity data'!AR18*EF!$H49*EF!$H67)*NtoN2O*kgtoGg,IF('Net zero activities &amp; levers'!$C$12="MS",('Net zero Activity data'!AR18*EF!$H49*EF!$H67)*NtoN2O*kgtoGg,"ERROR")))</f>
        <v>3.0552431016197801E-2</v>
      </c>
      <c r="Z961" s="93">
        <f>IF('Net zero activities &amp; levers'!$C$12="Off",('Activity data'!AS18*EF!$H49*EF!$H67)*NtoN2O*kgtoGg,IF('Net zero activities &amp; levers'!$C$12="PB",('Activity data'!AS18*EF!$H49*EF!$H67)*NtoN2O*kgtoGg,IF('Net zero activities &amp; levers'!$C$12="MS",('Net zero Activity data'!AS18*EF!$H49*EF!$H67)*NtoN2O*kgtoGg,"ERROR")))</f>
        <v>3.0426739981444573E-2</v>
      </c>
      <c r="AA961" s="93">
        <f>IF('Net zero activities &amp; levers'!$C$12="Off",('Activity data'!AT18*EF!$H49*EF!$H67)*NtoN2O*kgtoGg,IF('Net zero activities &amp; levers'!$C$12="PB",('Activity data'!AT18*EF!$H49*EF!$H67)*NtoN2O*kgtoGg,IF('Net zero activities &amp; levers'!$C$12="MS",('Net zero Activity data'!AT18*EF!$H49*EF!$H67)*NtoN2O*kgtoGg,"ERROR")))</f>
        <v>3.030410502923021E-2</v>
      </c>
      <c r="AB961" s="93">
        <f>IF('Net zero activities &amp; levers'!$C$12="Off",('Activity data'!AU18*EF!$H49*EF!$H67)*NtoN2O*kgtoGg,IF('Net zero activities &amp; levers'!$C$12="PB",('Activity data'!AU18*EF!$H49*EF!$H67)*NtoN2O*kgtoGg,IF('Net zero activities &amp; levers'!$C$12="MS",('Net zero Activity data'!AU18*EF!$H49*EF!$H67)*NtoN2O*kgtoGg,"ERROR")))</f>
        <v>3.0240248051067217E-2</v>
      </c>
      <c r="AC961" s="93">
        <f>IF('Net zero activities &amp; levers'!$C$12="Off",('Activity data'!AV18*EF!$H49*EF!$H67)*NtoN2O*kgtoGg,IF('Net zero activities &amp; levers'!$C$12="PB",('Activity data'!AV18*EF!$H49*EF!$H67)*NtoN2O*kgtoGg,IF('Net zero activities &amp; levers'!$C$12="MS",('Net zero Activity data'!AV18*EF!$H49*EF!$H67)*NtoN2O*kgtoGg,"ERROR")))</f>
        <v>3.0178493679434107E-2</v>
      </c>
      <c r="AD961" s="93">
        <f>IF('Net zero activities &amp; levers'!$C$12="Off",('Activity data'!AW18*EF!$H49*EF!$H67)*NtoN2O*kgtoGg,IF('Net zero activities &amp; levers'!$C$12="PB",('Activity data'!AW18*EF!$H49*EF!$H67)*NtoN2O*kgtoGg,IF('Net zero activities &amp; levers'!$C$12="MS",('Net zero Activity data'!AW18*EF!$H49*EF!$H67)*NtoN2O*kgtoGg,"ERROR")))</f>
        <v>3.0778780600953914E-2</v>
      </c>
      <c r="AE961" s="93">
        <f>IF('Net zero activities &amp; levers'!$C$12="Off",('Activity data'!AX18*EF!$H49*EF!$H67)*NtoN2O*kgtoGg,IF('Net zero activities &amp; levers'!$C$12="PB",('Activity data'!AX18*EF!$H49*EF!$H67)*NtoN2O*kgtoGg,IF('Net zero activities &amp; levers'!$C$12="MS",('Net zero Activity data'!AX18*EF!$H49*EF!$H67)*NtoN2O*kgtoGg,"ERROR")))</f>
        <v>3.1337526867065243E-2</v>
      </c>
      <c r="AF961" s="93">
        <f>IF('Net zero activities &amp; levers'!$C$12="Off",('Activity data'!AY18*EF!$H49*EF!$H67)*NtoN2O*kgtoGg,IF('Net zero activities &amp; levers'!$C$12="PB",('Activity data'!AY18*EF!$H49*EF!$H67)*NtoN2O*kgtoGg,IF('Net zero activities &amp; levers'!$C$12="MS",('Net zero Activity data'!AY18*EF!$H49*EF!$H67)*NtoN2O*kgtoGg,"ERROR")))</f>
        <v>3.1943184531533234E-2</v>
      </c>
      <c r="AG961" s="93">
        <f>IF('Net zero activities &amp; levers'!$C$12="Off",('Activity data'!AZ18*EF!$H49*EF!$H67)*NtoN2O*kgtoGg,IF('Net zero activities &amp; levers'!$C$12="PB",('Activity data'!AZ18*EF!$H49*EF!$H67)*NtoN2O*kgtoGg,IF('Net zero activities &amp; levers'!$C$12="MS",('Net zero Activity data'!AZ18*EF!$H49*EF!$H67)*NtoN2O*kgtoGg,"ERROR")))</f>
        <v>3.2698685903028914E-2</v>
      </c>
      <c r="AH961" s="93">
        <f>IF('Net zero activities &amp; levers'!$C$12="Off",('Activity data'!BA18*EF!$H49*EF!$H67)*NtoN2O*kgtoGg,IF('Net zero activities &amp; levers'!$C$12="PB",('Activity data'!BA18*EF!$H49*EF!$H67)*NtoN2O*kgtoGg,IF('Net zero activities &amp; levers'!$C$12="MS",('Net zero Activity data'!BA18*EF!$H49*EF!$H67)*NtoN2O*kgtoGg,"ERROR")))</f>
        <v>3.3374481802799269E-2</v>
      </c>
      <c r="AI961" s="93">
        <f>IF('Net zero activities &amp; levers'!$C$12="Off",('Activity data'!BB18*EF!$H49*EF!$H67)*NtoN2O*kgtoGg,IF('Net zero activities &amp; levers'!$C$12="PB",('Activity data'!BB18*EF!$H49*EF!$H67)*NtoN2O*kgtoGg,IF('Net zero activities &amp; levers'!$C$12="MS",('Net zero Activity data'!BB18*EF!$H49*EF!$H67)*NtoN2O*kgtoGg,"ERROR")))</f>
        <v>3.411393475183086E-2</v>
      </c>
      <c r="AJ961" s="93">
        <f>IF('Net zero activities &amp; levers'!$C$12="Off",('Activity data'!BC18*EF!$H49*EF!$H67)*NtoN2O*kgtoGg,IF('Net zero activities &amp; levers'!$C$12="PB",('Activity data'!BC18*EF!$H49*EF!$H67)*NtoN2O*kgtoGg,IF('Net zero activities &amp; levers'!$C$12="MS",('Net zero Activity data'!BC18*EF!$H49*EF!$H67)*NtoN2O*kgtoGg,"ERROR")))</f>
        <v>3.493503599957426E-2</v>
      </c>
      <c r="AK961" s="93">
        <f>IF('Net zero activities &amp; levers'!$C$12="Off",('Activity data'!BD18*EF!$H49*EF!$H67)*NtoN2O*kgtoGg,IF('Net zero activities &amp; levers'!$C$12="PB",('Activity data'!BD18*EF!$H49*EF!$H67)*NtoN2O*kgtoGg,IF('Net zero activities &amp; levers'!$C$12="MS",('Net zero Activity data'!BD18*EF!$H49*EF!$H67)*NtoN2O*kgtoGg,"ERROR")))</f>
        <v>3.5641922484432501E-2</v>
      </c>
      <c r="AL961" s="93">
        <f>IF('Net zero activities &amp; levers'!$C$12="Off",('Activity data'!BE18*EF!$H49*EF!$H67)*NtoN2O*kgtoGg,IF('Net zero activities &amp; levers'!$C$12="PB",('Activity data'!BE18*EF!$H49*EF!$H67)*NtoN2O*kgtoGg,IF('Net zero activities &amp; levers'!$C$12="MS",('Net zero Activity data'!BE18*EF!$H49*EF!$H67)*NtoN2O*kgtoGg,"ERROR")))</f>
        <v>3.6334051370099325E-2</v>
      </c>
      <c r="AM961" s="93">
        <f>IF('Net zero activities &amp; levers'!$C$12="Off",('Activity data'!BF18*EF!$H49*EF!$H67)*NtoN2O*kgtoGg,IF('Net zero activities &amp; levers'!$C$12="PB",('Activity data'!BF18*EF!$H49*EF!$H67)*NtoN2O*kgtoGg,IF('Net zero activities &amp; levers'!$C$12="MS",('Net zero Activity data'!BF18*EF!$H49*EF!$H67)*NtoN2O*kgtoGg,"ERROR")))</f>
        <v>3.7011819543123894E-2</v>
      </c>
      <c r="AN961" s="93">
        <f>IF('Net zero activities &amp; levers'!$C$12="Off",('Activity data'!BG18*EF!$H49*EF!$H67)*NtoN2O*kgtoGg,IF('Net zero activities &amp; levers'!$C$12="PB",('Activity data'!BG18*EF!$H49*EF!$H67)*NtoN2O*kgtoGg,IF('Net zero activities &amp; levers'!$C$12="MS",('Net zero Activity data'!BG18*EF!$H49*EF!$H67)*NtoN2O*kgtoGg,"ERROR")))</f>
        <v>3.773673871580295E-2</v>
      </c>
      <c r="AO961" s="93">
        <f>IF('Net zero activities &amp; levers'!$C$12="Off",('Activity data'!BH18*EF!$H49*EF!$H67)*NtoN2O*kgtoGg,IF('Net zero activities &amp; levers'!$C$12="PB",('Activity data'!BH18*EF!$H49*EF!$H67)*NtoN2O*kgtoGg,IF('Net zero activities &amp; levers'!$C$12="MS",('Net zero Activity data'!BH18*EF!$H49*EF!$H67)*NtoN2O*kgtoGg,"ERROR")))</f>
        <v>3.837159728814684E-2</v>
      </c>
      <c r="AP961" s="93">
        <f>IF('Net zero activities &amp; levers'!$C$12="Off",('Activity data'!BI18*EF!$H49*EF!$H67)*NtoN2O*kgtoGg,IF('Net zero activities &amp; levers'!$C$12="PB",('Activity data'!BI18*EF!$H49*EF!$H67)*NtoN2O*kgtoGg,IF('Net zero activities &amp; levers'!$C$12="MS",('Net zero Activity data'!BI18*EF!$H49*EF!$H67)*NtoN2O*kgtoGg,"ERROR")))</f>
        <v>3.9012698644965753E-2</v>
      </c>
      <c r="AQ961" s="93">
        <f>IF('Net zero activities &amp; levers'!$C$12="Off",('Activity data'!BJ18*EF!$H49*EF!$H67)*NtoN2O*kgtoGg,IF('Net zero activities &amp; levers'!$C$12="PB",('Activity data'!BJ18*EF!$H49*EF!$H67)*NtoN2O*kgtoGg,IF('Net zero activities &amp; levers'!$C$12="MS",('Net zero Activity data'!BJ18*EF!$H49*EF!$H67)*NtoN2O*kgtoGg,"ERROR")))</f>
        <v>3.9660192975440933E-2</v>
      </c>
      <c r="AR961" s="93">
        <f>IF('Net zero activities &amp; levers'!$C$12="Off",('Activity data'!BK18*EF!$H49*EF!$H67)*NtoN2O*kgtoGg,IF('Net zero activities &amp; levers'!$C$12="PB",('Activity data'!BK18*EF!$H49*EF!$H67)*NtoN2O*kgtoGg,IF('Net zero activities &amp; levers'!$C$12="MS",('Net zero Activity data'!BK18*EF!$H49*EF!$H67)*NtoN2O*kgtoGg,"ERROR")))</f>
        <v>4.0319729321820701E-2</v>
      </c>
      <c r="AS961" s="93">
        <f>IF('Net zero activities &amp; levers'!$C$12="Off",('Activity data'!BL18*EF!$H49*EF!$H67)*NtoN2O*kgtoGg,IF('Net zero activities &amp; levers'!$C$12="PB",('Activity data'!BL18*EF!$H49*EF!$H67)*NtoN2O*kgtoGg,IF('Net zero activities &amp; levers'!$C$12="MS",('Net zero Activity data'!BL18*EF!$H49*EF!$H67)*NtoN2O*kgtoGg,"ERROR")))</f>
        <v>4.0958612107718124E-2</v>
      </c>
      <c r="AT961" s="93">
        <f>IF('Net zero activities &amp; levers'!$C$12="Off",('Activity data'!BM18*EF!$H49*EF!$H67)*NtoN2O*kgtoGg,IF('Net zero activities &amp; levers'!$C$12="PB",('Activity data'!BM18*EF!$H49*EF!$H67)*NtoN2O*kgtoGg,IF('Net zero activities &amp; levers'!$C$12="MS",('Net zero Activity data'!BM18*EF!$H49*EF!$H67)*NtoN2O*kgtoGg,"ERROR")))</f>
        <v>4.0536426732738551E-2</v>
      </c>
      <c r="AU961" s="93">
        <f>IF('Net zero activities &amp; levers'!$C$12="Off",('Activity data'!BN18*EF!$H49*EF!$H67)*NtoN2O*kgtoGg,IF('Net zero activities &amp; levers'!$C$12="PB",('Activity data'!BN18*EF!$H49*EF!$H67)*NtoN2O*kgtoGg,IF('Net zero activities &amp; levers'!$C$12="MS",('Net zero Activity data'!BN18*EF!$H49*EF!$H67)*NtoN2O*kgtoGg,"ERROR")))</f>
        <v>3.9958777328984299E-2</v>
      </c>
      <c r="AV961" s="93">
        <f>IF('Net zero activities &amp; levers'!$C$12="Off",('Activity data'!BO18*EF!$H49*EF!$H67)*NtoN2O*kgtoGg,IF('Net zero activities &amp; levers'!$C$12="PB",('Activity data'!BO18*EF!$H49*EF!$H67)*NtoN2O*kgtoGg,IF('Net zero activities &amp; levers'!$C$12="MS",('Net zero Activity data'!BO18*EF!$H49*EF!$H67)*NtoN2O*kgtoGg,"ERROR")))</f>
        <v>3.943043549142998E-2</v>
      </c>
      <c r="AW961" s="93">
        <f>IF('Net zero activities &amp; levers'!$C$12="Off",('Activity data'!BP18*EF!$H49*EF!$H67)*NtoN2O*kgtoGg,IF('Net zero activities &amp; levers'!$C$12="PB",('Activity data'!BP18*EF!$H49*EF!$H67)*NtoN2O*kgtoGg,IF('Net zero activities &amp; levers'!$C$12="MS",('Net zero Activity data'!BP18*EF!$H49*EF!$H67)*NtoN2O*kgtoGg,"ERROR")))</f>
        <v>3.8859454812358696E-2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0.36780418290966244</v>
      </c>
      <c r="V962" s="93">
        <f>IF('Net zero activities &amp; levers'!$C$12="Off",('Activity data'!AO19*EF!$H50*EF!$H68)*NtoN2O*kgtoGg,IF('Net zero activities &amp; levers'!$C$12="PB",('Activity data'!AO19*EF!$H50*EF!$H68)*NtoN2O*kgtoGg,IF('Net zero activities &amp; levers'!$C$12="MS",('Net zero Activity data'!AO19*EF!$H50*EF!$H68)*NtoN2O*kgtoGg,"ERROR")))</f>
        <v>0.3714234316035242</v>
      </c>
      <c r="W962" s="93">
        <f>IF('Net zero activities &amp; levers'!$C$12="Off",('Activity data'!AP19*EF!$H50*EF!$H68)*NtoN2O*kgtoGg,IF('Net zero activities &amp; levers'!$C$12="PB",('Activity data'!AP19*EF!$H50*EF!$H68)*NtoN2O*kgtoGg,IF('Net zero activities &amp; levers'!$C$12="MS",('Net zero Activity data'!AP19*EF!$H50*EF!$H68)*NtoN2O*kgtoGg,"ERROR")))</f>
        <v>0.37546920829626063</v>
      </c>
      <c r="X962" s="93">
        <f>IF('Net zero activities &amp; levers'!$C$12="Off",('Activity data'!AQ19*EF!$H50*EF!$H68)*NtoN2O*kgtoGg,IF('Net zero activities &amp; levers'!$C$12="PB",('Activity data'!AQ19*EF!$H50*EF!$H68)*NtoN2O*kgtoGg,IF('Net zero activities &amp; levers'!$C$12="MS",('Net zero Activity data'!AQ19*EF!$H50*EF!$H68)*NtoN2O*kgtoGg,"ERROR")))</f>
        <v>0.38018812574377231</v>
      </c>
      <c r="Y962" s="93">
        <f>IF('Net zero activities &amp; levers'!$C$12="Off",('Activity data'!AR19*EF!$H50*EF!$H68)*NtoN2O*kgtoGg,IF('Net zero activities &amp; levers'!$C$12="PB",('Activity data'!AR19*EF!$H50*EF!$H68)*NtoN2O*kgtoGg,IF('Net zero activities &amp; levers'!$C$12="MS",('Net zero Activity data'!AR19*EF!$H50*EF!$H68)*NtoN2O*kgtoGg,"ERROR")))</f>
        <v>0.38504178818437407</v>
      </c>
      <c r="Z962" s="93">
        <f>IF('Net zero activities &amp; levers'!$C$12="Off",('Activity data'!AS19*EF!$H50*EF!$H68)*NtoN2O*kgtoGg,IF('Net zero activities &amp; levers'!$C$12="PB",('Activity data'!AS19*EF!$H50*EF!$H68)*NtoN2O*kgtoGg,IF('Net zero activities &amp; levers'!$C$12="MS",('Net zero Activity data'!AS19*EF!$H50*EF!$H68)*NtoN2O*kgtoGg,"ERROR")))</f>
        <v>0.39044882164388489</v>
      </c>
      <c r="AA962" s="93">
        <f>IF('Net zero activities &amp; levers'!$C$12="Off",('Activity data'!AT19*EF!$H50*EF!$H68)*NtoN2O*kgtoGg,IF('Net zero activities &amp; levers'!$C$12="PB",('Activity data'!AT19*EF!$H50*EF!$H68)*NtoN2O*kgtoGg,IF('Net zero activities &amp; levers'!$C$12="MS",('Net zero Activity data'!AT19*EF!$H50*EF!$H68)*NtoN2O*kgtoGg,"ERROR")))</f>
        <v>0.39589622321715578</v>
      </c>
      <c r="AB962" s="93">
        <f>IF('Net zero activities &amp; levers'!$C$12="Off",('Activity data'!AU19*EF!$H50*EF!$H68)*NtoN2O*kgtoGg,IF('Net zero activities &amp; levers'!$C$12="PB",('Activity data'!AU19*EF!$H50*EF!$H68)*NtoN2O*kgtoGg,IF('Net zero activities &amp; levers'!$C$12="MS",('Net zero Activity data'!AU19*EF!$H50*EF!$H68)*NtoN2O*kgtoGg,"ERROR")))</f>
        <v>0.40178289794696498</v>
      </c>
      <c r="AC962" s="93">
        <f>IF('Net zero activities &amp; levers'!$C$12="Off",('Activity data'!AV19*EF!$H50*EF!$H68)*NtoN2O*kgtoGg,IF('Net zero activities &amp; levers'!$C$12="PB",('Activity data'!AV19*EF!$H50*EF!$H68)*NtoN2O*kgtoGg,IF('Net zero activities &amp; levers'!$C$12="MS",('Net zero Activity data'!AV19*EF!$H50*EF!$H68)*NtoN2O*kgtoGg,"ERROR")))</f>
        <v>0.40772681555933066</v>
      </c>
      <c r="AD962" s="93">
        <f>IF('Net zero activities &amp; levers'!$C$12="Off",('Activity data'!AW19*EF!$H50*EF!$H68)*NtoN2O*kgtoGg,IF('Net zero activities &amp; levers'!$C$12="PB",('Activity data'!AW19*EF!$H50*EF!$H68)*NtoN2O*kgtoGg,IF('Net zero activities &amp; levers'!$C$12="MS",('Net zero Activity data'!AW19*EF!$H50*EF!$H68)*NtoN2O*kgtoGg,"ERROR")))</f>
        <v>0.4183327086394717</v>
      </c>
      <c r="AE962" s="93">
        <f>IF('Net zero activities &amp; levers'!$C$12="Off",('Activity data'!AX19*EF!$H50*EF!$H68)*NtoN2O*kgtoGg,IF('Net zero activities &amp; levers'!$C$12="PB",('Activity data'!AX19*EF!$H50*EF!$H68)*NtoN2O*kgtoGg,IF('Net zero activities &amp; levers'!$C$12="MS",('Net zero Activity data'!AX19*EF!$H50*EF!$H68)*NtoN2O*kgtoGg,"ERROR")))</f>
        <v>0.42886451256367109</v>
      </c>
      <c r="AF962" s="93">
        <f>IF('Net zero activities &amp; levers'!$C$12="Off",('Activity data'!AY19*EF!$H50*EF!$H68)*NtoN2O*kgtoGg,IF('Net zero activities &amp; levers'!$C$12="PB",('Activity data'!AY19*EF!$H50*EF!$H68)*NtoN2O*kgtoGg,IF('Net zero activities &amp; levers'!$C$12="MS",('Net zero Activity data'!AY19*EF!$H50*EF!$H68)*NtoN2O*kgtoGg,"ERROR")))</f>
        <v>0.43998844562173473</v>
      </c>
      <c r="AG962" s="93">
        <f>IF('Net zero activities &amp; levers'!$C$12="Off",('Activity data'!AZ19*EF!$H50*EF!$H68)*NtoN2O*kgtoGg,IF('Net zero activities &amp; levers'!$C$12="PB",('Activity data'!AZ19*EF!$H50*EF!$H68)*NtoN2O*kgtoGg,IF('Net zero activities &amp; levers'!$C$12="MS",('Net zero Activity data'!AZ19*EF!$H50*EF!$H68)*NtoN2O*kgtoGg,"ERROR")))</f>
        <v>0.45253737301201774</v>
      </c>
      <c r="AH962" s="93">
        <f>IF('Net zero activities &amp; levers'!$C$12="Off",('Activity data'!BA19*EF!$H50*EF!$H68)*NtoN2O*kgtoGg,IF('Net zero activities &amp; levers'!$C$12="PB",('Activity data'!BA19*EF!$H50*EF!$H68)*NtoN2O*kgtoGg,IF('Net zero activities &amp; levers'!$C$12="MS",('Net zero Activity data'!BA19*EF!$H50*EF!$H68)*NtoN2O*kgtoGg,"ERROR")))</f>
        <v>0.46475379787946464</v>
      </c>
      <c r="AI962" s="93">
        <f>IF('Net zero activities &amp; levers'!$C$12="Off",('Activity data'!BB19*EF!$H50*EF!$H68)*NtoN2O*kgtoGg,IF('Net zero activities &amp; levers'!$C$12="PB",('Activity data'!BB19*EF!$H50*EF!$H68)*NtoN2O*kgtoGg,IF('Net zero activities &amp; levers'!$C$12="MS",('Net zero Activity data'!BB19*EF!$H50*EF!$H68)*NtoN2O*kgtoGg,"ERROR")))</f>
        <v>0.47751418311170685</v>
      </c>
      <c r="AJ962" s="93">
        <f>IF('Net zero activities &amp; levers'!$C$12="Off",('Activity data'!BC19*EF!$H50*EF!$H68)*NtoN2O*kgtoGg,IF('Net zero activities &amp; levers'!$C$12="PB",('Activity data'!BC19*EF!$H50*EF!$H68)*NtoN2O*kgtoGg,IF('Net zero activities &amp; levers'!$C$12="MS",('Net zero Activity data'!BC19*EF!$H50*EF!$H68)*NtoN2O*kgtoGg,"ERROR")))</f>
        <v>0.49126087159164322</v>
      </c>
      <c r="AK962" s="93">
        <f>IF('Net zero activities &amp; levers'!$C$12="Off",('Activity data'!BD19*EF!$H50*EF!$H68)*NtoN2O*kgtoGg,IF('Net zero activities &amp; levers'!$C$12="PB",('Activity data'!BD19*EF!$H50*EF!$H68)*NtoN2O*kgtoGg,IF('Net zero activities &amp; levers'!$C$12="MS",('Net zero Activity data'!BD19*EF!$H50*EF!$H68)*NtoN2O*kgtoGg,"ERROR")))</f>
        <v>0.50438474055677307</v>
      </c>
      <c r="AL962" s="93">
        <f>IF('Net zero activities &amp; levers'!$C$12="Off",('Activity data'!BE19*EF!$H50*EF!$H68)*NtoN2O*kgtoGg,IF('Net zero activities &amp; levers'!$C$12="PB",('Activity data'!BE19*EF!$H50*EF!$H68)*NtoN2O*kgtoGg,IF('Net zero activities &amp; levers'!$C$12="MS",('Net zero Activity data'!BE19*EF!$H50*EF!$H68)*NtoN2O*kgtoGg,"ERROR")))</f>
        <v>0.51769580674814197</v>
      </c>
      <c r="AM962" s="93">
        <f>IF('Net zero activities &amp; levers'!$C$12="Off",('Activity data'!BF19*EF!$H50*EF!$H68)*NtoN2O*kgtoGg,IF('Net zero activities &amp; levers'!$C$12="PB",('Activity data'!BF19*EF!$H50*EF!$H68)*NtoN2O*kgtoGg,IF('Net zero activities &amp; levers'!$C$12="MS",('Net zero Activity data'!BF19*EF!$H50*EF!$H68)*NtoN2O*kgtoGg,"ERROR")))</f>
        <v>0.53119835838978235</v>
      </c>
      <c r="AN962" s="93">
        <f>IF('Net zero activities &amp; levers'!$C$12="Off",('Activity data'!BG19*EF!$H50*EF!$H68)*NtoN2O*kgtoGg,IF('Net zero activities &amp; levers'!$C$12="PB",('Activity data'!BG19*EF!$H50*EF!$H68)*NtoN2O*kgtoGg,IF('Net zero activities &amp; levers'!$C$12="MS",('Net zero Activity data'!BG19*EF!$H50*EF!$H68)*NtoN2O*kgtoGg,"ERROR")))</f>
        <v>0.54519652797518725</v>
      </c>
      <c r="AO962" s="93">
        <f>IF('Net zero activities &amp; levers'!$C$12="Off",('Activity data'!BH19*EF!$H50*EF!$H68)*NtoN2O*kgtoGg,IF('Net zero activities &amp; levers'!$C$12="PB",('Activity data'!BH19*EF!$H50*EF!$H68)*NtoN2O*kgtoGg,IF('Net zero activities &amp; levers'!$C$12="MS",('Net zero Activity data'!BH19*EF!$H50*EF!$H68)*NtoN2O*kgtoGg,"ERROR")))</f>
        <v>0.55871614472799591</v>
      </c>
      <c r="AP962" s="93">
        <f>IF('Net zero activities &amp; levers'!$C$12="Off",('Activity data'!BI19*EF!$H50*EF!$H68)*NtoN2O*kgtoGg,IF('Net zero activities &amp; levers'!$C$12="PB",('Activity data'!BI19*EF!$H50*EF!$H68)*NtoN2O*kgtoGg,IF('Net zero activities &amp; levers'!$C$12="MS",('Net zero Activity data'!BI19*EF!$H50*EF!$H68)*NtoN2O*kgtoGg,"ERROR")))</f>
        <v>0.57261412488817054</v>
      </c>
      <c r="AQ962" s="93">
        <f>IF('Net zero activities &amp; levers'!$C$12="Off",('Activity data'!BJ19*EF!$H50*EF!$H68)*NtoN2O*kgtoGg,IF('Net zero activities &amp; levers'!$C$12="PB",('Activity data'!BJ19*EF!$H50*EF!$H68)*NtoN2O*kgtoGg,IF('Net zero activities &amp; levers'!$C$12="MS",('Net zero Activity data'!BJ19*EF!$H50*EF!$H68)*NtoN2O*kgtoGg,"ERROR")))</f>
        <v>0.5869039367406349</v>
      </c>
      <c r="AR962" s="93">
        <f>IF('Net zero activities &amp; levers'!$C$12="Off",('Activity data'!BK19*EF!$H50*EF!$H68)*NtoN2O*kgtoGg,IF('Net zero activities &amp; levers'!$C$12="PB",('Activity data'!BK19*EF!$H50*EF!$H68)*NtoN2O*kgtoGg,IF('Net zero activities &amp; levers'!$C$12="MS",('Net zero Activity data'!BK19*EF!$H50*EF!$H68)*NtoN2O*kgtoGg,"ERROR")))</f>
        <v>0.60165257008208883</v>
      </c>
      <c r="AS962" s="93">
        <f>IF('Net zero activities &amp; levers'!$C$12="Off",('Activity data'!BL19*EF!$H50*EF!$H68)*NtoN2O*kgtoGg,IF('Net zero activities &amp; levers'!$C$12="PB",('Activity data'!BL19*EF!$H50*EF!$H68)*NtoN2O*kgtoGg,IF('Net zero activities &amp; levers'!$C$12="MS",('Net zero Activity data'!BL19*EF!$H50*EF!$H68)*NtoN2O*kgtoGg,"ERROR")))</f>
        <v>0.61630146676000175</v>
      </c>
      <c r="AT962" s="93">
        <f>IF('Net zero activities &amp; levers'!$C$12="Off",('Activity data'!BM19*EF!$H50*EF!$H68)*NtoN2O*kgtoGg,IF('Net zero activities &amp; levers'!$C$12="PB",('Activity data'!BM19*EF!$H50*EF!$H68)*NtoN2O*kgtoGg,IF('Net zero activities &amp; levers'!$C$12="MS",('Net zero Activity data'!BM19*EF!$H50*EF!$H68)*NtoN2O*kgtoGg,"ERROR")))</f>
        <v>0.62070553747699242</v>
      </c>
      <c r="AU962" s="93">
        <f>IF('Net zero activities &amp; levers'!$C$12="Off",('Activity data'!BN19*EF!$H50*EF!$H68)*NtoN2O*kgtoGg,IF('Net zero activities &amp; levers'!$C$12="PB",('Activity data'!BN19*EF!$H50*EF!$H68)*NtoN2O*kgtoGg,IF('Net zero activities &amp; levers'!$C$12="MS",('Net zero Activity data'!BN19*EF!$H50*EF!$H68)*NtoN2O*kgtoGg,"ERROR")))</f>
        <v>0.62350249802544178</v>
      </c>
      <c r="AV962" s="93">
        <f>IF('Net zero activities &amp; levers'!$C$12="Off",('Activity data'!BO19*EF!$H50*EF!$H68)*NtoN2O*kgtoGg,IF('Net zero activities &amp; levers'!$C$12="PB",('Activity data'!BO19*EF!$H50*EF!$H68)*NtoN2O*kgtoGg,IF('Net zero activities &amp; levers'!$C$12="MS",('Net zero Activity data'!BO19*EF!$H50*EF!$H68)*NtoN2O*kgtoGg,"ERROR")))</f>
        <v>0.62672765733342273</v>
      </c>
      <c r="AW962" s="93">
        <f>IF('Net zero activities &amp; levers'!$C$12="Off",('Activity data'!BP19*EF!$H50*EF!$H68)*NtoN2O*kgtoGg,IF('Net zero activities &amp; levers'!$C$12="PB",('Activity data'!BP19*EF!$H50*EF!$H68)*NtoN2O*kgtoGg,IF('Net zero activities &amp; levers'!$C$12="MS",('Net zero Activity data'!BP19*EF!$H50*EF!$H68)*NtoN2O*kgtoGg,"ERROR")))</f>
        <v>0.62943793912886614</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1.5747123914012153</v>
      </c>
      <c r="V963" s="93">
        <f>IF('Net zero activities &amp; levers'!$C$12="Off",('Activity data'!AO20*EF!$H51*EF!$H69)*NtoN2O*kgtoGg,IF('Net zero activities &amp; levers'!$C$12="PB",('Activity data'!AO20*EF!$H51*EF!$H69)*NtoN2O*kgtoGg,IF('Net zero activities &amp; levers'!$C$12="MS",('Net zero Activity data'!AO20*EF!$H51*EF!$H69)*NtoN2O*kgtoGg,"ERROR")))</f>
        <v>1.5681887014284537</v>
      </c>
      <c r="W963" s="93">
        <f>IF('Net zero activities &amp; levers'!$C$12="Off",('Activity data'!AP20*EF!$H51*EF!$H69)*NtoN2O*kgtoGg,IF('Net zero activities &amp; levers'!$C$12="PB",('Activity data'!AP20*EF!$H51*EF!$H69)*NtoN2O*kgtoGg,IF('Net zero activities &amp; levers'!$C$12="MS",('Net zero Activity data'!AP20*EF!$H51*EF!$H69)*NtoN2O*kgtoGg,"ERROR")))</f>
        <v>1.5667841618374447</v>
      </c>
      <c r="X963" s="93">
        <f>IF('Net zero activities &amp; levers'!$C$12="Off",('Activity data'!AQ20*EF!$H51*EF!$H69)*NtoN2O*kgtoGg,IF('Net zero activities &amp; levers'!$C$12="PB",('Activity data'!AQ20*EF!$H51*EF!$H69)*NtoN2O*kgtoGg,IF('Net zero activities &amp; levers'!$C$12="MS",('Net zero Activity data'!AQ20*EF!$H51*EF!$H69)*NtoN2O*kgtoGg,"ERROR")))</f>
        <v>1.573284324203015</v>
      </c>
      <c r="Y963" s="93">
        <f>IF('Net zero activities &amp; levers'!$C$12="Off",('Activity data'!AR20*EF!$H51*EF!$H69)*NtoN2O*kgtoGg,IF('Net zero activities &amp; levers'!$C$12="PB",('Activity data'!AR20*EF!$H51*EF!$H69)*NtoN2O*kgtoGg,IF('Net zero activities &amp; levers'!$C$12="MS",('Net zero Activity data'!AR20*EF!$H51*EF!$H69)*NtoN2O*kgtoGg,"ERROR")))</f>
        <v>1.5864039702513664</v>
      </c>
      <c r="Z963" s="93">
        <f>IF('Net zero activities &amp; levers'!$C$12="Off",('Activity data'!AS20*EF!$H51*EF!$H69)*NtoN2O*kgtoGg,IF('Net zero activities &amp; levers'!$C$12="PB",('Activity data'!AS20*EF!$H51*EF!$H69)*NtoN2O*kgtoGg,IF('Net zero activities &amp; levers'!$C$12="MS",('Net zero Activity data'!AS20*EF!$H51*EF!$H69)*NtoN2O*kgtoGg,"ERROR")))</f>
        <v>1.6057346145957432</v>
      </c>
      <c r="AA963" s="93">
        <f>IF('Net zero activities &amp; levers'!$C$12="Off",('Activity data'!AT20*EF!$H51*EF!$H69)*NtoN2O*kgtoGg,IF('Net zero activities &amp; levers'!$C$12="PB",('Activity data'!AT20*EF!$H51*EF!$H69)*NtoN2O*kgtoGg,IF('Net zero activities &amp; levers'!$C$12="MS",('Net zero Activity data'!AT20*EF!$H51*EF!$H69)*NtoN2O*kgtoGg,"ERROR")))</f>
        <v>1.6251467618562128</v>
      </c>
      <c r="AB963" s="93">
        <f>IF('Net zero activities &amp; levers'!$C$12="Off",('Activity data'!AU20*EF!$H51*EF!$H69)*NtoN2O*kgtoGg,IF('Net zero activities &amp; levers'!$C$12="PB",('Activity data'!AU20*EF!$H51*EF!$H69)*NtoN2O*kgtoGg,IF('Net zero activities &amp; levers'!$C$12="MS",('Net zero Activity data'!AU20*EF!$H51*EF!$H69)*NtoN2O*kgtoGg,"ERROR")))</f>
        <v>1.6492402013019869</v>
      </c>
      <c r="AC963" s="93">
        <f>IF('Net zero activities &amp; levers'!$C$12="Off",('Activity data'!AV20*EF!$H51*EF!$H69)*NtoN2O*kgtoGg,IF('Net zero activities &amp; levers'!$C$12="PB",('Activity data'!AV20*EF!$H51*EF!$H69)*NtoN2O*kgtoGg,IF('Net zero activities &amp; levers'!$C$12="MS",('Net zero Activity data'!AV20*EF!$H51*EF!$H69)*NtoN2O*kgtoGg,"ERROR")))</f>
        <v>1.6735218799838179</v>
      </c>
      <c r="AD963" s="93">
        <f>IF('Net zero activities &amp; levers'!$C$12="Off",('Activity data'!AW20*EF!$H51*EF!$H69)*NtoN2O*kgtoGg,IF('Net zero activities &amp; levers'!$C$12="PB",('Activity data'!AW20*EF!$H51*EF!$H69)*NtoN2O*kgtoGg,IF('Net zero activities &amp; levers'!$C$12="MS",('Net zero Activity data'!AW20*EF!$H51*EF!$H69)*NtoN2O*kgtoGg,"ERROR")))</f>
        <v>1.7546256181472317</v>
      </c>
      <c r="AE963" s="93">
        <f>IF('Net zero activities &amp; levers'!$C$12="Off",('Activity data'!AX20*EF!$H51*EF!$H69)*NtoN2O*kgtoGg,IF('Net zero activities &amp; levers'!$C$12="PB",('Activity data'!AX20*EF!$H51*EF!$H69)*NtoN2O*kgtoGg,IF('Net zero activities &amp; levers'!$C$12="MS",('Net zero Activity data'!AX20*EF!$H51*EF!$H69)*NtoN2O*kgtoGg,"ERROR")))</f>
        <v>1.8336865864045497</v>
      </c>
      <c r="AF963" s="93">
        <f>IF('Net zero activities &amp; levers'!$C$12="Off",('Activity data'!AY20*EF!$H51*EF!$H69)*NtoN2O*kgtoGg,IF('Net zero activities &amp; levers'!$C$12="PB",('Activity data'!AY20*EF!$H51*EF!$H69)*NtoN2O*kgtoGg,IF('Net zero activities &amp; levers'!$C$12="MS",('Net zero Activity data'!AY20*EF!$H51*EF!$H69)*NtoN2O*kgtoGg,"ERROR")))</f>
        <v>1.918240147256417</v>
      </c>
      <c r="AG963" s="93">
        <f>IF('Net zero activities &amp; levers'!$C$12="Off",('Activity data'!AZ20*EF!$H51*EF!$H69)*NtoN2O*kgtoGg,IF('Net zero activities &amp; levers'!$C$12="PB",('Activity data'!AZ20*EF!$H51*EF!$H69)*NtoN2O*kgtoGg,IF('Net zero activities &amp; levers'!$C$12="MS",('Net zero Activity data'!AZ20*EF!$H51*EF!$H69)*NtoN2O*kgtoGg,"ERROR")))</f>
        <v>2.0174720498760612</v>
      </c>
      <c r="AH963" s="93">
        <f>IF('Net zero activities &amp; levers'!$C$12="Off",('Activity data'!BA20*EF!$H51*EF!$H69)*NtoN2O*kgtoGg,IF('Net zero activities &amp; levers'!$C$12="PB",('Activity data'!BA20*EF!$H51*EF!$H69)*NtoN2O*kgtoGg,IF('Net zero activities &amp; levers'!$C$12="MS",('Net zero Activity data'!BA20*EF!$H51*EF!$H69)*NtoN2O*kgtoGg,"ERROR")))</f>
        <v>2.1116370357227456</v>
      </c>
      <c r="AI963" s="93">
        <f>IF('Net zero activities &amp; levers'!$C$12="Off",('Activity data'!BB20*EF!$H51*EF!$H69)*NtoN2O*kgtoGg,IF('Net zero activities &amp; levers'!$C$12="PB",('Activity data'!BB20*EF!$H51*EF!$H69)*NtoN2O*kgtoGg,IF('Net zero activities &amp; levers'!$C$12="MS",('Net zero Activity data'!BB20*EF!$H51*EF!$H69)*NtoN2O*kgtoGg,"ERROR")))</f>
        <v>2.2144237158788571</v>
      </c>
      <c r="AJ963" s="93">
        <f>IF('Net zero activities &amp; levers'!$C$12="Off",('Activity data'!BC20*EF!$H51*EF!$H69)*NtoN2O*kgtoGg,IF('Net zero activities &amp; levers'!$C$12="PB",('Activity data'!BC20*EF!$H51*EF!$H69)*NtoN2O*kgtoGg,IF('Net zero activities &amp; levers'!$C$12="MS",('Net zero Activity data'!BC20*EF!$H51*EF!$H69)*NtoN2O*kgtoGg,"ERROR")))</f>
        <v>2.3266717998749207</v>
      </c>
      <c r="AK963" s="93">
        <f>IF('Net zero activities &amp; levers'!$C$12="Off",('Activity data'!BD20*EF!$H51*EF!$H69)*NtoN2O*kgtoGg,IF('Net zero activities &amp; levers'!$C$12="PB",('Activity data'!BD20*EF!$H51*EF!$H69)*NtoN2O*kgtoGg,IF('Net zero activities &amp; levers'!$C$12="MS",('Net zero Activity data'!BD20*EF!$H51*EF!$H69)*NtoN2O*kgtoGg,"ERROR")))</f>
        <v>2.4307382695623536</v>
      </c>
      <c r="AL963" s="93">
        <f>IF('Net zero activities &amp; levers'!$C$12="Off",('Activity data'!BE20*EF!$H51*EF!$H69)*NtoN2O*kgtoGg,IF('Net zero activities &amp; levers'!$C$12="PB",('Activity data'!BE20*EF!$H51*EF!$H69)*NtoN2O*kgtoGg,IF('Net zero activities &amp; levers'!$C$12="MS",('Net zero Activity data'!BE20*EF!$H51*EF!$H69)*NtoN2O*kgtoGg,"ERROR")))</f>
        <v>2.5355359040186483</v>
      </c>
      <c r="AM963" s="93">
        <f>IF('Net zero activities &amp; levers'!$C$12="Off",('Activity data'!BF20*EF!$H51*EF!$H69)*NtoN2O*kgtoGg,IF('Net zero activities &amp; levers'!$C$12="PB",('Activity data'!BF20*EF!$H51*EF!$H69)*NtoN2O*kgtoGg,IF('Net zero activities &amp; levers'!$C$12="MS",('Net zero Activity data'!BF20*EF!$H51*EF!$H69)*NtoN2O*kgtoGg,"ERROR")))</f>
        <v>2.6411109869624947</v>
      </c>
      <c r="AN963" s="93">
        <f>IF('Net zero activities &amp; levers'!$C$12="Off",('Activity data'!BG20*EF!$H51*EF!$H69)*NtoN2O*kgtoGg,IF('Net zero activities &amp; levers'!$C$12="PB",('Activity data'!BG20*EF!$H51*EF!$H69)*NtoN2O*kgtoGg,IF('Net zero activities &amp; levers'!$C$12="MS",('Net zero Activity data'!BG20*EF!$H51*EF!$H69)*NtoN2O*kgtoGg,"ERROR")))</f>
        <v>2.7543227567882886</v>
      </c>
      <c r="AO963" s="93">
        <f>IF('Net zero activities &amp; levers'!$C$12="Off",('Activity data'!BH20*EF!$H51*EF!$H69)*NtoN2O*kgtoGg,IF('Net zero activities &amp; levers'!$C$12="PB",('Activity data'!BH20*EF!$H51*EF!$H69)*NtoN2O*kgtoGg,IF('Net zero activities &amp; levers'!$C$12="MS",('Net zero Activity data'!BH20*EF!$H51*EF!$H69)*NtoN2O*kgtoGg,"ERROR")))</f>
        <v>2.8611734679045404</v>
      </c>
      <c r="AP963" s="93">
        <f>IF('Net zero activities &amp; levers'!$C$12="Off",('Activity data'!BI20*EF!$H51*EF!$H69)*NtoN2O*kgtoGg,IF('Net zero activities &amp; levers'!$C$12="PB",('Activity data'!BI20*EF!$H51*EF!$H69)*NtoN2O*kgtoGg,IF('Net zero activities &amp; levers'!$C$12="MS",('Net zero Activity data'!BI20*EF!$H51*EF!$H69)*NtoN2O*kgtoGg,"ERROR")))</f>
        <v>2.970819997861887</v>
      </c>
      <c r="AQ963" s="93">
        <f>IF('Net zero activities &amp; levers'!$C$12="Off",('Activity data'!BJ20*EF!$H51*EF!$H69)*NtoN2O*kgtoGg,IF('Net zero activities &amp; levers'!$C$12="PB",('Activity data'!BJ20*EF!$H51*EF!$H69)*NtoN2O*kgtoGg,IF('Net zero activities &amp; levers'!$C$12="MS",('Net zero Activity data'!BJ20*EF!$H51*EF!$H69)*NtoN2O*kgtoGg,"ERROR")))</f>
        <v>3.0833673392377019</v>
      </c>
      <c r="AR963" s="93">
        <f>IF('Net zero activities &amp; levers'!$C$12="Off",('Activity data'!BK20*EF!$H51*EF!$H69)*NtoN2O*kgtoGg,IF('Net zero activities &amp; levers'!$C$12="PB",('Activity data'!BK20*EF!$H51*EF!$H69)*NtoN2O*kgtoGg,IF('Net zero activities &amp; levers'!$C$12="MS",('Net zero Activity data'!BK20*EF!$H51*EF!$H69)*NtoN2O*kgtoGg,"ERROR")))</f>
        <v>3.1994763215129036</v>
      </c>
      <c r="AS963" s="93">
        <f>IF('Net zero activities &amp; levers'!$C$12="Off",('Activity data'!BL20*EF!$H51*EF!$H69)*NtoN2O*kgtoGg,IF('Net zero activities &amp; levers'!$C$12="PB",('Activity data'!BL20*EF!$H51*EF!$H69)*NtoN2O*kgtoGg,IF('Net zero activities &amp; levers'!$C$12="MS",('Net zero Activity data'!BL20*EF!$H51*EF!$H69)*NtoN2O*kgtoGg,"ERROR")))</f>
        <v>3.3169218177603947</v>
      </c>
      <c r="AT963" s="93">
        <f>IF('Net zero activities &amp; levers'!$C$12="Off",('Activity data'!BM20*EF!$H51*EF!$H69)*NtoN2O*kgtoGg,IF('Net zero activities &amp; levers'!$C$12="PB",('Activity data'!BM20*EF!$H51*EF!$H69)*NtoN2O*kgtoGg,IF('Net zero activities &amp; levers'!$C$12="MS",('Net zero Activity data'!BM20*EF!$H51*EF!$H69)*NtoN2O*kgtoGg,"ERROR")))</f>
        <v>3.3275624519833906</v>
      </c>
      <c r="AU963" s="93">
        <f>IF('Net zero activities &amp; levers'!$C$12="Off",('Activity data'!BN20*EF!$H51*EF!$H69)*NtoN2O*kgtoGg,IF('Net zero activities &amp; levers'!$C$12="PB",('Activity data'!BN20*EF!$H51*EF!$H69)*NtoN2O*kgtoGg,IF('Net zero activities &amp; levers'!$C$12="MS",('Net zero Activity data'!BN20*EF!$H51*EF!$H69)*NtoN2O*kgtoGg,"ERROR")))</f>
        <v>3.3216912042453854</v>
      </c>
      <c r="AV963" s="93">
        <f>IF('Net zero activities &amp; levers'!$C$12="Off",('Activity data'!BO20*EF!$H51*EF!$H69)*NtoN2O*kgtoGg,IF('Net zero activities &amp; levers'!$C$12="PB",('Activity data'!BO20*EF!$H51*EF!$H69)*NtoN2O*kgtoGg,IF('Net zero activities &amp; levers'!$C$12="MS",('Net zero Activity data'!BO20*EF!$H51*EF!$H69)*NtoN2O*kgtoGg,"ERROR")))</f>
        <v>3.3203232455460054</v>
      </c>
      <c r="AW963" s="93">
        <f>IF('Net zero activities &amp; levers'!$C$12="Off",('Activity data'!BP20*EF!$H51*EF!$H69)*NtoN2O*kgtoGg,IF('Net zero activities &amp; levers'!$C$12="PB",('Activity data'!BP20*EF!$H51*EF!$H69)*NtoN2O*kgtoGg,IF('Net zero activities &amp; levers'!$C$12="MS",('Net zero Activity data'!BP20*EF!$H51*EF!$H69)*NtoN2O*kgtoGg,"ERROR")))</f>
        <v>3.3138133730724602</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1.5325174287902615E-2</v>
      </c>
      <c r="V964" s="93">
        <f>IF('Net zero activities &amp; levers'!$C$12="Off",('Activity data'!AO21*EF!$H52*EF!$H70)*NtoN2O*kgtoGg,IF('Net zero activities &amp; levers'!$C$12="PB",('Activity data'!AO21*EF!$H52*EF!$H70)*NtoN2O*kgtoGg,IF('Net zero activities &amp; levers'!$C$12="MS",('Net zero Activity data'!AO21*EF!$H52*EF!$H70)*NtoN2O*kgtoGg,"ERROR")))</f>
        <v>1.5475976316813522E-2</v>
      </c>
      <c r="W964" s="93">
        <f>IF('Net zero activities &amp; levers'!$C$12="Off",('Activity data'!AP21*EF!$H52*EF!$H70)*NtoN2O*kgtoGg,IF('Net zero activities &amp; levers'!$C$12="PB",('Activity data'!AP21*EF!$H52*EF!$H70)*NtoN2O*kgtoGg,IF('Net zero activities &amp; levers'!$C$12="MS",('Net zero Activity data'!AP21*EF!$H52*EF!$H70)*NtoN2O*kgtoGg,"ERROR")))</f>
        <v>1.5644550345677539E-2</v>
      </c>
      <c r="X964" s="93">
        <f>IF('Net zero activities &amp; levers'!$C$12="Off",('Activity data'!AQ21*EF!$H52*EF!$H70)*NtoN2O*kgtoGg,IF('Net zero activities &amp; levers'!$C$12="PB",('Activity data'!AQ21*EF!$H52*EF!$H70)*NtoN2O*kgtoGg,IF('Net zero activities &amp; levers'!$C$12="MS",('Net zero Activity data'!AQ21*EF!$H52*EF!$H70)*NtoN2O*kgtoGg,"ERROR")))</f>
        <v>1.584117190599053E-2</v>
      </c>
      <c r="Y964" s="93">
        <f>IF('Net zero activities &amp; levers'!$C$12="Off",('Activity data'!AR21*EF!$H52*EF!$H70)*NtoN2O*kgtoGg,IF('Net zero activities &amp; levers'!$C$12="PB",('Activity data'!AR21*EF!$H52*EF!$H70)*NtoN2O*kgtoGg,IF('Net zero activities &amp; levers'!$C$12="MS",('Net zero Activity data'!AR21*EF!$H52*EF!$H70)*NtoN2O*kgtoGg,"ERROR")))</f>
        <v>1.60434078410156E-2</v>
      </c>
      <c r="Z964" s="93">
        <f>IF('Net zero activities &amp; levers'!$C$12="Off",('Activity data'!AS21*EF!$H52*EF!$H70)*NtoN2O*kgtoGg,IF('Net zero activities &amp; levers'!$C$12="PB",('Activity data'!AS21*EF!$H52*EF!$H70)*NtoN2O*kgtoGg,IF('Net zero activities &amp; levers'!$C$12="MS",('Net zero Activity data'!AS21*EF!$H52*EF!$H70)*NtoN2O*kgtoGg,"ERROR")))</f>
        <v>1.6268700901828553E-2</v>
      </c>
      <c r="AA964" s="93">
        <f>IF('Net zero activities &amp; levers'!$C$12="Off",('Activity data'!AT21*EF!$H52*EF!$H70)*NtoN2O*kgtoGg,IF('Net zero activities &amp; levers'!$C$12="PB",('Activity data'!AT21*EF!$H52*EF!$H70)*NtoN2O*kgtoGg,IF('Net zero activities &amp; levers'!$C$12="MS",('Net zero Activity data'!AT21*EF!$H52*EF!$H70)*NtoN2O*kgtoGg,"ERROR")))</f>
        <v>1.6495675967381506E-2</v>
      </c>
      <c r="AB964" s="93">
        <f>IF('Net zero activities &amp; levers'!$C$12="Off",('Activity data'!AU21*EF!$H52*EF!$H70)*NtoN2O*kgtoGg,IF('Net zero activities &amp; levers'!$C$12="PB",('Activity data'!AU21*EF!$H52*EF!$H70)*NtoN2O*kgtoGg,IF('Net zero activities &amp; levers'!$C$12="MS",('Net zero Activity data'!AU21*EF!$H52*EF!$H70)*NtoN2O*kgtoGg,"ERROR")))</f>
        <v>1.6740954081123558E-2</v>
      </c>
      <c r="AC964" s="93">
        <f>IF('Net zero activities &amp; levers'!$C$12="Off",('Activity data'!AV21*EF!$H52*EF!$H70)*NtoN2O*kgtoGg,IF('Net zero activities &amp; levers'!$C$12="PB",('Activity data'!AV21*EF!$H52*EF!$H70)*NtoN2O*kgtoGg,IF('Net zero activities &amp; levers'!$C$12="MS",('Net zero Activity data'!AV21*EF!$H52*EF!$H70)*NtoN2O*kgtoGg,"ERROR")))</f>
        <v>1.6988617314972129E-2</v>
      </c>
      <c r="AD964" s="93">
        <f>IF('Net zero activities &amp; levers'!$C$12="Off",('Activity data'!AW21*EF!$H52*EF!$H70)*NtoN2O*kgtoGg,IF('Net zero activities &amp; levers'!$C$12="PB",('Activity data'!AW21*EF!$H52*EF!$H70)*NtoN2O*kgtoGg,IF('Net zero activities &amp; levers'!$C$12="MS",('Net zero Activity data'!AW21*EF!$H52*EF!$H70)*NtoN2O*kgtoGg,"ERROR")))</f>
        <v>1.7430529526644669E-2</v>
      </c>
      <c r="AE964" s="93">
        <f>IF('Net zero activities &amp; levers'!$C$12="Off",('Activity data'!AX21*EF!$H52*EF!$H70)*NtoN2O*kgtoGg,IF('Net zero activities &amp; levers'!$C$12="PB",('Activity data'!AX21*EF!$H52*EF!$H70)*NtoN2O*kgtoGg,IF('Net zero activities &amp; levers'!$C$12="MS",('Net zero Activity data'!AX21*EF!$H52*EF!$H70)*NtoN2O*kgtoGg,"ERROR")))</f>
        <v>1.786935469015298E-2</v>
      </c>
      <c r="AF964" s="93">
        <f>IF('Net zero activities &amp; levers'!$C$12="Off",('Activity data'!AY21*EF!$H52*EF!$H70)*NtoN2O*kgtoGg,IF('Net zero activities &amp; levers'!$C$12="PB",('Activity data'!AY21*EF!$H52*EF!$H70)*NtoN2O*kgtoGg,IF('Net zero activities &amp; levers'!$C$12="MS",('Net zero Activity data'!AY21*EF!$H52*EF!$H70)*NtoN2O*kgtoGg,"ERROR")))</f>
        <v>1.8332851900905632E-2</v>
      </c>
      <c r="AG964" s="93">
        <f>IF('Net zero activities &amp; levers'!$C$12="Off",('Activity data'!AZ21*EF!$H52*EF!$H70)*NtoN2O*kgtoGg,IF('Net zero activities &amp; levers'!$C$12="PB",('Activity data'!AZ21*EF!$H52*EF!$H70)*NtoN2O*kgtoGg,IF('Net zero activities &amp; levers'!$C$12="MS",('Net zero Activity data'!AZ21*EF!$H52*EF!$H70)*NtoN2O*kgtoGg,"ERROR")))</f>
        <v>1.8855723875500757E-2</v>
      </c>
      <c r="AH964" s="93">
        <f>IF('Net zero activities &amp; levers'!$C$12="Off",('Activity data'!BA21*EF!$H52*EF!$H70)*NtoN2O*kgtoGg,IF('Net zero activities &amp; levers'!$C$12="PB",('Activity data'!BA21*EF!$H52*EF!$H70)*NtoN2O*kgtoGg,IF('Net zero activities &amp; levers'!$C$12="MS",('Net zero Activity data'!BA21*EF!$H52*EF!$H70)*NtoN2O*kgtoGg,"ERROR")))</f>
        <v>1.9364741578311039E-2</v>
      </c>
      <c r="AI964" s="93">
        <f>IF('Net zero activities &amp; levers'!$C$12="Off",('Activity data'!BB21*EF!$H52*EF!$H70)*NtoN2O*kgtoGg,IF('Net zero activities &amp; levers'!$C$12="PB",('Activity data'!BB21*EF!$H52*EF!$H70)*NtoN2O*kgtoGg,IF('Net zero activities &amp; levers'!$C$12="MS",('Net zero Activity data'!BB21*EF!$H52*EF!$H70)*NtoN2O*kgtoGg,"ERROR")))</f>
        <v>1.9896424296321137E-2</v>
      </c>
      <c r="AJ964" s="93">
        <f>IF('Net zero activities &amp; levers'!$C$12="Off",('Activity data'!BC21*EF!$H52*EF!$H70)*NtoN2O*kgtoGg,IF('Net zero activities &amp; levers'!$C$12="PB",('Activity data'!BC21*EF!$H52*EF!$H70)*NtoN2O*kgtoGg,IF('Net zero activities &amp; levers'!$C$12="MS",('Net zero Activity data'!BC21*EF!$H52*EF!$H70)*NtoN2O*kgtoGg,"ERROR")))</f>
        <v>2.046920298298515E-2</v>
      </c>
      <c r="AK964" s="93">
        <f>IF('Net zero activities &amp; levers'!$C$12="Off",('Activity data'!BD21*EF!$H52*EF!$H70)*NtoN2O*kgtoGg,IF('Net zero activities &amp; levers'!$C$12="PB",('Activity data'!BD21*EF!$H52*EF!$H70)*NtoN2O*kgtoGg,IF('Net zero activities &amp; levers'!$C$12="MS",('Net zero Activity data'!BD21*EF!$H52*EF!$H70)*NtoN2O*kgtoGg,"ERROR")))</f>
        <v>2.1016030856532232E-2</v>
      </c>
      <c r="AL964" s="93">
        <f>IF('Net zero activities &amp; levers'!$C$12="Off",('Activity data'!BE21*EF!$H52*EF!$H70)*NtoN2O*kgtoGg,IF('Net zero activities &amp; levers'!$C$12="PB",('Activity data'!BE21*EF!$H52*EF!$H70)*NtoN2O*kgtoGg,IF('Net zero activities &amp; levers'!$C$12="MS",('Net zero Activity data'!BE21*EF!$H52*EF!$H70)*NtoN2O*kgtoGg,"ERROR")))</f>
        <v>2.1570658614505935E-2</v>
      </c>
      <c r="AM964" s="93">
        <f>IF('Net zero activities &amp; levers'!$C$12="Off",('Activity data'!BF21*EF!$H52*EF!$H70)*NtoN2O*kgtoGg,IF('Net zero activities &amp; levers'!$C$12="PB",('Activity data'!BF21*EF!$H52*EF!$H70)*NtoN2O*kgtoGg,IF('Net zero activities &amp; levers'!$C$12="MS",('Net zero Activity data'!BF21*EF!$H52*EF!$H70)*NtoN2O*kgtoGg,"ERROR")))</f>
        <v>2.2133264932907619E-2</v>
      </c>
      <c r="AN964" s="93">
        <f>IF('Net zero activities &amp; levers'!$C$12="Off",('Activity data'!BG21*EF!$H52*EF!$H70)*NtoN2O*kgtoGg,IF('Net zero activities &amp; levers'!$C$12="PB",('Activity data'!BG21*EF!$H52*EF!$H70)*NtoN2O*kgtoGg,IF('Net zero activities &amp; levers'!$C$12="MS",('Net zero Activity data'!BG21*EF!$H52*EF!$H70)*NtoN2O*kgtoGg,"ERROR")))</f>
        <v>2.2716521998966156E-2</v>
      </c>
      <c r="AO964" s="93">
        <f>IF('Net zero activities &amp; levers'!$C$12="Off",('Activity data'!BH21*EF!$H52*EF!$H70)*NtoN2O*kgtoGg,IF('Net zero activities &amp; levers'!$C$12="PB",('Activity data'!BH21*EF!$H52*EF!$H70)*NtoN2O*kgtoGg,IF('Net zero activities &amp; levers'!$C$12="MS",('Net zero Activity data'!BH21*EF!$H52*EF!$H70)*NtoN2O*kgtoGg,"ERROR")))</f>
        <v>2.3279839363666517E-2</v>
      </c>
      <c r="AP964" s="93">
        <f>IF('Net zero activities &amp; levers'!$C$12="Off",('Activity data'!BI21*EF!$H52*EF!$H70)*NtoN2O*kgtoGg,IF('Net zero activities &amp; levers'!$C$12="PB",('Activity data'!BI21*EF!$H52*EF!$H70)*NtoN2O*kgtoGg,IF('Net zero activities &amp; levers'!$C$12="MS",('Net zero Activity data'!BI21*EF!$H52*EF!$H70)*NtoN2O*kgtoGg,"ERROR")))</f>
        <v>2.3858921870340458E-2</v>
      </c>
      <c r="AQ964" s="93">
        <f>IF('Net zero activities &amp; levers'!$C$12="Off",('Activity data'!BJ21*EF!$H52*EF!$H70)*NtoN2O*kgtoGg,IF('Net zero activities &amp; levers'!$C$12="PB",('Activity data'!BJ21*EF!$H52*EF!$H70)*NtoN2O*kgtoGg,IF('Net zero activities &amp; levers'!$C$12="MS",('Net zero Activity data'!BJ21*EF!$H52*EF!$H70)*NtoN2O*kgtoGg,"ERROR")))</f>
        <v>2.4454330697526477E-2</v>
      </c>
      <c r="AR964" s="93">
        <f>IF('Net zero activities &amp; levers'!$C$12="Off",('Activity data'!BK21*EF!$H52*EF!$H70)*NtoN2O*kgtoGg,IF('Net zero activities &amp; levers'!$C$12="PB",('Activity data'!BK21*EF!$H52*EF!$H70)*NtoN2O*kgtoGg,IF('Net zero activities &amp; levers'!$C$12="MS",('Net zero Activity data'!BK21*EF!$H52*EF!$H70)*NtoN2O*kgtoGg,"ERROR")))</f>
        <v>2.5068857086753722E-2</v>
      </c>
      <c r="AS964" s="93">
        <f>IF('Net zero activities &amp; levers'!$C$12="Off",('Activity data'!BL21*EF!$H52*EF!$H70)*NtoN2O*kgtoGg,IF('Net zero activities &amp; levers'!$C$12="PB",('Activity data'!BL21*EF!$H52*EF!$H70)*NtoN2O*kgtoGg,IF('Net zero activities &amp; levers'!$C$12="MS",('Net zero Activity data'!BL21*EF!$H52*EF!$H70)*NtoN2O*kgtoGg,"ERROR")))</f>
        <v>2.5679227781666765E-2</v>
      </c>
      <c r="AT964" s="93">
        <f>IF('Net zero activities &amp; levers'!$C$12="Off",('Activity data'!BM21*EF!$H52*EF!$H70)*NtoN2O*kgtoGg,IF('Net zero activities &amp; levers'!$C$12="PB",('Activity data'!BM21*EF!$H52*EF!$H70)*NtoN2O*kgtoGg,IF('Net zero activities &amp; levers'!$C$12="MS",('Net zero Activity data'!BM21*EF!$H52*EF!$H70)*NtoN2O*kgtoGg,"ERROR")))</f>
        <v>2.5862730728208039E-2</v>
      </c>
      <c r="AU964" s="93">
        <f>IF('Net zero activities &amp; levers'!$C$12="Off",('Activity data'!BN21*EF!$H52*EF!$H70)*NtoN2O*kgtoGg,IF('Net zero activities &amp; levers'!$C$12="PB",('Activity data'!BN21*EF!$H52*EF!$H70)*NtoN2O*kgtoGg,IF('Net zero activities &amp; levers'!$C$12="MS",('Net zero Activity data'!BN21*EF!$H52*EF!$H70)*NtoN2O*kgtoGg,"ERROR")))</f>
        <v>2.5979270751060095E-2</v>
      </c>
      <c r="AV964" s="93">
        <f>IF('Net zero activities &amp; levers'!$C$12="Off",('Activity data'!BO21*EF!$H52*EF!$H70)*NtoN2O*kgtoGg,IF('Net zero activities &amp; levers'!$C$12="PB",('Activity data'!BO21*EF!$H52*EF!$H70)*NtoN2O*kgtoGg,IF('Net zero activities &amp; levers'!$C$12="MS",('Net zero Activity data'!BO21*EF!$H52*EF!$H70)*NtoN2O*kgtoGg,"ERROR")))</f>
        <v>2.6113652388892645E-2</v>
      </c>
      <c r="AW964" s="93">
        <f>IF('Net zero activities &amp; levers'!$C$12="Off",('Activity data'!BP21*EF!$H52*EF!$H70)*NtoN2O*kgtoGg,IF('Net zero activities &amp; levers'!$C$12="PB",('Activity data'!BP21*EF!$H52*EF!$H70)*NtoN2O*kgtoGg,IF('Net zero activities &amp; levers'!$C$12="MS",('Net zero Activity data'!BP21*EF!$H52*EF!$H70)*NtoN2O*kgtoGg,"ERROR")))</f>
        <v>2.6226580797036117E-2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6.5613016308384037E-2</v>
      </c>
      <c r="V965" s="93">
        <f>IF('Net zero activities &amp; levers'!$C$12="Off",('Activity data'!AO22*EF!$H53*EF!$H71)*NtoN2O*kgtoGg,IF('Net zero activities &amp; levers'!$C$12="PB",('Activity data'!AO22*EF!$H53*EF!$H71)*NtoN2O*kgtoGg,IF('Net zero activities &amp; levers'!$C$12="MS",('Net zero Activity data'!AO22*EF!$H53*EF!$H71)*NtoN2O*kgtoGg,"ERROR")))</f>
        <v>6.5341195892852283E-2</v>
      </c>
      <c r="W965" s="93">
        <f>IF('Net zero activities &amp; levers'!$C$12="Off",('Activity data'!AP22*EF!$H53*EF!$H71)*NtoN2O*kgtoGg,IF('Net zero activities &amp; levers'!$C$12="PB",('Activity data'!AP22*EF!$H53*EF!$H71)*NtoN2O*kgtoGg,IF('Net zero activities &amp; levers'!$C$12="MS",('Net zero Activity data'!AP22*EF!$H53*EF!$H71)*NtoN2O*kgtoGg,"ERROR")))</f>
        <v>6.5282673409893577E-2</v>
      </c>
      <c r="X965" s="93">
        <f>IF('Net zero activities &amp; levers'!$C$12="Off",('Activity data'!AQ22*EF!$H53*EF!$H71)*NtoN2O*kgtoGg,IF('Net zero activities &amp; levers'!$C$12="PB",('Activity data'!AQ22*EF!$H53*EF!$H71)*NtoN2O*kgtoGg,IF('Net zero activities &amp; levers'!$C$12="MS",('Net zero Activity data'!AQ22*EF!$H53*EF!$H71)*NtoN2O*kgtoGg,"ERROR")))</f>
        <v>6.5553513508459005E-2</v>
      </c>
      <c r="Y965" s="93">
        <f>IF('Net zero activities &amp; levers'!$C$12="Off",('Activity data'!AR22*EF!$H53*EF!$H71)*NtoN2O*kgtoGg,IF('Net zero activities &amp; levers'!$C$12="PB",('Activity data'!AR22*EF!$H53*EF!$H71)*NtoN2O*kgtoGg,IF('Net zero activities &amp; levers'!$C$12="MS",('Net zero Activity data'!AR22*EF!$H53*EF!$H71)*NtoN2O*kgtoGg,"ERROR")))</f>
        <v>6.6100165427140339E-2</v>
      </c>
      <c r="Z965" s="93">
        <f>IF('Net zero activities &amp; levers'!$C$12="Off",('Activity data'!AS22*EF!$H53*EF!$H71)*NtoN2O*kgtoGg,IF('Net zero activities &amp; levers'!$C$12="PB",('Activity data'!AS22*EF!$H53*EF!$H71)*NtoN2O*kgtoGg,IF('Net zero activities &amp; levers'!$C$12="MS",('Net zero Activity data'!AS22*EF!$H53*EF!$H71)*NtoN2O*kgtoGg,"ERROR")))</f>
        <v>6.6905608941489364E-2</v>
      </c>
      <c r="AA965" s="93">
        <f>IF('Net zero activities &amp; levers'!$C$12="Off",('Activity data'!AT22*EF!$H53*EF!$H71)*NtoN2O*kgtoGg,IF('Net zero activities &amp; levers'!$C$12="PB",('Activity data'!AT22*EF!$H53*EF!$H71)*NtoN2O*kgtoGg,IF('Net zero activities &amp; levers'!$C$12="MS",('Net zero Activity data'!AT22*EF!$H53*EF!$H71)*NtoN2O*kgtoGg,"ERROR")))</f>
        <v>6.7714448410675587E-2</v>
      </c>
      <c r="AB965" s="93">
        <f>IF('Net zero activities &amp; levers'!$C$12="Off",('Activity data'!AU22*EF!$H53*EF!$H71)*NtoN2O*kgtoGg,IF('Net zero activities &amp; levers'!$C$12="PB",('Activity data'!AU22*EF!$H53*EF!$H71)*NtoN2O*kgtoGg,IF('Net zero activities &amp; levers'!$C$12="MS",('Net zero Activity data'!AU22*EF!$H53*EF!$H71)*NtoN2O*kgtoGg,"ERROR")))</f>
        <v>6.8718341720916176E-2</v>
      </c>
      <c r="AC965" s="93">
        <f>IF('Net zero activities &amp; levers'!$C$12="Off",('Activity data'!AV22*EF!$H53*EF!$H71)*NtoN2O*kgtoGg,IF('Net zero activities &amp; levers'!$C$12="PB",('Activity data'!AV22*EF!$H53*EF!$H71)*NtoN2O*kgtoGg,IF('Net zero activities &amp; levers'!$C$12="MS",('Net zero Activity data'!AV22*EF!$H53*EF!$H71)*NtoN2O*kgtoGg,"ERROR")))</f>
        <v>6.9730078332659137E-2</v>
      </c>
      <c r="AD965" s="93">
        <f>IF('Net zero activities &amp; levers'!$C$12="Off",('Activity data'!AW22*EF!$H53*EF!$H71)*NtoN2O*kgtoGg,IF('Net zero activities &amp; levers'!$C$12="PB",('Activity data'!AW22*EF!$H53*EF!$H71)*NtoN2O*kgtoGg,IF('Net zero activities &amp; levers'!$C$12="MS",('Net zero Activity data'!AW22*EF!$H53*EF!$H71)*NtoN2O*kgtoGg,"ERROR")))</f>
        <v>7.3109400756134729E-2</v>
      </c>
      <c r="AE965" s="93">
        <f>IF('Net zero activities &amp; levers'!$C$12="Off",('Activity data'!AX22*EF!$H53*EF!$H71)*NtoN2O*kgtoGg,IF('Net zero activities &amp; levers'!$C$12="PB",('Activity data'!AX22*EF!$H53*EF!$H71)*NtoN2O*kgtoGg,IF('Net zero activities &amp; levers'!$C$12="MS",('Net zero Activity data'!AX22*EF!$H53*EF!$H71)*NtoN2O*kgtoGg,"ERROR")))</f>
        <v>7.6403607766856313E-2</v>
      </c>
      <c r="AF965" s="93">
        <f>IF('Net zero activities &amp; levers'!$C$12="Off",('Activity data'!AY22*EF!$H53*EF!$H71)*NtoN2O*kgtoGg,IF('Net zero activities &amp; levers'!$C$12="PB",('Activity data'!AY22*EF!$H53*EF!$H71)*NtoN2O*kgtoGg,IF('Net zero activities &amp; levers'!$C$12="MS",('Net zero Activity data'!AY22*EF!$H53*EF!$H71)*NtoN2O*kgtoGg,"ERROR")))</f>
        <v>7.9926672802350787E-2</v>
      </c>
      <c r="AG965" s="93">
        <f>IF('Net zero activities &amp; levers'!$C$12="Off",('Activity data'!AZ22*EF!$H53*EF!$H71)*NtoN2O*kgtoGg,IF('Net zero activities &amp; levers'!$C$12="PB",('Activity data'!AZ22*EF!$H53*EF!$H71)*NtoN2O*kgtoGg,IF('Net zero activities &amp; levers'!$C$12="MS",('Net zero Activity data'!AZ22*EF!$H53*EF!$H71)*NtoN2O*kgtoGg,"ERROR")))</f>
        <v>8.4061335411502625E-2</v>
      </c>
      <c r="AH965" s="93">
        <f>IF('Net zero activities &amp; levers'!$C$12="Off",('Activity data'!BA22*EF!$H53*EF!$H71)*NtoN2O*kgtoGg,IF('Net zero activities &amp; levers'!$C$12="PB",('Activity data'!BA22*EF!$H53*EF!$H71)*NtoN2O*kgtoGg,IF('Net zero activities &amp; levers'!$C$12="MS",('Net zero Activity data'!BA22*EF!$H53*EF!$H71)*NtoN2O*kgtoGg,"ERROR")))</f>
        <v>8.7984876488447827E-2</v>
      </c>
      <c r="AI965" s="93">
        <f>IF('Net zero activities &amp; levers'!$C$12="Off",('Activity data'!BB22*EF!$H53*EF!$H71)*NtoN2O*kgtoGg,IF('Net zero activities &amp; levers'!$C$12="PB",('Activity data'!BB22*EF!$H53*EF!$H71)*NtoN2O*kgtoGg,IF('Net zero activities &amp; levers'!$C$12="MS",('Net zero Activity data'!BB22*EF!$H53*EF!$H71)*NtoN2O*kgtoGg,"ERROR")))</f>
        <v>9.2267654828285792E-2</v>
      </c>
      <c r="AJ965" s="93">
        <f>IF('Net zero activities &amp; levers'!$C$12="Off",('Activity data'!BC22*EF!$H53*EF!$H71)*NtoN2O*kgtoGg,IF('Net zero activities &amp; levers'!$C$12="PB",('Activity data'!BC22*EF!$H53*EF!$H71)*NtoN2O*kgtoGg,IF('Net zero activities &amp; levers'!$C$12="MS",('Net zero Activity data'!BC22*EF!$H53*EF!$H71)*NtoN2O*kgtoGg,"ERROR")))</f>
        <v>9.6944658328121783E-2</v>
      </c>
      <c r="AK965" s="93">
        <f>IF('Net zero activities &amp; levers'!$C$12="Off",('Activity data'!BD22*EF!$H53*EF!$H71)*NtoN2O*kgtoGg,IF('Net zero activities &amp; levers'!$C$12="PB",('Activity data'!BD22*EF!$H53*EF!$H71)*NtoN2O*kgtoGg,IF('Net zero activities &amp; levers'!$C$12="MS",('Net zero Activity data'!BD22*EF!$H53*EF!$H71)*NtoN2O*kgtoGg,"ERROR")))</f>
        <v>0.10128076123176481</v>
      </c>
      <c r="AL965" s="93">
        <f>IF('Net zero activities &amp; levers'!$C$12="Off",('Activity data'!BE22*EF!$H53*EF!$H71)*NtoN2O*kgtoGg,IF('Net zero activities &amp; levers'!$C$12="PB",('Activity data'!BE22*EF!$H53*EF!$H71)*NtoN2O*kgtoGg,IF('Net zero activities &amp; levers'!$C$12="MS",('Net zero Activity data'!BE22*EF!$H53*EF!$H71)*NtoN2O*kgtoGg,"ERROR")))</f>
        <v>0.10564732933411043</v>
      </c>
      <c r="AM965" s="93">
        <f>IF('Net zero activities &amp; levers'!$C$12="Off",('Activity data'!BF22*EF!$H53*EF!$H71)*NtoN2O*kgtoGg,IF('Net zero activities &amp; levers'!$C$12="PB",('Activity data'!BF22*EF!$H53*EF!$H71)*NtoN2O*kgtoGg,IF('Net zero activities &amp; levers'!$C$12="MS",('Net zero Activity data'!BF22*EF!$H53*EF!$H71)*NtoN2O*kgtoGg,"ERROR")))</f>
        <v>0.1100462911234374</v>
      </c>
      <c r="AN965" s="93">
        <f>IF('Net zero activities &amp; levers'!$C$12="Off",('Activity data'!BG22*EF!$H53*EF!$H71)*NtoN2O*kgtoGg,IF('Net zero activities &amp; levers'!$C$12="PB",('Activity data'!BG22*EF!$H53*EF!$H71)*NtoN2O*kgtoGg,IF('Net zero activities &amp; levers'!$C$12="MS",('Net zero Activity data'!BG22*EF!$H53*EF!$H71)*NtoN2O*kgtoGg,"ERROR")))</f>
        <v>0.11476344819951216</v>
      </c>
      <c r="AO965" s="93">
        <f>IF('Net zero activities &amp; levers'!$C$12="Off",('Activity data'!BH22*EF!$H53*EF!$H71)*NtoN2O*kgtoGg,IF('Net zero activities &amp; levers'!$C$12="PB",('Activity data'!BH22*EF!$H53*EF!$H71)*NtoN2O*kgtoGg,IF('Net zero activities &amp; levers'!$C$12="MS",('Net zero Activity data'!BH22*EF!$H53*EF!$H71)*NtoN2O*kgtoGg,"ERROR")))</f>
        <v>0.11921556116268929</v>
      </c>
      <c r="AP965" s="93">
        <f>IF('Net zero activities &amp; levers'!$C$12="Off",('Activity data'!BI22*EF!$H53*EF!$H71)*NtoN2O*kgtoGg,IF('Net zero activities &amp; levers'!$C$12="PB",('Activity data'!BI22*EF!$H53*EF!$H71)*NtoN2O*kgtoGg,IF('Net zero activities &amp; levers'!$C$12="MS",('Net zero Activity data'!BI22*EF!$H53*EF!$H71)*NtoN2O*kgtoGg,"ERROR")))</f>
        <v>0.12378416657757875</v>
      </c>
      <c r="AQ965" s="93">
        <f>IF('Net zero activities &amp; levers'!$C$12="Off",('Activity data'!BJ22*EF!$H53*EF!$H71)*NtoN2O*kgtoGg,IF('Net zero activities &amp; levers'!$C$12="PB",('Activity data'!BJ22*EF!$H53*EF!$H71)*NtoN2O*kgtoGg,IF('Net zero activities &amp; levers'!$C$12="MS",('Net zero Activity data'!BJ22*EF!$H53*EF!$H71)*NtoN2O*kgtoGg,"ERROR")))</f>
        <v>0.12847363913490437</v>
      </c>
      <c r="AR965" s="93">
        <f>IF('Net zero activities &amp; levers'!$C$12="Off",('Activity data'!BK22*EF!$H53*EF!$H71)*NtoN2O*kgtoGg,IF('Net zero activities &amp; levers'!$C$12="PB",('Activity data'!BK22*EF!$H53*EF!$H71)*NtoN2O*kgtoGg,IF('Net zero activities &amp; levers'!$C$12="MS",('Net zero Activity data'!BK22*EF!$H53*EF!$H71)*NtoN2O*kgtoGg,"ERROR")))</f>
        <v>0.1333115133963711</v>
      </c>
      <c r="AS965" s="93">
        <f>IF('Net zero activities &amp; levers'!$C$12="Off",('Activity data'!BL22*EF!$H53*EF!$H71)*NtoN2O*kgtoGg,IF('Net zero activities &amp; levers'!$C$12="PB",('Activity data'!BL22*EF!$H53*EF!$H71)*NtoN2O*kgtoGg,IF('Net zero activities &amp; levers'!$C$12="MS",('Net zero Activity data'!BL22*EF!$H53*EF!$H71)*NtoN2O*kgtoGg,"ERROR")))</f>
        <v>0.13820507574001659</v>
      </c>
      <c r="AT965" s="93">
        <f>IF('Net zero activities &amp; levers'!$C$12="Off",('Activity data'!BM22*EF!$H53*EF!$H71)*NtoN2O*kgtoGg,IF('Net zero activities &amp; levers'!$C$12="PB",('Activity data'!BM22*EF!$H53*EF!$H71)*NtoN2O*kgtoGg,IF('Net zero activities &amp; levers'!$C$12="MS",('Net zero Activity data'!BM22*EF!$H53*EF!$H71)*NtoN2O*kgtoGg,"ERROR")))</f>
        <v>0.13864843549930808</v>
      </c>
      <c r="AU965" s="93">
        <f>IF('Net zero activities &amp; levers'!$C$12="Off",('Activity data'!BN22*EF!$H53*EF!$H71)*NtoN2O*kgtoGg,IF('Net zero activities &amp; levers'!$C$12="PB",('Activity data'!BN22*EF!$H53*EF!$H71)*NtoN2O*kgtoGg,IF('Net zero activities &amp; levers'!$C$12="MS",('Net zero Activity data'!BN22*EF!$H53*EF!$H71)*NtoN2O*kgtoGg,"ERROR")))</f>
        <v>0.13840380017689122</v>
      </c>
      <c r="AV965" s="93">
        <f>IF('Net zero activities &amp; levers'!$C$12="Off",('Activity data'!BO22*EF!$H53*EF!$H71)*NtoN2O*kgtoGg,IF('Net zero activities &amp; levers'!$C$12="PB",('Activity data'!BO22*EF!$H53*EF!$H71)*NtoN2O*kgtoGg,IF('Net zero activities &amp; levers'!$C$12="MS",('Net zero Activity data'!BO22*EF!$H53*EF!$H71)*NtoN2O*kgtoGg,"ERROR")))</f>
        <v>0.13834680189775034</v>
      </c>
      <c r="AW965" s="93">
        <f>IF('Net zero activities &amp; levers'!$C$12="Off",('Activity data'!BP22*EF!$H53*EF!$H71)*NtoN2O*kgtoGg,IF('Net zero activities &amp; levers'!$C$12="PB",('Activity data'!BP22*EF!$H53*EF!$H71)*NtoN2O*kgtoGg,IF('Net zero activities &amp; levers'!$C$12="MS",('Net zero Activity data'!BP22*EF!$H53*EF!$H71)*NtoN2O*kgtoGg,"ERROR")))</f>
        <v>0.13807555721135267</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6.6007517124244455</v>
      </c>
      <c r="W966" s="22">
        <f t="shared" si="339"/>
        <v>6.6002784832559032</v>
      </c>
      <c r="X966" s="22">
        <f t="shared" si="339"/>
        <v>6.5997148582591896</v>
      </c>
      <c r="Y966" s="22">
        <f t="shared" si="339"/>
        <v>6.599007137525664</v>
      </c>
      <c r="Z966" s="22">
        <f t="shared" si="339"/>
        <v>6.5982275724596908</v>
      </c>
      <c r="AA966" s="22">
        <f t="shared" si="339"/>
        <v>6.5973363206567672</v>
      </c>
      <c r="AB966" s="22">
        <f t="shared" si="339"/>
        <v>6.5964493805240059</v>
      </c>
      <c r="AC966" s="22">
        <f t="shared" si="339"/>
        <v>6.5954805991522667</v>
      </c>
      <c r="AD966" s="22">
        <f t="shared" si="339"/>
        <v>6.5945145730271486</v>
      </c>
      <c r="AE966" s="22">
        <f t="shared" si="339"/>
        <v>6.5925479257498747</v>
      </c>
      <c r="AF966" s="22">
        <f t="shared" si="339"/>
        <v>6.5906472764247885</v>
      </c>
      <c r="AG966" s="22">
        <f t="shared" si="339"/>
        <v>6.5886772588458173</v>
      </c>
      <c r="AH966" s="22">
        <f t="shared" si="339"/>
        <v>6.5864840426990678</v>
      </c>
      <c r="AI966" s="22">
        <f t="shared" si="339"/>
        <v>6.5844155786350456</v>
      </c>
      <c r="AJ966" s="22">
        <f t="shared" si="339"/>
        <v>6.5822701505167984</v>
      </c>
      <c r="AK966" s="22">
        <f t="shared" si="339"/>
        <v>6.5800096624760016</v>
      </c>
      <c r="AL966" s="22">
        <f t="shared" si="339"/>
        <v>6.5779218785415985</v>
      </c>
      <c r="AM966" s="22">
        <f t="shared" si="339"/>
        <v>6.5758590585708045</v>
      </c>
      <c r="AN966" s="22">
        <f t="shared" si="339"/>
        <v>6.5738200041774837</v>
      </c>
      <c r="AO966" s="22">
        <f t="shared" si="339"/>
        <v>6.5717279509176141</v>
      </c>
      <c r="AP966" s="22">
        <f t="shared" si="339"/>
        <v>6.5697660121399908</v>
      </c>
      <c r="AQ966" s="22">
        <f t="shared" si="339"/>
        <v>6.5677964767585859</v>
      </c>
      <c r="AR966" s="22">
        <f t="shared" si="339"/>
        <v>6.5658191596470648</v>
      </c>
      <c r="AS966" s="22">
        <f t="shared" si="339"/>
        <v>6.5638262853025298</v>
      </c>
      <c r="AT966" s="22">
        <f t="shared" si="339"/>
        <v>6.5618729804775473</v>
      </c>
      <c r="AU966" s="22">
        <f t="shared" si="339"/>
        <v>6.561377910368746</v>
      </c>
      <c r="AV966" s="22">
        <f t="shared" si="339"/>
        <v>6.5611086133274776</v>
      </c>
      <c r="AW966" s="22">
        <f t="shared" si="339"/>
        <v>6.5607818169023533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4.3564961302001354E-2</v>
      </c>
      <c r="W967" s="94">
        <f>IF('Net zero activities &amp; levers'!$C$12="Off",'Activity data'!AP48*ttokg*ONEF*NtoN2O*kgtoGg,IF('Net zero activities &amp; levers'!$C$12="PB",'Activity data'!AP48*ttokg*ONEF*NtoN2O*kgtoGg,IF('Net zero activities &amp; levers'!$C$12="MS",'Net zero Activity data'!AP48*ttokg*ONEF*NtoN2O*kgtoGg,"ERROR")))</f>
        <v>4.3561837989488969E-2</v>
      </c>
      <c r="X967" s="94">
        <f>IF('Net zero activities &amp; levers'!$C$12="Off",'Activity data'!AQ48*ttokg*ONEF*NtoN2O*kgtoGg,IF('Net zero activities &amp; levers'!$C$12="PB",'Activity data'!AQ48*ttokg*ONEF*NtoN2O*kgtoGg,IF('Net zero activities &amp; levers'!$C$12="MS",'Net zero Activity data'!AQ48*ttokg*ONEF*NtoN2O*kgtoGg,"ERROR")))</f>
        <v>4.3558118064510654E-2</v>
      </c>
      <c r="Y967" s="94">
        <f>IF('Net zero activities &amp; levers'!$C$12="Off",'Activity data'!AR48*ttokg*ONEF*NtoN2O*kgtoGg,IF('Net zero activities &amp; levers'!$C$12="PB",'Activity data'!AR48*ttokg*ONEF*NtoN2O*kgtoGg,IF('Net zero activities &amp; levers'!$C$12="MS",'Net zero Activity data'!AR48*ttokg*ONEF*NtoN2O*kgtoGg,"ERROR")))</f>
        <v>4.3553447107669403E-2</v>
      </c>
      <c r="Z967" s="94">
        <f>IF('Net zero activities &amp; levers'!$C$12="Off",'Activity data'!AS48*ttokg*ONEF*NtoN2O*kgtoGg,IF('Net zero activities &amp; levers'!$C$12="PB",'Activity data'!AS48*ttokg*ONEF*NtoN2O*kgtoGg,IF('Net zero activities &amp; levers'!$C$12="MS",'Net zero Activity data'!AS48*ttokg*ONEF*NtoN2O*kgtoGg,"ERROR")))</f>
        <v>4.3548301978233964E-2</v>
      </c>
      <c r="AA967" s="94">
        <f>IF('Net zero activities &amp; levers'!$C$12="Off",'Activity data'!AT48*ttokg*ONEF*NtoN2O*kgtoGg,IF('Net zero activities &amp; levers'!$C$12="PB",'Activity data'!AT48*ttokg*ONEF*NtoN2O*kgtoGg,IF('Net zero activities &amp; levers'!$C$12="MS",'Net zero Activity data'!AT48*ttokg*ONEF*NtoN2O*kgtoGg,"ERROR")))</f>
        <v>4.3542419716334671E-2</v>
      </c>
      <c r="AB967" s="94">
        <f>IF('Net zero activities &amp; levers'!$C$12="Off",'Activity data'!AU48*ttokg*ONEF*NtoN2O*kgtoGg,IF('Net zero activities &amp; levers'!$C$12="PB",'Activity data'!AU48*ttokg*ONEF*NtoN2O*kgtoGg,IF('Net zero activities &amp; levers'!$C$12="MS",'Net zero Activity data'!AU48*ttokg*ONEF*NtoN2O*kgtoGg,"ERROR")))</f>
        <v>4.3536565911458443E-2</v>
      </c>
      <c r="AC967" s="94">
        <f>IF('Net zero activities &amp; levers'!$C$12="Off",'Activity data'!AV48*ttokg*ONEF*NtoN2O*kgtoGg,IF('Net zero activities &amp; levers'!$C$12="PB",'Activity data'!AV48*ttokg*ONEF*NtoN2O*kgtoGg,IF('Net zero activities &amp; levers'!$C$12="MS",'Net zero Activity data'!AV48*ttokg*ONEF*NtoN2O*kgtoGg,"ERROR")))</f>
        <v>4.3530171954404978E-2</v>
      </c>
      <c r="AD967" s="94">
        <f>IF('Net zero activities &amp; levers'!$C$12="Off",'Activity data'!AW48*ttokg*ONEF*NtoN2O*kgtoGg,IF('Net zero activities &amp; levers'!$C$12="PB",'Activity data'!AW48*ttokg*ONEF*NtoN2O*kgtoGg,IF('Net zero activities &amp; levers'!$C$12="MS",'Net zero Activity data'!AW48*ttokg*ONEF*NtoN2O*kgtoGg,"ERROR")))</f>
        <v>4.3523796181979192E-2</v>
      </c>
      <c r="AE967" s="94">
        <f>IF('Net zero activities &amp; levers'!$C$12="Off",'Activity data'!AX48*ttokg*ONEF*NtoN2O*kgtoGg,IF('Net zero activities &amp; levers'!$C$12="PB",'Activity data'!AX48*ttokg*ONEF*NtoN2O*kgtoGg,IF('Net zero activities &amp; levers'!$C$12="MS",'Net zero Activity data'!AX48*ttokg*ONEF*NtoN2O*kgtoGg,"ERROR")))</f>
        <v>4.3510816309949178E-2</v>
      </c>
      <c r="AF967" s="94">
        <f>IF('Net zero activities &amp; levers'!$C$12="Off",'Activity data'!AY48*ttokg*ONEF*NtoN2O*kgtoGg,IF('Net zero activities &amp; levers'!$C$12="PB",'Activity data'!AY48*ttokg*ONEF*NtoN2O*kgtoGg,IF('Net zero activities &amp; levers'!$C$12="MS",'Net zero Activity data'!AY48*ttokg*ONEF*NtoN2O*kgtoGg,"ERROR")))</f>
        <v>4.3498272024403609E-2</v>
      </c>
      <c r="AG967" s="94">
        <f>IF('Net zero activities &amp; levers'!$C$12="Off",'Activity data'!AZ48*ttokg*ONEF*NtoN2O*kgtoGg,IF('Net zero activities &amp; levers'!$C$12="PB",'Activity data'!AZ48*ttokg*ONEF*NtoN2O*kgtoGg,IF('Net zero activities &amp; levers'!$C$12="MS",'Net zero Activity data'!AZ48*ttokg*ONEF*NtoN2O*kgtoGg,"ERROR")))</f>
        <v>4.3485269908382404E-2</v>
      </c>
      <c r="AH967" s="94">
        <f>IF('Net zero activities &amp; levers'!$C$12="Off",'Activity data'!BA48*ttokg*ONEF*NtoN2O*kgtoGg,IF('Net zero activities &amp; levers'!$C$12="PB",'Activity data'!BA48*ttokg*ONEF*NtoN2O*kgtoGg,IF('Net zero activities &amp; levers'!$C$12="MS",'Net zero Activity data'!BA48*ttokg*ONEF*NtoN2O*kgtoGg,"ERROR")))</f>
        <v>4.3470794681813855E-2</v>
      </c>
      <c r="AI967" s="94">
        <f>IF('Net zero activities &amp; levers'!$C$12="Off",'Activity data'!BB48*ttokg*ONEF*NtoN2O*kgtoGg,IF('Net zero activities &amp; levers'!$C$12="PB",'Activity data'!BB48*ttokg*ONEF*NtoN2O*kgtoGg,IF('Net zero activities &amp; levers'!$C$12="MS",'Net zero Activity data'!BB48*ttokg*ONEF*NtoN2O*kgtoGg,"ERROR")))</f>
        <v>4.3457142818991309E-2</v>
      </c>
      <c r="AJ967" s="94">
        <f>IF('Net zero activities &amp; levers'!$C$12="Off",'Activity data'!BC48*ttokg*ONEF*NtoN2O*kgtoGg,IF('Net zero activities &amp; levers'!$C$12="PB",'Activity data'!BC48*ttokg*ONEF*NtoN2O*kgtoGg,IF('Net zero activities &amp; levers'!$C$12="MS",'Net zero Activity data'!BC48*ttokg*ONEF*NtoN2O*kgtoGg,"ERROR")))</f>
        <v>4.3442982993410872E-2</v>
      </c>
      <c r="AK967" s="94">
        <f>IF('Net zero activities &amp; levers'!$C$12="Off",'Activity data'!BD48*ttokg*ONEF*NtoN2O*kgtoGg,IF('Net zero activities &amp; levers'!$C$12="PB",'Activity data'!BD48*ttokg*ONEF*NtoN2O*kgtoGg,IF('Net zero activities &amp; levers'!$C$12="MS",'Net zero Activity data'!BD48*ttokg*ONEF*NtoN2O*kgtoGg,"ERROR")))</f>
        <v>4.3428063772341617E-2</v>
      </c>
      <c r="AL967" s="94">
        <f>IF('Net zero activities &amp; levers'!$C$12="Off",'Activity data'!BE48*ttokg*ONEF*NtoN2O*kgtoGg,IF('Net zero activities &amp; levers'!$C$12="PB",'Activity data'!BE48*ttokg*ONEF*NtoN2O*kgtoGg,IF('Net zero activities &amp; levers'!$C$12="MS",'Net zero Activity data'!BE48*ttokg*ONEF*NtoN2O*kgtoGg,"ERROR")))</f>
        <v>4.341428439837456E-2</v>
      </c>
      <c r="AM967" s="94">
        <f>IF('Net zero activities &amp; levers'!$C$12="Off",'Activity data'!BF48*ttokg*ONEF*NtoN2O*kgtoGg,IF('Net zero activities &amp; levers'!$C$12="PB",'Activity data'!BF48*ttokg*ONEF*NtoN2O*kgtoGg,IF('Net zero activities &amp; levers'!$C$12="MS",'Net zero Activity data'!BF48*ttokg*ONEF*NtoN2O*kgtoGg,"ERROR")))</f>
        <v>4.3400669786567307E-2</v>
      </c>
      <c r="AN967" s="94">
        <f>IF('Net zero activities &amp; levers'!$C$12="Off",'Activity data'!BG48*ttokg*ONEF*NtoN2O*kgtoGg,IF('Net zero activities &amp; levers'!$C$12="PB",'Activity data'!BG48*ttokg*ONEF*NtoN2O*kgtoGg,IF('Net zero activities &amp; levers'!$C$12="MS",'Net zero Activity data'!BG48*ttokg*ONEF*NtoN2O*kgtoGg,"ERROR")))</f>
        <v>4.3387212027571391E-2</v>
      </c>
      <c r="AO967" s="94">
        <f>IF('Net zero activities &amp; levers'!$C$12="Off",'Activity data'!BH48*ttokg*ONEF*NtoN2O*kgtoGg,IF('Net zero activities &amp; levers'!$C$12="PB",'Activity data'!BH48*ttokg*ONEF*NtoN2O*kgtoGg,IF('Net zero activities &amp; levers'!$C$12="MS",'Net zero Activity data'!BH48*ttokg*ONEF*NtoN2O*kgtoGg,"ERROR")))</f>
        <v>4.3373404476056268E-2</v>
      </c>
      <c r="AP967" s="94">
        <f>IF('Net zero activities &amp; levers'!$C$12="Off",'Activity data'!BI48*ttokg*ONEF*NtoN2O*kgtoGg,IF('Net zero activities &amp; levers'!$C$12="PB",'Activity data'!BI48*ttokg*ONEF*NtoN2O*kgtoGg,IF('Net zero activities &amp; levers'!$C$12="MS",'Net zero Activity data'!BI48*ttokg*ONEF*NtoN2O*kgtoGg,"ERROR")))</f>
        <v>4.3360455680123942E-2</v>
      </c>
      <c r="AQ967" s="94">
        <f>IF('Net zero activities &amp; levers'!$C$12="Off",'Activity data'!BJ48*ttokg*ONEF*NtoN2O*kgtoGg,IF('Net zero activities &amp; levers'!$C$12="PB",'Activity data'!BJ48*ttokg*ONEF*NtoN2O*kgtoGg,IF('Net zero activities &amp; levers'!$C$12="MS",'Net zero Activity data'!BJ48*ttokg*ONEF*NtoN2O*kgtoGg,"ERROR")))</f>
        <v>4.3347456746606679E-2</v>
      </c>
      <c r="AR967" s="94">
        <f>IF('Net zero activities &amp; levers'!$C$12="Off",'Activity data'!BK48*ttokg*ONEF*NtoN2O*kgtoGg,IF('Net zero activities &amp; levers'!$C$12="PB",'Activity data'!BK48*ttokg*ONEF*NtoN2O*kgtoGg,IF('Net zero activities &amp; levers'!$C$12="MS",'Net zero Activity data'!BK48*ttokg*ONEF*NtoN2O*kgtoGg,"ERROR")))</f>
        <v>4.3334406453670642E-2</v>
      </c>
      <c r="AS967" s="94">
        <f>IF('Net zero activities &amp; levers'!$C$12="Off",'Activity data'!BL48*ttokg*ONEF*NtoN2O*kgtoGg,IF('Net zero activities &amp; levers'!$C$12="PB",'Activity data'!BL48*ttokg*ONEF*NtoN2O*kgtoGg,IF('Net zero activities &amp; levers'!$C$12="MS",'Net zero Activity data'!BL48*ttokg*ONEF*NtoN2O*kgtoGg,"ERROR")))</f>
        <v>4.3321253482996702E-2</v>
      </c>
      <c r="AT967" s="94">
        <f>IF('Net zero activities &amp; levers'!$C$12="Off",'Activity data'!BM48*ttokg*ONEF*NtoN2O*kgtoGg,IF('Net zero activities &amp; levers'!$C$12="PB",'Activity data'!BM48*ttokg*ONEF*NtoN2O*kgtoGg,IF('Net zero activities &amp; levers'!$C$12="MS",'Net zero Activity data'!BM48*ttokg*ONEF*NtoN2O*kgtoGg,"ERROR")))</f>
        <v>4.3308361671151811E-2</v>
      </c>
      <c r="AU967" s="94">
        <f>IF('Net zero activities &amp; levers'!$C$12="Off",'Activity data'!BN48*ttokg*ONEF*NtoN2O*kgtoGg,IF('Net zero activities &amp; levers'!$C$12="PB",'Activity data'!BN48*ttokg*ONEF*NtoN2O*kgtoGg,IF('Net zero activities &amp; levers'!$C$12="MS",'Net zero Activity data'!BN48*ttokg*ONEF*NtoN2O*kgtoGg,"ERROR")))</f>
        <v>4.3305094208433745E-2</v>
      </c>
      <c r="AV967" s="94">
        <f>IF('Net zero activities &amp; levers'!$C$12="Off",'Activity data'!BO48*ttokg*ONEF*NtoN2O*kgtoGg,IF('Net zero activities &amp; levers'!$C$12="PB",'Activity data'!BO48*ttokg*ONEF*NtoN2O*kgtoGg,IF('Net zero activities &amp; levers'!$C$12="MS",'Net zero Activity data'!BO48*ttokg*ONEF*NtoN2O*kgtoGg,"ERROR")))</f>
        <v>4.3303316847961369E-2</v>
      </c>
      <c r="AW967" s="94">
        <f>IF('Net zero activities &amp; levers'!$C$12="Off",'Activity data'!BP48*ttokg*ONEF*NtoN2O*kgtoGg,IF('Net zero activities &amp; levers'!$C$12="PB",'Activity data'!BP48*ttokg*ONEF*NtoN2O*kgtoGg,IF('Net zero activities &amp; levers'!$C$12="MS",'Net zero Activity data'!BP48*ttokg*ONEF*NtoN2O*kgtoGg,"ERROR")))</f>
        <v>4.3301159991555531E-2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2.9920831317593892</v>
      </c>
      <c r="W968" s="22">
        <f t="shared" si="340"/>
        <v>2.9956160654028894</v>
      </c>
      <c r="X968" s="22">
        <f t="shared" si="340"/>
        <v>2.999823856987974</v>
      </c>
      <c r="Y968" s="22">
        <f t="shared" si="340"/>
        <v>3.0051074078675009</v>
      </c>
      <c r="Z968" s="22">
        <f t="shared" si="340"/>
        <v>3.0109273188788133</v>
      </c>
      <c r="AA968" s="22">
        <f t="shared" si="340"/>
        <v>3.0175810369686715</v>
      </c>
      <c r="AB968" s="22">
        <f t="shared" si="340"/>
        <v>3.024202565908769</v>
      </c>
      <c r="AC968" s="22">
        <f t="shared" si="340"/>
        <v>3.0314350877584868</v>
      </c>
      <c r="AD968" s="22">
        <f t="shared" si="340"/>
        <v>3.0386470400741876</v>
      </c>
      <c r="AE968" s="22">
        <f t="shared" si="340"/>
        <v>3.0533292168981085</v>
      </c>
      <c r="AF968" s="22">
        <f t="shared" si="340"/>
        <v>3.0675186802521446</v>
      </c>
      <c r="AG968" s="22">
        <f t="shared" si="340"/>
        <v>3.0822260183574164</v>
      </c>
      <c r="AH968" s="22">
        <f t="shared" si="340"/>
        <v>3.0985996648428551</v>
      </c>
      <c r="AI968" s="22">
        <f t="shared" si="340"/>
        <v>3.1140419637709953</v>
      </c>
      <c r="AJ968" s="22">
        <f t="shared" si="340"/>
        <v>3.1300588445605206</v>
      </c>
      <c r="AK968" s="22">
        <f t="shared" si="340"/>
        <v>3.1469347152399401</v>
      </c>
      <c r="AL968" s="22">
        <f t="shared" si="340"/>
        <v>3.162521248345938</v>
      </c>
      <c r="AM968" s="22">
        <f t="shared" si="340"/>
        <v>3.177921410803688</v>
      </c>
      <c r="AN968" s="22">
        <f t="shared" si="340"/>
        <v>3.1931441492694401</v>
      </c>
      <c r="AO968" s="22">
        <f t="shared" si="340"/>
        <v>3.2087625553971719</v>
      </c>
      <c r="AP968" s="22">
        <f t="shared" si="340"/>
        <v>3.2234095805061624</v>
      </c>
      <c r="AQ968" s="22">
        <f t="shared" si="340"/>
        <v>3.2381133187234368</v>
      </c>
      <c r="AR968" s="22">
        <f t="shared" si="340"/>
        <v>3.2528751521257839</v>
      </c>
      <c r="AS968" s="22">
        <f t="shared" si="340"/>
        <v>3.2677531294084665</v>
      </c>
      <c r="AT968" s="22">
        <f t="shared" si="340"/>
        <v>3.2823356969907755</v>
      </c>
      <c r="AU968" s="22">
        <f t="shared" si="340"/>
        <v>3.2860316860792262</v>
      </c>
      <c r="AV968" s="22">
        <f t="shared" si="340"/>
        <v>3.2880421466349921</v>
      </c>
      <c r="AW968" s="22">
        <f t="shared" si="340"/>
        <v>3.2904818738573378</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0.32597623656611813</v>
      </c>
      <c r="V969" s="22">
        <f t="shared" si="341"/>
        <v>0.32669963700008048</v>
      </c>
      <c r="W969" s="22">
        <f t="shared" si="341"/>
        <v>0.32769408884254947</v>
      </c>
      <c r="X969" s="22">
        <f t="shared" si="341"/>
        <v>0.32908091691708596</v>
      </c>
      <c r="Y969" s="22">
        <f t="shared" si="341"/>
        <v>0.33048218535590351</v>
      </c>
      <c r="Z969" s="22">
        <f t="shared" si="341"/>
        <v>0.33219997258327627</v>
      </c>
      <c r="AA969" s="22">
        <f t="shared" si="341"/>
        <v>0.33396502638692988</v>
      </c>
      <c r="AB969" s="22">
        <f t="shared" si="341"/>
        <v>0.3359787314923427</v>
      </c>
      <c r="AC969" s="22">
        <f t="shared" si="341"/>
        <v>0.3380423415403031</v>
      </c>
      <c r="AD969" s="22">
        <f t="shared" si="341"/>
        <v>0.34240937791750115</v>
      </c>
      <c r="AE969" s="22">
        <f t="shared" si="341"/>
        <v>0.34673617337200874</v>
      </c>
      <c r="AF969" s="22">
        <f t="shared" si="341"/>
        <v>0.35135697598400939</v>
      </c>
      <c r="AG969" s="22">
        <f t="shared" si="341"/>
        <v>0.35668385844634987</v>
      </c>
      <c r="AH969" s="22">
        <f t="shared" si="341"/>
        <v>0.36183388664803473</v>
      </c>
      <c r="AI969" s="22">
        <f t="shared" si="341"/>
        <v>0.36717393728353659</v>
      </c>
      <c r="AJ969" s="22">
        <f t="shared" si="341"/>
        <v>0.37298827155953246</v>
      </c>
      <c r="AK969" s="22">
        <f t="shared" si="341"/>
        <v>0.37848018465288702</v>
      </c>
      <c r="AL969" s="22">
        <f t="shared" si="341"/>
        <v>0.38405022698338281</v>
      </c>
      <c r="AM969" s="22">
        <f t="shared" si="341"/>
        <v>0.38969969690443573</v>
      </c>
      <c r="AN969" s="22">
        <f t="shared" si="341"/>
        <v>0.39551104991856234</v>
      </c>
      <c r="AO969" s="22">
        <f t="shared" si="341"/>
        <v>0.40107398201650862</v>
      </c>
      <c r="AP969" s="22">
        <f t="shared" si="341"/>
        <v>0.40680522922380336</v>
      </c>
      <c r="AQ969" s="22">
        <f t="shared" si="341"/>
        <v>0.41270967779038581</v>
      </c>
      <c r="AR969" s="22">
        <f t="shared" si="341"/>
        <v>0.41881789946779274</v>
      </c>
      <c r="AS969" s="22">
        <f t="shared" si="341"/>
        <v>0.42479530255222547</v>
      </c>
      <c r="AT969" s="22">
        <f t="shared" si="341"/>
        <v>0.4258678570884521</v>
      </c>
      <c r="AU969" s="22">
        <f t="shared" si="341"/>
        <v>0.42618917461826755</v>
      </c>
      <c r="AV969" s="22">
        <f t="shared" si="341"/>
        <v>0.42673066696139056</v>
      </c>
      <c r="AW969" s="22">
        <f t="shared" si="341"/>
        <v>0.42704399137945392</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0.95314498551395777</v>
      </c>
      <c r="V970" s="22">
        <f t="shared" si="342"/>
        <v>0.95526018723360828</v>
      </c>
      <c r="W970" s="22">
        <f t="shared" si="342"/>
        <v>0.95816793534730293</v>
      </c>
      <c r="X970" s="22">
        <f t="shared" si="342"/>
        <v>0.96222298009209484</v>
      </c>
      <c r="Y970" s="22">
        <f t="shared" si="342"/>
        <v>0.96632024803986749</v>
      </c>
      <c r="Z970" s="22">
        <f t="shared" si="342"/>
        <v>0.97134300767166737</v>
      </c>
      <c r="AA970" s="22">
        <f t="shared" si="341"/>
        <v>0.97650397339063155</v>
      </c>
      <c r="AB970" s="22">
        <f t="shared" si="341"/>
        <v>0.98239198824639784</v>
      </c>
      <c r="AC970" s="22">
        <f t="shared" si="341"/>
        <v>0.98842592369515803</v>
      </c>
      <c r="AD970" s="22">
        <f t="shared" si="341"/>
        <v>1.0011950103878902</v>
      </c>
      <c r="AE970" s="22">
        <f t="shared" si="341"/>
        <v>1.0138464337991548</v>
      </c>
      <c r="AF970" s="22">
        <f t="shared" si="341"/>
        <v>1.027357525543368</v>
      </c>
      <c r="AG970" s="22">
        <f t="shared" si="341"/>
        <v>1.0429331741271022</v>
      </c>
      <c r="AH970" s="22">
        <f t="shared" si="341"/>
        <v>1.0579917060231707</v>
      </c>
      <c r="AI970" s="22">
        <f t="shared" si="341"/>
        <v>1.0736058579602454</v>
      </c>
      <c r="AJ970" s="22">
        <f t="shared" si="341"/>
        <v>1.0906068013960208</v>
      </c>
      <c r="AK970" s="22">
        <f t="shared" si="341"/>
        <v>1.1066649947200229</v>
      </c>
      <c r="AL970" s="22">
        <f t="shared" si="341"/>
        <v>1.1229516356492486</v>
      </c>
      <c r="AM970" s="22">
        <f t="shared" si="341"/>
        <v>1.1394705205311262</v>
      </c>
      <c r="AN970" s="22">
        <f t="shared" si="341"/>
        <v>1.1564627468443551</v>
      </c>
      <c r="AO970" s="22">
        <f t="shared" si="341"/>
        <v>1.1727285976614799</v>
      </c>
      <c r="AP970" s="22">
        <f t="shared" si="341"/>
        <v>1.1894865969374968</v>
      </c>
      <c r="AQ970" s="22">
        <f t="shared" si="341"/>
        <v>1.2067510319243755</v>
      </c>
      <c r="AR970" s="22">
        <f t="shared" si="341"/>
        <v>1.2246112935298172</v>
      </c>
      <c r="AS970" s="22">
        <f t="shared" si="341"/>
        <v>1.2420890453939994</v>
      </c>
      <c r="AT970" s="22">
        <f t="shared" si="341"/>
        <v>1.24522516350084</v>
      </c>
      <c r="AU970" s="22">
        <f t="shared" si="341"/>
        <v>1.2461646865640166</v>
      </c>
      <c r="AV970" s="22">
        <f t="shared" si="341"/>
        <v>1.2477479943442977</v>
      </c>
      <c r="AW970" s="22">
        <f t="shared" si="341"/>
        <v>1.248664145782397</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5.0987882526188445E-2</v>
      </c>
      <c r="V971" s="22">
        <f t="shared" si="341"/>
        <v>5.1101033891867161E-2</v>
      </c>
      <c r="W971" s="22">
        <f t="shared" si="341"/>
        <v>5.1256582020945206E-2</v>
      </c>
      <c r="X971" s="22">
        <f t="shared" si="341"/>
        <v>5.1473504050886305E-2</v>
      </c>
      <c r="Y971" s="22">
        <f t="shared" si="341"/>
        <v>5.1692684784116205E-2</v>
      </c>
      <c r="Z971" s="22">
        <f t="shared" si="341"/>
        <v>5.1961374104162718E-2</v>
      </c>
      <c r="AA971" s="22">
        <f t="shared" si="341"/>
        <v>5.2237456670613344E-2</v>
      </c>
      <c r="AB971" s="22">
        <f t="shared" si="341"/>
        <v>5.255243226649961E-2</v>
      </c>
      <c r="AC971" s="22">
        <f t="shared" si="341"/>
        <v>5.28752137913545E-2</v>
      </c>
      <c r="AD971" s="22">
        <f t="shared" si="341"/>
        <v>5.3558287932383181E-2</v>
      </c>
      <c r="AE971" s="22">
        <f t="shared" si="341"/>
        <v>5.4235067751284276E-2</v>
      </c>
      <c r="AF971" s="22">
        <f t="shared" si="341"/>
        <v>5.4957834978856722E-2</v>
      </c>
      <c r="AG971" s="22">
        <f t="shared" si="341"/>
        <v>5.5791044356576308E-2</v>
      </c>
      <c r="AH971" s="22">
        <f t="shared" si="341"/>
        <v>5.6596590907209005E-2</v>
      </c>
      <c r="AI971" s="22">
        <f t="shared" si="341"/>
        <v>5.7431859997235581E-2</v>
      </c>
      <c r="AJ971" s="22">
        <f t="shared" si="341"/>
        <v>5.8341314613177618E-2</v>
      </c>
      <c r="AK971" s="22">
        <f t="shared" si="341"/>
        <v>5.9200337413728314E-2</v>
      </c>
      <c r="AL971" s="22">
        <f t="shared" si="341"/>
        <v>6.00715808730828E-2</v>
      </c>
      <c r="AM971" s="22">
        <f t="shared" si="341"/>
        <v>6.0955248074423256E-2</v>
      </c>
      <c r="AN971" s="22">
        <f t="shared" si="341"/>
        <v>6.1864236373459565E-2</v>
      </c>
      <c r="AO971" s="22">
        <f t="shared" si="341"/>
        <v>6.273436767903931E-2</v>
      </c>
      <c r="AP971" s="22">
        <f t="shared" si="341"/>
        <v>6.3630826152247133E-2</v>
      </c>
      <c r="AQ971" s="22">
        <f t="shared" si="341"/>
        <v>6.4554376080506265E-2</v>
      </c>
      <c r="AR971" s="22">
        <f t="shared" si="341"/>
        <v>6.5509799373358393E-2</v>
      </c>
      <c r="AS971" s="22">
        <f t="shared" si="341"/>
        <v>6.6444760551790549E-2</v>
      </c>
      <c r="AT971" s="22">
        <f t="shared" si="341"/>
        <v>6.66125251878638E-2</v>
      </c>
      <c r="AU971" s="22">
        <f t="shared" si="341"/>
        <v>6.6662784374350609E-2</v>
      </c>
      <c r="AV971" s="22">
        <f t="shared" si="341"/>
        <v>6.6747482413296103E-2</v>
      </c>
      <c r="AW971" s="22">
        <f t="shared" si="341"/>
        <v>6.6796491349619486E-2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0.32516446366729418</v>
      </c>
      <c r="V972" s="94">
        <f>IF('Net zero activities &amp; levers'!$C$12="Off",'Activity data'!AO53*ManureNEF*NtoN2O*kgtoGg,'Net zero Activity data'!AO53*ManureNEF*NtoN2O*kgtoGg)</f>
        <v>0.32161835754447049</v>
      </c>
      <c r="W972" s="94">
        <f>IF('Net zero activities &amp; levers'!$C$12="Off",'Activity data'!AP53*ManureNEF*NtoN2O*kgtoGg,'Net zero Activity data'!AP53*ManureNEF*NtoN2O*kgtoGg)</f>
        <v>0.31879989357470184</v>
      </c>
      <c r="X972" s="94">
        <f>IF('Net zero activities &amp; levers'!$C$12="Off",'Activity data'!AQ53*ManureNEF*NtoN2O*kgtoGg,'Net zero Activity data'!AQ53*ManureNEF*NtoN2O*kgtoGg)</f>
        <v>0.31703851740880723</v>
      </c>
      <c r="Y972" s="94">
        <f>IF('Net zero activities &amp; levers'!$C$12="Off",'Activity data'!AR53*ManureNEF*NtoN2O*kgtoGg,'Net zero Activity data'!AR53*ManureNEF*NtoN2O*kgtoGg)</f>
        <v>0.31584155353628157</v>
      </c>
      <c r="Z972" s="94">
        <f>IF('Net zero activities &amp; levers'!$C$12="Off",'Activity data'!AS53*ManureNEF*NtoN2O*kgtoGg,'Net zero Activity data'!AS53*ManureNEF*NtoN2O*kgtoGg)</f>
        <v>0.31542333741744427</v>
      </c>
      <c r="AA972" s="94">
        <f>IF('Net zero activities &amp; levers'!$C$12="Off",'Activity data'!AT53*ManureNEF*NtoN2O*kgtoGg,'Net zero Activity data'!AT53*ManureNEF*NtoN2O*kgtoGg)</f>
        <v>0.31499718495892426</v>
      </c>
      <c r="AB972" s="94">
        <f>IF('Net zero activities &amp; levers'!$C$12="Off",'Activity data'!AU53*ManureNEF*NtoN2O*kgtoGg,'Net zero Activity data'!AU53*ManureNEF*NtoN2O*kgtoGg)</f>
        <v>0.31512267478555672</v>
      </c>
      <c r="AC972" s="94">
        <f>IF('Net zero activities &amp; levers'!$C$12="Off",'Activity data'!AV53*ManureNEF*NtoN2O*kgtoGg,'Net zero Activity data'!AV53*ManureNEF*NtoN2O*kgtoGg)</f>
        <v>0.31523579513435995</v>
      </c>
      <c r="AD972" s="94">
        <f>IF('Net zero activities &amp; levers'!$C$12="Off",'Activity data'!AW53*ManureNEF*NtoN2O*kgtoGg,'Net zero Activity data'!AW53*ManureNEF*NtoN2O*kgtoGg)</f>
        <v>0.31916892776149813</v>
      </c>
      <c r="AE972" s="94">
        <f>IF('Net zero activities &amp; levers'!$C$12="Off",'Activity data'!AX53*ManureNEF*NtoN2O*kgtoGg,'Net zero Activity data'!AX53*ManureNEF*NtoN2O*kgtoGg)</f>
        <v>0.32251851095624262</v>
      </c>
      <c r="AF972" s="94">
        <f>IF('Net zero activities &amp; levers'!$C$12="Off",'Activity data'!AY53*ManureNEF*NtoN2O*kgtoGg,'Net zero Activity data'!AY53*ManureNEF*NtoN2O*kgtoGg)</f>
        <v>0.32615668108522727</v>
      </c>
      <c r="AG972" s="94">
        <f>IF('Net zero activities &amp; levers'!$C$12="Off",'Activity data'!AZ53*ManureNEF*NtoN2O*kgtoGg,'Net zero Activity data'!AZ53*ManureNEF*NtoN2O*kgtoGg)</f>
        <v>0.3310682325494565</v>
      </c>
      <c r="AH972" s="94">
        <f>IF('Net zero activities &amp; levers'!$C$12="Off",'Activity data'!BA53*ManureNEF*NtoN2O*kgtoGg,'Net zero Activity data'!BA53*ManureNEF*NtoN2O*kgtoGg)</f>
        <v>0.33500217866628129</v>
      </c>
      <c r="AI972" s="94">
        <f>IF('Net zero activities &amp; levers'!$C$12="Off",'Activity data'!BB53*ManureNEF*NtoN2O*kgtoGg,'Net zero Activity data'!BB53*ManureNEF*NtoN2O*kgtoGg)</f>
        <v>0.33927317037971827</v>
      </c>
      <c r="AJ972" s="94">
        <f>IF('Net zero activities &amp; levers'!$C$12="Off",'Activity data'!BC53*ManureNEF*NtoN2O*kgtoGg,'Net zero Activity data'!BC53*ManureNEF*NtoN2O*kgtoGg)</f>
        <v>0.34410160376720783</v>
      </c>
      <c r="AK972" s="94">
        <f>IF('Net zero activities &amp; levers'!$C$12="Off",'Activity data'!BD53*ManureNEF*NtoN2O*kgtoGg,'Net zero Activity data'!BD53*ManureNEF*NtoN2O*kgtoGg)</f>
        <v>0.34762564965784504</v>
      </c>
      <c r="AL972" s="94">
        <f>IF('Net zero activities &amp; levers'!$C$12="Off",'Activity data'!BE53*ManureNEF*NtoN2O*kgtoGg,'Net zero Activity data'!BE53*ManureNEF*NtoN2O*kgtoGg)</f>
        <v>0.35079318781439139</v>
      </c>
      <c r="AM972" s="94">
        <f>IF('Net zero activities &amp; levers'!$C$12="Off",'Activity data'!BF53*ManureNEF*NtoN2O*kgtoGg,'Net zero Activity data'!BF53*ManureNEF*NtoN2O*kgtoGg)</f>
        <v>0.35360661521926884</v>
      </c>
      <c r="AN972" s="94">
        <f>IF('Net zero activities &amp; levers'!$C$12="Off",'Activity data'!BG53*ManureNEF*NtoN2O*kgtoGg,'Net zero Activity data'!BG53*ManureNEF*NtoN2O*kgtoGg)</f>
        <v>0.35838624445989831</v>
      </c>
      <c r="AO972" s="94">
        <f>IF('Net zero activities &amp; levers'!$C$12="Off",'Activity data'!BH53*ManureNEF*NtoN2O*kgtoGg,'Net zero Activity data'!BH53*ManureNEF*NtoN2O*kgtoGg)</f>
        <v>0.36221485225748246</v>
      </c>
      <c r="AP972" s="94">
        <f>IF('Net zero activities &amp; levers'!$C$12="Off",'Activity data'!BI53*ManureNEF*NtoN2O*kgtoGg,'Net zero Activity data'!BI53*ManureNEF*NtoN2O*kgtoGg)</f>
        <v>0.36597283410645065</v>
      </c>
      <c r="AQ972" s="94">
        <f>IF('Net zero activities &amp; levers'!$C$12="Off",'Activity data'!BJ53*ManureNEF*NtoN2O*kgtoGg,'Net zero Activity data'!BJ53*ManureNEF*NtoN2O*kgtoGg)</f>
        <v>0.36965745482817469</v>
      </c>
      <c r="AR972" s="94">
        <f>IF('Net zero activities &amp; levers'!$C$12="Off",'Activity data'!BK53*ManureNEF*NtoN2O*kgtoGg,'Net zero Activity data'!BK53*ManureNEF*NtoN2O*kgtoGg)</f>
        <v>0.37331483807251847</v>
      </c>
      <c r="AS972" s="94">
        <f>IF('Net zero activities &amp; levers'!$C$12="Off",'Activity data'!BL53*ManureNEF*NtoN2O*kgtoGg,'Net zero Activity data'!BL53*ManureNEF*NtoN2O*kgtoGg)</f>
        <v>0.37659810954383977</v>
      </c>
      <c r="AT972" s="94">
        <f>IF('Net zero activities &amp; levers'!$C$12="Off",'Activity data'!BM53*ManureNEF*NtoN2O*kgtoGg,'Net zero Activity data'!BM53*ManureNEF*NtoN2O*kgtoGg)</f>
        <v>0.37039897180794035</v>
      </c>
      <c r="AU972" s="94">
        <f>IF('Net zero activities &amp; levers'!$C$12="Off",'Activity data'!BN53*ManureNEF*NtoN2O*kgtoGg,'Net zero Activity data'!BN53*ManureNEF*NtoN2O*kgtoGg)</f>
        <v>0.36282453701960099</v>
      </c>
      <c r="AV972" s="94">
        <f>IF('Net zero activities &amp; levers'!$C$12="Off",'Activity data'!BO53*ManureNEF*NtoN2O*kgtoGg,'Net zero Activity data'!BO53*ManureNEF*NtoN2O*kgtoGg)</f>
        <v>0.35568293688759689</v>
      </c>
      <c r="AW972" s="94">
        <f>IF('Net zero activities &amp; levers'!$C$12="Off",'Activity data'!BP53*ManureNEF*NtoN2O*kgtoGg,'Net zero Activity data'!BP53*ManureNEF*NtoN2O*kgtoGg)</f>
        <v>0.34817386081172674</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2.1625877622004555</v>
      </c>
      <c r="V973" s="94">
        <f>IF('Net zero activities &amp; levers'!$C$12="Off",'Activity data'!AO54*ManureNEF*NtoN2O*kgtoGg,'Net zero Activity data'!AO54*ManureNEF*NtoN2O*kgtoGg)</f>
        <v>2.1390034946633691</v>
      </c>
      <c r="W973" s="94">
        <f>IF('Net zero activities &amp; levers'!$C$12="Off",'Activity data'!AP54*ManureNEF*NtoN2O*kgtoGg,'Net zero Activity data'!AP54*ManureNEF*NtoN2O*kgtoGg)</f>
        <v>2.120258593635497</v>
      </c>
      <c r="X973" s="94">
        <f>IF('Net zero activities &amp; levers'!$C$12="Off",'Activity data'!AQ54*ManureNEF*NtoN2O*kgtoGg,'Net zero Activity data'!AQ54*ManureNEF*NtoN2O*kgtoGg)</f>
        <v>2.1085441199871933</v>
      </c>
      <c r="Y973" s="94">
        <f>IF('Net zero activities &amp; levers'!$C$12="Off",'Activity data'!AR54*ManureNEF*NtoN2O*kgtoGg,'Net zero Activity data'!AR54*ManureNEF*NtoN2O*kgtoGg)</f>
        <v>2.1005834117556552</v>
      </c>
      <c r="Z973" s="94">
        <f>IF('Net zero activities &amp; levers'!$C$12="Off",'Activity data'!AS54*ManureNEF*NtoN2O*kgtoGg,'Net zero Activity data'!AS54*ManureNEF*NtoN2O*kgtoGg)</f>
        <v>2.0978019606390341</v>
      </c>
      <c r="AA973" s="94">
        <f>IF('Net zero activities &amp; levers'!$C$12="Off",'Activity data'!AT54*ManureNEF*NtoN2O*kgtoGg,'Net zero Activity data'!AT54*ManureNEF*NtoN2O*kgtoGg)</f>
        <v>2.0949677269062552</v>
      </c>
      <c r="AB973" s="94">
        <f>IF('Net zero activities &amp; levers'!$C$12="Off",'Activity data'!AU54*ManureNEF*NtoN2O*kgtoGg,'Net zero Activity data'!AU54*ManureNEF*NtoN2O*kgtoGg)</f>
        <v>2.0958023284500262</v>
      </c>
      <c r="AC973" s="94">
        <f>IF('Net zero activities &amp; levers'!$C$12="Off",'Activity data'!AV54*ManureNEF*NtoN2O*kgtoGg,'Net zero Activity data'!AV54*ManureNEF*NtoN2O*kgtoGg)</f>
        <v>2.0965546636813071</v>
      </c>
      <c r="AD973" s="94">
        <f>IF('Net zero activities &amp; levers'!$C$12="Off",'Activity data'!AW54*ManureNEF*NtoN2O*kgtoGg,'Net zero Activity data'!AW54*ManureNEF*NtoN2O*kgtoGg)</f>
        <v>2.1227129479865181</v>
      </c>
      <c r="AE973" s="94">
        <f>IF('Net zero activities &amp; levers'!$C$12="Off",'Activity data'!AX54*ManureNEF*NtoN2O*kgtoGg,'Net zero Activity data'!AX54*ManureNEF*NtoN2O*kgtoGg)</f>
        <v>2.144990190535502</v>
      </c>
      <c r="AF973" s="94">
        <f>IF('Net zero activities &amp; levers'!$C$12="Off",'Activity data'!AY54*ManureNEF*NtoN2O*kgtoGg,'Net zero Activity data'!AY54*ManureNEF*NtoN2O*kgtoGg)</f>
        <v>2.1691867528197375</v>
      </c>
      <c r="AG973" s="94">
        <f>IF('Net zero activities &amp; levers'!$C$12="Off",'Activity data'!AZ54*ManureNEF*NtoN2O*kgtoGg,'Net zero Activity data'!AZ54*ManureNEF*NtoN2O*kgtoGg)</f>
        <v>2.2018522568239756</v>
      </c>
      <c r="AH973" s="94">
        <f>IF('Net zero activities &amp; levers'!$C$12="Off",'Activity data'!BA54*ManureNEF*NtoN2O*kgtoGg,'Net zero Activity data'!BA54*ManureNEF*NtoN2O*kgtoGg)</f>
        <v>2.2280159514462325</v>
      </c>
      <c r="AI973" s="94">
        <f>IF('Net zero activities &amp; levers'!$C$12="Off",'Activity data'!BB54*ManureNEF*NtoN2O*kgtoGg,'Net zero Activity data'!BB54*ManureNEF*NtoN2O*kgtoGg)</f>
        <v>2.2564212522831317</v>
      </c>
      <c r="AJ973" s="94">
        <f>IF('Net zero activities &amp; levers'!$C$12="Off",'Activity data'!BC54*ManureNEF*NtoN2O*kgtoGg,'Net zero Activity data'!BC54*ManureNEF*NtoN2O*kgtoGg)</f>
        <v>2.2885339586859725</v>
      </c>
      <c r="AK973" s="94">
        <f>IF('Net zero activities &amp; levers'!$C$12="Off",'Activity data'!BD54*ManureNEF*NtoN2O*kgtoGg,'Net zero Activity data'!BD54*ManureNEF*NtoN2O*kgtoGg)</f>
        <v>2.3119715091199051</v>
      </c>
      <c r="AL973" s="94">
        <f>IF('Net zero activities &amp; levers'!$C$12="Off",'Activity data'!BE54*ManureNEF*NtoN2O*kgtoGg,'Net zero Activity data'!BE54*ManureNEF*NtoN2O*kgtoGg)</f>
        <v>2.3330380155160624</v>
      </c>
      <c r="AM973" s="94">
        <f>IF('Net zero activities &amp; levers'!$C$12="Off",'Activity data'!BF54*ManureNEF*NtoN2O*kgtoGg,'Net zero Activity data'!BF54*ManureNEF*NtoN2O*kgtoGg)</f>
        <v>2.3517494196068016</v>
      </c>
      <c r="AN973" s="94">
        <f>IF('Net zero activities &amp; levers'!$C$12="Off",'Activity data'!BG54*ManureNEF*NtoN2O*kgtoGg,'Net zero Activity data'!BG54*ManureNEF*NtoN2O*kgtoGg)</f>
        <v>2.3835375417990745</v>
      </c>
      <c r="AO973" s="94">
        <f>IF('Net zero activities &amp; levers'!$C$12="Off",'Activity data'!BH54*ManureNEF*NtoN2O*kgtoGg,'Net zero Activity data'!BH54*ManureNEF*NtoN2O*kgtoGg)</f>
        <v>2.4090006575280825</v>
      </c>
      <c r="AP973" s="94">
        <f>IF('Net zero activities &amp; levers'!$C$12="Off",'Activity data'!BI54*ManureNEF*NtoN2O*kgtoGg,'Net zero Activity data'!BI54*ManureNEF*NtoN2O*kgtoGg)</f>
        <v>2.4339940576847026</v>
      </c>
      <c r="AQ973" s="94">
        <f>IF('Net zero activities &amp; levers'!$C$12="Off",'Activity data'!BJ54*ManureNEF*NtoN2O*kgtoGg,'Net zero Activity data'!BJ54*ManureNEF*NtoN2O*kgtoGg)</f>
        <v>2.4584995512779502</v>
      </c>
      <c r="AR973" s="94">
        <f>IF('Net zero activities &amp; levers'!$C$12="Off",'Activity data'!BK54*ManureNEF*NtoN2O*kgtoGg,'Net zero Activity data'!BK54*ManureNEF*NtoN2O*kgtoGg)</f>
        <v>2.4828238952012995</v>
      </c>
      <c r="AS973" s="94">
        <f>IF('Net zero activities &amp; levers'!$C$12="Off",'Activity data'!BL54*ManureNEF*NtoN2O*kgtoGg,'Net zero Activity data'!BL54*ManureNEF*NtoN2O*kgtoGg)</f>
        <v>2.5046601150138263</v>
      </c>
      <c r="AT973" s="94">
        <f>IF('Net zero activities &amp; levers'!$C$12="Off",'Activity data'!BM54*ManureNEF*NtoN2O*kgtoGg,'Net zero Activity data'!BM54*ManureNEF*NtoN2O*kgtoGg)</f>
        <v>2.4634311957996768</v>
      </c>
      <c r="AU973" s="94">
        <f>IF('Net zero activities &amp; levers'!$C$12="Off",'Activity data'!BN54*ManureNEF*NtoN2O*kgtoGg,'Net zero Activity data'!BN54*ManureNEF*NtoN2O*kgtoGg)</f>
        <v>2.41305551884499</v>
      </c>
      <c r="AV973" s="94">
        <f>IF('Net zero activities &amp; levers'!$C$12="Off",'Activity data'!BO54*ManureNEF*NtoN2O*kgtoGg,'Net zero Activity data'!BO54*ManureNEF*NtoN2O*kgtoGg)</f>
        <v>2.3655585172544238</v>
      </c>
      <c r="AW973" s="94">
        <f>IF('Net zero activities &amp; levers'!$C$12="Off",'Activity data'!BP54*ManureNEF*NtoN2O*kgtoGg,'Net zero Activity data'!BP54*ManureNEF*NtoN2O*kgtoGg)</f>
        <v>2.3156175247979878</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0.40488405007514677</v>
      </c>
      <c r="V974" s="94">
        <f>IF('Net zero activities &amp; levers'!$C$12="Off",'Activity data'!AO55*ManureNEF*NtoN2O*kgtoGg,'Net zero Activity data'!AO55*ManureNEF*NtoN2O*kgtoGg)</f>
        <v>0.40986348765236291</v>
      </c>
      <c r="W974" s="94">
        <f>IF('Net zero activities &amp; levers'!$C$12="Off",'Activity data'!AP55*ManureNEF*NtoN2O*kgtoGg,'Net zero Activity data'!AP55*ManureNEF*NtoN2O*kgtoGg)</f>
        <v>0.41569058377599444</v>
      </c>
      <c r="X974" s="94">
        <f>IF('Net zero activities &amp; levers'!$C$12="Off",'Activity data'!AQ55*ManureNEF*NtoN2O*kgtoGg,'Net zero Activity data'!AQ55*ManureNEF*NtoN2O*kgtoGg)</f>
        <v>0.42287337687881998</v>
      </c>
      <c r="Y974" s="94">
        <f>IF('Net zero activities &amp; levers'!$C$12="Off",'Activity data'!AR55*ManureNEF*NtoN2O*kgtoGg,'Net zero Activity data'!AR55*ManureNEF*NtoN2O*kgtoGg)</f>
        <v>0.43083948909294068</v>
      </c>
      <c r="Z974" s="94">
        <f>IF('Net zero activities &amp; levers'!$C$12="Off",'Activity data'!AS55*ManureNEF*NtoN2O*kgtoGg,'Net zero Activity data'!AS55*ManureNEF*NtoN2O*kgtoGg)</f>
        <v>0.43994434757272466</v>
      </c>
      <c r="AA974" s="94">
        <f>IF('Net zero activities &amp; levers'!$C$12="Off",'Activity data'!AT55*ManureNEF*NtoN2O*kgtoGg,'Net zero Activity data'!AT55*ManureNEF*NtoN2O*kgtoGg)</f>
        <v>0.44914387642432319</v>
      </c>
      <c r="AB974" s="94">
        <f>IF('Net zero activities &amp; levers'!$C$12="Off",'Activity data'!AU55*ManureNEF*NtoN2O*kgtoGg,'Net zero Activity data'!AU55*ManureNEF*NtoN2O*kgtoGg)</f>
        <v>0.45925869645881551</v>
      </c>
      <c r="AC974" s="94">
        <f>IF('Net zero activities &amp; levers'!$C$12="Off",'Activity data'!AV55*ManureNEF*NtoN2O*kgtoGg,'Net zero Activity data'!AV55*ManureNEF*NtoN2O*kgtoGg)</f>
        <v>0.46950747064421172</v>
      </c>
      <c r="AD974" s="94">
        <f>IF('Net zero activities &amp; levers'!$C$12="Off",'Activity data'!AW55*ManureNEF*NtoN2O*kgtoGg,'Net zero Activity data'!AW55*ManureNEF*NtoN2O*kgtoGg)</f>
        <v>0.4911298246659957</v>
      </c>
      <c r="AE974" s="94">
        <f>IF('Net zero activities &amp; levers'!$C$12="Off",'Activity data'!AX55*ManureNEF*NtoN2O*kgtoGg,'Net zero Activity data'!AX55*ManureNEF*NtoN2O*kgtoGg)</f>
        <v>0.51277376246560891</v>
      </c>
      <c r="AF974" s="94">
        <f>IF('Net zero activities &amp; levers'!$C$12="Off",'Activity data'!AY55*ManureNEF*NtoN2O*kgtoGg,'Net zero Activity data'!AY55*ManureNEF*NtoN2O*kgtoGg)</f>
        <v>0.53583187032759139</v>
      </c>
      <c r="AG974" s="94">
        <f>IF('Net zero activities &amp; levers'!$C$12="Off",'Activity data'!AZ55*ManureNEF*NtoN2O*kgtoGg,'Net zero Activity data'!AZ55*ManureNEF*NtoN2O*kgtoGg)</f>
        <v>0.56207643628355086</v>
      </c>
      <c r="AH974" s="94">
        <f>IF('Net zero activities &amp; levers'!$C$12="Off",'Activity data'!BA55*ManureNEF*NtoN2O*kgtoGg,'Net zero Activity data'!BA55*ManureNEF*NtoN2O*kgtoGg)</f>
        <v>0.58783353973330543</v>
      </c>
      <c r="AI974" s="94">
        <f>IF('Net zero activities &amp; levers'!$C$12="Off",'Activity data'!BB55*ManureNEF*NtoN2O*kgtoGg,'Net zero Activity data'!BB55*ManureNEF*NtoN2O*kgtoGg)</f>
        <v>0.61538528738750753</v>
      </c>
      <c r="AJ974" s="94">
        <f>IF('Net zero activities &amp; levers'!$C$12="Off",'Activity data'!BC55*ManureNEF*NtoN2O*kgtoGg,'Net zero Activity data'!BC55*ManureNEF*NtoN2O*kgtoGg)</f>
        <v>0.64527661326693864</v>
      </c>
      <c r="AK974" s="94">
        <f>IF('Net zero activities &amp; levers'!$C$12="Off",'Activity data'!BD55*ManureNEF*NtoN2O*kgtoGg,'Net zero Activity data'!BD55*ManureNEF*NtoN2O*kgtoGg)</f>
        <v>0.67408134085626836</v>
      </c>
      <c r="AL974" s="94">
        <f>IF('Net zero activities &amp; levers'!$C$12="Off",'Activity data'!BE55*ManureNEF*NtoN2O*kgtoGg,'Net zero Activity data'!BE55*ManureNEF*NtoN2O*kgtoGg)</f>
        <v>0.70352819443026682</v>
      </c>
      <c r="AM974" s="94">
        <f>IF('Net zero activities &amp; levers'!$C$12="Off",'Activity data'!BF55*ManureNEF*NtoN2O*kgtoGg,'Net zero Activity data'!BF55*ManureNEF*NtoN2O*kgtoGg)</f>
        <v>0.73363212375574727</v>
      </c>
      <c r="AN974" s="94">
        <f>IF('Net zero activities &amp; levers'!$C$12="Off",'Activity data'!BG55*ManureNEF*NtoN2O*kgtoGg,'Net zero Activity data'!BG55*ManureNEF*NtoN2O*kgtoGg)</f>
        <v>0.76452787642144748</v>
      </c>
      <c r="AO974" s="94">
        <f>IF('Net zero activities &amp; levers'!$C$12="Off",'Activity data'!BH55*ManureNEF*NtoN2O*kgtoGg,'Net zero Activity data'!BH55*ManureNEF*NtoN2O*kgtoGg)</f>
        <v>0.79457240409376606</v>
      </c>
      <c r="AP974" s="94">
        <f>IF('Net zero activities &amp; levers'!$C$12="Off",'Activity data'!BI55*ManureNEF*NtoN2O*kgtoGg,'Net zero Activity data'!BI55*ManureNEF*NtoN2O*kgtoGg)</f>
        <v>0.82563458221528374</v>
      </c>
      <c r="AQ974" s="94">
        <f>IF('Net zero activities &amp; levers'!$C$12="Off",'Activity data'!BJ55*ManureNEF*NtoN2O*kgtoGg,'Net zero Activity data'!BJ55*ManureNEF*NtoN2O*kgtoGg)</f>
        <v>0.85775303306019013</v>
      </c>
      <c r="AR974" s="94">
        <f>IF('Net zero activities &amp; levers'!$C$12="Off",'Activity data'!BK55*ManureNEF*NtoN2O*kgtoGg,'Net zero Activity data'!BK55*ManureNEF*NtoN2O*kgtoGg)</f>
        <v>0.89108515119874909</v>
      </c>
      <c r="AS974" s="94">
        <f>IF('Net zero activities &amp; levers'!$C$12="Off",'Activity data'!BL55*ManureNEF*NtoN2O*kgtoGg,'Net zero Activity data'!BL55*ManureNEF*NtoN2O*kgtoGg)</f>
        <v>0.92483899080099408</v>
      </c>
      <c r="AT974" s="94">
        <f>IF('Net zero activities &amp; levers'!$C$12="Off",'Activity data'!BM55*ManureNEF*NtoN2O*kgtoGg,'Net zero Activity data'!BM55*ManureNEF*NtoN2O*kgtoGg)</f>
        <v>0.93598793483320897</v>
      </c>
      <c r="AU974" s="94">
        <f>IF('Net zero activities &amp; levers'!$C$12="Off",'Activity data'!BN55*ManureNEF*NtoN2O*kgtoGg,'Net zero Activity data'!BN55*ManureNEF*NtoN2O*kgtoGg)</f>
        <v>0.94359082835355401</v>
      </c>
      <c r="AV974" s="94">
        <f>IF('Net zero activities &amp; levers'!$C$12="Off",'Activity data'!BO55*ManureNEF*NtoN2O*kgtoGg,'Net zero Activity data'!BO55*ManureNEF*NtoN2O*kgtoGg)</f>
        <v>0.95217451073973358</v>
      </c>
      <c r="AW974" s="94">
        <f>IF('Net zero activities &amp; levers'!$C$12="Off",'Activity data'!BP55*ManureNEF*NtoN2O*kgtoGg,'Net zero Activity data'!BP55*ManureNEF*NtoN2O*kgtoGg)</f>
        <v>0.95962583467377616</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5.9727899526368568E-2</v>
      </c>
      <c r="V975" s="94">
        <f>IF('Net zero activities &amp; levers'!$C$12="Off",'Activity data'!AO56*ManureNEF*NtoN2O*kgtoGg,IF('Net zero activities &amp; levers'!$C$12="PB",'Activity data'!AO56*ManureNEF*NtoN2O*kgtoGg,IF('Net zero activities &amp; levers'!$C$12="MS",'Net zero Activity data'!AO56*ManureNEF*NtoN2O*kgtoGg,"ERROR")))</f>
        <v>5.9836675729280198E-2</v>
      </c>
      <c r="W975" s="94">
        <f>IF('Net zero activities &amp; levers'!$C$12="Off",'Activity data'!AP56*ManureNEF*NtoN2O*kgtoGg,IF('Net zero activities &amp; levers'!$C$12="PB",'Activity data'!AP56*ManureNEF*NtoN2O*kgtoGg,IF('Net zero activities &amp; levers'!$C$12="MS",'Net zero Activity data'!AP56*ManureNEF*NtoN2O*kgtoGg,"ERROR")))</f>
        <v>5.9959249399707856E-2</v>
      </c>
      <c r="X975" s="94">
        <f>IF('Net zero activities &amp; levers'!$C$12="Off",'Activity data'!AQ56*ManureNEF*NtoN2O*kgtoGg,IF('Net zero activities &amp; levers'!$C$12="PB",'Activity data'!AQ56*ManureNEF*NtoN2O*kgtoGg,IF('Net zero activities &amp; levers'!$C$12="MS",'Net zero Activity data'!AQ56*ManureNEF*NtoN2O*kgtoGg,"ERROR")))</f>
        <v>6.0095351868613554E-2</v>
      </c>
      <c r="Y975" s="94">
        <f>IF('Net zero activities &amp; levers'!$C$12="Off",'Activity data'!AR56*ManureNEF*NtoN2O*kgtoGg,IF('Net zero activities &amp; levers'!$C$12="PB",'Activity data'!AR56*ManureNEF*NtoN2O*kgtoGg,IF('Net zero activities &amp; levers'!$C$12="MS",'Net zero Activity data'!AR56*ManureNEF*NtoN2O*kgtoGg,"ERROR")))</f>
        <v>6.0177634005082255E-2</v>
      </c>
      <c r="Z975" s="94">
        <f>IF('Net zero activities &amp; levers'!$C$12="Off",'Activity data'!AS56*ManureNEF*NtoN2O*kgtoGg,IF('Net zero activities &amp; levers'!$C$12="PB",'Activity data'!AS56*ManureNEF*NtoN2O*kgtoGg,IF('Net zero activities &amp; levers'!$C$12="MS",'Net zero Activity data'!AS56*ManureNEF*NtoN2O*kgtoGg,"ERROR")))</f>
        <v>6.0271320258102265E-2</v>
      </c>
      <c r="AA975" s="94">
        <f>IF('Net zero activities &amp; levers'!$C$12="Off",'Activity data'!AT56*ManureNEF*NtoN2O*kgtoGg,IF('Net zero activities &amp; levers'!$C$12="PB",'Activity data'!AT56*ManureNEF*NtoN2O*kgtoGg,IF('Net zero activities &amp; levers'!$C$12="MS",'Net zero Activity data'!AT56*ManureNEF*NtoN2O*kgtoGg,"ERROR")))</f>
        <v>6.0374981580126101E-2</v>
      </c>
      <c r="AB975" s="94">
        <f>IF('Net zero activities &amp; levers'!$C$12="Off",'Activity data'!AU56*ManureNEF*NtoN2O*kgtoGg,IF('Net zero activities &amp; levers'!$C$12="PB",'Activity data'!AU56*ManureNEF*NtoN2O*kgtoGg,IF('Net zero activities &amp; levers'!$C$12="MS",'Net zero Activity data'!AU56*ManureNEF*NtoN2O*kgtoGg,"ERROR")))</f>
        <v>6.0488842365611209E-2</v>
      </c>
      <c r="AC975" s="94">
        <f>IF('Net zero activities &amp; levers'!$C$12="Off",'Activity data'!AV56*ManureNEF*NtoN2O*kgtoGg,IF('Net zero activities &amp; levers'!$C$12="PB",'Activity data'!AV56*ManureNEF*NtoN2O*kgtoGg,IF('Net zero activities &amp; levers'!$C$12="MS",'Net zero Activity data'!AV56*ManureNEF*NtoN2O*kgtoGg,"ERROR")))</f>
        <v>6.0611811942094841E-2</v>
      </c>
      <c r="AD975" s="94">
        <f>IF('Net zero activities &amp; levers'!$C$12="Off",'Activity data'!AW56*ManureNEF*NtoN2O*kgtoGg,IF('Net zero activities &amp; levers'!$C$12="PB",'Activity data'!AW56*ManureNEF*NtoN2O*kgtoGg,IF('Net zero activities &amp; levers'!$C$12="MS",'Net zero Activity data'!AW56*ManureNEF*NtoN2O*kgtoGg,"ERROR")))</f>
        <v>6.06983759275012E-2</v>
      </c>
      <c r="AE975" s="94">
        <f>IF('Net zero activities &amp; levers'!$C$12="Off",'Activity data'!AX56*ManureNEF*NtoN2O*kgtoGg,IF('Net zero activities &amp; levers'!$C$12="PB",'Activity data'!AX56*ManureNEF*NtoN2O*kgtoGg,IF('Net zero activities &amp; levers'!$C$12="MS",'Net zero Activity data'!AX56*ManureNEF*NtoN2O*kgtoGg,"ERROR")))</f>
        <v>6.0792530225501393E-2</v>
      </c>
      <c r="AF975" s="94">
        <f>IF('Net zero activities &amp; levers'!$C$12="Off",'Activity data'!AY56*ManureNEF*NtoN2O*kgtoGg,IF('Net zero activities &amp; levers'!$C$12="PB",'Activity data'!AY56*ManureNEF*NtoN2O*kgtoGg,IF('Net zero activities &amp; levers'!$C$12="MS",'Net zero Activity data'!AY56*ManureNEF*NtoN2O*kgtoGg,"ERROR")))</f>
        <v>6.0895083008995501E-2</v>
      </c>
      <c r="AG975" s="94">
        <f>IF('Net zero activities &amp; levers'!$C$12="Off",'Activity data'!AZ56*ManureNEF*NtoN2O*kgtoGg,IF('Net zero activities &amp; levers'!$C$12="PB",'Activity data'!AZ56*ManureNEF*NtoN2O*kgtoGg,IF('Net zero activities &amp; levers'!$C$12="MS",'Net zero Activity data'!AZ56*ManureNEF*NtoN2O*kgtoGg,"ERROR")))</f>
        <v>6.1007134766683534E-2</v>
      </c>
      <c r="AH975" s="94">
        <f>IF('Net zero activities &amp; levers'!$C$12="Off",'Activity data'!BA56*ManureNEF*NtoN2O*kgtoGg,IF('Net zero activities &amp; levers'!$C$12="PB",'Activity data'!BA56*ManureNEF*NtoN2O*kgtoGg,IF('Net zero activities &amp; levers'!$C$12="MS",'Net zero Activity data'!BA56*ManureNEF*NtoN2O*kgtoGg,"ERROR")))</f>
        <v>6.1125412792503671E-2</v>
      </c>
      <c r="AI975" s="94">
        <f>IF('Net zero activities &amp; levers'!$C$12="Off",'Activity data'!BB56*ManureNEF*NtoN2O*kgtoGg,IF('Net zero activities &amp; levers'!$C$12="PB",'Activity data'!BB56*ManureNEF*NtoN2O*kgtoGg,IF('Net zero activities &amp; levers'!$C$12="MS",'Net zero Activity data'!BB56*ManureNEF*NtoN2O*kgtoGg,"ERROR")))</f>
        <v>6.1201054673147869E-2</v>
      </c>
      <c r="AJ975" s="94">
        <f>IF('Net zero activities &amp; levers'!$C$12="Off",'Activity data'!BC56*ManureNEF*NtoN2O*kgtoGg,IF('Net zero activities &amp; levers'!$C$12="PB",'Activity data'!BC56*ManureNEF*NtoN2O*kgtoGg,IF('Net zero activities &amp; levers'!$C$12="MS",'Net zero Activity data'!BC56*ManureNEF*NtoN2O*kgtoGg,"ERROR")))</f>
        <v>6.1284263591400136E-2</v>
      </c>
      <c r="AK975" s="94">
        <f>IF('Net zero activities &amp; levers'!$C$12="Off",'Activity data'!BD56*ManureNEF*NtoN2O*kgtoGg,IF('Net zero activities &amp; levers'!$C$12="PB",'Activity data'!BD56*ManureNEF*NtoN2O*kgtoGg,IF('Net zero activities &amp; levers'!$C$12="MS",'Net zero Activity data'!BD56*ManureNEF*NtoN2O*kgtoGg,"ERROR")))</f>
        <v>6.1372109438900577E-2</v>
      </c>
      <c r="AL975" s="94">
        <f>IF('Net zero activities &amp; levers'!$C$12="Off",'Activity data'!BE56*ManureNEF*NtoN2O*kgtoGg,IF('Net zero activities &amp; levers'!$C$12="PB",'Activity data'!BE56*ManureNEF*NtoN2O*kgtoGg,IF('Net zero activities &amp; levers'!$C$12="MS",'Net zero Activity data'!BE56*ManureNEF*NtoN2O*kgtoGg,"ERROR")))</f>
        <v>6.1465744375397952E-2</v>
      </c>
      <c r="AM975" s="94">
        <f>IF('Net zero activities &amp; levers'!$C$12="Off",'Activity data'!BF56*ManureNEF*NtoN2O*kgtoGg,IF('Net zero activities &amp; levers'!$C$12="PB",'Activity data'!BF56*ManureNEF*NtoN2O*kgtoGg,IF('Net zero activities &amp; levers'!$C$12="MS",'Net zero Activity data'!BF56*ManureNEF*NtoN2O*kgtoGg,"ERROR")))</f>
        <v>6.15649807034492E-2</v>
      </c>
      <c r="AN975" s="94">
        <f>IF('Net zero activities &amp; levers'!$C$12="Off",'Activity data'!BG56*ManureNEF*NtoN2O*kgtoGg,IF('Net zero activities &amp; levers'!$C$12="PB",'Activity data'!BG56*ManureNEF*NtoN2O*kgtoGg,IF('Net zero activities &amp; levers'!$C$12="MS",'Net zero Activity data'!BG56*ManureNEF*NtoN2O*kgtoGg,"ERROR")))</f>
        <v>6.1623491081048712E-2</v>
      </c>
      <c r="AO975" s="94">
        <f>IF('Net zero activities &amp; levers'!$C$12="Off",'Activity data'!BH56*ManureNEF*NtoN2O*kgtoGg,IF('Net zero activities &amp; levers'!$C$12="PB",'Activity data'!BH56*ManureNEF*NtoN2O*kgtoGg,IF('Net zero activities &amp; levers'!$C$12="MS",'Net zero Activity data'!BH56*ManureNEF*NtoN2O*kgtoGg,"ERROR")))</f>
        <v>6.1685855939589557E-2</v>
      </c>
      <c r="AP975" s="94">
        <f>IF('Net zero activities &amp; levers'!$C$12="Off",'Activity data'!BI56*ManureNEF*NtoN2O*kgtoGg,IF('Net zero activities &amp; levers'!$C$12="PB",'Activity data'!BI56*ManureNEF*NtoN2O*kgtoGg,IF('Net zero activities &amp; levers'!$C$12="MS",'Net zero Activity data'!BI56*ManureNEF*NtoN2O*kgtoGg,"ERROR")))</f>
        <v>6.1753325345994238E-2</v>
      </c>
      <c r="AQ975" s="94">
        <f>IF('Net zero activities &amp; levers'!$C$12="Off",'Activity data'!BJ56*ManureNEF*NtoN2O*kgtoGg,IF('Net zero activities &amp; levers'!$C$12="PB",'Activity data'!BJ56*ManureNEF*NtoN2O*kgtoGg,IF('Net zero activities &amp; levers'!$C$12="MS",'Net zero Activity data'!BJ56*ManureNEF*NtoN2O*kgtoGg,"ERROR")))</f>
        <v>6.1825763222221122E-2</v>
      </c>
      <c r="AR975" s="94">
        <f>IF('Net zero activities &amp; levers'!$C$12="Off",'Activity data'!BK56*ManureNEF*NtoN2O*kgtoGg,IF('Net zero activities &amp; levers'!$C$12="PB",'Activity data'!BK56*ManureNEF*NtoN2O*kgtoGg,IF('Net zero activities &amp; levers'!$C$12="MS",'Net zero Activity data'!BK56*ManureNEF*NtoN2O*kgtoGg,"ERROR")))</f>
        <v>6.190313080298479E-2</v>
      </c>
      <c r="AS975" s="94">
        <f>IF('Net zero activities &amp; levers'!$C$12="Off",'Activity data'!BL56*ManureNEF*NtoN2O*kgtoGg,IF('Net zero activities &amp; levers'!$C$12="PB",'Activity data'!BL56*ManureNEF*NtoN2O*kgtoGg,IF('Net zero activities &amp; levers'!$C$12="MS",'Net zero Activity data'!BL56*ManureNEF*NtoN2O*kgtoGg,"ERROR")))</f>
        <v>6.1937271693977246E-2</v>
      </c>
      <c r="AT975" s="94">
        <f>IF('Net zero activities &amp; levers'!$C$12="Off",'Activity data'!BM56*ManureNEF*NtoN2O*kgtoGg,IF('Net zero activities &amp; levers'!$C$12="PB",'Activity data'!BM56*ManureNEF*NtoN2O*kgtoGg,IF('Net zero activities &amp; levers'!$C$12="MS",'Net zero Activity data'!BM56*ManureNEF*NtoN2O*kgtoGg,"ERROR")))</f>
        <v>6.1958552786276926E-2</v>
      </c>
      <c r="AU975" s="94">
        <f>IF('Net zero activities &amp; levers'!$C$12="Off",'Activity data'!BN56*ManureNEF*NtoN2O*kgtoGg,IF('Net zero activities &amp; levers'!$C$12="PB",'Activity data'!BN56*ManureNEF*NtoN2O*kgtoGg,IF('Net zero activities &amp; levers'!$C$12="MS",'Net zero Activity data'!BN56*ManureNEF*NtoN2O*kgtoGg,"ERROR")))</f>
        <v>6.1980930819069795E-2</v>
      </c>
      <c r="AV975" s="94">
        <f>IF('Net zero activities &amp; levers'!$C$12="Off",'Activity data'!BO56*ManureNEF*NtoN2O*kgtoGg,IF('Net zero activities &amp; levers'!$C$12="PB",'Activity data'!BO56*ManureNEF*NtoN2O*kgtoGg,IF('Net zero activities &amp; levers'!$C$12="MS",'Net zero Activity data'!BO56*ManureNEF*NtoN2O*kgtoGg,"ERROR")))</f>
        <v>6.2007580683895905E-2</v>
      </c>
      <c r="AW975" s="94">
        <f>IF('Net zero activities &amp; levers'!$C$12="Off",'Activity data'!BP56*ManureNEF*NtoN2O*kgtoGg,IF('Net zero activities &amp; levers'!$C$12="PB",'Activity data'!BP56*ManureNEF*NtoN2O*kgtoGg,IF('Net zero activities &amp; levers'!$C$12="MS",'Net zero Activity data'!BP56*ManureNEF*NtoN2O*kgtoGg,"ERROR")))</f>
        <v>6.203687329368316E-2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4.8610391330714729E-2</v>
      </c>
      <c r="V976" s="94">
        <f>IF('Net zero activities &amp; levers'!$C$12="Off",'Activity data'!AO57*ManureNEF*NtoN2O*kgtoGg,IF('Net zero activities &amp; levers'!$C$12="PB",'Activity data'!AO57*ManureNEF*NtoN2O*kgtoGg,IF('Net zero activities &amp; levers'!$C$12="MS",'Net zero Activity data'!AO57*ManureNEF*NtoN2O*kgtoGg,"ERROR")))</f>
        <v>4.8698920373807381E-2</v>
      </c>
      <c r="W976" s="94">
        <f>IF('Net zero activities &amp; levers'!$C$12="Off",'Activity data'!AP57*ManureNEF*NtoN2O*kgtoGg,IF('Net zero activities &amp; levers'!$C$12="PB",'Activity data'!AP57*ManureNEF*NtoN2O*kgtoGg,IF('Net zero activities &amp; levers'!$C$12="MS",'Net zero Activity data'!AP57*ManureNEF*NtoN2O*kgtoGg,"ERROR")))</f>
        <v>4.8798678679952065E-2</v>
      </c>
      <c r="X976" s="94">
        <f>IF('Net zero activities &amp; levers'!$C$12="Off",'Activity data'!AQ57*ManureNEF*NtoN2O*kgtoGg,IF('Net zero activities &amp; levers'!$C$12="PB",'Activity data'!AQ57*ManureNEF*NtoN2O*kgtoGg,IF('Net zero activities &amp; levers'!$C$12="MS",'Net zero Activity data'!AQ57*ManureNEF*NtoN2O*kgtoGg,"ERROR")))</f>
        <v>4.8909447589072369E-2</v>
      </c>
      <c r="Y976" s="94">
        <f>IF('Net zero activities &amp; levers'!$C$12="Off",'Activity data'!AR57*ManureNEF*NtoN2O*kgtoGg,IF('Net zero activities &amp; levers'!$C$12="PB",'Activity data'!AR57*ManureNEF*NtoN2O*kgtoGg,IF('Net zero activities &amp; levers'!$C$12="MS",'Net zero Activity data'!AR57*ManureNEF*NtoN2O*kgtoGg,"ERROR")))</f>
        <v>4.8976414063450151E-2</v>
      </c>
      <c r="Z976" s="94">
        <f>IF('Net zero activities &amp; levers'!$C$12="Off",'Activity data'!AS57*ManureNEF*NtoN2O*kgtoGg,IF('Net zero activities &amp; levers'!$C$12="PB",'Activity data'!AS57*ManureNEF*NtoN2O*kgtoGg,IF('Net zero activities &amp; levers'!$C$12="MS",'Net zero Activity data'!AS57*ManureNEF*NtoN2O*kgtoGg,"ERROR")))</f>
        <v>4.9052661938525685E-2</v>
      </c>
      <c r="AA976" s="94">
        <f>IF('Net zero activities &amp; levers'!$C$12="Off",'Activity data'!AT57*ManureNEF*NtoN2O*kgtoGg,IF('Net zero activities &amp; levers'!$C$12="PB",'Activity data'!AT57*ManureNEF*NtoN2O*kgtoGg,IF('Net zero activities &amp; levers'!$C$12="MS",'Net zero Activity data'!AT57*ManureNEF*NtoN2O*kgtoGg,"ERROR")))</f>
        <v>4.9137028163847463E-2</v>
      </c>
      <c r="AB976" s="94">
        <f>IF('Net zero activities &amp; levers'!$C$12="Off",'Activity data'!AU57*ManureNEF*NtoN2O*kgtoGg,IF('Net zero activities &amp; levers'!$C$12="PB",'Activity data'!AU57*ManureNEF*NtoN2O*kgtoGg,IF('Net zero activities &amp; levers'!$C$12="MS",'Net zero Activity data'!AU57*ManureNEF*NtoN2O*kgtoGg,"ERROR")))</f>
        <v>4.9229695366001629E-2</v>
      </c>
      <c r="AC976" s="94">
        <f>IF('Net zero activities &amp; levers'!$C$12="Off",'Activity data'!AV57*ManureNEF*NtoN2O*kgtoGg,IF('Net zero activities &amp; levers'!$C$12="PB",'Activity data'!AV57*ManureNEF*NtoN2O*kgtoGg,IF('Net zero activities &amp; levers'!$C$12="MS",'Net zero Activity data'!AV57*ManureNEF*NtoN2O*kgtoGg,"ERROR")))</f>
        <v>4.9329775885859906E-2</v>
      </c>
      <c r="AD976" s="94">
        <f>IF('Net zero activities &amp; levers'!$C$12="Off",'Activity data'!AW57*ManureNEF*NtoN2O*kgtoGg,IF('Net zero activities &amp; levers'!$C$12="PB",'Activity data'!AW57*ManureNEF*NtoN2O*kgtoGg,IF('Net zero activities &amp; levers'!$C$12="MS",'Net zero Activity data'!AW57*ManureNEF*NtoN2O*kgtoGg,"ERROR")))</f>
        <v>4.9400227203236169E-2</v>
      </c>
      <c r="AE976" s="94">
        <f>IF('Net zero activities &amp; levers'!$C$12="Off",'Activity data'!AX57*ManureNEF*NtoN2O*kgtoGg,IF('Net zero activities &amp; levers'!$C$12="PB",'Activity data'!AX57*ManureNEF*NtoN2O*kgtoGg,IF('Net zero activities &amp; levers'!$C$12="MS",'Net zero Activity data'!AX57*ManureNEF*NtoN2O*kgtoGg,"ERROR")))</f>
        <v>4.9476856003303669E-2</v>
      </c>
      <c r="AF976" s="94">
        <f>IF('Net zero activities &amp; levers'!$C$12="Off",'Activity data'!AY57*ManureNEF*NtoN2O*kgtoGg,IF('Net zero activities &amp; levers'!$C$12="PB",'Activity data'!AY57*ManureNEF*NtoN2O*kgtoGg,IF('Net zero activities &amp; levers'!$C$12="MS",'Net zero Activity data'!AY57*ManureNEF*NtoN2O*kgtoGg,"ERROR")))</f>
        <v>4.9560320028947183E-2</v>
      </c>
      <c r="AG976" s="94">
        <f>IF('Net zero activities &amp; levers'!$C$12="Off",'Activity data'!AZ57*ManureNEF*NtoN2O*kgtoGg,IF('Net zero activities &amp; levers'!$C$12="PB",'Activity data'!AZ57*ManureNEF*NtoN2O*kgtoGg,IF('Net zero activities &amp; levers'!$C$12="MS",'Net zero Activity data'!AZ57*ManureNEF*NtoN2O*kgtoGg,"ERROR")))</f>
        <v>4.9651514928377813E-2</v>
      </c>
      <c r="AH976" s="94">
        <f>IF('Net zero activities &amp; levers'!$C$12="Off",'Activity data'!BA57*ManureNEF*NtoN2O*kgtoGg,IF('Net zero activities &amp; levers'!$C$12="PB",'Activity data'!BA57*ManureNEF*NtoN2O*kgtoGg,IF('Net zero activities &amp; levers'!$C$12="MS",'Net zero Activity data'!BA57*ManureNEF*NtoN2O*kgtoGg,"ERROR")))</f>
        <v>4.9747777163724013E-2</v>
      </c>
      <c r="AI976" s="94">
        <f>IF('Net zero activities &amp; levers'!$C$12="Off",'Activity data'!BB57*ManureNEF*NtoN2O*kgtoGg,IF('Net zero activities &amp; levers'!$C$12="PB",'Activity data'!BB57*ManureNEF*NtoN2O*kgtoGg,IF('Net zero activities &amp; levers'!$C$12="MS",'Net zero Activity data'!BB57*ManureNEF*NtoN2O*kgtoGg,"ERROR")))</f>
        <v>4.9809339372478424E-2</v>
      </c>
      <c r="AJ976" s="94">
        <f>IF('Net zero activities &amp; levers'!$C$12="Off",'Activity data'!BC57*ManureNEF*NtoN2O*kgtoGg,IF('Net zero activities &amp; levers'!$C$12="PB",'Activity data'!BC57*ManureNEF*NtoN2O*kgtoGg,IF('Net zero activities &amp; levers'!$C$12="MS",'Net zero Activity data'!BC57*ManureNEF*NtoN2O*kgtoGg,"ERROR")))</f>
        <v>4.9877060121249484E-2</v>
      </c>
      <c r="AK976" s="94">
        <f>IF('Net zero activities &amp; levers'!$C$12="Off",'Activity data'!BD57*ManureNEF*NtoN2O*kgtoGg,IF('Net zero activities &amp; levers'!$C$12="PB",'Activity data'!BD57*ManureNEF*NtoN2O*kgtoGg,IF('Net zero activities &amp; levers'!$C$12="MS",'Net zero Activity data'!BD57*ManureNEF*NtoN2O*kgtoGg,"ERROR")))</f>
        <v>4.9948554700125304E-2</v>
      </c>
      <c r="AL976" s="94">
        <f>IF('Net zero activities &amp; levers'!$C$12="Off",'Activity data'!BE57*ManureNEF*NtoN2O*kgtoGg,IF('Net zero activities &amp; levers'!$C$12="PB",'Activity data'!BE57*ManureNEF*NtoN2O*kgtoGg,IF('Net zero activities &amp; levers'!$C$12="MS",'Net zero Activity data'!BE57*ManureNEF*NtoN2O*kgtoGg,"ERROR")))</f>
        <v>5.0024760810526939E-2</v>
      </c>
      <c r="AM976" s="94">
        <f>IF('Net zero activities &amp; levers'!$C$12="Off",'Activity data'!BF57*ManureNEF*NtoN2O*kgtoGg,IF('Net zero activities &amp; levers'!$C$12="PB",'Activity data'!BF57*ManureNEF*NtoN2O*kgtoGg,IF('Net zero activities &amp; levers'!$C$12="MS",'Net zero Activity data'!BF57*ManureNEF*NtoN2O*kgtoGg,"ERROR")))</f>
        <v>5.0105525692249665E-2</v>
      </c>
      <c r="AN976" s="94">
        <f>IF('Net zero activities &amp; levers'!$C$12="Off",'Activity data'!BG57*ManureNEF*NtoN2O*kgtoGg,IF('Net zero activities &amp; levers'!$C$12="PB",'Activity data'!BG57*ManureNEF*NtoN2O*kgtoGg,IF('Net zero activities &amp; levers'!$C$12="MS",'Net zero Activity data'!BG57*ManureNEF*NtoN2O*kgtoGg,"ERROR")))</f>
        <v>5.015314518623111E-2</v>
      </c>
      <c r="AO976" s="94">
        <f>IF('Net zero activities &amp; levers'!$C$12="Off",'Activity data'!BH57*ManureNEF*NtoN2O*kgtoGg,IF('Net zero activities &amp; levers'!$C$12="PB",'Activity data'!BH57*ManureNEF*NtoN2O*kgtoGg,IF('Net zero activities &amp; levers'!$C$12="MS",'Net zero Activity data'!BH57*ManureNEF*NtoN2O*kgtoGg,"ERROR")))</f>
        <v>5.0203901703754654E-2</v>
      </c>
      <c r="AP976" s="94">
        <f>IF('Net zero activities &amp; levers'!$C$12="Off",'Activity data'!BI57*ManureNEF*NtoN2O*kgtoGg,IF('Net zero activities &amp; levers'!$C$12="PB",'Activity data'!BI57*ManureNEF*NtoN2O*kgtoGg,IF('Net zero activities &amp; levers'!$C$12="MS",'Net zero Activity data'!BI57*ManureNEF*NtoN2O*kgtoGg,"ERROR")))</f>
        <v>5.0258812629372172E-2</v>
      </c>
      <c r="AQ976" s="94">
        <f>IF('Net zero activities &amp; levers'!$C$12="Off",'Activity data'!BJ57*ManureNEF*NtoN2O*kgtoGg,IF('Net zero activities &amp; levers'!$C$12="PB",'Activity data'!BJ57*ManureNEF*NtoN2O*kgtoGg,IF('Net zero activities &amp; levers'!$C$12="MS",'Net zero Activity data'!BJ57*ManureNEF*NtoN2O*kgtoGg,"ERROR")))</f>
        <v>5.0317767214055016E-2</v>
      </c>
      <c r="AR976" s="94">
        <f>IF('Net zero activities &amp; levers'!$C$12="Off",'Activity data'!BK57*ManureNEF*NtoN2O*kgtoGg,IF('Net zero activities &amp; levers'!$C$12="PB",'Activity data'!BK57*ManureNEF*NtoN2O*kgtoGg,IF('Net zero activities &amp; levers'!$C$12="MS",'Net zero Activity data'!BK57*ManureNEF*NtoN2O*kgtoGg,"ERROR")))</f>
        <v>5.0380733908130228E-2</v>
      </c>
      <c r="AS976" s="94">
        <f>IF('Net zero activities &amp; levers'!$C$12="Off",'Activity data'!BL57*ManureNEF*NtoN2O*kgtoGg,IF('Net zero activities &amp; levers'!$C$12="PB",'Activity data'!BL57*ManureNEF*NtoN2O*kgtoGg,IF('Net zero activities &amp; levers'!$C$12="MS",'Net zero Activity data'!BL57*ManureNEF*NtoN2O*kgtoGg,"ERROR")))</f>
        <v>5.0408519952586543E-2</v>
      </c>
      <c r="AT976" s="94">
        <f>IF('Net zero activities &amp; levers'!$C$12="Off",'Activity data'!BM57*ManureNEF*NtoN2O*kgtoGg,IF('Net zero activities &amp; levers'!$C$12="PB",'Activity data'!BM57*ManureNEF*NtoN2O*kgtoGg,IF('Net zero activities &amp; levers'!$C$12="MS",'Net zero Activity data'!BM57*ManureNEF*NtoN2O*kgtoGg,"ERROR")))</f>
        <v>5.042583986895454E-2</v>
      </c>
      <c r="AU976" s="94">
        <f>IF('Net zero activities &amp; levers'!$C$12="Off",'Activity data'!BN57*ManureNEF*NtoN2O*kgtoGg,IF('Net zero activities &amp; levers'!$C$12="PB",'Activity data'!BN57*ManureNEF*NtoN2O*kgtoGg,IF('Net zero activities &amp; levers'!$C$12="MS",'Net zero Activity data'!BN57*ManureNEF*NtoN2O*kgtoGg,"ERROR")))</f>
        <v>5.0444052545775574E-2</v>
      </c>
      <c r="AV976" s="94">
        <f>IF('Net zero activities &amp; levers'!$C$12="Off",'Activity data'!BO57*ManureNEF*NtoN2O*kgtoGg,IF('Net zero activities &amp; levers'!$C$12="PB",'Activity data'!BO57*ManureNEF*NtoN2O*kgtoGg,IF('Net zero activities &amp; levers'!$C$12="MS",'Net zero Activity data'!BO57*ManureNEF*NtoN2O*kgtoGg,"ERROR")))</f>
        <v>5.0465741913196513E-2</v>
      </c>
      <c r="AW976" s="94">
        <f>IF('Net zero activities &amp; levers'!$C$12="Off",'Activity data'!BP57*ManureNEF*NtoN2O*kgtoGg,IF('Net zero activities &amp; levers'!$C$12="PB",'Activity data'!BP57*ManureNEF*NtoN2O*kgtoGg,IF('Net zero activities &amp; levers'!$C$12="MS",'Net zero Activity data'!BP57*ManureNEF*NtoN2O*kgtoGg,"ERROR")))</f>
        <v>5.0489582115784373E-2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7.5542064381065093E-3</v>
      </c>
      <c r="V977" s="22">
        <f t="shared" si="343"/>
        <v>7.5782813675955053E-3</v>
      </c>
      <c r="W977" s="22">
        <f t="shared" si="343"/>
        <v>7.6044384869322105E-3</v>
      </c>
      <c r="X977" s="22">
        <f t="shared" si="343"/>
        <v>7.6326502436862044E-3</v>
      </c>
      <c r="Y977" s="22">
        <f t="shared" si="343"/>
        <v>7.6502183183195108E-3</v>
      </c>
      <c r="Z977" s="22">
        <f t="shared" si="343"/>
        <v>7.6695343884536143E-3</v>
      </c>
      <c r="AA977" s="22">
        <f t="shared" ref="L977:AW980" si="344">AA1474</f>
        <v>7.6903444181301598E-3</v>
      </c>
      <c r="AB977" s="22">
        <f t="shared" si="344"/>
        <v>7.7127045569016627E-3</v>
      </c>
      <c r="AC977" s="22">
        <f t="shared" si="344"/>
        <v>7.7364223542177131E-3</v>
      </c>
      <c r="AD977" s="22">
        <f t="shared" si="344"/>
        <v>7.7530063506026335E-3</v>
      </c>
      <c r="AE977" s="22">
        <f t="shared" si="344"/>
        <v>7.7707203598988521E-3</v>
      </c>
      <c r="AF977" s="22">
        <f t="shared" si="344"/>
        <v>7.7897236704747713E-3</v>
      </c>
      <c r="AG977" s="22">
        <f t="shared" si="344"/>
        <v>7.8102274542581739E-3</v>
      </c>
      <c r="AH977" s="22">
        <f t="shared" si="344"/>
        <v>7.8316297580619931E-3</v>
      </c>
      <c r="AI977" s="22">
        <f t="shared" si="344"/>
        <v>7.8448990385486181E-3</v>
      </c>
      <c r="AJ977" s="22">
        <f t="shared" si="344"/>
        <v>7.8593617227037914E-3</v>
      </c>
      <c r="AK977" s="22">
        <f t="shared" si="344"/>
        <v>7.8744810835778938E-3</v>
      </c>
      <c r="AL977" s="22">
        <f t="shared" si="344"/>
        <v>7.8904746921901088E-3</v>
      </c>
      <c r="AM977" s="22">
        <f t="shared" si="344"/>
        <v>7.9073119262949854E-3</v>
      </c>
      <c r="AN977" s="22">
        <f t="shared" si="344"/>
        <v>7.9165040970348727E-3</v>
      </c>
      <c r="AO977" s="22">
        <f t="shared" si="344"/>
        <v>7.9262563140872124E-3</v>
      </c>
      <c r="AP977" s="22">
        <f t="shared" si="344"/>
        <v>7.9368004966482338E-3</v>
      </c>
      <c r="AQ977" s="22">
        <f t="shared" si="344"/>
        <v>7.9481138267067097E-3</v>
      </c>
      <c r="AR977" s="22">
        <f t="shared" si="344"/>
        <v>7.9601910376334382E-3</v>
      </c>
      <c r="AS977" s="22">
        <f t="shared" si="344"/>
        <v>7.96428083472254E-3</v>
      </c>
      <c r="AT977" s="22">
        <f t="shared" si="344"/>
        <v>7.9659377902861934E-3</v>
      </c>
      <c r="AU977" s="22">
        <f t="shared" si="344"/>
        <v>7.9677064881148139E-3</v>
      </c>
      <c r="AV977" s="22">
        <f t="shared" si="344"/>
        <v>7.9701645495979506E-3</v>
      </c>
      <c r="AW977" s="22">
        <f t="shared" si="344"/>
        <v>7.9730181485450462E-3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9.1149503577846708E-2</v>
      </c>
      <c r="V978" s="22">
        <f t="shared" si="344"/>
        <v>9.1439993107034628E-2</v>
      </c>
      <c r="W978" s="22">
        <f t="shared" si="344"/>
        <v>9.1755606462600364E-2</v>
      </c>
      <c r="X978" s="22">
        <f t="shared" si="344"/>
        <v>9.2096011195281977E-2</v>
      </c>
      <c r="Y978" s="22">
        <f t="shared" si="344"/>
        <v>9.2307988627294835E-2</v>
      </c>
      <c r="Z978" s="22">
        <f t="shared" si="344"/>
        <v>9.2541057476845587E-2</v>
      </c>
      <c r="AA978" s="22">
        <f t="shared" si="344"/>
        <v>9.2792152530971853E-2</v>
      </c>
      <c r="AB978" s="22">
        <f t="shared" si="344"/>
        <v>9.306195129350936E-2</v>
      </c>
      <c r="AC978" s="22">
        <f t="shared" si="344"/>
        <v>9.3348131644686E-2</v>
      </c>
      <c r="AD978" s="22">
        <f t="shared" si="344"/>
        <v>9.3548235130102658E-2</v>
      </c>
      <c r="AE978" s="22">
        <f t="shared" si="344"/>
        <v>9.376197341842625E-2</v>
      </c>
      <c r="AF978" s="22">
        <f t="shared" si="344"/>
        <v>9.3991268492571042E-2</v>
      </c>
      <c r="AG978" s="22">
        <f t="shared" si="344"/>
        <v>9.4238668365560607E-2</v>
      </c>
      <c r="AH978" s="22">
        <f t="shared" si="344"/>
        <v>9.4496909834485776E-2</v>
      </c>
      <c r="AI978" s="22">
        <f t="shared" si="344"/>
        <v>9.46570177609901E-2</v>
      </c>
      <c r="AJ978" s="22">
        <f t="shared" si="344"/>
        <v>9.4831525367043507E-2</v>
      </c>
      <c r="AK978" s="22">
        <f t="shared" si="344"/>
        <v>9.5013956473391989E-2</v>
      </c>
      <c r="AL978" s="22">
        <f t="shared" si="344"/>
        <v>9.5206936304876089E-2</v>
      </c>
      <c r="AM978" s="22">
        <f t="shared" si="344"/>
        <v>9.5410095371663298E-2</v>
      </c>
      <c r="AN978" s="22">
        <f t="shared" si="344"/>
        <v>9.5521008649796235E-2</v>
      </c>
      <c r="AO978" s="22">
        <f t="shared" si="344"/>
        <v>9.5638679480000252E-2</v>
      </c>
      <c r="AP978" s="22">
        <f t="shared" si="344"/>
        <v>9.5765906213072141E-2</v>
      </c>
      <c r="AQ978" s="22">
        <f t="shared" si="344"/>
        <v>9.5902413525533289E-2</v>
      </c>
      <c r="AR978" s="22">
        <f t="shared" si="344"/>
        <v>9.6048137869922806E-2</v>
      </c>
      <c r="AS978" s="22">
        <f t="shared" si="344"/>
        <v>9.6097485604520763E-2</v>
      </c>
      <c r="AT978" s="22">
        <f t="shared" si="344"/>
        <v>9.6117478528769645E-2</v>
      </c>
      <c r="AU978" s="22">
        <f t="shared" si="344"/>
        <v>9.6138819741824741E-2</v>
      </c>
      <c r="AV978" s="22">
        <f t="shared" si="344"/>
        <v>9.6168478857681275E-2</v>
      </c>
      <c r="AW978" s="22">
        <f t="shared" si="344"/>
        <v>9.6202910552071516E-2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0.10428056541130729</v>
      </c>
      <c r="V981" s="94">
        <f>IF('Net zero activities &amp; levers'!$C$12="Off",'Activity data'!AO62*ManureNEF*NtoN2O*kgtoGg,IF('Net zero activities &amp; levers'!$C$12="PB",'Activity data'!AO62*ManureNEF*NtoN2O*kgtoGg,IF('Net zero activities &amp; levers'!$C$12="MS",'Net zero Activity data'!AO62*ManureNEF*NtoN2O*kgtoGg,"ERROR")))</f>
        <v>0.10273817955641536</v>
      </c>
      <c r="W981" s="94">
        <f>IF('Net zero activities &amp; levers'!$C$12="Off",'Activity data'!AP62*ManureNEF*NtoN2O*kgtoGg,IF('Net zero activities &amp; levers'!$C$12="PB",'Activity data'!AP62*ManureNEF*NtoN2O*kgtoGg,IF('Net zero activities &amp; levers'!$C$12="MS",'Net zero Activity data'!AP62*ManureNEF*NtoN2O*kgtoGg,"ERROR")))</f>
        <v>0.10145552863598629</v>
      </c>
      <c r="X981" s="94">
        <f>IF('Net zero activities &amp; levers'!$C$12="Off",'Activity data'!AQ62*ManureNEF*NtoN2O*kgtoGg,IF('Net zero activities &amp; levers'!$C$12="PB",'Activity data'!AQ62*ManureNEF*NtoN2O*kgtoGg,IF('Net zero activities &amp; levers'!$C$12="MS",'Net zero Activity data'!AQ62*ManureNEF*NtoN2O*kgtoGg,"ERROR")))</f>
        <v>0.10053835440762707</v>
      </c>
      <c r="Y981" s="94">
        <f>IF('Net zero activities &amp; levers'!$C$12="Off",'Activity data'!AR62*ManureNEF*NtoN2O*kgtoGg,IF('Net zero activities &amp; levers'!$C$12="PB",'Activity data'!AR62*ManureNEF*NtoN2O*kgtoGg,IF('Net zero activities &amp; levers'!$C$12="MS",'Net zero Activity data'!AR62*ManureNEF*NtoN2O*kgtoGg,"ERROR")))</f>
        <v>9.9858519543689628E-2</v>
      </c>
      <c r="Z981" s="94">
        <f>IF('Net zero activities &amp; levers'!$C$12="Off",'Activity data'!AS62*ManureNEF*NtoN2O*kgtoGg,IF('Net zero activities &amp; levers'!$C$12="PB",'Activity data'!AS62*ManureNEF*NtoN2O*kgtoGg,IF('Net zero activities &amp; levers'!$C$12="MS",'Net zero Activity data'!AS62*ManureNEF*NtoN2O*kgtoGg,"ERROR")))</f>
        <v>9.9447707040955638E-2</v>
      </c>
      <c r="AA981" s="94">
        <f>IF('Net zero activities &amp; levers'!$C$12="Off",'Activity data'!AT62*ManureNEF*NtoN2O*kgtoGg,IF('Net zero activities &amp; levers'!$C$12="PB",'Activity data'!AT62*ManureNEF*NtoN2O*kgtoGg,IF('Net zero activities &amp; levers'!$C$12="MS",'Net zero Activity data'!AT62*ManureNEF*NtoN2O*kgtoGg,"ERROR")))</f>
        <v>9.9046883133818917E-2</v>
      </c>
      <c r="AB981" s="94">
        <f>IF('Net zero activities &amp; levers'!$C$12="Off",'Activity data'!AU62*ManureNEF*NtoN2O*kgtoGg,IF('Net zero activities &amp; levers'!$C$12="PB",'Activity data'!AU62*ManureNEF*NtoN2O*kgtoGg,IF('Net zero activities &amp; levers'!$C$12="MS",'Net zero Activity data'!AU62*ManureNEF*NtoN2O*kgtoGg,"ERROR")))</f>
        <v>9.8838170992434499E-2</v>
      </c>
      <c r="AC981" s="94">
        <f>IF('Net zero activities &amp; levers'!$C$12="Off",'Activity data'!AV62*ManureNEF*NtoN2O*kgtoGg,IF('Net zero activities &amp; levers'!$C$12="PB",'Activity data'!AV62*ManureNEF*NtoN2O*kgtoGg,IF('Net zero activities &amp; levers'!$C$12="MS",'Net zero Activity data'!AV62*ManureNEF*NtoN2O*kgtoGg,"ERROR")))</f>
        <v>9.8636331075886999E-2</v>
      </c>
      <c r="AD981" s="94">
        <f>IF('Net zero activities &amp; levers'!$C$12="Off",'Activity data'!AW62*ManureNEF*NtoN2O*kgtoGg,IF('Net zero activities &amp; levers'!$C$12="PB",'Activity data'!AW62*ManureNEF*NtoN2O*kgtoGg,IF('Net zero activities &amp; levers'!$C$12="MS",'Net zero Activity data'!AW62*ManureNEF*NtoN2O*kgtoGg,"ERROR")))</f>
        <v>0.10059832759435153</v>
      </c>
      <c r="AE981" s="94">
        <f>IF('Net zero activities &amp; levers'!$C$12="Off",'Activity data'!AX62*ManureNEF*NtoN2O*kgtoGg,IF('Net zero activities &amp; levers'!$C$12="PB",'Activity data'!AX62*ManureNEF*NtoN2O*kgtoGg,IF('Net zero activities &amp; levers'!$C$12="MS",'Net zero Activity data'!AX62*ManureNEF*NtoN2O*kgtoGg,"ERROR")))</f>
        <v>0.10242455133755742</v>
      </c>
      <c r="AF981" s="94">
        <f>IF('Net zero activities &amp; levers'!$C$12="Off",'Activity data'!AY62*ManureNEF*NtoN2O*kgtoGg,IF('Net zero activities &amp; levers'!$C$12="PB",'Activity data'!AY62*ManureNEF*NtoN2O*kgtoGg,IF('Net zero activities &amp; levers'!$C$12="MS",'Net zero Activity data'!AY62*ManureNEF*NtoN2O*kgtoGg,"ERROR")))</f>
        <v>0.10440410175997709</v>
      </c>
      <c r="AG981" s="94">
        <f>IF('Net zero activities &amp; levers'!$C$12="Off",'Activity data'!AZ62*ManureNEF*NtoN2O*kgtoGg,IF('Net zero activities &amp; levers'!$C$12="PB",'Activity data'!AZ62*ManureNEF*NtoN2O*kgtoGg,IF('Net zero activities &amp; levers'!$C$12="MS",'Net zero Activity data'!AZ62*ManureNEF*NtoN2O*kgtoGg,"ERROR")))</f>
        <v>0.10687340603336827</v>
      </c>
      <c r="AH981" s="94">
        <f>IF('Net zero activities &amp; levers'!$C$12="Off",'Activity data'!BA62*ManureNEF*NtoN2O*kgtoGg,IF('Net zero activities &amp; levers'!$C$12="PB",'Activity data'!BA62*ManureNEF*NtoN2O*kgtoGg,IF('Net zero activities &amp; levers'!$C$12="MS",'Net zero Activity data'!BA62*ManureNEF*NtoN2O*kgtoGg,"ERROR")))</f>
        <v>0.10908219845414112</v>
      </c>
      <c r="AI981" s="94">
        <f>IF('Net zero activities &amp; levers'!$C$12="Off",'Activity data'!BB62*ManureNEF*NtoN2O*kgtoGg,IF('Net zero activities &amp; levers'!$C$12="PB",'Activity data'!BB62*ManureNEF*NtoN2O*kgtoGg,IF('Net zero activities &amp; levers'!$C$12="MS",'Net zero Activity data'!BB62*ManureNEF*NtoN2O*kgtoGg,"ERROR")))</f>
        <v>0.11149904956243303</v>
      </c>
      <c r="AJ981" s="94">
        <f>IF('Net zero activities &amp; levers'!$C$12="Off",'Activity data'!BC62*ManureNEF*NtoN2O*kgtoGg,IF('Net zero activities &amp; levers'!$C$12="PB",'Activity data'!BC62*ManureNEF*NtoN2O*kgtoGg,IF('Net zero activities &amp; levers'!$C$12="MS",'Net zero Activity data'!BC62*ManureNEF*NtoN2O*kgtoGg,"ERROR")))</f>
        <v>0.11418276251973131</v>
      </c>
      <c r="AK981" s="94">
        <f>IF('Net zero activities &amp; levers'!$C$12="Off",'Activity data'!BD62*ManureNEF*NtoN2O*kgtoGg,IF('Net zero activities &amp; levers'!$C$12="PB",'Activity data'!BD62*ManureNEF*NtoN2O*kgtoGg,IF('Net zero activities &amp; levers'!$C$12="MS",'Net zero Activity data'!BD62*ManureNEF*NtoN2O*kgtoGg,"ERROR")))</f>
        <v>0.11649317237961981</v>
      </c>
      <c r="AL981" s="94">
        <f>IF('Net zero activities &amp; levers'!$C$12="Off",'Activity data'!BE62*ManureNEF*NtoN2O*kgtoGg,IF('Net zero activities &amp; levers'!$C$12="PB",'Activity data'!BE62*ManureNEF*NtoN2O*kgtoGg,IF('Net zero activities &amp; levers'!$C$12="MS",'Net zero Activity data'!BE62*ManureNEF*NtoN2O*kgtoGg,"ERROR")))</f>
        <v>0.11875534804149991</v>
      </c>
      <c r="AM981" s="94">
        <f>IF('Net zero activities &amp; levers'!$C$12="Off",'Activity data'!BF62*ManureNEF*NtoN2O*kgtoGg,IF('Net zero activities &amp; levers'!$C$12="PB",'Activity data'!BF62*ManureNEF*NtoN2O*kgtoGg,IF('Net zero activities &amp; levers'!$C$12="MS",'Net zero Activity data'!BF62*ManureNEF*NtoN2O*kgtoGg,"ERROR")))</f>
        <v>0.12097058670176176</v>
      </c>
      <c r="AN981" s="94">
        <f>IF('Net zero activities &amp; levers'!$C$12="Off",'Activity data'!BG62*ManureNEF*NtoN2O*kgtoGg,IF('Net zero activities &amp; levers'!$C$12="PB",'Activity data'!BG62*ManureNEF*NtoN2O*kgtoGg,IF('Net zero activities &amp; levers'!$C$12="MS",'Net zero Activity data'!BG62*ManureNEF*NtoN2O*kgtoGg,"ERROR")))</f>
        <v>0.12333993516160081</v>
      </c>
      <c r="AO981" s="94">
        <f>IF('Net zero activities &amp; levers'!$C$12="Off",'Activity data'!BH62*ManureNEF*NtoN2O*kgtoGg,IF('Net zero activities &amp; levers'!$C$12="PB",'Activity data'!BH62*ManureNEF*NtoN2O*kgtoGg,IF('Net zero activities &amp; levers'!$C$12="MS",'Net zero Activity data'!BH62*ManureNEF*NtoN2O*kgtoGg,"ERROR")))</f>
        <v>0.12541492674313065</v>
      </c>
      <c r="AP981" s="94">
        <f>IF('Net zero activities &amp; levers'!$C$12="Off",'Activity data'!BI62*ManureNEF*NtoN2O*kgtoGg,IF('Net zero activities &amp; levers'!$C$12="PB",'Activity data'!BI62*ManureNEF*NtoN2O*kgtoGg,IF('Net zero activities &amp; levers'!$C$12="MS",'Net zero Activity data'!BI62*ManureNEF*NtoN2O*kgtoGg,"ERROR")))</f>
        <v>0.12751032243637175</v>
      </c>
      <c r="AQ981" s="94">
        <f>IF('Net zero activities &amp; levers'!$C$12="Off",'Activity data'!BJ62*ManureNEF*NtoN2O*kgtoGg,IF('Net zero activities &amp; levers'!$C$12="PB",'Activity data'!BJ62*ManureNEF*NtoN2O*kgtoGg,IF('Net zero activities &amp; levers'!$C$12="MS",'Net zero Activity data'!BJ62*ManureNEF*NtoN2O*kgtoGg,"ERROR")))</f>
        <v>0.12962661312433388</v>
      </c>
      <c r="AR981" s="94">
        <f>IF('Net zero activities &amp; levers'!$C$12="Off",'Activity data'!BK62*ManureNEF*NtoN2O*kgtoGg,IF('Net zero activities &amp; levers'!$C$12="PB",'Activity data'!BK62*ManureNEF*NtoN2O*kgtoGg,IF('Net zero activities &amp; levers'!$C$12="MS",'Net zero Activity data'!BK62*ManureNEF*NtoN2O*kgtoGg,"ERROR")))</f>
        <v>0.13178226231309467</v>
      </c>
      <c r="AS981" s="94">
        <f>IF('Net zero activities &amp; levers'!$C$12="Off",'Activity data'!BL62*ManureNEF*NtoN2O*kgtoGg,IF('Net zero activities &amp; levers'!$C$12="PB",'Activity data'!BL62*ManureNEF*NtoN2O*kgtoGg,IF('Net zero activities &amp; levers'!$C$12="MS",'Net zero Activity data'!BL62*ManureNEF*NtoN2O*kgtoGg,"ERROR")))</f>
        <v>0.13387040675986037</v>
      </c>
      <c r="AT981" s="94">
        <f>IF('Net zero activities &amp; levers'!$C$12="Off",'Activity data'!BM62*ManureNEF*NtoN2O*kgtoGg,IF('Net zero activities &amp; levers'!$C$12="PB",'Activity data'!BM62*ManureNEF*NtoN2O*kgtoGg,IF('Net zero activities &amp; levers'!$C$12="MS",'Net zero Activity data'!BM62*ManureNEF*NtoN2O*kgtoGg,"ERROR")))</f>
        <v>0.13249052289739111</v>
      </c>
      <c r="AU981" s="94">
        <f>IF('Net zero activities &amp; levers'!$C$12="Off",'Activity data'!BN62*ManureNEF*NtoN2O*kgtoGg,IF('Net zero activities &amp; levers'!$C$12="PB",'Activity data'!BN62*ManureNEF*NtoN2O*kgtoGg,IF('Net zero activities &amp; levers'!$C$12="MS",'Net zero Activity data'!BN62*ManureNEF*NtoN2O*kgtoGg,"ERROR")))</f>
        <v>0.13060251554885594</v>
      </c>
      <c r="AV981" s="94">
        <f>IF('Net zero activities &amp; levers'!$C$12="Off",'Activity data'!BO62*ManureNEF*NtoN2O*kgtoGg,IF('Net zero activities &amp; levers'!$C$12="PB",'Activity data'!BO62*ManureNEF*NtoN2O*kgtoGg,IF('Net zero activities &amp; levers'!$C$12="MS",'Net zero Activity data'!BO62*ManureNEF*NtoN2O*kgtoGg,"ERROR")))</f>
        <v>0.12887566658933464</v>
      </c>
      <c r="AW981" s="94">
        <f>IF('Net zero activities &amp; levers'!$C$12="Off",'Activity data'!BP62*ManureNEF*NtoN2O*kgtoGg,IF('Net zero activities &amp; levers'!$C$12="PB",'Activity data'!BP62*ManureNEF*NtoN2O*kgtoGg,IF('Net zero activities &amp; levers'!$C$12="MS",'Net zero Activity data'!BP62*ManureNEF*NtoN2O*kgtoGg,"ERROR")))</f>
        <v>0.12700945550878659</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2.6456377664760063E-2</v>
      </c>
      <c r="V982" s="94">
        <f>IF('Net zero activities &amp; levers'!$C$12="Off",'Activity data'!AO63*ManureNEF*NtoN2O*kgtoGg,IF('Net zero activities &amp; levers'!$C$12="PB",'Activity data'!AO63*ManureNEF*NtoN2O*kgtoGg,IF('Net zero activities &amp; levers'!$C$12="MS",'Net zero Activity data'!AO63*ManureNEF*NtoN2O*kgtoGg,"ERROR")))</f>
        <v>2.6065068483410149E-2</v>
      </c>
      <c r="W982" s="94">
        <f>IF('Net zero activities &amp; levers'!$C$12="Off",'Activity data'!AP63*ManureNEF*NtoN2O*kgtoGg,IF('Net zero activities &amp; levers'!$C$12="PB",'Activity data'!AP63*ManureNEF*NtoN2O*kgtoGg,IF('Net zero activities &amp; levers'!$C$12="MS",'Net zero Activity data'!AP63*ManureNEF*NtoN2O*kgtoGg,"ERROR")))</f>
        <v>2.5739655046792514E-2</v>
      </c>
      <c r="X982" s="94">
        <f>IF('Net zero activities &amp; levers'!$C$12="Off",'Activity data'!AQ63*ManureNEF*NtoN2O*kgtoGg,IF('Net zero activities &amp; levers'!$C$12="PB",'Activity data'!AQ63*ManureNEF*NtoN2O*kgtoGg,IF('Net zero activities &amp; levers'!$C$12="MS",'Net zero Activity data'!AQ63*ManureNEF*NtoN2O*kgtoGg,"ERROR")))</f>
        <v>2.5506964442611874E-2</v>
      </c>
      <c r="Y982" s="94">
        <f>IF('Net zero activities &amp; levers'!$C$12="Off",'Activity data'!AR63*ManureNEF*NtoN2O*kgtoGg,IF('Net zero activities &amp; levers'!$C$12="PB",'Activity data'!AR63*ManureNEF*NtoN2O*kgtoGg,IF('Net zero activities &amp; levers'!$C$12="MS",'Net zero Activity data'!AR63*ManureNEF*NtoN2O*kgtoGg,"ERROR")))</f>
        <v>2.5334487741521323E-2</v>
      </c>
      <c r="Z982" s="94">
        <f>IF('Net zero activities &amp; levers'!$C$12="Off",'Activity data'!AS63*ManureNEF*NtoN2O*kgtoGg,IF('Net zero activities &amp; levers'!$C$12="PB",'Activity data'!AS63*ManureNEF*NtoN2O*kgtoGg,IF('Net zero activities &amp; levers'!$C$12="MS",'Net zero Activity data'!AS63*ManureNEF*NtoN2O*kgtoGg,"ERROR")))</f>
        <v>2.5230263040793365E-2</v>
      </c>
      <c r="AA982" s="94">
        <f>IF('Net zero activities &amp; levers'!$C$12="Off",'Activity data'!AT63*ManureNEF*NtoN2O*kgtoGg,IF('Net zero activities &amp; levers'!$C$12="PB",'Activity data'!AT63*ManureNEF*NtoN2O*kgtoGg,IF('Net zero activities &amp; levers'!$C$12="MS",'Net zero Activity data'!AT63*ManureNEF*NtoN2O*kgtoGg,"ERROR")))</f>
        <v>2.5128572484912244E-2</v>
      </c>
      <c r="AB982" s="94">
        <f>IF('Net zero activities &amp; levers'!$C$12="Off",'Activity data'!AU63*ManureNEF*NtoN2O*kgtoGg,IF('Net zero activities &amp; levers'!$C$12="PB",'Activity data'!AU63*ManureNEF*NtoN2O*kgtoGg,IF('Net zero activities &amp; levers'!$C$12="MS",'Net zero Activity data'!AU63*ManureNEF*NtoN2O*kgtoGg,"ERROR")))</f>
        <v>2.5075621417626519E-2</v>
      </c>
      <c r="AC982" s="94">
        <f>IF('Net zero activities &amp; levers'!$C$12="Off",'Activity data'!AV63*ManureNEF*NtoN2O*kgtoGg,IF('Net zero activities &amp; levers'!$C$12="PB",'Activity data'!AV63*ManureNEF*NtoN2O*kgtoGg,IF('Net zero activities &amp; levers'!$C$12="MS",'Net zero Activity data'!AV63*ManureNEF*NtoN2O*kgtoGg,"ERROR")))</f>
        <v>2.5024413860025133E-2</v>
      </c>
      <c r="AD982" s="94">
        <f>IF('Net zero activities &amp; levers'!$C$12="Off",'Activity data'!AW63*ManureNEF*NtoN2O*kgtoGg,IF('Net zero activities &amp; levers'!$C$12="PB",'Activity data'!AW63*ManureNEF*NtoN2O*kgtoGg,IF('Net zero activities &amp; levers'!$C$12="MS",'Net zero Activity data'!AW63*ManureNEF*NtoN2O*kgtoGg,"ERROR")))</f>
        <v>2.5522179869105606E-2</v>
      </c>
      <c r="AE982" s="94">
        <f>IF('Net zero activities &amp; levers'!$C$12="Off",'Activity data'!AX63*ManureNEF*NtoN2O*kgtoGg,IF('Net zero activities &amp; levers'!$C$12="PB",'Activity data'!AX63*ManureNEF*NtoN2O*kgtoGg,IF('Net zero activities &amp; levers'!$C$12="MS",'Net zero Activity data'!AX63*ManureNEF*NtoN2O*kgtoGg,"ERROR")))</f>
        <v>2.5985499806622646E-2</v>
      </c>
      <c r="AF982" s="94">
        <f>IF('Net zero activities &amp; levers'!$C$12="Off",'Activity data'!AY63*ManureNEF*NtoN2O*kgtoGg,IF('Net zero activities &amp; levers'!$C$12="PB",'Activity data'!AY63*ManureNEF*NtoN2O*kgtoGg,IF('Net zero activities &amp; levers'!$C$12="MS",'Net zero Activity data'!AY63*ManureNEF*NtoN2O*kgtoGg,"ERROR")))</f>
        <v>2.6487719308170253E-2</v>
      </c>
      <c r="AG982" s="94">
        <f>IF('Net zero activities &amp; levers'!$C$12="Off",'Activity data'!AZ63*ManureNEF*NtoN2O*kgtoGg,IF('Net zero activities &amp; levers'!$C$12="PB",'Activity data'!AZ63*ManureNEF*NtoN2O*kgtoGg,IF('Net zero activities &amp; levers'!$C$12="MS",'Net zero Activity data'!AZ63*ManureNEF*NtoN2O*kgtoGg,"ERROR")))</f>
        <v>2.7114191231949816E-2</v>
      </c>
      <c r="AH982" s="94">
        <f>IF('Net zero activities &amp; levers'!$C$12="Off",'Activity data'!BA63*ManureNEF*NtoN2O*kgtoGg,IF('Net zero activities &amp; levers'!$C$12="PB",'Activity data'!BA63*ManureNEF*NtoN2O*kgtoGg,IF('Net zero activities &amp; levers'!$C$12="MS",'Net zero Activity data'!BA63*ManureNEF*NtoN2O*kgtoGg,"ERROR")))</f>
        <v>2.7674570303894221E-2</v>
      </c>
      <c r="AI982" s="94">
        <f>IF('Net zero activities &amp; levers'!$C$12="Off",'Activity data'!BB63*ManureNEF*NtoN2O*kgtoGg,IF('Net zero activities &amp; levers'!$C$12="PB",'Activity data'!BB63*ManureNEF*NtoN2O*kgtoGg,IF('Net zero activities &amp; levers'!$C$12="MS",'Net zero Activity data'!BB63*ManureNEF*NtoN2O*kgtoGg,"ERROR")))</f>
        <v>2.8287734659383341E-2</v>
      </c>
      <c r="AJ982" s="94">
        <f>IF('Net zero activities &amp; levers'!$C$12="Off",'Activity data'!BC63*ManureNEF*NtoN2O*kgtoGg,IF('Net zero activities &amp; levers'!$C$12="PB",'Activity data'!BC63*ManureNEF*NtoN2O*kgtoGg,IF('Net zero activities &amp; levers'!$C$12="MS",'Net zero Activity data'!BC63*ManureNEF*NtoN2O*kgtoGg,"ERROR")))</f>
        <v>2.8968602885040228E-2</v>
      </c>
      <c r="AK982" s="94">
        <f>IF('Net zero activities &amp; levers'!$C$12="Off",'Activity data'!BD63*ManureNEF*NtoN2O*kgtoGg,IF('Net zero activities &amp; levers'!$C$12="PB",'Activity data'!BD63*ManureNEF*NtoN2O*kgtoGg,IF('Net zero activities &amp; levers'!$C$12="MS",'Net zero Activity data'!BD63*ManureNEF*NtoN2O*kgtoGg,"ERROR")))</f>
        <v>2.9554762689338411E-2</v>
      </c>
      <c r="AL982" s="94">
        <f>IF('Net zero activities &amp; levers'!$C$12="Off",'Activity data'!BE63*ManureNEF*NtoN2O*kgtoGg,IF('Net zero activities &amp; levers'!$C$12="PB",'Activity data'!BE63*ManureNEF*NtoN2O*kgtoGg,IF('Net zero activities &amp; levers'!$C$12="MS",'Net zero Activity data'!BE63*ManureNEF*NtoN2O*kgtoGg,"ERROR")))</f>
        <v>3.0128685293408199E-2</v>
      </c>
      <c r="AM982" s="94">
        <f>IF('Net zero activities &amp; levers'!$C$12="Off",'Activity data'!BF63*ManureNEF*NtoN2O*kgtoGg,IF('Net zero activities &amp; levers'!$C$12="PB",'Activity data'!BF63*ManureNEF*NtoN2O*kgtoGg,IF('Net zero activities &amp; levers'!$C$12="MS",'Net zero Activity data'!BF63*ManureNEF*NtoN2O*kgtoGg,"ERROR")))</f>
        <v>3.0690699800927448E-2</v>
      </c>
      <c r="AN982" s="94">
        <f>IF('Net zero activities &amp; levers'!$C$12="Off",'Activity data'!BG63*ManureNEF*NtoN2O*kgtoGg,IF('Net zero activities &amp; levers'!$C$12="PB",'Activity data'!BG63*ManureNEF*NtoN2O*kgtoGg,IF('Net zero activities &amp; levers'!$C$12="MS",'Net zero Activity data'!BG63*ManureNEF*NtoN2O*kgtoGg,"ERROR")))</f>
        <v>3.1291812553104023E-2</v>
      </c>
      <c r="AO982" s="94">
        <f>IF('Net zero activities &amp; levers'!$C$12="Off",'Activity data'!BH63*ManureNEF*NtoN2O*kgtoGg,IF('Net zero activities &amp; levers'!$C$12="PB",'Activity data'!BH63*ManureNEF*NtoN2O*kgtoGg,IF('Net zero activities &amp; levers'!$C$12="MS",'Net zero Activity data'!BH63*ManureNEF*NtoN2O*kgtoGg,"ERROR")))</f>
        <v>3.1818245841182431E-2</v>
      </c>
      <c r="AP982" s="94">
        <f>IF('Net zero activities &amp; levers'!$C$12="Off",'Activity data'!BI63*ManureNEF*NtoN2O*kgtoGg,IF('Net zero activities &amp; levers'!$C$12="PB",'Activity data'!BI63*ManureNEF*NtoN2O*kgtoGg,IF('Net zero activities &amp; levers'!$C$12="MS",'Net zero Activity data'!BI63*ManureNEF*NtoN2O*kgtoGg,"ERROR")))</f>
        <v>3.2349855730319919E-2</v>
      </c>
      <c r="AQ982" s="94">
        <f>IF('Net zero activities &amp; levers'!$C$12="Off",'Activity data'!BJ63*ManureNEF*NtoN2O*kgtoGg,IF('Net zero activities &amp; levers'!$C$12="PB",'Activity data'!BJ63*ManureNEF*NtoN2O*kgtoGg,IF('Net zero activities &amp; levers'!$C$12="MS",'Net zero Activity data'!BJ63*ManureNEF*NtoN2O*kgtoGg,"ERROR")))</f>
        <v>3.2886766759410581E-2</v>
      </c>
      <c r="AR982" s="94">
        <f>IF('Net zero activities &amp; levers'!$C$12="Off",'Activity data'!BK63*ManureNEF*NtoN2O*kgtoGg,IF('Net zero activities &amp; levers'!$C$12="PB",'Activity data'!BK63*ManureNEF*NtoN2O*kgtoGg,IF('Net zero activities &amp; levers'!$C$12="MS",'Net zero Activity data'!BK63*ManureNEF*NtoN2O*kgtoGg,"ERROR")))</f>
        <v>3.3433663190453565E-2</v>
      </c>
      <c r="AS982" s="94">
        <f>IF('Net zero activities &amp; levers'!$C$12="Off",'Activity data'!BL63*ManureNEF*NtoN2O*kgtoGg,IF('Net zero activities &amp; levers'!$C$12="PB",'Activity data'!BL63*ManureNEF*NtoN2O*kgtoGg,IF('Net zero activities &amp; levers'!$C$12="MS",'Net zero Activity data'!BL63*ManureNEF*NtoN2O*kgtoGg,"ERROR")))</f>
        <v>3.3963433410669631E-2</v>
      </c>
      <c r="AT982" s="94">
        <f>IF('Net zero activities &amp; levers'!$C$12="Off",'Activity data'!BM63*ManureNEF*NtoN2O*kgtoGg,IF('Net zero activities &amp; levers'!$C$12="PB",'Activity data'!BM63*ManureNEF*NtoN2O*kgtoGg,IF('Net zero activities &amp; levers'!$C$12="MS",'Net zero Activity data'!BM63*ManureNEF*NtoN2O*kgtoGg,"ERROR")))</f>
        <v>3.3613351605349492E-2</v>
      </c>
      <c r="AU982" s="94">
        <f>IF('Net zero activities &amp; levers'!$C$12="Off",'Activity data'!BN63*ManureNEF*NtoN2O*kgtoGg,IF('Net zero activities &amp; levers'!$C$12="PB",'Activity data'!BN63*ManureNEF*NtoN2O*kgtoGg,IF('Net zero activities &amp; levers'!$C$12="MS",'Net zero Activity data'!BN63*ManureNEF*NtoN2O*kgtoGg,"ERROR")))</f>
        <v>3.3134356931225184E-2</v>
      </c>
      <c r="AV982" s="94">
        <f>IF('Net zero activities &amp; levers'!$C$12="Off",'Activity data'!BO63*ManureNEF*NtoN2O*kgtoGg,IF('Net zero activities &amp; levers'!$C$12="PB",'Activity data'!BO63*ManureNEF*NtoN2O*kgtoGg,IF('Net zero activities &amp; levers'!$C$12="MS",'Net zero Activity data'!BO63*ManureNEF*NtoN2O*kgtoGg,"ERROR")))</f>
        <v>3.2696248755814977E-2</v>
      </c>
      <c r="AW982" s="94">
        <f>IF('Net zero activities &amp; levers'!$C$12="Off",'Activity data'!BP63*ManureNEF*NtoN2O*kgtoGg,IF('Net zero activities &amp; levers'!$C$12="PB",'Activity data'!BP63*ManureNEF*NtoN2O*kgtoGg,IF('Net zero activities &amp; levers'!$C$12="MS",'Net zero Activity data'!BP63*ManureNEF*NtoN2O*kgtoGg,"ERROR")))</f>
        <v>3.2222783878113177E-2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0.17614567671319886</v>
      </c>
      <c r="V983" s="94">
        <f>IF('Net zero activities &amp; levers'!$C$12="Off",'Activity data'!AO64*ManureNEF*NtoN2O*kgtoGg,IF('Net zero activities &amp; levers'!$C$12="PB",'Activity data'!AO64*ManureNEF*NtoN2O*kgtoGg,IF('Net zero activities &amp; levers'!$C$12="MS",'Net zero Activity data'!AO64*ManureNEF*NtoN2O*kgtoGg,"ERROR")))</f>
        <v>0.17787897676794623</v>
      </c>
      <c r="W983" s="94">
        <f>IF('Net zero activities &amp; levers'!$C$12="Off",'Activity data'!AP64*ManureNEF*NtoN2O*kgtoGg,IF('Net zero activities &amp; levers'!$C$12="PB",'Activity data'!AP64*ManureNEF*NtoN2O*kgtoGg,IF('Net zero activities &amp; levers'!$C$12="MS",'Net zero Activity data'!AP64*ManureNEF*NtoN2O*kgtoGg,"ERROR")))</f>
        <v>0.17981654601399147</v>
      </c>
      <c r="X983" s="94">
        <f>IF('Net zero activities &amp; levers'!$C$12="Off",'Activity data'!AQ64*ManureNEF*NtoN2O*kgtoGg,IF('Net zero activities &amp; levers'!$C$12="PB",'Activity data'!AQ64*ManureNEF*NtoN2O*kgtoGg,IF('Net zero activities &amp; levers'!$C$12="MS",'Net zero Activity data'!AQ64*ManureNEF*NtoN2O*kgtoGg,"ERROR")))</f>
        <v>0.18207649015211952</v>
      </c>
      <c r="Y983" s="94">
        <f>IF('Net zero activities &amp; levers'!$C$12="Off",'Activity data'!AR64*ManureNEF*NtoN2O*kgtoGg,IF('Net zero activities &amp; levers'!$C$12="PB",'Activity data'!AR64*ManureNEF*NtoN2O*kgtoGg,IF('Net zero activities &amp; levers'!$C$12="MS",'Net zero Activity data'!AR64*ManureNEF*NtoN2O*kgtoGg,"ERROR")))</f>
        <v>0.18440096522571381</v>
      </c>
      <c r="Z983" s="94">
        <f>IF('Net zero activities &amp; levers'!$C$12="Off",'Activity data'!AS64*ManureNEF*NtoN2O*kgtoGg,IF('Net zero activities &amp; levers'!$C$12="PB",'Activity data'!AS64*ManureNEF*NtoN2O*kgtoGg,IF('Net zero activities &amp; levers'!$C$12="MS",'Net zero Activity data'!AS64*ManureNEF*NtoN2O*kgtoGg,"ERROR")))</f>
        <v>0.18699045607979251</v>
      </c>
      <c r="AA983" s="94">
        <f>IF('Net zero activities &amp; levers'!$C$12="Off",'Activity data'!AT64*ManureNEF*NtoN2O*kgtoGg,IF('Net zero activities &amp; levers'!$C$12="PB",'Activity data'!AT64*ManureNEF*NtoN2O*kgtoGg,IF('Net zero activities &amp; levers'!$C$12="MS",'Net zero Activity data'!AT64*ManureNEF*NtoN2O*kgtoGg,"ERROR")))</f>
        <v>0.18959927969039292</v>
      </c>
      <c r="AB983" s="94">
        <f>IF('Net zero activities &amp; levers'!$C$12="Off",'Activity data'!AU64*ManureNEF*NtoN2O*kgtoGg,IF('Net zero activities &amp; levers'!$C$12="PB",'Activity data'!AU64*ManureNEF*NtoN2O*kgtoGg,IF('Net zero activities &amp; levers'!$C$12="MS",'Net zero Activity data'!AU64*ManureNEF*NtoN2O*kgtoGg,"ERROR")))</f>
        <v>0.19241847629568934</v>
      </c>
      <c r="AC983" s="94">
        <f>IF('Net zero activities &amp; levers'!$C$12="Off",'Activity data'!AV64*ManureNEF*NtoN2O*kgtoGg,IF('Net zero activities &amp; levers'!$C$12="PB",'Activity data'!AV64*ManureNEF*NtoN2O*kgtoGg,IF('Net zero activities &amp; levers'!$C$12="MS",'Net zero Activity data'!AV64*ManureNEF*NtoN2O*kgtoGg,"ERROR")))</f>
        <v>0.19526508717943455</v>
      </c>
      <c r="AD983" s="94">
        <f>IF('Net zero activities &amp; levers'!$C$12="Off",'Activity data'!AW64*ManureNEF*NtoN2O*kgtoGg,IF('Net zero activities &amp; levers'!$C$12="PB",'Activity data'!AW64*ManureNEF*NtoN2O*kgtoGg,IF('Net zero activities &amp; levers'!$C$12="MS",'Net zero Activity data'!AW64*ManureNEF*NtoN2O*kgtoGg,"ERROR")))</f>
        <v>0.20034437202869937</v>
      </c>
      <c r="AE983" s="94">
        <f>IF('Net zero activities &amp; levers'!$C$12="Off",'Activity data'!AX64*ManureNEF*NtoN2O*kgtoGg,IF('Net zero activities &amp; levers'!$C$12="PB",'Activity data'!AX64*ManureNEF*NtoN2O*kgtoGg,IF('Net zero activities &amp; levers'!$C$12="MS",'Net zero Activity data'!AX64*ManureNEF*NtoN2O*kgtoGg,"ERROR")))</f>
        <v>0.20538817472437035</v>
      </c>
      <c r="AF983" s="94">
        <f>IF('Net zero activities &amp; levers'!$C$12="Off",'Activity data'!AY64*ManureNEF*NtoN2O*kgtoGg,IF('Net zero activities &amp; levers'!$C$12="PB",'Activity data'!AY64*ManureNEF*NtoN2O*kgtoGg,IF('Net zero activities &amp; levers'!$C$12="MS",'Net zero Activity data'!AY64*ManureNEF*NtoN2O*kgtoGg,"ERROR")))</f>
        <v>0.21071555491000082</v>
      </c>
      <c r="AG983" s="94">
        <f>IF('Net zero activities &amp; levers'!$C$12="Off",'Activity data'!AZ64*ManureNEF*NtoN2O*kgtoGg,IF('Net zero activities &amp; levers'!$C$12="PB",'Activity data'!AZ64*ManureNEF*NtoN2O*kgtoGg,IF('Net zero activities &amp; levers'!$C$12="MS",'Net zero Activity data'!AZ64*ManureNEF*NtoN2O*kgtoGg,"ERROR")))</f>
        <v>0.21672538136085742</v>
      </c>
      <c r="AH983" s="94">
        <f>IF('Net zero activities &amp; levers'!$C$12="Off",'Activity data'!BA64*ManureNEF*NtoN2O*kgtoGg,IF('Net zero activities &amp; levers'!$C$12="PB",'Activity data'!BA64*ManureNEF*NtoN2O*kgtoGg,IF('Net zero activities &amp; levers'!$C$12="MS",'Net zero Activity data'!BA64*ManureNEF*NtoN2O*kgtoGg,"ERROR")))</f>
        <v>0.22257596850826059</v>
      </c>
      <c r="AI983" s="94">
        <f>IF('Net zero activities &amp; levers'!$C$12="Off",'Activity data'!BB64*ManureNEF*NtoN2O*kgtoGg,IF('Net zero activities &amp; levers'!$C$12="PB",'Activity data'!BB64*ManureNEF*NtoN2O*kgtoGg,IF('Net zero activities &amp; levers'!$C$12="MS",'Net zero Activity data'!BB64*ManureNEF*NtoN2O*kgtoGg,"ERROR")))</f>
        <v>0.22868706456506227</v>
      </c>
      <c r="AJ983" s="94">
        <f>IF('Net zero activities &amp; levers'!$C$12="Off",'Activity data'!BC64*ManureNEF*NtoN2O*kgtoGg,IF('Net zero activities &amp; levers'!$C$12="PB",'Activity data'!BC64*ManureNEF*NtoN2O*kgtoGg,IF('Net zero activities &amp; levers'!$C$12="MS",'Net zero Activity data'!BC64*ManureNEF*NtoN2O*kgtoGg,"ERROR")))</f>
        <v>0.23527051265341281</v>
      </c>
      <c r="AK983" s="94">
        <f>IF('Net zero activities &amp; levers'!$C$12="Off",'Activity data'!BD64*ManureNEF*NtoN2O*kgtoGg,IF('Net zero activities &amp; levers'!$C$12="PB",'Activity data'!BD64*ManureNEF*NtoN2O*kgtoGg,IF('Net zero activities &amp; levers'!$C$12="MS",'Net zero Activity data'!BD64*ManureNEF*NtoN2O*kgtoGg,"ERROR")))</f>
        <v>0.24155568527344778</v>
      </c>
      <c r="AL983" s="94">
        <f>IF('Net zero activities &amp; levers'!$C$12="Off",'Activity data'!BE64*ManureNEF*NtoN2O*kgtoGg,IF('Net zero activities &amp; levers'!$C$12="PB",'Activity data'!BE64*ManureNEF*NtoN2O*kgtoGg,IF('Net zero activities &amp; levers'!$C$12="MS",'Net zero Activity data'!BE64*ManureNEF*NtoN2O*kgtoGg,"ERROR")))</f>
        <v>0.24793050880999448</v>
      </c>
      <c r="AM983" s="94">
        <f>IF('Net zero activities &amp; levers'!$C$12="Off",'Activity data'!BF64*ManureNEF*NtoN2O*kgtoGg,IF('Net zero activities &amp; levers'!$C$12="PB",'Activity data'!BF64*ManureNEF*NtoN2O*kgtoGg,IF('Net zero activities &amp; levers'!$C$12="MS",'Net zero Activity data'!BF64*ManureNEF*NtoN2O*kgtoGg,"ERROR")))</f>
        <v>0.25439703694313381</v>
      </c>
      <c r="AN983" s="94">
        <f>IF('Net zero activities &amp; levers'!$C$12="Off",'Activity data'!BG64*ManureNEF*NtoN2O*kgtoGg,IF('Net zero activities &amp; levers'!$C$12="PB",'Activity data'!BG64*ManureNEF*NtoN2O*kgtoGg,IF('Net zero activities &amp; levers'!$C$12="MS",'Net zero Activity data'!BG64*ManureNEF*NtoN2O*kgtoGg,"ERROR")))</f>
        <v>0.26110092224117815</v>
      </c>
      <c r="AO983" s="94">
        <f>IF('Net zero activities &amp; levers'!$C$12="Off",'Activity data'!BH64*ManureNEF*NtoN2O*kgtoGg,IF('Net zero activities &amp; levers'!$C$12="PB",'Activity data'!BH64*ManureNEF*NtoN2O*kgtoGg,IF('Net zero activities &amp; levers'!$C$12="MS",'Net zero Activity data'!BH64*ManureNEF*NtoN2O*kgtoGg,"ERROR")))</f>
        <v>0.2675756230534076</v>
      </c>
      <c r="AP983" s="94">
        <f>IF('Net zero activities &amp; levers'!$C$12="Off",'Activity data'!BI64*ManureNEF*NtoN2O*kgtoGg,IF('Net zero activities &amp; levers'!$C$12="PB",'Activity data'!BI64*ManureNEF*NtoN2O*kgtoGg,IF('Net zero activities &amp; levers'!$C$12="MS",'Net zero Activity data'!BI64*ManureNEF*NtoN2O*kgtoGg,"ERROR")))</f>
        <v>0.27423152647705579</v>
      </c>
      <c r="AQ983" s="94">
        <f>IF('Net zero activities &amp; levers'!$C$12="Off",'Activity data'!BJ64*ManureNEF*NtoN2O*kgtoGg,IF('Net zero activities &amp; levers'!$C$12="PB",'Activity data'!BJ64*ManureNEF*NtoN2O*kgtoGg,IF('Net zero activities &amp; levers'!$C$12="MS",'Net zero Activity data'!BJ64*ManureNEF*NtoN2O*kgtoGg,"ERROR")))</f>
        <v>0.28107508262952857</v>
      </c>
      <c r="AR983" s="94">
        <f>IF('Net zero activities &amp; levers'!$C$12="Off",'Activity data'!BK64*ManureNEF*NtoN2O*kgtoGg,IF('Net zero activities &amp; levers'!$C$12="PB",'Activity data'!BK64*ManureNEF*NtoN2O*kgtoGg,IF('Net zero activities &amp; levers'!$C$12="MS",'Net zero Activity data'!BK64*ManureNEF*NtoN2O*kgtoGg,"ERROR")))</f>
        <v>0.28813837369917716</v>
      </c>
      <c r="AS983" s="94">
        <f>IF('Net zero activities &amp; levers'!$C$12="Off",'Activity data'!BL64*ManureNEF*NtoN2O*kgtoGg,IF('Net zero activities &amp; levers'!$C$12="PB",'Activity data'!BL64*ManureNEF*NtoN2O*kgtoGg,IF('Net zero activities &amp; levers'!$C$12="MS",'Net zero Activity data'!BL64*ManureNEF*NtoN2O*kgtoGg,"ERROR")))</f>
        <v>0.29515389972723893</v>
      </c>
      <c r="AT983" s="94">
        <f>IF('Net zero activities &amp; levers'!$C$12="Off",'Activity data'!BM64*ManureNEF*NtoN2O*kgtoGg,IF('Net zero activities &amp; levers'!$C$12="PB",'Activity data'!BM64*ManureNEF*NtoN2O*kgtoGg,IF('Net zero activities &amp; levers'!$C$12="MS",'Net zero Activity data'!BM64*ManureNEF*NtoN2O*kgtoGg,"ERROR")))</f>
        <v>0.29726306012503578</v>
      </c>
      <c r="AU983" s="94">
        <f>IF('Net zero activities &amp; levers'!$C$12="Off",'Activity data'!BN64*ManureNEF*NtoN2O*kgtoGg,IF('Net zero activities &amp; levers'!$C$12="PB",'Activity data'!BN64*ManureNEF*NtoN2O*kgtoGg,IF('Net zero activities &amp; levers'!$C$12="MS",'Net zero Activity data'!BN64*ManureNEF*NtoN2O*kgtoGg,"ERROR")))</f>
        <v>0.29860255687749043</v>
      </c>
      <c r="AV983" s="94">
        <f>IF('Net zero activities &amp; levers'!$C$12="Off",'Activity data'!BO64*ManureNEF*NtoN2O*kgtoGg,IF('Net zero activities &amp; levers'!$C$12="PB",'Activity data'!BO64*ManureNEF*NtoN2O*kgtoGg,IF('Net zero activities &amp; levers'!$C$12="MS",'Net zero Activity data'!BO64*ManureNEF*NtoN2O*kgtoGg,"ERROR")))</f>
        <v>0.30014712296784329</v>
      </c>
      <c r="AW983" s="94">
        <f>IF('Net zero activities &amp; levers'!$C$12="Off",'Activity data'!BP64*ManureNEF*NtoN2O*kgtoGg,IF('Net zero activities &amp; levers'!$C$12="PB",'Activity data'!BP64*ManureNEF*NtoN2O*kgtoGg,IF('Net zero activities &amp; levers'!$C$12="MS",'Net zero Activity data'!BP64*ManureNEF*NtoN2O*kgtoGg,"ERROR")))</f>
        <v>0.30144510826307597</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0.72752669754706611</v>
      </c>
      <c r="V984" s="94">
        <f>IF('Net zero activities &amp; levers'!$C$12="Off",'Activity data'!AO65*ManureNEF*NtoN2O*kgtoGg,IF('Net zero activities &amp; levers'!$C$12="PB",'Activity data'!AO65*ManureNEF*NtoN2O*kgtoGg,IF('Net zero activities &amp; levers'!$C$12="MS",'Net zero Activity data'!AO65*ManureNEF*NtoN2O*kgtoGg,"ERROR")))</f>
        <v>0.72451271312196042</v>
      </c>
      <c r="W984" s="94">
        <f>IF('Net zero activities &amp; levers'!$C$12="Off",'Activity data'!AP65*ManureNEF*NtoN2O*kgtoGg,IF('Net zero activities &amp; levers'!$C$12="PB",'Activity data'!AP65*ManureNEF*NtoN2O*kgtoGg,IF('Net zero activities &amp; levers'!$C$12="MS",'Net zero Activity data'!AP65*ManureNEF*NtoN2O*kgtoGg,"ERROR")))</f>
        <v>0.72386380729267963</v>
      </c>
      <c r="X984" s="94">
        <f>IF('Net zero activities &amp; levers'!$C$12="Off",'Activity data'!AQ65*ManureNEF*NtoN2O*kgtoGg,IF('Net zero activities &amp; levers'!$C$12="PB",'Activity data'!AQ65*ManureNEF*NtoN2O*kgtoGg,IF('Net zero activities &amp; levers'!$C$12="MS",'Net zero Activity data'!AQ65*ManureNEF*NtoN2O*kgtoGg,"ERROR")))</f>
        <v>0.72686692182023782</v>
      </c>
      <c r="Y984" s="94">
        <f>IF('Net zero activities &amp; levers'!$C$12="Off",'Activity data'!AR65*ManureNEF*NtoN2O*kgtoGg,IF('Net zero activities &amp; levers'!$C$12="PB",'Activity data'!AR65*ManureNEF*NtoN2O*kgtoGg,IF('Net zero activities &amp; levers'!$C$12="MS",'Net zero Activity data'!AR65*ManureNEF*NtoN2O*kgtoGg,"ERROR")))</f>
        <v>0.73292827804926364</v>
      </c>
      <c r="Z984" s="94">
        <f>IF('Net zero activities &amp; levers'!$C$12="Off",'Activity data'!AS65*ManureNEF*NtoN2O*kgtoGg,IF('Net zero activities &amp; levers'!$C$12="PB",'Activity data'!AS65*ManureNEF*NtoN2O*kgtoGg,IF('Net zero activities &amp; levers'!$C$12="MS",'Net zero Activity data'!AS65*ManureNEF*NtoN2O*kgtoGg,"ERROR")))</f>
        <v>0.74185915324788143</v>
      </c>
      <c r="AA984" s="94">
        <f>IF('Net zero activities &amp; levers'!$C$12="Off",'Activity data'!AT65*ManureNEF*NtoN2O*kgtoGg,IF('Net zero activities &amp; levers'!$C$12="PB",'Activity data'!AT65*ManureNEF*NtoN2O*kgtoGg,IF('Net zero activities &amp; levers'!$C$12="MS",'Net zero Activity data'!AT65*ManureNEF*NtoN2O*kgtoGg,"ERROR")))</f>
        <v>0.75082768328919247</v>
      </c>
      <c r="AB984" s="94">
        <f>IF('Net zero activities &amp; levers'!$C$12="Off",'Activity data'!AU65*ManureNEF*NtoN2O*kgtoGg,IF('Net zero activities &amp; levers'!$C$12="PB",'Activity data'!AU65*ManureNEF*NtoN2O*kgtoGg,IF('Net zero activities &amp; levers'!$C$12="MS",'Net zero Activity data'!AU65*ManureNEF*NtoN2O*kgtoGg,"ERROR")))</f>
        <v>0.76195899877781781</v>
      </c>
      <c r="AC984" s="94">
        <f>IF('Net zero activities &amp; levers'!$C$12="Off",'Activity data'!AV65*ManureNEF*NtoN2O*kgtoGg,IF('Net zero activities &amp; levers'!$C$12="PB",'Activity data'!AV65*ManureNEF*NtoN2O*kgtoGg,IF('Net zero activities &amp; levers'!$C$12="MS",'Net zero Activity data'!AV65*ManureNEF*NtoN2O*kgtoGg,"ERROR")))</f>
        <v>0.77317728193781265</v>
      </c>
      <c r="AD984" s="94">
        <f>IF('Net zero activities &amp; levers'!$C$12="Off",'Activity data'!AW65*ManureNEF*NtoN2O*kgtoGg,IF('Net zero activities &amp; levers'!$C$12="PB",'Activity data'!AW65*ManureNEF*NtoN2O*kgtoGg,IF('Net zero activities &amp; levers'!$C$12="MS",'Net zero Activity data'!AW65*ManureNEF*NtoN2O*kgtoGg,"ERROR")))</f>
        <v>0.81064770200115277</v>
      </c>
      <c r="AE984" s="94">
        <f>IF('Net zero activities &amp; levers'!$C$12="Off",'Activity data'!AX65*ManureNEF*NtoN2O*kgtoGg,IF('Net zero activities &amp; levers'!$C$12="PB",'Activity data'!AX65*ManureNEF*NtoN2O*kgtoGg,IF('Net zero activities &amp; levers'!$C$12="MS",'Net zero Activity data'!AX65*ManureNEF*NtoN2O*kgtoGg,"ERROR")))</f>
        <v>0.84717434994982244</v>
      </c>
      <c r="AF984" s="94">
        <f>IF('Net zero activities &amp; levers'!$C$12="Off",'Activity data'!AY65*ManureNEF*NtoN2O*kgtoGg,IF('Net zero activities &amp; levers'!$C$12="PB",'Activity data'!AY65*ManureNEF*NtoN2O*kgtoGg,IF('Net zero activities &amp; levers'!$C$12="MS",'Net zero Activity data'!AY65*ManureNEF*NtoN2O*kgtoGg,"ERROR")))</f>
        <v>0.88623860906679464</v>
      </c>
      <c r="AG984" s="94">
        <f>IF('Net zero activities &amp; levers'!$C$12="Off",'Activity data'!AZ65*ManureNEF*NtoN2O*kgtoGg,IF('Net zero activities &amp; levers'!$C$12="PB",'Activity data'!AZ65*ManureNEF*NtoN2O*kgtoGg,IF('Net zero activities &amp; levers'!$C$12="MS",'Net zero Activity data'!AZ65*ManureNEF*NtoN2O*kgtoGg,"ERROR")))</f>
        <v>0.9320843513105207</v>
      </c>
      <c r="AH984" s="94">
        <f>IF('Net zero activities &amp; levers'!$C$12="Off",'Activity data'!BA65*ManureNEF*NtoN2O*kgtoGg,IF('Net zero activities &amp; levers'!$C$12="PB",'Activity data'!BA65*ManureNEF*NtoN2O*kgtoGg,IF('Net zero activities &amp; levers'!$C$12="MS",'Net zero Activity data'!BA65*ManureNEF*NtoN2O*kgtoGg,"ERROR")))</f>
        <v>0.97558914720321399</v>
      </c>
      <c r="AI984" s="94">
        <f>IF('Net zero activities &amp; levers'!$C$12="Off",'Activity data'!BB65*ManureNEF*NtoN2O*kgtoGg,IF('Net zero activities &amp; levers'!$C$12="PB",'Activity data'!BB65*ManureNEF*NtoN2O*kgtoGg,IF('Net zero activities &amp; levers'!$C$12="MS",'Net zero Activity data'!BB65*ManureNEF*NtoN2O*kgtoGg,"ERROR")))</f>
        <v>1.0230772182783778</v>
      </c>
      <c r="AJ984" s="94">
        <f>IF('Net zero activities &amp; levers'!$C$12="Off",'Activity data'!BC65*ManureNEF*NtoN2O*kgtoGg,IF('Net zero activities &amp; levers'!$C$12="PB",'Activity data'!BC65*ManureNEF*NtoN2O*kgtoGg,IF('Net zero activities &amp; levers'!$C$12="MS",'Net zero Activity data'!BC65*ManureNEF*NtoN2O*kgtoGg,"ERROR")))</f>
        <v>1.0749365154437325</v>
      </c>
      <c r="AK984" s="94">
        <f>IF('Net zero activities &amp; levers'!$C$12="Off",'Activity data'!BD65*ManureNEF*NtoN2O*kgtoGg,IF('Net zero activities &amp; levers'!$C$12="PB",'Activity data'!BD65*ManureNEF*NtoN2O*kgtoGg,IF('Net zero activities &amp; levers'!$C$12="MS",'Net zero Activity data'!BD65*ManureNEF*NtoN2O*kgtoGg,"ERROR")))</f>
        <v>1.1230158570622424</v>
      </c>
      <c r="AL984" s="94">
        <f>IF('Net zero activities &amp; levers'!$C$12="Off",'Activity data'!BE65*ManureNEF*NtoN2O*kgtoGg,IF('Net zero activities &amp; levers'!$C$12="PB",'Activity data'!BE65*ManureNEF*NtoN2O*kgtoGg,IF('Net zero activities &amp; levers'!$C$12="MS",'Net zero Activity data'!BE65*ManureNEF*NtoN2O*kgtoGg,"ERROR")))</f>
        <v>1.1714330012487373</v>
      </c>
      <c r="AM984" s="94">
        <f>IF('Net zero activities &amp; levers'!$C$12="Off",'Activity data'!BF65*ManureNEF*NtoN2O*kgtoGg,IF('Net zero activities &amp; levers'!$C$12="PB",'Activity data'!BF65*ManureNEF*NtoN2O*kgtoGg,IF('Net zero activities &amp; levers'!$C$12="MS",'Net zero Activity data'!BF65*ManureNEF*NtoN2O*kgtoGg,"ERROR")))</f>
        <v>1.2202093313626119</v>
      </c>
      <c r="AN984" s="94">
        <f>IF('Net zero activities &amp; levers'!$C$12="Off",'Activity data'!BG65*ManureNEF*NtoN2O*kgtoGg,IF('Net zero activities &amp; levers'!$C$12="PB",'Activity data'!BG65*ManureNEF*NtoN2O*kgtoGg,IF('Net zero activities &amp; levers'!$C$12="MS",'Net zero Activity data'!BG65*ManureNEF*NtoN2O*kgtoGg,"ERROR")))</f>
        <v>1.2725138572395742</v>
      </c>
      <c r="AO984" s="94">
        <f>IF('Net zero activities &amp; levers'!$C$12="Off",'Activity data'!BH65*ManureNEF*NtoN2O*kgtoGg,IF('Net zero activities &amp; levers'!$C$12="PB",'Activity data'!BH65*ManureNEF*NtoN2O*kgtoGg,IF('Net zero activities &amp; levers'!$C$12="MS",'Net zero Activity data'!BH65*ManureNEF*NtoN2O*kgtoGg,"ERROR")))</f>
        <v>1.3218795353236785</v>
      </c>
      <c r="AP984" s="94">
        <f>IF('Net zero activities &amp; levers'!$C$12="Off",'Activity data'!BI65*ManureNEF*NtoN2O*kgtoGg,IF('Net zero activities &amp; levers'!$C$12="PB",'Activity data'!BI65*ManureNEF*NtoN2O*kgtoGg,IF('Net zero activities &amp; levers'!$C$12="MS",'Net zero Activity data'!BI65*ManureNEF*NtoN2O*kgtoGg,"ERROR")))</f>
        <v>1.3725368987082276</v>
      </c>
      <c r="AQ984" s="94">
        <f>IF('Net zero activities &amp; levers'!$C$12="Off",'Activity data'!BJ65*ManureNEF*NtoN2O*kgtoGg,IF('Net zero activities &amp; levers'!$C$12="PB",'Activity data'!BJ65*ManureNEF*NtoN2O*kgtoGg,IF('Net zero activities &amp; levers'!$C$12="MS",'Net zero Activity data'!BJ65*ManureNEF*NtoN2O*kgtoGg,"ERROR")))</f>
        <v>1.4245344546022212</v>
      </c>
      <c r="AR984" s="94">
        <f>IF('Net zero activities &amp; levers'!$C$12="Off",'Activity data'!BK65*ManureNEF*NtoN2O*kgtoGg,IF('Net zero activities &amp; levers'!$C$12="PB",'Activity data'!BK65*ManureNEF*NtoN2O*kgtoGg,IF('Net zero activities &amp; levers'!$C$12="MS",'Net zero Activity data'!BK65*ManureNEF*NtoN2O*kgtoGg,"ERROR")))</f>
        <v>1.4781775102430434</v>
      </c>
      <c r="AS984" s="94">
        <f>IF('Net zero activities &amp; levers'!$C$12="Off",'Activity data'!BL65*ManureNEF*NtoN2O*kgtoGg,IF('Net zero activities &amp; levers'!$C$12="PB",'Activity data'!BL65*ManureNEF*NtoN2O*kgtoGg,IF('Net zero activities &amp; levers'!$C$12="MS",'Net zero Activity data'!BL65*ManureNEF*NtoN2O*kgtoGg,"ERROR")))</f>
        <v>1.5324380434637692</v>
      </c>
      <c r="AT984" s="94">
        <f>IF('Net zero activities &amp; levers'!$C$12="Off",'Activity data'!BM65*ManureNEF*NtoN2O*kgtoGg,IF('Net zero activities &amp; levers'!$C$12="PB",'Activity data'!BM65*ManureNEF*NtoN2O*kgtoGg,IF('Net zero activities &amp; levers'!$C$12="MS",'Net zero Activity data'!BM65*ManureNEF*NtoN2O*kgtoGg,"ERROR")))</f>
        <v>1.5373540811595001</v>
      </c>
      <c r="AU984" s="94">
        <f>IF('Net zero activities &amp; levers'!$C$12="Off",'Activity data'!BN65*ManureNEF*NtoN2O*kgtoGg,IF('Net zero activities &amp; levers'!$C$12="PB",'Activity data'!BN65*ManureNEF*NtoN2O*kgtoGg,IF('Net zero activities &amp; levers'!$C$12="MS",'Net zero Activity data'!BN65*ManureNEF*NtoN2O*kgtoGg,"ERROR")))</f>
        <v>1.5346415290130659</v>
      </c>
      <c r="AV984" s="94">
        <f>IF('Net zero activities &amp; levers'!$C$12="Off",'Activity data'!BO65*ManureNEF*NtoN2O*kgtoGg,IF('Net zero activities &amp; levers'!$C$12="PB",'Activity data'!BO65*ManureNEF*NtoN2O*kgtoGg,IF('Net zero activities &amp; levers'!$C$12="MS",'Net zero Activity data'!BO65*ManureNEF*NtoN2O*kgtoGg,"ERROR")))</f>
        <v>1.534009523778094</v>
      </c>
      <c r="AW984" s="94">
        <f>IF('Net zero activities &amp; levers'!$C$12="Off",'Activity data'!BP65*ManureNEF*NtoN2O*kgtoGg,IF('Net zero activities &amp; levers'!$C$12="PB",'Activity data'!BP65*ManureNEF*NtoN2O*kgtoGg,IF('Net zero activities &amp; levers'!$C$12="MS",'Net zero Activity data'!BP65*ManureNEF*NtoN2O*kgtoGg,"ERROR")))</f>
        <v>1.5310019231216234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1.1019017173571768</v>
      </c>
      <c r="V986" s="22">
        <f t="shared" si="347"/>
        <v>1.104347037264287</v>
      </c>
      <c r="W986" s="22">
        <f t="shared" si="347"/>
        <v>1.1077085957772288</v>
      </c>
      <c r="X986" s="22">
        <f t="shared" si="347"/>
        <v>1.112396508776988</v>
      </c>
      <c r="Y986" s="22">
        <f t="shared" si="347"/>
        <v>1.1171332347281706</v>
      </c>
      <c r="Z986" s="22">
        <f t="shared" si="347"/>
        <v>1.1229398932620429</v>
      </c>
      <c r="AA986" s="22">
        <f t="shared" si="346"/>
        <v>1.1289063276192273</v>
      </c>
      <c r="AB986" s="22">
        <f t="shared" si="346"/>
        <v>1.1357132812097084</v>
      </c>
      <c r="AC986" s="22">
        <f t="shared" si="346"/>
        <v>1.1426889291273503</v>
      </c>
      <c r="AD986" s="22">
        <f t="shared" si="346"/>
        <v>1.1574508790611446</v>
      </c>
      <c r="AE986" s="22">
        <f t="shared" si="346"/>
        <v>1.1720768020799477</v>
      </c>
      <c r="AF986" s="22">
        <f t="shared" si="346"/>
        <v>1.1876965613218127</v>
      </c>
      <c r="AG986" s="22">
        <f t="shared" si="346"/>
        <v>1.2057030914764186</v>
      </c>
      <c r="AH986" s="22">
        <f t="shared" si="346"/>
        <v>1.2231117988707176</v>
      </c>
      <c r="AI986" s="22">
        <f t="shared" si="346"/>
        <v>1.2411628415725382</v>
      </c>
      <c r="AJ986" s="22">
        <f t="shared" si="346"/>
        <v>1.2608171114404865</v>
      </c>
      <c r="AK986" s="22">
        <f t="shared" si="346"/>
        <v>1.2793814967861539</v>
      </c>
      <c r="AL986" s="22">
        <f t="shared" si="346"/>
        <v>1.2982099834095358</v>
      </c>
      <c r="AM986" s="22">
        <f t="shared" si="346"/>
        <v>1.3173069601515912</v>
      </c>
      <c r="AN986" s="22">
        <f t="shared" si="346"/>
        <v>1.3369511524212199</v>
      </c>
      <c r="AO986" s="22">
        <f t="shared" si="346"/>
        <v>1.3557556042329248</v>
      </c>
      <c r="AP986" s="22">
        <f t="shared" si="346"/>
        <v>1.3751290138005747</v>
      </c>
      <c r="AQ986" s="22">
        <f t="shared" si="346"/>
        <v>1.3950878981784689</v>
      </c>
      <c r="AR986" s="22">
        <f t="shared" si="346"/>
        <v>1.415735599456436</v>
      </c>
      <c r="AS986" s="22">
        <f t="shared" si="346"/>
        <v>1.4359410929410399</v>
      </c>
      <c r="AT986" s="22">
        <f t="shared" si="346"/>
        <v>1.4395666630067512</v>
      </c>
      <c r="AU986" s="22">
        <f t="shared" si="346"/>
        <v>1.4406528168370132</v>
      </c>
      <c r="AV986" s="22">
        <f t="shared" si="346"/>
        <v>1.442483230455835</v>
      </c>
      <c r="AW986" s="22">
        <f t="shared" si="346"/>
        <v>1.443542365066355</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0.75040260882848964</v>
      </c>
      <c r="V987" s="22">
        <f t="shared" si="346"/>
        <v>0.75206788841632533</v>
      </c>
      <c r="W987" s="22">
        <f t="shared" si="346"/>
        <v>0.75435713276371708</v>
      </c>
      <c r="X987" s="22">
        <f t="shared" si="346"/>
        <v>0.75754963359166516</v>
      </c>
      <c r="Y987" s="22">
        <f t="shared" si="346"/>
        <v>0.760775376373515</v>
      </c>
      <c r="Z987" s="22">
        <f t="shared" si="346"/>
        <v>0.76472975056474957</v>
      </c>
      <c r="AA987" s="22">
        <f t="shared" si="346"/>
        <v>0.76879293318485942</v>
      </c>
      <c r="AB987" s="22">
        <f t="shared" si="346"/>
        <v>0.773428515153751</v>
      </c>
      <c r="AC987" s="22">
        <f t="shared" si="346"/>
        <v>0.7781789791136603</v>
      </c>
      <c r="AD987" s="22">
        <f t="shared" si="346"/>
        <v>0.78823196802113116</v>
      </c>
      <c r="AE987" s="22">
        <f t="shared" si="346"/>
        <v>0.79819232166878484</v>
      </c>
      <c r="AF987" s="22">
        <f t="shared" si="346"/>
        <v>0.80882948458425841</v>
      </c>
      <c r="AG987" s="22">
        <f t="shared" si="346"/>
        <v>0.82109205482180458</v>
      </c>
      <c r="AH987" s="22">
        <f t="shared" si="346"/>
        <v>0.83294750366922621</v>
      </c>
      <c r="AI987" s="22">
        <f t="shared" si="346"/>
        <v>0.84524038725598427</v>
      </c>
      <c r="AJ987" s="22">
        <f t="shared" si="346"/>
        <v>0.85862507951229627</v>
      </c>
      <c r="AK987" s="22">
        <f t="shared" si="346"/>
        <v>0.87126755295184966</v>
      </c>
      <c r="AL987" s="22">
        <f t="shared" si="346"/>
        <v>0.88408988116853038</v>
      </c>
      <c r="AM987" s="22">
        <f t="shared" si="346"/>
        <v>0.89709505299306103</v>
      </c>
      <c r="AN987" s="22">
        <f t="shared" si="346"/>
        <v>0.91047288233596557</v>
      </c>
      <c r="AO987" s="22">
        <f t="shared" si="346"/>
        <v>0.923278842681446</v>
      </c>
      <c r="AP987" s="22">
        <f t="shared" si="346"/>
        <v>0.93647226715158449</v>
      </c>
      <c r="AQ987" s="22">
        <f t="shared" si="346"/>
        <v>0.95006440397336878</v>
      </c>
      <c r="AR987" s="22">
        <f t="shared" si="346"/>
        <v>0.96412562981704841</v>
      </c>
      <c r="AS987" s="22">
        <f t="shared" si="346"/>
        <v>0.97788570912782347</v>
      </c>
      <c r="AT987" s="22">
        <f t="shared" si="346"/>
        <v>0.98035474714904147</v>
      </c>
      <c r="AU987" s="22">
        <f t="shared" si="346"/>
        <v>0.98109442533900959</v>
      </c>
      <c r="AV987" s="22">
        <f t="shared" si="346"/>
        <v>0.98234094953727802</v>
      </c>
      <c r="AW987" s="22">
        <f t="shared" si="346"/>
        <v>0.98306222745373362</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12.481060221572905</v>
      </c>
      <c r="V988" s="94">
        <f>IF('Net zero activities &amp; levers'!$C$12="Off",'Activity data'!AO69*UDCPPEF*NtoN2O*kgtoGg,'Net zero Activity data'!AO69*UDCPPEF*NtoN2O*kgtoGg)</f>
        <v>12.344947057262504</v>
      </c>
      <c r="W988" s="94">
        <f>IF('Net zero activities &amp; levers'!$C$12="Off",'Activity data'!AP69*UDCPPEF*NtoN2O*kgtoGg,'Net zero Activity data'!AP69*UDCPPEF*NtoN2O*kgtoGg)</f>
        <v>12.236763591756228</v>
      </c>
      <c r="X988" s="94">
        <f>IF('Net zero activities &amp; levers'!$C$12="Off",'Activity data'!AQ69*UDCPPEF*NtoN2O*kgtoGg,'Net zero Activity data'!AQ69*UDCPPEF*NtoN2O*kgtoGg)</f>
        <v>12.169155213671388</v>
      </c>
      <c r="Y988" s="94">
        <f>IF('Net zero activities &amp; levers'!$C$12="Off",'Activity data'!AR69*UDCPPEF*NtoN2O*kgtoGg,'Net zero Activity data'!AR69*UDCPPEF*NtoN2O*kgtoGg)</f>
        <v>12.123211145837072</v>
      </c>
      <c r="Z988" s="94">
        <f>IF('Net zero activities &amp; levers'!$C$12="Off",'Activity data'!AS69*UDCPPEF*NtoN2O*kgtoGg,'Net zero Activity data'!AS69*UDCPPEF*NtoN2O*kgtoGg)</f>
        <v>12.107158405922103</v>
      </c>
      <c r="AA988" s="94">
        <f>IF('Net zero activities &amp; levers'!$C$12="Off",'Activity data'!AT69*UDCPPEF*NtoN2O*kgtoGg,'Net zero Activity data'!AT69*UDCPPEF*NtoN2O*kgtoGg)</f>
        <v>12.090801038827392</v>
      </c>
      <c r="AB988" s="94">
        <f>IF('Net zero activities &amp; levers'!$C$12="Off",'Activity data'!AU69*UDCPPEF*NtoN2O*kgtoGg,'Net zero Activity data'!AU69*UDCPPEF*NtoN2O*kgtoGg)</f>
        <v>12.095617820051674</v>
      </c>
      <c r="AC988" s="94">
        <f>IF('Net zero activities &amp; levers'!$C$12="Off",'Activity data'!AV69*UDCPPEF*NtoN2O*kgtoGg,'Net zero Activity data'!AV69*UDCPPEF*NtoN2O*kgtoGg)</f>
        <v>12.099959813238058</v>
      </c>
      <c r="AD988" s="94">
        <f>IF('Net zero activities &amp; levers'!$C$12="Off",'Activity data'!AW69*UDCPPEF*NtoN2O*kgtoGg,'Net zero Activity data'!AW69*UDCPPEF*NtoN2O*kgtoGg)</f>
        <v>12.250928540340333</v>
      </c>
      <c r="AE988" s="94">
        <f>IF('Net zero activities &amp; levers'!$C$12="Off",'Activity data'!AX69*UDCPPEF*NtoN2O*kgtoGg,'Net zero Activity data'!AX69*UDCPPEF*NtoN2O*kgtoGg)</f>
        <v>12.379498400340626</v>
      </c>
      <c r="AF988" s="94">
        <f>IF('Net zero activities &amp; levers'!$C$12="Off",'Activity data'!AY69*UDCPPEF*NtoN2O*kgtoGg,'Net zero Activity data'!AY69*UDCPPEF*NtoN2O*kgtoGg)</f>
        <v>12.519145334584479</v>
      </c>
      <c r="AG988" s="94">
        <f>IF('Net zero activities &amp; levers'!$C$12="Off",'Activity data'!AZ69*UDCPPEF*NtoN2O*kgtoGg,'Net zero Activity data'!AZ69*UDCPPEF*NtoN2O*kgtoGg)</f>
        <v>12.70766953220136</v>
      </c>
      <c r="AH988" s="94">
        <f>IF('Net zero activities &amp; levers'!$C$12="Off",'Activity data'!BA69*UDCPPEF*NtoN2O*kgtoGg,'Net zero Activity data'!BA69*UDCPPEF*NtoN2O*kgtoGg)</f>
        <v>12.858669484160288</v>
      </c>
      <c r="AI988" s="94">
        <f>IF('Net zero activities &amp; levers'!$C$12="Off",'Activity data'!BB69*UDCPPEF*NtoN2O*kgtoGg,'Net zero Activity data'!BB69*UDCPPEF*NtoN2O*kgtoGg)</f>
        <v>13.022606539827569</v>
      </c>
      <c r="AJ988" s="94">
        <f>IF('Net zero activities &amp; levers'!$C$12="Off",'Activity data'!BC69*UDCPPEF*NtoN2O*kgtoGg,'Net zero Activity data'!BC69*UDCPPEF*NtoN2O*kgtoGg)</f>
        <v>13.207940346620095</v>
      </c>
      <c r="AK988" s="94">
        <f>IF('Net zero activities &amp; levers'!$C$12="Off",'Activity data'!BD69*UDCPPEF*NtoN2O*kgtoGg,'Net zero Activity data'!BD69*UDCPPEF*NtoN2O*kgtoGg)</f>
        <v>13.343206754543544</v>
      </c>
      <c r="AL988" s="94">
        <f>IF('Net zero activities &amp; levers'!$C$12="Off",'Activity data'!BE69*UDCPPEF*NtoN2O*kgtoGg,'Net zero Activity data'!BE69*UDCPPEF*NtoN2O*kgtoGg)</f>
        <v>13.464789027219062</v>
      </c>
      <c r="AM988" s="94">
        <f>IF('Net zero activities &amp; levers'!$C$12="Off",'Activity data'!BF69*UDCPPEF*NtoN2O*kgtoGg,'Net zero Activity data'!BF69*UDCPPEF*NtoN2O*kgtoGg)</f>
        <v>13.572779170032538</v>
      </c>
      <c r="AN988" s="94">
        <f>IF('Net zero activities &amp; levers'!$C$12="Off",'Activity data'!BG69*UDCPPEF*NtoN2O*kgtoGg,'Net zero Activity data'!BG69*UDCPPEF*NtoN2O*kgtoGg)</f>
        <v>13.756239686339526</v>
      </c>
      <c r="AO988" s="94">
        <f>IF('Net zero activities &amp; levers'!$C$12="Off",'Activity data'!BH69*UDCPPEF*NtoN2O*kgtoGg,'Net zero Activity data'!BH69*UDCPPEF*NtoN2O*kgtoGg)</f>
        <v>13.903196349277103</v>
      </c>
      <c r="AP988" s="94">
        <f>IF('Net zero activities &amp; levers'!$C$12="Off",'Activity data'!BI69*UDCPPEF*NtoN2O*kgtoGg,'Net zero Activity data'!BI69*UDCPPEF*NtoN2O*kgtoGg)</f>
        <v>14.047442117217296</v>
      </c>
      <c r="AQ988" s="94">
        <f>IF('Net zero activities &amp; levers'!$C$12="Off",'Activity data'!BJ69*UDCPPEF*NtoN2O*kgtoGg,'Net zero Activity data'!BJ69*UDCPPEF*NtoN2O*kgtoGg)</f>
        <v>14.188872003505695</v>
      </c>
      <c r="AR988" s="94">
        <f>IF('Net zero activities &amp; levers'!$C$12="Off",'Activity data'!BK69*UDCPPEF*NtoN2O*kgtoGg,'Net zero Activity data'!BK69*UDCPPEF*NtoN2O*kgtoGg)</f>
        <v>14.329256410864343</v>
      </c>
      <c r="AS988" s="94">
        <f>IF('Net zero activities &amp; levers'!$C$12="Off",'Activity data'!BL69*UDCPPEF*NtoN2O*kgtoGg,'Net zero Activity data'!BL69*UDCPPEF*NtoN2O*kgtoGg)</f>
        <v>14.45528097238981</v>
      </c>
      <c r="AT988" s="94">
        <f>IF('Net zero activities &amp; levers'!$C$12="Off",'Activity data'!BM69*UDCPPEF*NtoN2O*kgtoGg,'Net zero Activity data'!BM69*UDCPPEF*NtoN2O*kgtoGg)</f>
        <v>14.217334271415888</v>
      </c>
      <c r="AU988" s="94">
        <f>IF('Net zero activities &amp; levers'!$C$12="Off",'Activity data'!BN69*UDCPPEF*NtoN2O*kgtoGg,'Net zero Activity data'!BN69*UDCPPEF*NtoN2O*kgtoGg)</f>
        <v>13.926598390651352</v>
      </c>
      <c r="AV988" s="94">
        <f>IF('Net zero activities &amp; levers'!$C$12="Off",'Activity data'!BO69*UDCPPEF*NtoN2O*kgtoGg,'Net zero Activity data'!BO69*UDCPPEF*NtoN2O*kgtoGg)</f>
        <v>13.652476365382505</v>
      </c>
      <c r="AW988" s="94">
        <f>IF('Net zero activities &amp; levers'!$C$12="Off",'Activity data'!BP69*UDCPPEF*NtoN2O*kgtoGg,'Net zero Activity data'!BP69*UDCPPEF*NtoN2O*kgtoGg)</f>
        <v>13.36424920287436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7.8481007499210067</v>
      </c>
      <c r="V989" s="94">
        <f>IF('Net zero activities &amp; levers'!$C$12="Off",'Activity data'!AO70*UDCPPEF*NtoN2O*kgtoGg,'Net zero Activity data'!AO70*UDCPPEF*NtoN2O*kgtoGg)</f>
        <v>7.7625126822460988</v>
      </c>
      <c r="W989" s="94">
        <f>IF('Net zero activities &amp; levers'!$C$12="Off",'Activity data'!AP70*UDCPPEF*NtoN2O*kgtoGg,'Net zero Activity data'!AP70*UDCPPEF*NtoN2O*kgtoGg)</f>
        <v>7.6944868317417239</v>
      </c>
      <c r="X989" s="94">
        <f>IF('Net zero activities &amp; levers'!$C$12="Off",'Activity data'!AQ70*UDCPPEF*NtoN2O*kgtoGg,'Net zero Activity data'!AQ70*UDCPPEF*NtoN2O*kgtoGg)</f>
        <v>7.6519746289857826</v>
      </c>
      <c r="Y989" s="94">
        <f>IF('Net zero activities &amp; levers'!$C$12="Off",'Activity data'!AR70*UDCPPEF*NtoN2O*kgtoGg,'Net zero Activity data'!AR70*UDCPPEF*NtoN2O*kgtoGg)</f>
        <v>7.6230849620164909</v>
      </c>
      <c r="Z989" s="94">
        <f>IF('Net zero activities &amp; levers'!$C$12="Off",'Activity data'!AS70*UDCPPEF*NtoN2O*kgtoGg,'Net zero Activity data'!AS70*UDCPPEF*NtoN2O*kgtoGg)</f>
        <v>7.612990986190046</v>
      </c>
      <c r="AA989" s="94">
        <f>IF('Net zero activities &amp; levers'!$C$12="Off",'Activity data'!AT70*UDCPPEF*NtoN2O*kgtoGg,'Net zero Activity data'!AT70*UDCPPEF*NtoN2O*kgtoGg)</f>
        <v>7.6027054605468916</v>
      </c>
      <c r="AB989" s="94">
        <f>IF('Net zero activities &amp; levers'!$C$12="Off",'Activity data'!AU70*UDCPPEF*NtoN2O*kgtoGg,'Net zero Activity data'!AU70*UDCPPEF*NtoN2O*kgtoGg)</f>
        <v>7.6057342564718695</v>
      </c>
      <c r="AC989" s="94">
        <f>IF('Net zero activities &amp; levers'!$C$12="Off",'Activity data'!AV70*UDCPPEF*NtoN2O*kgtoGg,'Net zero Activity data'!AV70*UDCPPEF*NtoN2O*kgtoGg)</f>
        <v>7.6084645052950659</v>
      </c>
      <c r="AD989" s="94">
        <f>IF('Net zero activities &amp; levers'!$C$12="Off",'Activity data'!AW70*UDCPPEF*NtoN2O*kgtoGg,'Net zero Activity data'!AW70*UDCPPEF*NtoN2O*kgtoGg)</f>
        <v>7.7033937628542999</v>
      </c>
      <c r="AE989" s="94">
        <f>IF('Net zero activities &amp; levers'!$C$12="Off",'Activity data'!AX70*UDCPPEF*NtoN2O*kgtoGg,'Net zero Activity data'!AX70*UDCPPEF*NtoN2O*kgtoGg)</f>
        <v>7.7842385946852906</v>
      </c>
      <c r="AF989" s="94">
        <f>IF('Net zero activities &amp; levers'!$C$12="Off",'Activity data'!AY70*UDCPPEF*NtoN2O*kgtoGg,'Net zero Activity data'!AY70*UDCPPEF*NtoN2O*kgtoGg)</f>
        <v>7.8720486997490475</v>
      </c>
      <c r="AG989" s="94">
        <f>IF('Net zero activities &amp; levers'!$C$12="Off",'Activity data'!AZ70*UDCPPEF*NtoN2O*kgtoGg,'Net zero Activity data'!AZ70*UDCPPEF*NtoN2O*kgtoGg)</f>
        <v>7.9905928675063622</v>
      </c>
      <c r="AH989" s="94">
        <f>IF('Net zero activities &amp; levers'!$C$12="Off",'Activity data'!BA70*UDCPPEF*NtoN2O*kgtoGg,'Net zero Activity data'!BA70*UDCPPEF*NtoN2O*kgtoGg)</f>
        <v>8.085541759280682</v>
      </c>
      <c r="AI989" s="94">
        <f>IF('Net zero activities &amp; levers'!$C$12="Off",'Activity data'!BB70*UDCPPEF*NtoN2O*kgtoGg,'Net zero Activity data'!BB70*UDCPPEF*NtoN2O*kgtoGg)</f>
        <v>8.1886255123178167</v>
      </c>
      <c r="AJ989" s="94">
        <f>IF('Net zero activities &amp; levers'!$C$12="Off",'Activity data'!BC70*UDCPPEF*NtoN2O*kgtoGg,'Net zero Activity data'!BC70*UDCPPEF*NtoN2O*kgtoGg)</f>
        <v>8.3051635597474807</v>
      </c>
      <c r="AK989" s="94">
        <f>IF('Net zero activities &amp; levers'!$C$12="Off",'Activity data'!BD70*UDCPPEF*NtoN2O*kgtoGg,'Net zero Activity data'!BD70*UDCPPEF*NtoN2O*kgtoGg)</f>
        <v>8.3902191863222342</v>
      </c>
      <c r="AL989" s="94">
        <f>IF('Net zero activities &amp; levers'!$C$12="Off",'Activity data'!BE70*UDCPPEF*NtoN2O*kgtoGg,'Net zero Activity data'!BE70*UDCPPEF*NtoN2O*kgtoGg)</f>
        <v>8.4666702175986153</v>
      </c>
      <c r="AM989" s="94">
        <f>IF('Net zero activities &amp; levers'!$C$12="Off",'Activity data'!BF70*UDCPPEF*NtoN2O*kgtoGg,'Net zero Activity data'!BF70*UDCPPEF*NtoN2O*kgtoGg)</f>
        <v>8.534574506637588</v>
      </c>
      <c r="AN989" s="94">
        <f>IF('Net zero activities &amp; levers'!$C$12="Off",'Activity data'!BG70*UDCPPEF*NtoN2O*kgtoGg,'Net zero Activity data'!BG70*UDCPPEF*NtoN2O*kgtoGg)</f>
        <v>8.6499346274966431</v>
      </c>
      <c r="AO989" s="94">
        <f>IF('Net zero activities &amp; levers'!$C$12="Off",'Activity data'!BH70*UDCPPEF*NtoN2O*kgtoGg,'Net zero Activity data'!BH70*UDCPPEF*NtoN2O*kgtoGg)</f>
        <v>8.7423410958680403</v>
      </c>
      <c r="AP989" s="94">
        <f>IF('Net zero activities &amp; levers'!$C$12="Off",'Activity data'!BI70*UDCPPEF*NtoN2O*kgtoGg,'Net zero Activity data'!BI70*UDCPPEF*NtoN2O*kgtoGg)</f>
        <v>8.8330429512751323</v>
      </c>
      <c r="AQ989" s="94">
        <f>IF('Net zero activities &amp; levers'!$C$12="Off",'Activity data'!BJ70*UDCPPEF*NtoN2O*kgtoGg,'Net zero Activity data'!BJ70*UDCPPEF*NtoN2O*kgtoGg)</f>
        <v>8.9219741780248203</v>
      </c>
      <c r="AR989" s="94">
        <f>IF('Net zero activities &amp; levers'!$C$12="Off",'Activity data'!BK70*UDCPPEF*NtoN2O*kgtoGg,'Net zero Activity data'!BK70*UDCPPEF*NtoN2O*kgtoGg)</f>
        <v>9.0102480067789106</v>
      </c>
      <c r="AS989" s="94">
        <f>IF('Net zero activities &amp; levers'!$C$12="Off",'Activity data'!BL70*UDCPPEF*NtoN2O*kgtoGg,'Net zero Activity data'!BL70*UDCPPEF*NtoN2O*kgtoGg)</f>
        <v>9.0894923528727567</v>
      </c>
      <c r="AT989" s="94">
        <f>IF('Net zero activities &amp; levers'!$C$12="Off",'Activity data'!BM70*UDCPPEF*NtoN2O*kgtoGg,'Net zero Activity data'!BM70*UDCPPEF*NtoN2O*kgtoGg)</f>
        <v>8.9398712750794722</v>
      </c>
      <c r="AU989" s="94">
        <f>IF('Net zero activities &amp; levers'!$C$12="Off",'Activity data'!BN70*UDCPPEF*NtoN2O*kgtoGg,'Net zero Activity data'!BN70*UDCPPEF*NtoN2O*kgtoGg)</f>
        <v>8.7570563183890755</v>
      </c>
      <c r="AV989" s="94">
        <f>IF('Net zero activities &amp; levers'!$C$12="Off",'Activity data'!BO70*UDCPPEF*NtoN2O*kgtoGg,'Net zero Activity data'!BO70*UDCPPEF*NtoN2O*kgtoGg)</f>
        <v>8.5846881674555693</v>
      </c>
      <c r="AW989" s="94">
        <f>IF('Net zero activities &amp; levers'!$C$12="Off",'Activity data'!BP70*UDCPPEF*NtoN2O*kgtoGg,'Net zero Activity data'!BP70*UDCPPEF*NtoN2O*kgtoGg)</f>
        <v>8.4034506948314061</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5.9368092902715741</v>
      </c>
      <c r="V991" s="94">
        <f>IF('Net zero activities &amp; levers'!$C$12="Off",'Activity data'!AO72*UDSOEF*NtoN2O*kgtoGg,IF('Net zero activities &amp; levers'!$C$12="PB",'Activity data'!AO72*UDSOEF*NtoN2O*kgtoGg,IF('Net zero activities &amp; levers'!$C$12="MS",'Net zero Activity data'!AO72*UDSOEF*NtoN2O*kgtoGg,"ERROR")))</f>
        <v>5.9476213827296576</v>
      </c>
      <c r="W991" s="94">
        <f>IF('Net zero activities &amp; levers'!$C$12="Off",'Activity data'!AP72*UDSOEF*NtoN2O*kgtoGg,IF('Net zero activities &amp; levers'!$C$12="PB",'Activity data'!AP72*UDSOEF*NtoN2O*kgtoGg,IF('Net zero activities &amp; levers'!$C$12="MS",'Net zero Activity data'!AP72*UDSOEF*NtoN2O*kgtoGg,"ERROR")))</f>
        <v>5.9598049102119255</v>
      </c>
      <c r="X991" s="94">
        <f>IF('Net zero activities &amp; levers'!$C$12="Off",'Activity data'!AQ72*UDSOEF*NtoN2O*kgtoGg,IF('Net zero activities &amp; levers'!$C$12="PB",'Activity data'!AQ72*UDSOEF*NtoN2O*kgtoGg,IF('Net zero activities &amp; levers'!$C$12="MS",'Net zero Activity data'!AQ72*UDSOEF*NtoN2O*kgtoGg,"ERROR")))</f>
        <v>5.9733331676633945</v>
      </c>
      <c r="Y991" s="94">
        <f>IF('Net zero activities &amp; levers'!$C$12="Off",'Activity data'!AR72*UDSOEF*NtoN2O*kgtoGg,IF('Net zero activities &amp; levers'!$C$12="PB",'Activity data'!AR72*UDSOEF*NtoN2O*kgtoGg,IF('Net zero activities &amp; levers'!$C$12="MS",'Net zero Activity data'!AR72*UDSOEF*NtoN2O*kgtoGg,"ERROR")))</f>
        <v>5.9815118137581766</v>
      </c>
      <c r="Z991" s="94">
        <f>IF('Net zero activities &amp; levers'!$C$12="Off",'Activity data'!AS72*UDSOEF*NtoN2O*kgtoGg,IF('Net zero activities &amp; levers'!$C$12="PB",'Activity data'!AS72*UDSOEF*NtoN2O*kgtoGg,IF('Net zero activities &amp; levers'!$C$12="MS",'Net zero Activity data'!AS72*UDSOEF*NtoN2O*kgtoGg,"ERROR")))</f>
        <v>5.9908240015583578</v>
      </c>
      <c r="AA991" s="94">
        <f>IF('Net zero activities &amp; levers'!$C$12="Off",'Activity data'!AT72*UDSOEF*NtoN2O*kgtoGg,IF('Net zero activities &amp; levers'!$C$12="PB",'Activity data'!AT72*UDSOEF*NtoN2O*kgtoGg,IF('Net zero activities &amp; levers'!$C$12="MS",'Net zero Activity data'!AT72*UDSOEF*NtoN2O*kgtoGg,"ERROR")))</f>
        <v>6.0011276871812091</v>
      </c>
      <c r="AB991" s="94">
        <f>IF('Net zero activities &amp; levers'!$C$12="Off",'Activity data'!AU72*UDSOEF*NtoN2O*kgtoGg,IF('Net zero activities &amp; levers'!$C$12="PB",'Activity data'!AU72*UDSOEF*NtoN2O*kgtoGg,IF('Net zero activities &amp; levers'!$C$12="MS",'Net zero Activity data'!AU72*UDSOEF*NtoN2O*kgtoGg,"ERROR")))</f>
        <v>6.01244517489509</v>
      </c>
      <c r="AC991" s="94">
        <f>IF('Net zero activities &amp; levers'!$C$12="Off",'Activity data'!AV72*UDSOEF*NtoN2O*kgtoGg,IF('Net zero activities &amp; levers'!$C$12="PB",'Activity data'!AV72*UDSOEF*NtoN2O*kgtoGg,IF('Net zero activities &amp; levers'!$C$12="MS",'Net zero Activity data'!AV72*UDSOEF*NtoN2O*kgtoGg,"ERROR")))</f>
        <v>6.024668054485331</v>
      </c>
      <c r="AD991" s="94">
        <f>IF('Net zero activities &amp; levers'!$C$12="Off",'Activity data'!AW72*UDSOEF*NtoN2O*kgtoGg,IF('Net zero activities &amp; levers'!$C$12="PB",'Activity data'!AW72*UDSOEF*NtoN2O*kgtoGg,IF('Net zero activities &amp; levers'!$C$12="MS",'Net zero Activity data'!AW72*UDSOEF*NtoN2O*kgtoGg,"ERROR")))</f>
        <v>6.0332723060468076</v>
      </c>
      <c r="AE991" s="94">
        <f>IF('Net zero activities &amp; levers'!$C$12="Off",'Activity data'!AX72*UDSOEF*NtoN2O*kgtoGg,IF('Net zero activities &amp; levers'!$C$12="PB",'Activity data'!AX72*UDSOEF*NtoN2O*kgtoGg,IF('Net zero activities &amp; levers'!$C$12="MS",'Net zero Activity data'!AX72*UDSOEF*NtoN2O*kgtoGg,"ERROR")))</f>
        <v>6.0426310163901986</v>
      </c>
      <c r="AF991" s="94">
        <f>IF('Net zero activities &amp; levers'!$C$12="Off",'Activity data'!AY72*UDSOEF*NtoN2O*kgtoGg,IF('Net zero activities &amp; levers'!$C$12="PB",'Activity data'!AY72*UDSOEF*NtoN2O*kgtoGg,IF('Net zero activities &amp; levers'!$C$12="MS",'Net zero Activity data'!AY72*UDSOEF*NtoN2O*kgtoGg,"ERROR")))</f>
        <v>6.0528245159543719</v>
      </c>
      <c r="AG991" s="94">
        <f>IF('Net zero activities &amp; levers'!$C$12="Off",'Activity data'!AZ72*UDSOEF*NtoN2O*kgtoGg,IF('Net zero activities &amp; levers'!$C$12="PB",'Activity data'!AZ72*UDSOEF*NtoN2O*kgtoGg,IF('Net zero activities &amp; levers'!$C$12="MS",'Net zero Activity data'!AZ72*UDSOEF*NtoN2O*kgtoGg,"ERROR")))</f>
        <v>6.0639621906643262</v>
      </c>
      <c r="AH991" s="94">
        <f>IF('Net zero activities &amp; levers'!$C$12="Off",'Activity data'!BA72*UDSOEF*NtoN2O*kgtoGg,IF('Net zero activities &amp; levers'!$C$12="PB",'Activity data'!BA72*UDSOEF*NtoN2O*kgtoGg,IF('Net zero activities &amp; levers'!$C$12="MS",'Net zero Activity data'!BA72*UDSOEF*NtoN2O*kgtoGg,"ERROR")))</f>
        <v>6.0757187414235574</v>
      </c>
      <c r="AI991" s="94">
        <f>IF('Net zero activities &amp; levers'!$C$12="Off",'Activity data'!BB72*UDSOEF*NtoN2O*kgtoGg,IF('Net zero activities &amp; levers'!$C$12="PB",'Activity data'!BB72*UDSOEF*NtoN2O*kgtoGg,IF('Net zero activities &amp; levers'!$C$12="MS",'Net zero Activity data'!BB72*UDSOEF*NtoN2O*kgtoGg,"ERROR")))</f>
        <v>6.0832373620899975</v>
      </c>
      <c r="AJ991" s="94">
        <f>IF('Net zero activities &amp; levers'!$C$12="Off",'Activity data'!BC72*UDSOEF*NtoN2O*kgtoGg,IF('Net zero activities &amp; levers'!$C$12="PB",'Activity data'!BC72*UDSOEF*NtoN2O*kgtoGg,IF('Net zero activities &amp; levers'!$C$12="MS",'Net zero Activity data'!BC72*UDSOEF*NtoN2O*kgtoGg,"ERROR")))</f>
        <v>6.0915081280608563</v>
      </c>
      <c r="AK991" s="94">
        <f>IF('Net zero activities &amp; levers'!$C$12="Off",'Activity data'!BD72*UDSOEF*NtoN2O*kgtoGg,IF('Net zero activities &amp; levers'!$C$12="PB",'Activity data'!BD72*UDSOEF*NtoN2O*kgtoGg,IF('Net zero activities &amp; levers'!$C$12="MS",'Net zero Activity data'!BD72*UDSOEF*NtoN2O*kgtoGg,"ERROR")))</f>
        <v>6.1002397936256587</v>
      </c>
      <c r="AL991" s="94">
        <f>IF('Net zero activities &amp; levers'!$C$12="Off",'Activity data'!BE72*UDSOEF*NtoN2O*kgtoGg,IF('Net zero activities &amp; levers'!$C$12="PB",'Activity data'!BE72*UDSOEF*NtoN2O*kgtoGg,IF('Net zero activities &amp; levers'!$C$12="MS",'Net zero Activity data'!BE72*UDSOEF*NtoN2O*kgtoGg,"ERROR")))</f>
        <v>6.1095468806871454</v>
      </c>
      <c r="AM991" s="94">
        <f>IF('Net zero activities &amp; levers'!$C$12="Off",'Activity data'!BF72*UDSOEF*NtoN2O*kgtoGg,IF('Net zero activities &amp; levers'!$C$12="PB",'Activity data'!BF72*UDSOEF*NtoN2O*kgtoGg,IF('Net zero activities &amp; levers'!$C$12="MS",'Net zero Activity data'!BF72*UDSOEF*NtoN2O*kgtoGg,"ERROR")))</f>
        <v>6.1194107325717573</v>
      </c>
      <c r="AN991" s="94">
        <f>IF('Net zero activities &amp; levers'!$C$12="Off",'Activity data'!BG72*UDSOEF*NtoN2O*kgtoGg,IF('Net zero activities &amp; levers'!$C$12="PB",'Activity data'!BG72*UDSOEF*NtoN2O*kgtoGg,IF('Net zero activities &amp; levers'!$C$12="MS",'Net zero Activity data'!BG72*UDSOEF*NtoN2O*kgtoGg,"ERROR")))</f>
        <v>6.1252265231162868</v>
      </c>
      <c r="AO991" s="94">
        <f>IF('Net zero activities &amp; levers'!$C$12="Off",'Activity data'!BH72*UDSOEF*NtoN2O*kgtoGg,IF('Net zero activities &amp; levers'!$C$12="PB",'Activity data'!BH72*UDSOEF*NtoN2O*kgtoGg,IF('Net zero activities &amp; levers'!$C$12="MS",'Net zero Activity data'!BH72*UDSOEF*NtoN2O*kgtoGg,"ERROR")))</f>
        <v>6.1314254397784804</v>
      </c>
      <c r="AP991" s="94">
        <f>IF('Net zero activities &amp; levers'!$C$12="Off",'Activity data'!BI72*UDSOEF*NtoN2O*kgtoGg,IF('Net zero activities &amp; levers'!$C$12="PB",'Activity data'!BI72*UDSOEF*NtoN2O*kgtoGg,IF('Net zero activities &amp; levers'!$C$12="MS",'Net zero Activity data'!BI72*UDSOEF*NtoN2O*kgtoGg,"ERROR")))</f>
        <v>6.1381317361982228</v>
      </c>
      <c r="AQ991" s="94">
        <f>IF('Net zero activities &amp; levers'!$C$12="Off",'Activity data'!BJ72*UDSOEF*NtoN2O*kgtoGg,IF('Net zero activities &amp; levers'!$C$12="PB",'Activity data'!BJ72*UDSOEF*NtoN2O*kgtoGg,IF('Net zero activities &amp; levers'!$C$12="MS",'Net zero Activity data'!BJ72*UDSOEF*NtoN2O*kgtoGg,"ERROR")))</f>
        <v>6.1453318865460762</v>
      </c>
      <c r="AR991" s="94">
        <f>IF('Net zero activities &amp; levers'!$C$12="Off",'Activity data'!BK72*UDSOEF*NtoN2O*kgtoGg,IF('Net zero activities &amp; levers'!$C$12="PB",'Activity data'!BK72*UDSOEF*NtoN2O*kgtoGg,IF('Net zero activities &amp; levers'!$C$12="MS",'Net zero Activity data'!BK72*UDSOEF*NtoN2O*kgtoGg,"ERROR")))</f>
        <v>6.1530220376460782</v>
      </c>
      <c r="AS991" s="94">
        <f>IF('Net zero activities &amp; levers'!$C$12="Off",'Activity data'!BL72*UDSOEF*NtoN2O*kgtoGg,IF('Net zero activities &amp; levers'!$C$12="PB",'Activity data'!BL72*UDSOEF*NtoN2O*kgtoGg,IF('Net zero activities &amp; levers'!$C$12="MS",'Net zero Activity data'!BL72*UDSOEF*NtoN2O*kgtoGg,"ERROR")))</f>
        <v>6.1564155599435209</v>
      </c>
      <c r="AT991" s="94">
        <f>IF('Net zero activities &amp; levers'!$C$12="Off",'Activity data'!BM72*UDSOEF*NtoN2O*kgtoGg,IF('Net zero activities &amp; levers'!$C$12="PB",'Activity data'!BM72*UDSOEF*NtoN2O*kgtoGg,IF('Net zero activities &amp; levers'!$C$12="MS",'Net zero Activity data'!BM72*UDSOEF*NtoN2O*kgtoGg,"ERROR")))</f>
        <v>6.1585308492383684</v>
      </c>
      <c r="AU991" s="94">
        <f>IF('Net zero activities &amp; levers'!$C$12="Off",'Activity data'!BN72*UDSOEF*NtoN2O*kgtoGg,IF('Net zero activities &amp; levers'!$C$12="PB",'Activity data'!BN72*UDSOEF*NtoN2O*kgtoGg,IF('Net zero activities &amp; levers'!$C$12="MS",'Net zero Activity data'!BN72*UDSOEF*NtoN2O*kgtoGg,"ERROR")))</f>
        <v>6.1607551717750102</v>
      </c>
      <c r="AV991" s="94">
        <f>IF('Net zero activities &amp; levers'!$C$12="Off",'Activity data'!BO72*UDSOEF*NtoN2O*kgtoGg,IF('Net zero activities &amp; levers'!$C$12="PB",'Activity data'!BO72*UDSOEF*NtoN2O*kgtoGg,IF('Net zero activities &amp; levers'!$C$12="MS",'Net zero Activity data'!BO72*UDSOEF*NtoN2O*kgtoGg,"ERROR")))</f>
        <v>6.1634041041221836</v>
      </c>
      <c r="AW991" s="94">
        <f>IF('Net zero activities &amp; levers'!$C$12="Off",'Activity data'!BP72*UDSOEF*NtoN2O*kgtoGg,IF('Net zero activities &amp; levers'!$C$12="PB",'Activity data'!BP72*UDSOEF*NtoN2O*kgtoGg,IF('Net zero activities &amp; levers'!$C$12="MS",'Net zero Activity data'!BP72*UDSOEF*NtoN2O*kgtoGg,"ERROR")))</f>
        <v>6.1663157189504343</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0.66272321245422106</v>
      </c>
      <c r="V992" s="94">
        <f>IF('Net zero activities &amp; levers'!$C$12="Off",'Activity data'!AO73*UDSOEF*NtoN2O*kgtoGg,IF('Net zero activities &amp; levers'!$C$12="PB",'Activity data'!AO73*UDSOEF*NtoN2O*kgtoGg,IF('Net zero activities &amp; levers'!$C$12="MS",'Net zero Activity data'!AO73*UDSOEF*NtoN2O*kgtoGg,"ERROR")))</f>
        <v>0.66393016122027193</v>
      </c>
      <c r="W992" s="94">
        <f>IF('Net zero activities &amp; levers'!$C$12="Off",'Activity data'!AP73*UDSOEF*NtoN2O*kgtoGg,IF('Net zero activities &amp; levers'!$C$12="PB",'Activity data'!AP73*UDSOEF*NtoN2O*kgtoGg,IF('Net zero activities &amp; levers'!$C$12="MS",'Net zero Activity data'!AP73*UDSOEF*NtoN2O*kgtoGg,"ERROR")))</f>
        <v>0.66529020262926652</v>
      </c>
      <c r="X992" s="94">
        <f>IF('Net zero activities &amp; levers'!$C$12="Off",'Activity data'!AQ73*UDSOEF*NtoN2O*kgtoGg,IF('Net zero activities &amp; levers'!$C$12="PB",'Activity data'!AQ73*UDSOEF*NtoN2O*kgtoGg,IF('Net zero activities &amp; levers'!$C$12="MS",'Net zero Activity data'!AQ73*UDSOEF*NtoN2O*kgtoGg,"ERROR")))</f>
        <v>0.66680035560855078</v>
      </c>
      <c r="Y992" s="94">
        <f>IF('Net zero activities &amp; levers'!$C$12="Off",'Activity data'!AR73*UDSOEF*NtoN2O*kgtoGg,IF('Net zero activities &amp; levers'!$C$12="PB",'Activity data'!AR73*UDSOEF*NtoN2O*kgtoGg,IF('Net zero activities &amp; levers'!$C$12="MS",'Net zero Activity data'!AR73*UDSOEF*NtoN2O*kgtoGg,"ERROR")))</f>
        <v>0.66771333400291188</v>
      </c>
      <c r="Z992" s="94">
        <f>IF('Net zero activities &amp; levers'!$C$12="Off",'Activity data'!AS73*UDSOEF*NtoN2O*kgtoGg,IF('Net zero activities &amp; levers'!$C$12="PB",'Activity data'!AS73*UDSOEF*NtoN2O*kgtoGg,IF('Net zero activities &amp; levers'!$C$12="MS",'Net zero Activity data'!AS73*UDSOEF*NtoN2O*kgtoGg,"ERROR")))</f>
        <v>0.66875284912158439</v>
      </c>
      <c r="AA992" s="94">
        <f>IF('Net zero activities &amp; levers'!$C$12="Off",'Activity data'!AT73*UDSOEF*NtoN2O*kgtoGg,IF('Net zero activities &amp; levers'!$C$12="PB",'Activity data'!AT73*UDSOEF*NtoN2O*kgtoGg,IF('Net zero activities &amp; levers'!$C$12="MS",'Net zero Activity data'!AT73*UDSOEF*NtoN2O*kgtoGg,"ERROR")))</f>
        <v>0.66990304467313821</v>
      </c>
      <c r="AB992" s="94">
        <f>IF('Net zero activities &amp; levers'!$C$12="Off",'Activity data'!AU73*UDSOEF*NtoN2O*kgtoGg,IF('Net zero activities &amp; levers'!$C$12="PB",'Activity data'!AU73*UDSOEF*NtoN2O*kgtoGg,IF('Net zero activities &amp; levers'!$C$12="MS",'Net zero Activity data'!AU73*UDSOEF*NtoN2O*kgtoGg,"ERROR")))</f>
        <v>0.6711664104724987</v>
      </c>
      <c r="AC992" s="94">
        <f>IF('Net zero activities &amp; levers'!$C$12="Off",'Activity data'!AV73*UDSOEF*NtoN2O*kgtoGg,IF('Net zero activities &amp; levers'!$C$12="PB",'Activity data'!AV73*UDSOEF*NtoN2O*kgtoGg,IF('Net zero activities &amp; levers'!$C$12="MS",'Net zero Activity data'!AV73*UDSOEF*NtoN2O*kgtoGg,"ERROR")))</f>
        <v>0.6725308447386894</v>
      </c>
      <c r="AD992" s="94">
        <f>IF('Net zero activities &amp; levers'!$C$12="Off",'Activity data'!AW73*UDSOEF*NtoN2O*kgtoGg,IF('Net zero activities &amp; levers'!$C$12="PB",'Activity data'!AW73*UDSOEF*NtoN2O*kgtoGg,IF('Net zero activities &amp; levers'!$C$12="MS",'Net zero Activity data'!AW73*UDSOEF*NtoN2O*kgtoGg,"ERROR")))</f>
        <v>0.6734913332699497</v>
      </c>
      <c r="AE992" s="94">
        <f>IF('Net zero activities &amp; levers'!$C$12="Off",'Activity data'!AX73*UDSOEF*NtoN2O*kgtoGg,IF('Net zero activities &amp; levers'!$C$12="PB",'Activity data'!AX73*UDSOEF*NtoN2O*kgtoGg,IF('Net zero activities &amp; levers'!$C$12="MS",'Net zero Activity data'!AX73*UDSOEF*NtoN2O*kgtoGg,"ERROR")))</f>
        <v>0.67453604167811176</v>
      </c>
      <c r="AF992" s="94">
        <f>IF('Net zero activities &amp; levers'!$C$12="Off",'Activity data'!AY73*UDSOEF*NtoN2O*kgtoGg,IF('Net zero activities &amp; levers'!$C$12="PB",'Activity data'!AY73*UDSOEF*NtoN2O*kgtoGg,IF('Net zero activities &amp; levers'!$C$12="MS",'Net zero Activity data'!AY73*UDSOEF*NtoN2O*kgtoGg,"ERROR")))</f>
        <v>0.67567393721206293</v>
      </c>
      <c r="AG992" s="94">
        <f>IF('Net zero activities &amp; levers'!$C$12="Off",'Activity data'!AZ73*UDSOEF*NtoN2O*kgtoGg,IF('Net zero activities &amp; levers'!$C$12="PB",'Activity data'!AZ73*UDSOEF*NtoN2O*kgtoGg,IF('Net zero activities &amp; levers'!$C$12="MS",'Net zero Activity data'!AZ73*UDSOEF*NtoN2O*kgtoGg,"ERROR")))</f>
        <v>0.67691723057086206</v>
      </c>
      <c r="AH992" s="94">
        <f>IF('Net zero activities &amp; levers'!$C$12="Off",'Activity data'!BA73*UDSOEF*NtoN2O*kgtoGg,IF('Net zero activities &amp; levers'!$C$12="PB",'Activity data'!BA73*UDSOEF*NtoN2O*kgtoGg,IF('Net zero activities &amp; levers'!$C$12="MS",'Net zero Activity data'!BA73*UDSOEF*NtoN2O*kgtoGg,"ERROR")))</f>
        <v>0.67822960877026039</v>
      </c>
      <c r="AI992" s="94">
        <f>IF('Net zero activities &amp; levers'!$C$12="Off",'Activity data'!BB73*UDSOEF*NtoN2O*kgtoGg,IF('Net zero activities &amp; levers'!$C$12="PB",'Activity data'!BB73*UDSOEF*NtoN2O*kgtoGg,IF('Net zero activities &amp; levers'!$C$12="MS",'Net zero Activity data'!BB73*UDSOEF*NtoN2O*kgtoGg,"ERROR")))</f>
        <v>0.67906890883830417</v>
      </c>
      <c r="AJ992" s="94">
        <f>IF('Net zero activities &amp; levers'!$C$12="Off",'Activity data'!BC73*UDSOEF*NtoN2O*kgtoGg,IF('Net zero activities &amp; levers'!$C$12="PB",'Activity data'!BC73*UDSOEF*NtoN2O*kgtoGg,IF('Net zero activities &amp; levers'!$C$12="MS",'Net zero Activity data'!BC73*UDSOEF*NtoN2O*kgtoGg,"ERROR")))</f>
        <v>0.67999217053085115</v>
      </c>
      <c r="AK992" s="94">
        <f>IF('Net zero activities &amp; levers'!$C$12="Off",'Activity data'!BD73*UDSOEF*NtoN2O*kgtoGg,IF('Net zero activities &amp; levers'!$C$12="PB",'Activity data'!BD73*UDSOEF*NtoN2O*kgtoGg,IF('Net zero activities &amp; levers'!$C$12="MS",'Net zero Activity data'!BD73*UDSOEF*NtoN2O*kgtoGg,"ERROR")))</f>
        <v>0.68096688222702506</v>
      </c>
      <c r="AL992" s="94">
        <f>IF('Net zero activities &amp; levers'!$C$12="Off",'Activity data'!BE73*UDSOEF*NtoN2O*kgtoGg,IF('Net zero activities &amp; levers'!$C$12="PB",'Activity data'!BE73*UDSOEF*NtoN2O*kgtoGg,IF('Net zero activities &amp; levers'!$C$12="MS",'Net zero Activity data'!BE73*UDSOEF*NtoN2O*kgtoGg,"ERROR")))</f>
        <v>0.6820058279526503</v>
      </c>
      <c r="AM992" s="94">
        <f>IF('Net zero activities &amp; levers'!$C$12="Off",'Activity data'!BF73*UDSOEF*NtoN2O*kgtoGg,IF('Net zero activities &amp; levers'!$C$12="PB",'Activity data'!BF73*UDSOEF*NtoN2O*kgtoGg,IF('Net zero activities &amp; levers'!$C$12="MS",'Net zero Activity data'!BF73*UDSOEF*NtoN2O*kgtoGg,"ERROR")))</f>
        <v>0.68310692507208359</v>
      </c>
      <c r="AN992" s="94">
        <f>IF('Net zero activities &amp; levers'!$C$12="Off",'Activity data'!BG73*UDSOEF*NtoN2O*kgtoGg,IF('Net zero activities &amp; levers'!$C$12="PB",'Activity data'!BG73*UDSOEF*NtoN2O*kgtoGg,IF('Net zero activities &amp; levers'!$C$12="MS",'Net zero Activity data'!BG73*UDSOEF*NtoN2O*kgtoGg,"ERROR")))</f>
        <v>0.68375613901920285</v>
      </c>
      <c r="AO992" s="94">
        <f>IF('Net zero activities &amp; levers'!$C$12="Off",'Activity data'!BH73*UDSOEF*NtoN2O*kgtoGg,IF('Net zero activities &amp; levers'!$C$12="PB",'Activity data'!BH73*UDSOEF*NtoN2O*kgtoGg,IF('Net zero activities &amp; levers'!$C$12="MS",'Net zero Activity data'!BH73*UDSOEF*NtoN2O*kgtoGg,"ERROR")))</f>
        <v>0.68444812115358522</v>
      </c>
      <c r="AP992" s="94">
        <f>IF('Net zero activities &amp; levers'!$C$12="Off",'Activity data'!BI73*UDSOEF*NtoN2O*kgtoGg,IF('Net zero activities &amp; levers'!$C$12="PB",'Activity data'!BI73*UDSOEF*NtoN2O*kgtoGg,IF('Net zero activities &amp; levers'!$C$12="MS",'Net zero Activity data'!BI73*UDSOEF*NtoN2O*kgtoGg,"ERROR")))</f>
        <v>0.68519674185026924</v>
      </c>
      <c r="AQ992" s="94">
        <f>IF('Net zero activities &amp; levers'!$C$12="Off",'Activity data'!BJ73*UDSOEF*NtoN2O*kgtoGg,IF('Net zero activities &amp; levers'!$C$12="PB",'Activity data'!BJ73*UDSOEF*NtoN2O*kgtoGg,IF('Net zero activities &amp; levers'!$C$12="MS",'Net zero Activity data'!BJ73*UDSOEF*NtoN2O*kgtoGg,"ERROR")))</f>
        <v>0.68600049122731277</v>
      </c>
      <c r="AR992" s="94">
        <f>IF('Net zero activities &amp; levers'!$C$12="Off",'Activity data'!BK73*UDSOEF*NtoN2O*kgtoGg,IF('Net zero activities &amp; levers'!$C$12="PB",'Activity data'!BK73*UDSOEF*NtoN2O*kgtoGg,IF('Net zero activities &amp; levers'!$C$12="MS",'Net zero Activity data'!BK73*UDSOEF*NtoN2O*kgtoGg,"ERROR")))</f>
        <v>0.68685893915650653</v>
      </c>
      <c r="AS992" s="94">
        <f>IF('Net zero activities &amp; levers'!$C$12="Off",'Activity data'!BL73*UDSOEF*NtoN2O*kgtoGg,IF('Net zero activities &amp; levers'!$C$12="PB",'Activity data'!BL73*UDSOEF*NtoN2O*kgtoGg,IF('Net zero activities &amp; levers'!$C$12="MS",'Net zero Activity data'!BL73*UDSOEF*NtoN2O*kgtoGg,"ERROR")))</f>
        <v>0.68723775644514373</v>
      </c>
      <c r="AT992" s="94">
        <f>IF('Net zero activities &amp; levers'!$C$12="Off",'Activity data'!BM73*UDSOEF*NtoN2O*kgtoGg,IF('Net zero activities &amp; levers'!$C$12="PB",'Activity data'!BM73*UDSOEF*NtoN2O*kgtoGg,IF('Net zero activities &amp; levers'!$C$12="MS",'Net zero Activity data'!BM73*UDSOEF*NtoN2O*kgtoGg,"ERROR")))</f>
        <v>0.68747388518841468</v>
      </c>
      <c r="AU992" s="94">
        <f>IF('Net zero activities &amp; levers'!$C$12="Off",'Activity data'!BN73*UDSOEF*NtoN2O*kgtoGg,IF('Net zero activities &amp; levers'!$C$12="PB",'Activity data'!BN73*UDSOEF*NtoN2O*kgtoGg,IF('Net zero activities &amp; levers'!$C$12="MS",'Net zero Activity data'!BN73*UDSOEF*NtoN2O*kgtoGg,"ERROR")))</f>
        <v>0.68772218526088502</v>
      </c>
      <c r="AV992" s="94">
        <f>IF('Net zero activities &amp; levers'!$C$12="Off",'Activity data'!BO73*UDSOEF*NtoN2O*kgtoGg,IF('Net zero activities &amp; levers'!$C$12="PB",'Activity data'!BO73*UDSOEF*NtoN2O*kgtoGg,IF('Net zero activities &amp; levers'!$C$12="MS",'Net zero Activity data'!BO73*UDSOEF*NtoN2O*kgtoGg,"ERROR")))</f>
        <v>0.68801788432562838</v>
      </c>
      <c r="AW992" s="94">
        <f>IF('Net zero activities &amp; levers'!$C$12="Off",'Activity data'!BP73*UDSOEF*NtoN2O*kgtoGg,IF('Net zero activities &amp; levers'!$C$12="PB",'Activity data'!BP73*UDSOEF*NtoN2O*kgtoGg,IF('Net zero activities &amp; levers'!$C$12="MS",'Net zero Activity data'!BP73*UDSOEF*NtoN2O*kgtoGg,"ERROR")))</f>
        <v>0.68834290651146324</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0.75086991704070716</v>
      </c>
      <c r="V993" s="22">
        <f t="shared" si="348"/>
        <v>0.75326290702003529</v>
      </c>
      <c r="W993" s="22">
        <f t="shared" si="348"/>
        <v>0.7558628616529004</v>
      </c>
      <c r="X993" s="22">
        <f t="shared" si="348"/>
        <v>0.75866704229411064</v>
      </c>
      <c r="Y993" s="22">
        <f t="shared" si="348"/>
        <v>0.76041326657995134</v>
      </c>
      <c r="Z993" s="22">
        <f t="shared" si="348"/>
        <v>0.76233323740653391</v>
      </c>
      <c r="AA993" s="22">
        <f t="shared" ref="L993:AW996" si="349">AA1490</f>
        <v>0.7644017042117327</v>
      </c>
      <c r="AB993" s="22">
        <f t="shared" si="349"/>
        <v>0.76662424812576768</v>
      </c>
      <c r="AC993" s="22">
        <f t="shared" si="349"/>
        <v>0.76898174002766417</v>
      </c>
      <c r="AD993" s="22">
        <f t="shared" si="349"/>
        <v>0.77063014930688833</v>
      </c>
      <c r="AE993" s="22">
        <f t="shared" si="349"/>
        <v>0.77239087914657267</v>
      </c>
      <c r="AF993" s="22">
        <f t="shared" si="349"/>
        <v>0.77427976242670926</v>
      </c>
      <c r="AG993" s="22">
        <f t="shared" si="349"/>
        <v>0.77631778912807148</v>
      </c>
      <c r="AH993" s="22">
        <f t="shared" si="349"/>
        <v>0.77844512655435472</v>
      </c>
      <c r="AI993" s="22">
        <f t="shared" si="349"/>
        <v>0.7797640610605554</v>
      </c>
      <c r="AJ993" s="22">
        <f t="shared" si="349"/>
        <v>0.78120161701573809</v>
      </c>
      <c r="AK993" s="22">
        <f t="shared" si="349"/>
        <v>0.78270444505442915</v>
      </c>
      <c r="AL993" s="22">
        <f t="shared" si="349"/>
        <v>0.78429417121166733</v>
      </c>
      <c r="AM993" s="22">
        <f t="shared" si="349"/>
        <v>0.78596775171004374</v>
      </c>
      <c r="AN993" s="22">
        <f t="shared" si="349"/>
        <v>0.78688143133177946</v>
      </c>
      <c r="AO993" s="22">
        <f t="shared" si="349"/>
        <v>0.78785077820746408</v>
      </c>
      <c r="AP993" s="22">
        <f t="shared" si="349"/>
        <v>0.7888988445463605</v>
      </c>
      <c r="AQ993" s="22">
        <f t="shared" si="349"/>
        <v>0.79002336229313685</v>
      </c>
      <c r="AR993" s="22">
        <f t="shared" si="349"/>
        <v>0.79122380795754044</v>
      </c>
      <c r="AS993" s="22">
        <f t="shared" si="349"/>
        <v>0.7916303239332646</v>
      </c>
      <c r="AT993" s="22">
        <f t="shared" si="349"/>
        <v>0.79179502132362767</v>
      </c>
      <c r="AU993" s="22">
        <f t="shared" si="349"/>
        <v>0.79197082562586996</v>
      </c>
      <c r="AV993" s="22">
        <f t="shared" si="349"/>
        <v>0.79221515101425422</v>
      </c>
      <c r="AW993" s="22">
        <f t="shared" si="349"/>
        <v>0.79249879187345329</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1.2426744605643545</v>
      </c>
      <c r="V994" s="22">
        <f t="shared" si="349"/>
        <v>1.2466348103722378</v>
      </c>
      <c r="W994" s="22">
        <f t="shared" si="349"/>
        <v>1.2509376824777296</v>
      </c>
      <c r="X994" s="22">
        <f t="shared" si="349"/>
        <v>1.2555785444786665</v>
      </c>
      <c r="Y994" s="22">
        <f t="shared" si="349"/>
        <v>1.2584685102013364</v>
      </c>
      <c r="Z994" s="22">
        <f t="shared" si="349"/>
        <v>1.261646022919686</v>
      </c>
      <c r="AA994" s="22">
        <f t="shared" si="349"/>
        <v>1.2650692934663017</v>
      </c>
      <c r="AB994" s="22">
        <f t="shared" si="349"/>
        <v>1.2687475584983314</v>
      </c>
      <c r="AC994" s="22">
        <f t="shared" si="349"/>
        <v>1.272649159709125</v>
      </c>
      <c r="AD994" s="22">
        <f t="shared" si="349"/>
        <v>1.2753772435827231</v>
      </c>
      <c r="AE994" s="22">
        <f t="shared" si="349"/>
        <v>1.2782912157023583</v>
      </c>
      <c r="AF994" s="22">
        <f t="shared" si="349"/>
        <v>1.2814172791628093</v>
      </c>
      <c r="AG994" s="22">
        <f t="shared" si="349"/>
        <v>1.2847901719558945</v>
      </c>
      <c r="AH994" s="22">
        <f t="shared" si="349"/>
        <v>1.2883108721845891</v>
      </c>
      <c r="AI994" s="22">
        <f t="shared" si="349"/>
        <v>1.2904936820013306</v>
      </c>
      <c r="AJ994" s="22">
        <f t="shared" si="349"/>
        <v>1.2928728079066252</v>
      </c>
      <c r="AK994" s="22">
        <f t="shared" si="349"/>
        <v>1.2953599577842783</v>
      </c>
      <c r="AL994" s="22">
        <f t="shared" si="349"/>
        <v>1.2979909222829984</v>
      </c>
      <c r="AM994" s="22">
        <f t="shared" si="349"/>
        <v>1.3007606640130009</v>
      </c>
      <c r="AN994" s="22">
        <f t="shared" si="349"/>
        <v>1.3022727852277429</v>
      </c>
      <c r="AO994" s="22">
        <f t="shared" si="349"/>
        <v>1.3038770346170228</v>
      </c>
      <c r="AP994" s="22">
        <f t="shared" si="349"/>
        <v>1.3056115631189191</v>
      </c>
      <c r="AQ994" s="22">
        <f t="shared" si="349"/>
        <v>1.3074726171479283</v>
      </c>
      <c r="AR994" s="22">
        <f t="shared" si="349"/>
        <v>1.3094593303383155</v>
      </c>
      <c r="AS994" s="22">
        <f t="shared" si="349"/>
        <v>1.3101321060207329</v>
      </c>
      <c r="AT994" s="22">
        <f t="shared" si="349"/>
        <v>1.3104046768563475</v>
      </c>
      <c r="AU994" s="22">
        <f t="shared" si="349"/>
        <v>1.3106956294055117</v>
      </c>
      <c r="AV994" s="22">
        <f t="shared" si="349"/>
        <v>1.3110999829603982</v>
      </c>
      <c r="AW994" s="22">
        <f t="shared" si="349"/>
        <v>1.3115694028208826</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0.18507774454731582</v>
      </c>
      <c r="V995" s="22">
        <f t="shared" si="349"/>
        <v>0.18475318870778257</v>
      </c>
      <c r="W995" s="22">
        <f t="shared" si="349"/>
        <v>0.18461269957531484</v>
      </c>
      <c r="X995" s="22">
        <f t="shared" si="349"/>
        <v>0.18476400663065076</v>
      </c>
      <c r="Y995" s="22">
        <f t="shared" si="349"/>
        <v>0.1852454346893917</v>
      </c>
      <c r="Z995" s="22">
        <f t="shared" si="349"/>
        <v>0.1859517633658378</v>
      </c>
      <c r="AA995" s="22">
        <f t="shared" si="349"/>
        <v>0.18664547987501798</v>
      </c>
      <c r="AB995" s="22">
        <f t="shared" si="349"/>
        <v>0.18750414951882943</v>
      </c>
      <c r="AC995" s="22">
        <f t="shared" si="349"/>
        <v>0.18835417333288468</v>
      </c>
      <c r="AD995" s="22">
        <f t="shared" si="349"/>
        <v>0.19144577743196164</v>
      </c>
      <c r="AE995" s="22">
        <f t="shared" si="349"/>
        <v>0.19443984366563877</v>
      </c>
      <c r="AF995" s="22">
        <f t="shared" si="349"/>
        <v>0.19762433002693799</v>
      </c>
      <c r="AG995" s="22">
        <f t="shared" si="349"/>
        <v>0.20134845549169711</v>
      </c>
      <c r="AH995" s="22">
        <f t="shared" si="349"/>
        <v>0.20485530492151927</v>
      </c>
      <c r="AI995" s="22">
        <f t="shared" si="349"/>
        <v>0.20876004121420597</v>
      </c>
      <c r="AJ995" s="22">
        <f t="shared" si="349"/>
        <v>0.21300801490798224</v>
      </c>
      <c r="AK995" s="22">
        <f t="shared" si="349"/>
        <v>0.21692606418584567</v>
      </c>
      <c r="AL995" s="22">
        <f t="shared" si="349"/>
        <v>0.22085294573643779</v>
      </c>
      <c r="AM995" s="22">
        <f t="shared" si="349"/>
        <v>0.22478951184627766</v>
      </c>
      <c r="AN995" s="22">
        <f t="shared" si="349"/>
        <v>0.22910330745518556</v>
      </c>
      <c r="AO995" s="22">
        <f t="shared" si="349"/>
        <v>0.23316294376236621</v>
      </c>
      <c r="AP995" s="22">
        <f t="shared" si="349"/>
        <v>0.23731513351694561</v>
      </c>
      <c r="AQ995" s="22">
        <f t="shared" si="349"/>
        <v>0.24156299233523279</v>
      </c>
      <c r="AR995" s="22">
        <f t="shared" si="349"/>
        <v>0.24593066402224678</v>
      </c>
      <c r="AS995" s="22">
        <f t="shared" si="349"/>
        <v>0.25046456926232608</v>
      </c>
      <c r="AT995" s="22">
        <f t="shared" si="349"/>
        <v>0.25094253773192082</v>
      </c>
      <c r="AU995" s="22">
        <f t="shared" si="349"/>
        <v>0.25078452314814187</v>
      </c>
      <c r="AV995" s="22">
        <f t="shared" si="349"/>
        <v>0.25078747601406304</v>
      </c>
      <c r="AW995" s="22">
        <f t="shared" si="349"/>
        <v>0.25058596915197773</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0.66007517124244464</v>
      </c>
      <c r="W1013" s="22">
        <f t="shared" si="353"/>
        <v>0.66002784832559036</v>
      </c>
      <c r="X1013" s="22">
        <f t="shared" si="353"/>
        <v>0.65997148582591891</v>
      </c>
      <c r="Y1013" s="22">
        <f t="shared" si="353"/>
        <v>0.65990071375256643</v>
      </c>
      <c r="Z1013" s="22">
        <f t="shared" si="353"/>
        <v>0.65982275724596895</v>
      </c>
      <c r="AA1013" s="22">
        <f t="shared" si="353"/>
        <v>0.6597336320656767</v>
      </c>
      <c r="AB1013" s="22">
        <f t="shared" si="353"/>
        <v>0.65964493805240054</v>
      </c>
      <c r="AC1013" s="22">
        <f t="shared" si="353"/>
        <v>0.65954805991522669</v>
      </c>
      <c r="AD1013" s="22">
        <f t="shared" si="353"/>
        <v>0.65945145730271504</v>
      </c>
      <c r="AE1013" s="22">
        <f t="shared" si="353"/>
        <v>0.65925479257498754</v>
      </c>
      <c r="AF1013" s="22">
        <f t="shared" si="353"/>
        <v>0.65906472764247881</v>
      </c>
      <c r="AG1013" s="22">
        <f t="shared" si="353"/>
        <v>0.65886772588458176</v>
      </c>
      <c r="AH1013" s="22">
        <f t="shared" si="353"/>
        <v>0.65864840426990678</v>
      </c>
      <c r="AI1013" s="22">
        <f t="shared" si="353"/>
        <v>0.65844155786350467</v>
      </c>
      <c r="AJ1013" s="22">
        <f t="shared" si="353"/>
        <v>0.65822701505167991</v>
      </c>
      <c r="AK1013" s="22">
        <f t="shared" si="353"/>
        <v>0.65800096624760029</v>
      </c>
      <c r="AL1013" s="22">
        <f t="shared" si="353"/>
        <v>0.65779218785415994</v>
      </c>
      <c r="AM1013" s="22">
        <f t="shared" si="353"/>
        <v>0.65758590585708043</v>
      </c>
      <c r="AN1013" s="22">
        <f t="shared" si="353"/>
        <v>0.65738200041774841</v>
      </c>
      <c r="AO1013" s="22">
        <f t="shared" si="353"/>
        <v>0.65717279509176152</v>
      </c>
      <c r="AP1013" s="22">
        <f t="shared" si="353"/>
        <v>0.65697660121399915</v>
      </c>
      <c r="AQ1013" s="22">
        <f t="shared" si="353"/>
        <v>0.6567796476758585</v>
      </c>
      <c r="AR1013" s="22">
        <f t="shared" si="353"/>
        <v>0.65658191596470661</v>
      </c>
      <c r="AS1013" s="22">
        <f t="shared" si="353"/>
        <v>0.65638262853025309</v>
      </c>
      <c r="AT1013" s="22">
        <f t="shared" si="353"/>
        <v>0.65618729804775466</v>
      </c>
      <c r="AU1013" s="22">
        <f t="shared" si="353"/>
        <v>0.65613779103687475</v>
      </c>
      <c r="AV1013" s="22">
        <f t="shared" si="353"/>
        <v>0.65611086133274787</v>
      </c>
      <c r="AW1013" s="22">
        <f t="shared" si="353"/>
        <v>0.65607818169023535</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8.7129922604002718E-3</v>
      </c>
      <c r="W1014" s="94">
        <f>IF('Net zero activities &amp; levers'!$C$12="Off",'Activity data'!AP48*ttokg*FracGASM*MSVolatEF*NtoN2O*kgtoGg,'Net zero Activity data'!AP48*ttokg*FracGASM*MSVolatEF*NtoN2O*kgtoGg)</f>
        <v>8.7123675978977924E-3</v>
      </c>
      <c r="X1014" s="94">
        <f>IF('Net zero activities &amp; levers'!$C$12="Off",'Activity data'!AQ48*ttokg*FracGASM*MSVolatEF*NtoN2O*kgtoGg,'Net zero Activity data'!AQ48*ttokg*FracGASM*MSVolatEF*NtoN2O*kgtoGg)</f>
        <v>8.7116236129021318E-3</v>
      </c>
      <c r="Y1014" s="94">
        <f>IF('Net zero activities &amp; levers'!$C$12="Off",'Activity data'!AR48*ttokg*FracGASM*MSVolatEF*NtoN2O*kgtoGg,'Net zero Activity data'!AR48*ttokg*FracGASM*MSVolatEF*NtoN2O*kgtoGg)</f>
        <v>8.7106894215338813E-3</v>
      </c>
      <c r="Z1014" s="94">
        <f>IF('Net zero activities &amp; levers'!$C$12="Off",'Activity data'!AS48*ttokg*FracGASM*MSVolatEF*NtoN2O*kgtoGg,'Net zero Activity data'!AS48*ttokg*FracGASM*MSVolatEF*NtoN2O*kgtoGg)</f>
        <v>8.7096603956467924E-3</v>
      </c>
      <c r="AA1014" s="94">
        <f>IF('Net zero activities &amp; levers'!$C$12="Off",'Activity data'!AT48*ttokg*FracGASM*MSVolatEF*NtoN2O*kgtoGg,'Net zero Activity data'!AT48*ttokg*FracGASM*MSVolatEF*NtoN2O*kgtoGg)</f>
        <v>8.7084839432669363E-3</v>
      </c>
      <c r="AB1014" s="94">
        <f>IF('Net zero activities &amp; levers'!$C$12="Off",'Activity data'!AU48*ttokg*FracGASM*MSVolatEF*NtoN2O*kgtoGg,'Net zero Activity data'!AU48*ttokg*FracGASM*MSVolatEF*NtoN2O*kgtoGg)</f>
        <v>8.7073131822916865E-3</v>
      </c>
      <c r="AC1014" s="94">
        <f>IF('Net zero activities &amp; levers'!$C$12="Off",'Activity data'!AV48*ttokg*FracGASM*MSVolatEF*NtoN2O*kgtoGg,'Net zero Activity data'!AV48*ttokg*FracGASM*MSVolatEF*NtoN2O*kgtoGg)</f>
        <v>8.7060343908809956E-3</v>
      </c>
      <c r="AD1014" s="94">
        <f>IF('Net zero activities &amp; levers'!$C$12="Off",'Activity data'!AW48*ttokg*FracGASM*MSVolatEF*NtoN2O*kgtoGg,'Net zero Activity data'!AW48*ttokg*FracGASM*MSVolatEF*NtoN2O*kgtoGg)</f>
        <v>8.7047592363958381E-3</v>
      </c>
      <c r="AE1014" s="94">
        <f>IF('Net zero activities &amp; levers'!$C$12="Off",'Activity data'!AX48*ttokg*FracGASM*MSVolatEF*NtoN2O*kgtoGg,'Net zero Activity data'!AX48*ttokg*FracGASM*MSVolatEF*NtoN2O*kgtoGg)</f>
        <v>8.7021632619898349E-3</v>
      </c>
      <c r="AF1014" s="94">
        <f>IF('Net zero activities &amp; levers'!$C$12="Off",'Activity data'!AY48*ttokg*FracGASM*MSVolatEF*NtoN2O*kgtoGg,'Net zero Activity data'!AY48*ttokg*FracGASM*MSVolatEF*NtoN2O*kgtoGg)</f>
        <v>8.6996544048807221E-3</v>
      </c>
      <c r="AG1014" s="94">
        <f>IF('Net zero activities &amp; levers'!$C$12="Off",'Activity data'!AZ48*ttokg*FracGASM*MSVolatEF*NtoN2O*kgtoGg,'Net zero Activity data'!AZ48*ttokg*FracGASM*MSVolatEF*NtoN2O*kgtoGg)</f>
        <v>8.6970539816764812E-3</v>
      </c>
      <c r="AH1014" s="94">
        <f>IF('Net zero activities &amp; levers'!$C$12="Off",'Activity data'!BA48*ttokg*FracGASM*MSVolatEF*NtoN2O*kgtoGg,'Net zero Activity data'!BA48*ttokg*FracGASM*MSVolatEF*NtoN2O*kgtoGg)</f>
        <v>8.6941589363627707E-3</v>
      </c>
      <c r="AI1014" s="94">
        <f>IF('Net zero activities &amp; levers'!$C$12="Off",'Activity data'!BB48*ttokg*FracGASM*MSVolatEF*NtoN2O*kgtoGg,'Net zero Activity data'!BB48*ttokg*FracGASM*MSVolatEF*NtoN2O*kgtoGg)</f>
        <v>8.6914285637982626E-3</v>
      </c>
      <c r="AJ1014" s="94">
        <f>IF('Net zero activities &amp; levers'!$C$12="Off",'Activity data'!BC48*ttokg*FracGASM*MSVolatEF*NtoN2O*kgtoGg,'Net zero Activity data'!BC48*ttokg*FracGASM*MSVolatEF*NtoN2O*kgtoGg)</f>
        <v>8.6885965986821731E-3</v>
      </c>
      <c r="AK1014" s="94">
        <f>IF('Net zero activities &amp; levers'!$C$12="Off",'Activity data'!BD48*ttokg*FracGASM*MSVolatEF*NtoN2O*kgtoGg,'Net zero Activity data'!BD48*ttokg*FracGASM*MSVolatEF*NtoN2O*kgtoGg)</f>
        <v>8.6856127544683234E-3</v>
      </c>
      <c r="AL1014" s="94">
        <f>IF('Net zero activities &amp; levers'!$C$12="Off",'Activity data'!BE48*ttokg*FracGASM*MSVolatEF*NtoN2O*kgtoGg,'Net zero Activity data'!BE48*ttokg*FracGASM*MSVolatEF*NtoN2O*kgtoGg)</f>
        <v>8.682856879674912E-3</v>
      </c>
      <c r="AM1014" s="94">
        <f>IF('Net zero activities &amp; levers'!$C$12="Off",'Activity data'!BF48*ttokg*FracGASM*MSVolatEF*NtoN2O*kgtoGg,'Net zero Activity data'!BF48*ttokg*FracGASM*MSVolatEF*NtoN2O*kgtoGg)</f>
        <v>8.6801339573134625E-3</v>
      </c>
      <c r="AN1014" s="94">
        <f>IF('Net zero activities &amp; levers'!$C$12="Off",'Activity data'!BG48*ttokg*FracGASM*MSVolatEF*NtoN2O*kgtoGg,'Net zero Activity data'!BG48*ttokg*FracGASM*MSVolatEF*NtoN2O*kgtoGg)</f>
        <v>8.6774424055142789E-3</v>
      </c>
      <c r="AO1014" s="94">
        <f>IF('Net zero activities &amp; levers'!$C$12="Off",'Activity data'!BH48*ttokg*FracGASM*MSVolatEF*NtoN2O*kgtoGg,'Net zero Activity data'!BH48*ttokg*FracGASM*MSVolatEF*NtoN2O*kgtoGg)</f>
        <v>8.6746808952112529E-3</v>
      </c>
      <c r="AP1014" s="94">
        <f>IF('Net zero activities &amp; levers'!$C$12="Off",'Activity data'!BI48*ttokg*FracGASM*MSVolatEF*NtoN2O*kgtoGg,'Net zero Activity data'!BI48*ttokg*FracGASM*MSVolatEF*NtoN2O*kgtoGg)</f>
        <v>8.6720911360247902E-3</v>
      </c>
      <c r="AQ1014" s="94">
        <f>IF('Net zero activities &amp; levers'!$C$12="Off",'Activity data'!BJ48*ttokg*FracGASM*MSVolatEF*NtoN2O*kgtoGg,'Net zero Activity data'!BJ48*ttokg*FracGASM*MSVolatEF*NtoN2O*kgtoGg)</f>
        <v>8.6694913493213371E-3</v>
      </c>
      <c r="AR1014" s="94">
        <f>IF('Net zero activities &amp; levers'!$C$12="Off",'Activity data'!BK48*ttokg*FracGASM*MSVolatEF*NtoN2O*kgtoGg,'Net zero Activity data'!BK48*ttokg*FracGASM*MSVolatEF*NtoN2O*kgtoGg)</f>
        <v>8.666881290734129E-3</v>
      </c>
      <c r="AS1014" s="94">
        <f>IF('Net zero activities &amp; levers'!$C$12="Off",'Activity data'!BL48*ttokg*FracGASM*MSVolatEF*NtoN2O*kgtoGg,'Net zero Activity data'!BL48*ttokg*FracGASM*MSVolatEF*NtoN2O*kgtoGg)</f>
        <v>8.6642506965993391E-3</v>
      </c>
      <c r="AT1014" s="94">
        <f>IF('Net zero activities &amp; levers'!$C$12="Off",'Activity data'!BM48*ttokg*FracGASM*MSVolatEF*NtoN2O*kgtoGg,'Net zero Activity data'!BM48*ttokg*FracGASM*MSVolatEF*NtoN2O*kgtoGg)</f>
        <v>8.6616723342303626E-3</v>
      </c>
      <c r="AU1014" s="94">
        <f>IF('Net zero activities &amp; levers'!$C$12="Off",'Activity data'!BN48*ttokg*FracGASM*MSVolatEF*NtoN2O*kgtoGg,'Net zero Activity data'!BN48*ttokg*FracGASM*MSVolatEF*NtoN2O*kgtoGg)</f>
        <v>8.6610188416867476E-3</v>
      </c>
      <c r="AV1014" s="94">
        <f>IF('Net zero activities &amp; levers'!$C$12="Off",'Activity data'!BO48*ttokg*FracGASM*MSVolatEF*NtoN2O*kgtoGg,'Net zero Activity data'!BO48*ttokg*FracGASM*MSVolatEF*NtoN2O*kgtoGg)</f>
        <v>8.6606633695922759E-3</v>
      </c>
      <c r="AW1014" s="94">
        <f>IF('Net zero activities &amp; levers'!$C$12="Off",'Activity data'!BP48*ttokg*FracGASM*MSVolatEF*NtoN2O*kgtoGg,'Net zero Activity data'!BP48*ttokg*FracGASM*MSVolatEF*NtoN2O*kgtoGg)</f>
        <v>8.6602319983111065E-3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1.092839339751706</v>
      </c>
      <c r="V1015" s="94">
        <f>IF('Net zero activities &amp; levers'!$C$12="Off",SUM('Activity data'!AO50:AO65)*FracGASM*MSVolatEF*NtoN2O*kgtoGg,SUM('Net zero Activity data'!AO50:AO65)*FracGASM*MSVolatEF*NtoN2O*kgtoGg)</f>
        <v>1.0884590012986415</v>
      </c>
      <c r="W1015" s="94">
        <f>IF('Net zero activities &amp; levers'!$C$12="Off",SUM('Activity data'!AP50:AP65)*FracGASM*MSVolatEF*NtoN2O*kgtoGg,SUM('Net zero Activity data'!AP50:AP65)*FracGASM*MSVolatEF*NtoN2O*kgtoGg)</f>
        <v>1.0861722374431266</v>
      </c>
      <c r="X1015" s="94">
        <f>IF('Net zero activities &amp; levers'!$C$12="Off",SUM('Activity data'!AQ50:AQ65)*FracGASM*MSVolatEF*NtoN2O*kgtoGg,SUM('Net zero Activity data'!AQ50:AQ65)*FracGASM*MSVolatEF*NtoN2O*kgtoGg)</f>
        <v>1.0869911214108279</v>
      </c>
      <c r="Y1015" s="94">
        <f>IF('Net zero activities &amp; levers'!$C$12="Off",SUM('Activity data'!AR50:AR65)*FracGASM*MSVolatEF*NtoN2O*kgtoGg,SUM('Net zero Activity data'!AR50:AR65)*FracGASM*MSVolatEF*NtoN2O*kgtoGg)</f>
        <v>1.0894788156278201</v>
      </c>
      <c r="Z1015" s="94">
        <f>IF('Net zero activities &amp; levers'!$C$12="Off",SUM('Activity data'!AS50:AS65)*FracGASM*MSVolatEF*NtoN2O*kgtoGg,SUM('Net zero Activity data'!AS50:AS65)*FracGASM*MSVolatEF*NtoN2O*kgtoGg)</f>
        <v>1.0943472306919324</v>
      </c>
      <c r="AA1015" s="94">
        <f>IF('Net zero activities &amp; levers'!$C$12="Off",SUM('Activity data'!AT50:AT65)*FracGASM*MSVolatEF*NtoN2O*kgtoGg,SUM('Net zero Activity data'!AT50:AT65)*FracGASM*MSVolatEF*NtoN2O*kgtoGg)</f>
        <v>1.0992824340058134</v>
      </c>
      <c r="AB1015" s="94">
        <f>IF('Net zero activities &amp; levers'!$C$12="Off",SUM('Activity data'!AU50:AU65)*FracGASM*MSVolatEF*NtoN2O*kgtoGg,SUM('Net zero Activity data'!AU50:AU65)*FracGASM*MSVolatEF*NtoN2O*kgtoGg)</f>
        <v>1.1059782625530461</v>
      </c>
      <c r="AC1015" s="94">
        <f>IF('Net zero activities &amp; levers'!$C$12="Off",SUM('Activity data'!AV50:AV65)*FracGASM*MSVolatEF*NtoN2O*kgtoGg,SUM('Net zero Activity data'!AV50:AV65)*FracGASM*MSVolatEF*NtoN2O*kgtoGg)</f>
        <v>1.1127541328733426</v>
      </c>
      <c r="AD1015" s="94">
        <f>IF('Net zero activities &amp; levers'!$C$12="Off",SUM('Activity data'!AW50:AW65)*FracGASM*MSVolatEF*NtoN2O*kgtoGg,SUM('Net zero Activity data'!AW50:AW65)*FracGASM*MSVolatEF*NtoN2O*kgtoGg)</f>
        <v>1.1357373605513075</v>
      </c>
      <c r="AE1015" s="94">
        <f>IF('Net zero activities &amp; levers'!$C$12="Off",SUM('Activity data'!AX50:AX65)*FracGASM*MSVolatEF*NtoN2O*kgtoGg,SUM('Net zero Activity data'!AX50:AX65)*FracGASM*MSVolatEF*NtoN2O*kgtoGg)</f>
        <v>1.1575749589410607</v>
      </c>
      <c r="AF1015" s="94">
        <f>IF('Net zero activities &amp; levers'!$C$12="Off",SUM('Activity data'!AY50:AY65)*FracGASM*MSVolatEF*NtoN2O*kgtoGg,SUM('Net zero Activity data'!AY50:AY65)*FracGASM*MSVolatEF*NtoN2O*kgtoGg)</f>
        <v>1.1809860041969444</v>
      </c>
      <c r="AG1015" s="94">
        <f>IF('Net zero activities &amp; levers'!$C$12="Off",SUM('Activity data'!AZ50:AZ65)*FracGASM*MSVolatEF*NtoN2O*kgtoGg,SUM('Net zero Activity data'!AZ50:AZ65)*FracGASM*MSVolatEF*NtoN2O*kgtoGg)</f>
        <v>1.2091819756077173</v>
      </c>
      <c r="AH1015" s="94">
        <f>IF('Net zero activities &amp; levers'!$C$12="Off",SUM('Activity data'!BA50:BA65)*FracGASM*MSVolatEF*NtoN2O*kgtoGg,SUM('Net zero Activity data'!BA50:BA65)*FracGASM*MSVolatEF*NtoN2O*kgtoGg)</f>
        <v>1.2350794934885041</v>
      </c>
      <c r="AI1015" s="94">
        <f>IF('Net zero activities &amp; levers'!$C$12="Off",SUM('Activity data'!BB50:BB65)*FracGASM*MSVolatEF*NtoN2O*kgtoGg,SUM('Net zero Activity data'!BB50:BB65)*FracGASM*MSVolatEF*NtoN2O*kgtoGg)</f>
        <v>1.2628709486403595</v>
      </c>
      <c r="AJ1015" s="94">
        <f>IF('Net zero activities &amp; levers'!$C$12="Off",SUM('Activity data'!BC50:BC65)*FracGASM*MSVolatEF*NtoN2O*kgtoGg,SUM('Net zero Activity data'!BC50:BC65)*FracGASM*MSVolatEF*NtoN2O*kgtoGg)</f>
        <v>1.2934118335186329</v>
      </c>
      <c r="AK1015" s="94">
        <f>IF('Net zero activities &amp; levers'!$C$12="Off",SUM('Activity data'!BD50:BD65)*FracGASM*MSVolatEF*NtoN2O*kgtoGg,SUM('Net zero Activity data'!BD50:BD65)*FracGASM*MSVolatEF*NtoN2O*kgtoGg)</f>
        <v>1.3205705191042605</v>
      </c>
      <c r="AL1015" s="94">
        <f>IF('Net zero activities &amp; levers'!$C$12="Off",SUM('Activity data'!BE50:BE65)*FracGASM*MSVolatEF*NtoN2O*kgtoGg,SUM('Net zero Activity data'!BE50:BE65)*FracGASM*MSVolatEF*NtoN2O*kgtoGg)</f>
        <v>1.3474536601686133</v>
      </c>
      <c r="AM1015" s="94">
        <f>IF('Net zero activities &amp; levers'!$C$12="Off",SUM('Activity data'!BF50:BF65)*FracGASM*MSVolatEF*NtoN2O*kgtoGg,SUM('Net zero Activity data'!BF50:BF65)*FracGASM*MSVolatEF*NtoN2O*kgtoGg)</f>
        <v>1.3740738385187794</v>
      </c>
      <c r="AN1015" s="94">
        <f>IF('Net zero activities &amp; levers'!$C$12="Off",SUM('Activity data'!BG50:BG65)*FracGASM*MSVolatEF*NtoN2O*kgtoGg,SUM('Net zero Activity data'!BG50:BG65)*FracGASM*MSVolatEF*NtoN2O*kgtoGg)</f>
        <v>1.4047500744052734</v>
      </c>
      <c r="AO1015" s="94">
        <f>IF('Net zero activities &amp; levers'!$C$12="Off",SUM('Activity data'!BH50:BH65)*FracGASM*MSVolatEF*NtoN2O*kgtoGg,SUM('Net zero Activity data'!BH50:BH65)*FracGASM*MSVolatEF*NtoN2O*kgtoGg)</f>
        <v>1.4328935771270377</v>
      </c>
      <c r="AP1015" s="94">
        <f>IF('Net zero activities &amp; levers'!$C$12="Off",SUM('Activity data'!BI50:BI65)*FracGASM*MSVolatEF*NtoN2O*kgtoGg,SUM('Net zero Activity data'!BI50:BI65)*FracGASM*MSVolatEF*NtoN2O*kgtoGg)</f>
        <v>1.4615735148714093</v>
      </c>
      <c r="AQ1015" s="94">
        <f>IF('Net zero activities &amp; levers'!$C$12="Off",SUM('Activity data'!BJ50:BJ65)*FracGASM*MSVolatEF*NtoN2O*kgtoGg,SUM('Net zero Activity data'!BJ50:BJ65)*FracGASM*MSVolatEF*NtoN2O*kgtoGg)</f>
        <v>1.4908084199731186</v>
      </c>
      <c r="AR1015" s="94">
        <f>IF('Net zero activities &amp; levers'!$C$12="Off",SUM('Activity data'!BK50:BK65)*FracGASM*MSVolatEF*NtoN2O*kgtoGg,SUM('Net zero Activity data'!BK50:BK65)*FracGASM*MSVolatEF*NtoN2O*kgtoGg)</f>
        <v>1.5207973759815956</v>
      </c>
      <c r="AS1015" s="94">
        <f>IF('Net zero activities &amp; levers'!$C$12="Off",SUM('Activity data'!BL50:BL65)*FracGASM*MSVolatEF*NtoN2O*kgtoGg,SUM('Net zero Activity data'!BL50:BL65)*FracGASM*MSVolatEF*NtoN2O*kgtoGg)</f>
        <v>1.5502519330608044</v>
      </c>
      <c r="AT1015" s="94">
        <f>IF('Net zero activities &amp; levers'!$C$12="Off",SUM('Activity data'!BM50:BM65)*FracGASM*MSVolatEF*NtoN2O*kgtoGg,SUM('Net zero Activity data'!BM50:BM65)*FracGASM*MSVolatEF*NtoN2O*kgtoGg)</f>
        <v>1.5449424945959094</v>
      </c>
      <c r="AU1015" s="94">
        <f>IF('Net zero activities &amp; levers'!$C$12="Off",SUM('Activity data'!BN50:BN65)*FracGASM*MSVolatEF*NtoN2O*kgtoGg,SUM('Net zero Activity data'!BN50:BN65)*FracGASM*MSVolatEF*NtoN2O*kgtoGg)</f>
        <v>1.5343999995480406</v>
      </c>
      <c r="AV1015" s="94">
        <f>IF('Net zero activities &amp; levers'!$C$12="Off",SUM('Activity data'!BO50:BO65)*FracGASM*MSVolatEF*NtoN2O*kgtoGg,SUM('Net zero Activity data'!BO50:BO65)*FracGASM*MSVolatEF*NtoN2O*kgtoGg)</f>
        <v>1.5253965273392394</v>
      </c>
      <c r="AW1015" s="94">
        <f>IF('Net zero activities &amp; levers'!$C$12="Off",SUM('Activity data'!BP50:BP65)*FracGASM*MSVolatEF*NtoN2O*kgtoGg,SUM('Net zero Activity data'!BP50:BP65)*FracGASM*MSVolatEF*NtoN2O*kgtoGg)</f>
        <v>1.5148607007353287</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3.9807055690293072</v>
      </c>
      <c r="V1016" s="94">
        <f>IF('Net zero activities &amp; levers'!$C$12="Off",SUM('Activity data'!AO66:AO81)*FracGASM*MSVolatEF*NtoN2O*kgtoGg,SUM('Net zero Activity data'!AO66:AO81)*FracGASM*MSVolatEF*NtoN2O*kgtoGg)</f>
        <v>3.9625560708146326</v>
      </c>
      <c r="W1016" s="94">
        <f>IF('Net zero activities &amp; levers'!$C$12="Off",SUM('Activity data'!AP66:AP81)*FracGASM*MSVolatEF*NtoN2O*kgtoGg,SUM('Net zero Activity data'!AP66:AP81)*FracGASM*MSVolatEF*NtoN2O*kgtoGg)</f>
        <v>3.9495614007990318</v>
      </c>
      <c r="X1016" s="94">
        <f>IF('Net zero activities &amp; levers'!$C$12="Off",SUM('Activity data'!AQ66:AQ81)*FracGASM*MSVolatEF*NtoN2O*kgtoGg,SUM('Net zero Activity data'!AQ66:AQ81)*FracGASM*MSVolatEF*NtoN2O*kgtoGg)</f>
        <v>3.943864336123371</v>
      </c>
      <c r="Y1016" s="94">
        <f>IF('Net zero activities &amp; levers'!$C$12="Off",SUM('Activity data'!AR66:AR81)*FracGASM*MSVolatEF*NtoN2O*kgtoGg,SUM('Net zero Activity data'!AR66:AR81)*FracGASM*MSVolatEF*NtoN2O*kgtoGg)</f>
        <v>3.9400190580275929</v>
      </c>
      <c r="Z1016" s="94">
        <f>IF('Net zero activities &amp; levers'!$C$12="Off",SUM('Activity data'!AS66:AS81)*FracGASM*MSVolatEF*NtoN2O*kgtoGg,SUM('Net zero Activity data'!AS66:AS81)*FracGASM*MSVolatEF*NtoN2O*kgtoGg)</f>
        <v>3.941611592754009</v>
      </c>
      <c r="AA1016" s="94">
        <f>IF('Net zero activities &amp; levers'!$C$12="Off",SUM('Activity data'!AT66:AT81)*FracGASM*MSVolatEF*NtoN2O*kgtoGg,SUM('Net zero Activity data'!AT66:AT81)*FracGASM*MSVolatEF*NtoN2O*kgtoGg)</f>
        <v>3.9434781321850321</v>
      </c>
      <c r="AB1016" s="94">
        <f>IF('Net zero activities &amp; levers'!$C$12="Off",SUM('Activity data'!AU66:AU81)*FracGASM*MSVolatEF*NtoN2O*kgtoGg,SUM('Net zero Activity data'!AU66:AU81)*FracGASM*MSVolatEF*NtoN2O*kgtoGg)</f>
        <v>3.9492750098765179</v>
      </c>
      <c r="AC1016" s="94">
        <f>IF('Net zero activities &amp; levers'!$C$12="Off",SUM('Activity data'!AV66:AV81)*FracGASM*MSVolatEF*NtoN2O*kgtoGg,SUM('Net zero Activity data'!AV66:AV81)*FracGASM*MSVolatEF*NtoN2O*kgtoGg)</f>
        <v>3.9552941314218661</v>
      </c>
      <c r="AD1016" s="94">
        <f>IF('Net zero activities &amp; levers'!$C$12="Off",SUM('Activity data'!AW66:AW81)*FracGASM*MSVolatEF*NtoN2O*kgtoGg,SUM('Net zero Activity data'!AW66:AW81)*FracGASM*MSVolatEF*NtoN2O*kgtoGg)</f>
        <v>3.9857719912410707</v>
      </c>
      <c r="AE1016" s="94">
        <f>IF('Net zero activities &amp; levers'!$C$12="Off",SUM('Activity data'!AX66:AX81)*FracGASM*MSVolatEF*NtoN2O*kgtoGg,SUM('Net zero Activity data'!AX66:AX81)*FracGASM*MSVolatEF*NtoN2O*kgtoGg)</f>
        <v>4.012786525479755</v>
      </c>
      <c r="AF1016" s="94">
        <f>IF('Net zero activities &amp; levers'!$C$12="Off",SUM('Activity data'!AY66:AY81)*FracGASM*MSVolatEF*NtoN2O*kgtoGg,SUM('Net zero Activity data'!AY66:AY81)*FracGASM*MSVolatEF*NtoN2O*kgtoGg)</f>
        <v>4.0420640872662528</v>
      </c>
      <c r="AG1016" s="94">
        <f>IF('Net zero activities &amp; levers'!$C$12="Off",SUM('Activity data'!AZ66:AZ81)*FracGASM*MSVolatEF*NtoN2O*kgtoGg,SUM('Net zero Activity data'!AZ66:AZ81)*FracGASM*MSVolatEF*NtoN2O*kgtoGg)</f>
        <v>4.0801010364484798</v>
      </c>
      <c r="AH1016" s="94">
        <f>IF('Net zero activities &amp; levers'!$C$12="Off",SUM('Activity data'!BA66:BA81)*FracGASM*MSVolatEF*NtoN2O*kgtoGg,SUM('Net zero Activity data'!BA66:BA81)*FracGASM*MSVolatEF*NtoN2O*kgtoGg)</f>
        <v>4.1120670996546611</v>
      </c>
      <c r="AI1016" s="94">
        <f>IF('Net zero activities &amp; levers'!$C$12="Off",SUM('Activity data'!BB66:BB81)*FracGASM*MSVolatEF*NtoN2O*kgtoGg,SUM('Net zero Activity data'!BB66:BB81)*FracGASM*MSVolatEF*NtoN2O*kgtoGg)</f>
        <v>4.1449564534239842</v>
      </c>
      <c r="AJ1016" s="94">
        <f>IF('Net zero activities &amp; levers'!$C$12="Off",SUM('Activity data'!BC66:BC81)*FracGASM*MSVolatEF*NtoN2O*kgtoGg,SUM('Net zero Activity data'!BC66:BC81)*FracGASM*MSVolatEF*NtoN2O*kgtoGg)</f>
        <v>4.1818992717021617</v>
      </c>
      <c r="AK1016" s="94">
        <f>IF('Net zero activities &amp; levers'!$C$12="Off",SUM('Activity data'!BD66:BD81)*FracGASM*MSVolatEF*NtoN2O*kgtoGg,SUM('Net zero Activity data'!BD66:BD81)*FracGASM*MSVolatEF*NtoN2O*kgtoGg)</f>
        <v>4.2105750419215395</v>
      </c>
      <c r="AL1016" s="94">
        <f>IF('Net zero activities &amp; levers'!$C$12="Off",SUM('Activity data'!BE66:BE81)*FracGASM*MSVolatEF*NtoN2O*kgtoGg,SUM('Net zero Activity data'!BE66:BE81)*FracGASM*MSVolatEF*NtoN2O*kgtoGg)</f>
        <v>4.2372421747994684</v>
      </c>
      <c r="AM1016" s="94">
        <f>IF('Net zero activities &amp; levers'!$C$12="Off",SUM('Activity data'!BF66:BF81)*FracGASM*MSVolatEF*NtoN2O*kgtoGg,SUM('Net zero Activity data'!BF66:BF81)*FracGASM*MSVolatEF*NtoN2O*kgtoGg)</f>
        <v>4.2619108003098249</v>
      </c>
      <c r="AN1016" s="94">
        <f>IF('Net zero activities &amp; levers'!$C$12="Off",SUM('Activity data'!BG66:BG81)*FracGASM*MSVolatEF*NtoN2O*kgtoGg,SUM('Net zero Activity data'!BG66:BG81)*FracGASM*MSVolatEF*NtoN2O*kgtoGg)</f>
        <v>4.2977359863750904</v>
      </c>
      <c r="AO1016" s="94">
        <f>IF('Net zero activities &amp; levers'!$C$12="Off",SUM('Activity data'!BH66:BH81)*FracGASM*MSVolatEF*NtoN2O*kgtoGg,SUM('Net zero Activity data'!BH66:BH81)*FracGASM*MSVolatEF*NtoN2O*kgtoGg)</f>
        <v>4.3275381669954509</v>
      </c>
      <c r="AP1016" s="94">
        <f>IF('Net zero activities &amp; levers'!$C$12="Off",SUM('Activity data'!BI66:BI81)*FracGASM*MSVolatEF*NtoN2O*kgtoGg,SUM('Net zero Activity data'!BI66:BI81)*FracGASM*MSVolatEF*NtoN2O*kgtoGg)</f>
        <v>4.3571675530763168</v>
      </c>
      <c r="AQ1016" s="94">
        <f>IF('Net zero activities &amp; levers'!$C$12="Off",SUM('Activity data'!BJ66:BJ81)*FracGASM*MSVolatEF*NtoN2O*kgtoGg,SUM('Net zero Activity data'!BJ66:BJ81)*FracGASM*MSVolatEF*NtoN2O*kgtoGg)</f>
        <v>4.3866062325638868</v>
      </c>
      <c r="AR1016" s="94">
        <f>IF('Net zero activities &amp; levers'!$C$12="Off",SUM('Activity data'!BK66:BK81)*FracGASM*MSVolatEF*NtoN2O*kgtoGg,SUM('Net zero Activity data'!BK66:BK81)*FracGASM*MSVolatEF*NtoN2O*kgtoGg)</f>
        <v>4.4161636348015252</v>
      </c>
      <c r="AS1016" s="94">
        <f>IF('Net zero activities &amp; levers'!$C$12="Off",SUM('Activity data'!BL66:BL81)*FracGASM*MSVolatEF*NtoN2O*kgtoGg,SUM('Net zero Activity data'!BL66:BL81)*FracGASM*MSVolatEF*NtoN2O*kgtoGg)</f>
        <v>4.4419641901398546</v>
      </c>
      <c r="AT1016" s="94">
        <f>IF('Net zero activities &amp; levers'!$C$12="Off",SUM('Activity data'!BM66:BM81)*FracGASM*MSVolatEF*NtoN2O*kgtoGg,SUM('Net zero Activity data'!BM66:BM81)*FracGASM*MSVolatEF*NtoN2O*kgtoGg)</f>
        <v>4.4044702040185655</v>
      </c>
      <c r="AU1016" s="94">
        <f>IF('Net zero activities &amp; levers'!$C$12="Off",SUM('Activity data'!BN66:BN81)*FracGASM*MSVolatEF*NtoN2O*kgtoGg,SUM('Net zero Activity data'!BN66:BN81)*FracGASM*MSVolatEF*NtoN2O*kgtoGg)</f>
        <v>4.3578539764504418</v>
      </c>
      <c r="AV1016" s="94">
        <f>IF('Net zero activities &amp; levers'!$C$12="Off",SUM('Activity data'!BO66:BO81)*FracGASM*MSVolatEF*NtoN2O*kgtoGg,SUM('Net zero Activity data'!BO66:BO81)*FracGASM*MSVolatEF*NtoN2O*kgtoGg)</f>
        <v>4.3142319052561389</v>
      </c>
      <c r="AW1016" s="94">
        <f>IF('Net zero activities &amp; levers'!$C$12="Off",SUM('Activity data'!BP66:BP81)*FracGASM*MSVolatEF*NtoN2O*kgtoGg,SUM('Net zero Activity data'!BP66:BP81)*FracGASM*MSVolatEF*NtoN2O*kgtoGg)</f>
        <v>4.2682211211699421</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2.2772593407864336E-4</v>
      </c>
      <c r="W1017" s="22">
        <f t="shared" si="355"/>
        <v>2.2770960767232865E-4</v>
      </c>
      <c r="X1017" s="22">
        <f t="shared" si="355"/>
        <v>2.2769016260994199E-4</v>
      </c>
      <c r="Y1017" s="22">
        <f t="shared" si="355"/>
        <v>2.2766574624463539E-4</v>
      </c>
      <c r="Z1017" s="22">
        <f t="shared" si="355"/>
        <v>2.2763885124985932E-4</v>
      </c>
      <c r="AA1017" s="22">
        <f t="shared" si="355"/>
        <v>2.2760810306265847E-4</v>
      </c>
      <c r="AB1017" s="22">
        <f t="shared" si="355"/>
        <v>2.2757750362807817E-4</v>
      </c>
      <c r="AC1017" s="22">
        <f t="shared" si="355"/>
        <v>2.2754408067075321E-4</v>
      </c>
      <c r="AD1017" s="22">
        <f t="shared" si="355"/>
        <v>2.2751075276943662E-4</v>
      </c>
      <c r="AE1017" s="22">
        <f t="shared" si="355"/>
        <v>2.274429034383707E-4</v>
      </c>
      <c r="AF1017" s="22">
        <f t="shared" si="355"/>
        <v>2.2737733103665519E-4</v>
      </c>
      <c r="AG1017" s="22">
        <f t="shared" si="355"/>
        <v>2.2730936543018069E-4</v>
      </c>
      <c r="AH1017" s="22">
        <f t="shared" si="355"/>
        <v>2.2723369947311785E-4</v>
      </c>
      <c r="AI1017" s="22">
        <f t="shared" si="355"/>
        <v>2.2716233746290909E-4</v>
      </c>
      <c r="AJ1017" s="22">
        <f t="shared" si="355"/>
        <v>2.2708832019282946E-4</v>
      </c>
      <c r="AK1017" s="22">
        <f t="shared" si="355"/>
        <v>2.2701033335542205E-4</v>
      </c>
      <c r="AL1017" s="22">
        <f t="shared" si="355"/>
        <v>2.2693830480968513E-4</v>
      </c>
      <c r="AM1017" s="22">
        <f t="shared" si="355"/>
        <v>2.2686713752069273E-4</v>
      </c>
      <c r="AN1017" s="22">
        <f t="shared" si="355"/>
        <v>2.2679679014412317E-4</v>
      </c>
      <c r="AO1017" s="22">
        <f t="shared" si="355"/>
        <v>2.2672461430665769E-4</v>
      </c>
      <c r="AP1017" s="22">
        <f t="shared" si="355"/>
        <v>2.2665692741882969E-4</v>
      </c>
      <c r="AQ1017" s="22">
        <f t="shared" si="355"/>
        <v>2.2658897844817118E-4</v>
      </c>
      <c r="AR1017" s="22">
        <f t="shared" si="355"/>
        <v>2.2652076100782375E-4</v>
      </c>
      <c r="AS1017" s="22">
        <f t="shared" si="355"/>
        <v>2.2645200684293725E-4</v>
      </c>
      <c r="AT1017" s="22">
        <f t="shared" si="355"/>
        <v>2.263846178264753E-4</v>
      </c>
      <c r="AU1017" s="22">
        <f t="shared" si="355"/>
        <v>2.2636753790772178E-4</v>
      </c>
      <c r="AV1017" s="22">
        <f t="shared" si="355"/>
        <v>2.2635824715979799E-4</v>
      </c>
      <c r="AW1017" s="22">
        <f t="shared" si="355"/>
        <v>2.2634697268313111E-4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1.5029911649190466E-6</v>
      </c>
      <c r="W1018" s="94">
        <f>IF('Net zero activities &amp; levers'!$C$12="Off",'Activity data'!AP48*FracLEACH*MSLeachEF*NtoN2O*kgtoGg,'Net zero Activity data'!T48*FracLEACH*MSLeachEF*NtoN2O*kgtoGg)</f>
        <v>1.5028834106373694E-6</v>
      </c>
      <c r="X1018" s="94">
        <f>IF('Net zero activities &amp; levers'!$C$12="Off",'Activity data'!AQ48*FracLEACH*MSLeachEF*NtoN2O*kgtoGg,'Net zero Activity data'!U48*FracLEACH*MSLeachEF*NtoN2O*kgtoGg)</f>
        <v>1.5027550732256176E-6</v>
      </c>
      <c r="Y1018" s="94">
        <f>IF('Net zero activities &amp; levers'!$C$12="Off",'Activity data'!AR48*FracLEACH*MSLeachEF*NtoN2O*kgtoGg,'Net zero Activity data'!V48*FracLEACH*MSLeachEF*NtoN2O*kgtoGg)</f>
        <v>1.502593925214594E-6</v>
      </c>
      <c r="Z1018" s="94">
        <f>IF('Net zero activities &amp; levers'!$C$12="Off",'Activity data'!AS48*FracLEACH*MSLeachEF*NtoN2O*kgtoGg,'Net zero Activity data'!W48*FracLEACH*MSLeachEF*NtoN2O*kgtoGg)</f>
        <v>1.5024164182490718E-6</v>
      </c>
      <c r="AA1018" s="94">
        <f>IF('Net zero activities &amp; levers'!$C$12="Off",'Activity data'!AT48*FracLEACH*MSLeachEF*NtoN2O*kgtoGg,'Net zero Activity data'!X48*FracLEACH*MSLeachEF*NtoN2O*kgtoGg)</f>
        <v>1.5022134802135461E-6</v>
      </c>
      <c r="AB1018" s="94">
        <f>IF('Net zero activities &amp; levers'!$C$12="Off",'Activity data'!AU48*FracLEACH*MSLeachEF*NtoN2O*kgtoGg,'Net zero Activity data'!Y48*FracLEACH*MSLeachEF*NtoN2O*kgtoGg)</f>
        <v>1.502011523945316E-6</v>
      </c>
      <c r="AC1018" s="94">
        <f>IF('Net zero activities &amp; levers'!$C$12="Off",'Activity data'!AV48*FracLEACH*MSLeachEF*NtoN2O*kgtoGg,'Net zero Activity data'!Z48*FracLEACH*MSLeachEF*NtoN2O*kgtoGg)</f>
        <v>1.5017909324269712E-6</v>
      </c>
      <c r="AD1018" s="94">
        <f>IF('Net zero activities &amp; levers'!$C$12="Off",'Activity data'!AW48*FracLEACH*MSLeachEF*NtoN2O*kgtoGg,'Net zero Activity data'!AA48*FracLEACH*MSLeachEF*NtoN2O*kgtoGg)</f>
        <v>1.501570968278282E-6</v>
      </c>
      <c r="AE1018" s="94">
        <f>IF('Net zero activities &amp; levers'!$C$12="Off",'Activity data'!AX48*FracLEACH*MSLeachEF*NtoN2O*kgtoGg,'Net zero Activity data'!AB48*FracLEACH*MSLeachEF*NtoN2O*kgtoGg)</f>
        <v>1.5011231626932466E-6</v>
      </c>
      <c r="AF1018" s="94">
        <f>IF('Net zero activities &amp; levers'!$C$12="Off",'Activity data'!AY48*FracLEACH*MSLeachEF*NtoN2O*kgtoGg,'Net zero Activity data'!AC48*FracLEACH*MSLeachEF*NtoN2O*kgtoGg)</f>
        <v>1.5006903848419244E-6</v>
      </c>
      <c r="AG1018" s="94">
        <f>IF('Net zero activities &amp; levers'!$C$12="Off",'Activity data'!AZ48*FracLEACH*MSLeachEF*NtoN2O*kgtoGg,'Net zero Activity data'!AD48*FracLEACH*MSLeachEF*NtoN2O*kgtoGg)</f>
        <v>1.5002418118391926E-6</v>
      </c>
      <c r="AH1018" s="94">
        <f>IF('Net zero activities &amp; levers'!$C$12="Off",'Activity data'!BA48*FracLEACH*MSLeachEF*NtoN2O*kgtoGg,'Net zero Activity data'!AE48*FracLEACH*MSLeachEF*NtoN2O*kgtoGg)</f>
        <v>1.499742416522578E-6</v>
      </c>
      <c r="AI1018" s="94">
        <f>IF('Net zero activities &amp; levers'!$C$12="Off",'Activity data'!BB48*FracLEACH*MSLeachEF*NtoN2O*kgtoGg,'Net zero Activity data'!AF48*FracLEACH*MSLeachEF*NtoN2O*kgtoGg)</f>
        <v>1.4992714272552002E-6</v>
      </c>
      <c r="AJ1018" s="94">
        <f>IF('Net zero activities &amp; levers'!$C$12="Off",'Activity data'!BC48*FracLEACH*MSLeachEF*NtoN2O*kgtoGg,'Net zero Activity data'!AG48*FracLEACH*MSLeachEF*NtoN2O*kgtoGg)</f>
        <v>1.4987829132726751E-6</v>
      </c>
      <c r="AK1018" s="94">
        <f>IF('Net zero activities &amp; levers'!$C$12="Off",'Activity data'!BD48*FracLEACH*MSLeachEF*NtoN2O*kgtoGg,'Net zero Activity data'!AH48*FracLEACH*MSLeachEF*NtoN2O*kgtoGg)</f>
        <v>1.4982682001457858E-6</v>
      </c>
      <c r="AL1018" s="94">
        <f>IF('Net zero activities &amp; levers'!$C$12="Off",'Activity data'!BE48*FracLEACH*MSLeachEF*NtoN2O*kgtoGg,'Net zero Activity data'!AI48*FracLEACH*MSLeachEF*NtoN2O*kgtoGg)</f>
        <v>1.4977928117439221E-6</v>
      </c>
      <c r="AM1018" s="94">
        <f>IF('Net zero activities &amp; levers'!$C$12="Off",'Activity data'!BF48*FracLEACH*MSLeachEF*NtoN2O*kgtoGg,'Net zero Activity data'!AJ48*FracLEACH*MSLeachEF*NtoN2O*kgtoGg)</f>
        <v>1.4973231076365723E-6</v>
      </c>
      <c r="AN1018" s="94">
        <f>IF('Net zero activities &amp; levers'!$C$12="Off",'Activity data'!BG48*FracLEACH*MSLeachEF*NtoN2O*kgtoGg,'Net zero Activity data'!AK48*FracLEACH*MSLeachEF*NtoN2O*kgtoGg)</f>
        <v>1.4968588149512128E-6</v>
      </c>
      <c r="AO1018" s="94">
        <f>IF('Net zero activities &amp; levers'!$C$12="Off",'Activity data'!BH48*FracLEACH*MSLeachEF*NtoN2O*kgtoGg,'Net zero Activity data'!AL48*FracLEACH*MSLeachEF*NtoN2O*kgtoGg)</f>
        <v>1.4963824544239411E-6</v>
      </c>
      <c r="AP1018" s="94">
        <f>IF('Net zero activities &amp; levers'!$C$12="Off",'Activity data'!BI48*FracLEACH*MSLeachEF*NtoN2O*kgtoGg,'Net zero Activity data'!AM48*FracLEACH*MSLeachEF*NtoN2O*kgtoGg)</f>
        <v>1.4959357209642762E-6</v>
      </c>
      <c r="AQ1018" s="94">
        <f>IF('Net zero activities &amp; levers'!$C$12="Off",'Activity data'!BJ48*FracLEACH*MSLeachEF*NtoN2O*kgtoGg,'Net zero Activity data'!AN48*FracLEACH*MSLeachEF*NtoN2O*kgtoGg)</f>
        <v>1.4954872577579301E-6</v>
      </c>
      <c r="AR1018" s="94">
        <f>IF('Net zero activities &amp; levers'!$C$12="Off",'Activity data'!BK48*FracLEACH*MSLeachEF*NtoN2O*kgtoGg,'Net zero Activity data'!AO48*FracLEACH*MSLeachEF*NtoN2O*kgtoGg)</f>
        <v>1.495037022651637E-6</v>
      </c>
      <c r="AS1018" s="94">
        <f>IF('Net zero activities &amp; levers'!$C$12="Off",'Activity data'!BL48*FracLEACH*MSLeachEF*NtoN2O*kgtoGg,'Net zero Activity data'!AP48*FracLEACH*MSLeachEF*NtoN2O*kgtoGg)</f>
        <v>1.4945832451633862E-6</v>
      </c>
      <c r="AT1018" s="94">
        <f>IF('Net zero activities &amp; levers'!$C$12="Off",'Activity data'!BM48*FracLEACH*MSLeachEF*NtoN2O*kgtoGg,'Net zero Activity data'!AQ48*FracLEACH*MSLeachEF*NtoN2O*kgtoGg)</f>
        <v>1.4941384776547373E-6</v>
      </c>
      <c r="AU1018" s="94">
        <f>IF('Net zero activities &amp; levers'!$C$12="Off",'Activity data'!BN48*FracLEACH*MSLeachEF*NtoN2O*kgtoGg,'Net zero Activity data'!AR48*FracLEACH*MSLeachEF*NtoN2O*kgtoGg)</f>
        <v>1.4940257501909636E-6</v>
      </c>
      <c r="AV1018" s="94">
        <f>IF('Net zero activities &amp; levers'!$C$12="Off",'Activity data'!BO48*FracLEACH*MSLeachEF*NtoN2O*kgtoGg,'Net zero Activity data'!AS48*FracLEACH*MSLeachEF*NtoN2O*kgtoGg)</f>
        <v>1.4939644312546671E-6</v>
      </c>
      <c r="AW1018" s="94">
        <f>IF('Net zero activities &amp; levers'!$C$12="Off",'Activity data'!BP48*FracLEACH*MSLeachEF*NtoN2O*kgtoGg,'Net zero Activity data'!AT48*FracLEACH*MSLeachEF*NtoN2O*kgtoGg)</f>
        <v>1.4938900197086658E-6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0.18851478610716926</v>
      </c>
      <c r="V1019" s="94">
        <f>IF('Net zero activities &amp; levers'!$C$12="Off",SUM('Activity data'!AO50:AO65)*FracLEACH*MSLeachEF*NtoN2O*kgtoGg,SUM('Net zero Activity data'!AO50:AO65)*FracLEACH*MSLeachEF*NtoN2O*kgtoGg)</f>
        <v>0.18775917772401565</v>
      </c>
      <c r="W1019" s="94">
        <f>IF('Net zero activities &amp; levers'!$C$12="Off",SUM('Activity data'!AP50:AP65)*FracLEACH*MSLeachEF*NtoN2O*kgtoGg,SUM('Net zero Activity data'!AP50:AP65)*FracLEACH*MSLeachEF*NtoN2O*kgtoGg)</f>
        <v>0.18736471095893931</v>
      </c>
      <c r="X1019" s="94">
        <f>IF('Net zero activities &amp; levers'!$C$12="Off",SUM('Activity data'!AQ50:AQ65)*FracLEACH*MSLeachEF*NtoN2O*kgtoGg,SUM('Net zero Activity data'!AQ50:AQ65)*FracLEACH*MSLeachEF*NtoN2O*kgtoGg)</f>
        <v>0.18750596844336775</v>
      </c>
      <c r="Y1019" s="94">
        <f>IF('Net zero activities &amp; levers'!$C$12="Off",SUM('Activity data'!AR50:AR65)*FracLEACH*MSLeachEF*NtoN2O*kgtoGg,SUM('Net zero Activity data'!AR50:AR65)*FracLEACH*MSLeachEF*NtoN2O*kgtoGg)</f>
        <v>0.18793509569579894</v>
      </c>
      <c r="Z1019" s="94">
        <f>IF('Net zero activities &amp; levers'!$C$12="Off",SUM('Activity data'!AS50:AS65)*FracLEACH*MSLeachEF*NtoN2O*kgtoGg,SUM('Net zero Activity data'!AS50:AS65)*FracLEACH*MSLeachEF*NtoN2O*kgtoGg)</f>
        <v>0.18877489729435831</v>
      </c>
      <c r="AA1019" s="94">
        <f>IF('Net zero activities &amp; levers'!$C$12="Off",SUM('Activity data'!AT50:AT65)*FracLEACH*MSLeachEF*NtoN2O*kgtoGg,SUM('Net zero Activity data'!AT50:AT65)*FracLEACH*MSLeachEF*NtoN2O*kgtoGg)</f>
        <v>0.18962621986600278</v>
      </c>
      <c r="AB1019" s="94">
        <f>IF('Net zero activities &amp; levers'!$C$12="Off",SUM('Activity data'!AU50:AU65)*FracLEACH*MSLeachEF*NtoN2O*kgtoGg,SUM('Net zero Activity data'!AU50:AU65)*FracLEACH*MSLeachEF*NtoN2O*kgtoGg)</f>
        <v>0.19078125029040044</v>
      </c>
      <c r="AC1019" s="94">
        <f>IF('Net zero activities &amp; levers'!$C$12="Off",SUM('Activity data'!AV50:AV65)*FracLEACH*MSLeachEF*NtoN2O*kgtoGg,SUM('Net zero Activity data'!AV50:AV65)*FracLEACH*MSLeachEF*NtoN2O*kgtoGg)</f>
        <v>0.19195008792065155</v>
      </c>
      <c r="AD1019" s="94">
        <f>IF('Net zero activities &amp; levers'!$C$12="Off",SUM('Activity data'!AW50:AW65)*FracLEACH*MSLeachEF*NtoN2O*kgtoGg,SUM('Net zero Activity data'!AW50:AW65)*FracLEACH*MSLeachEF*NtoN2O*kgtoGg)</f>
        <v>0.19591469469510053</v>
      </c>
      <c r="AE1019" s="94">
        <f>IF('Net zero activities &amp; levers'!$C$12="Off",SUM('Activity data'!AX50:AX65)*FracLEACH*MSLeachEF*NtoN2O*kgtoGg,SUM('Net zero Activity data'!AX50:AX65)*FracLEACH*MSLeachEF*NtoN2O*kgtoGg)</f>
        <v>0.19968168041733295</v>
      </c>
      <c r="AF1019" s="94">
        <f>IF('Net zero activities &amp; levers'!$C$12="Off",SUM('Activity data'!AY50:AY65)*FracLEACH*MSLeachEF*NtoN2O*kgtoGg,SUM('Net zero Activity data'!AY50:AY65)*FracLEACH*MSLeachEF*NtoN2O*kgtoGg)</f>
        <v>0.20372008572397285</v>
      </c>
      <c r="AG1019" s="94">
        <f>IF('Net zero activities &amp; levers'!$C$12="Off",SUM('Activity data'!AZ50:AZ65)*FracLEACH*MSLeachEF*NtoN2O*kgtoGg,SUM('Net zero Activity data'!AZ50:AZ65)*FracLEACH*MSLeachEF*NtoN2O*kgtoGg)</f>
        <v>0.20858389079233128</v>
      </c>
      <c r="AH1019" s="94">
        <f>IF('Net zero activities &amp; levers'!$C$12="Off",SUM('Activity data'!BA50:BA65)*FracLEACH*MSLeachEF*NtoN2O*kgtoGg,SUM('Net zero Activity data'!BA50:BA65)*FracLEACH*MSLeachEF*NtoN2O*kgtoGg)</f>
        <v>0.21305121262676693</v>
      </c>
      <c r="AI1019" s="94">
        <f>IF('Net zero activities &amp; levers'!$C$12="Off",SUM('Activity data'!BB50:BB65)*FracLEACH*MSLeachEF*NtoN2O*kgtoGg,SUM('Net zero Activity data'!BB50:BB65)*FracLEACH*MSLeachEF*NtoN2O*kgtoGg)</f>
        <v>0.21784523864046199</v>
      </c>
      <c r="AJ1019" s="94">
        <f>IF('Net zero activities &amp; levers'!$C$12="Off",SUM('Activity data'!BC50:BC65)*FracLEACH*MSLeachEF*NtoN2O*kgtoGg,SUM('Net zero Activity data'!BC50:BC65)*FracLEACH*MSLeachEF*NtoN2O*kgtoGg)</f>
        <v>0.22311354128196409</v>
      </c>
      <c r="AK1019" s="94">
        <f>IF('Net zero activities &amp; levers'!$C$12="Off",SUM('Activity data'!BD50:BD65)*FracLEACH*MSLeachEF*NtoN2O*kgtoGg,SUM('Net zero Activity data'!BD50:BD65)*FracLEACH*MSLeachEF*NtoN2O*kgtoGg)</f>
        <v>0.22779841454548488</v>
      </c>
      <c r="AL1019" s="94">
        <f>IF('Net zero activities &amp; levers'!$C$12="Off",SUM('Activity data'!BE50:BE65)*FracLEACH*MSLeachEF*NtoN2O*kgtoGg,SUM('Net zero Activity data'!BE50:BE65)*FracLEACH*MSLeachEF*NtoN2O*kgtoGg)</f>
        <v>0.23243575637908576</v>
      </c>
      <c r="AM1019" s="94">
        <f>IF('Net zero activities &amp; levers'!$C$12="Off",SUM('Activity data'!BF50:BF65)*FracLEACH*MSLeachEF*NtoN2O*kgtoGg,SUM('Net zero Activity data'!BF50:BF65)*FracLEACH*MSLeachEF*NtoN2O*kgtoGg)</f>
        <v>0.23702773714448941</v>
      </c>
      <c r="AN1019" s="94">
        <f>IF('Net zero activities &amp; levers'!$C$12="Off",SUM('Activity data'!BG50:BG65)*FracLEACH*MSLeachEF*NtoN2O*kgtoGg,SUM('Net zero Activity data'!BG50:BG65)*FracLEACH*MSLeachEF*NtoN2O*kgtoGg)</f>
        <v>0.24231938783490956</v>
      </c>
      <c r="AO1019" s="94">
        <f>IF('Net zero activities &amp; levers'!$C$12="Off",SUM('Activity data'!BH50:BH65)*FracLEACH*MSLeachEF*NtoN2O*kgtoGg,SUM('Net zero Activity data'!BH50:BH65)*FracLEACH*MSLeachEF*NtoN2O*kgtoGg)</f>
        <v>0.24717414205441396</v>
      </c>
      <c r="AP1019" s="94">
        <f>IF('Net zero activities &amp; levers'!$C$12="Off",SUM('Activity data'!BI50:BI65)*FracLEACH*MSLeachEF*NtoN2O*kgtoGg,SUM('Net zero Activity data'!BI50:BI65)*FracLEACH*MSLeachEF*NtoN2O*kgtoGg)</f>
        <v>0.25212143131531811</v>
      </c>
      <c r="AQ1019" s="94">
        <f>IF('Net zero activities &amp; levers'!$C$12="Off",SUM('Activity data'!BJ50:BJ65)*FracLEACH*MSLeachEF*NtoN2O*kgtoGg,SUM('Net zero Activity data'!BJ50:BJ65)*FracLEACH*MSLeachEF*NtoN2O*kgtoGg)</f>
        <v>0.25716445244536296</v>
      </c>
      <c r="AR1019" s="94">
        <f>IF('Net zero activities &amp; levers'!$C$12="Off",SUM('Activity data'!BK50:BK65)*FracLEACH*MSLeachEF*NtoN2O*kgtoGg,SUM('Net zero Activity data'!BK50:BK65)*FracLEACH*MSLeachEF*NtoN2O*kgtoGg)</f>
        <v>0.26233754735682513</v>
      </c>
      <c r="AS1019" s="94">
        <f>IF('Net zero activities &amp; levers'!$C$12="Off",SUM('Activity data'!BL50:BL65)*FracLEACH*MSLeachEF*NtoN2O*kgtoGg,SUM('Net zero Activity data'!BL50:BL65)*FracLEACH*MSLeachEF*NtoN2O*kgtoGg)</f>
        <v>0.26741845845298873</v>
      </c>
      <c r="AT1019" s="94">
        <f>IF('Net zero activities &amp; levers'!$C$12="Off",SUM('Activity data'!BM50:BM65)*FracLEACH*MSLeachEF*NtoN2O*kgtoGg,SUM('Net zero Activity data'!BM50:BM65)*FracLEACH*MSLeachEF*NtoN2O*kgtoGg)</f>
        <v>0.26650258031779434</v>
      </c>
      <c r="AU1019" s="94">
        <f>IF('Net zero activities &amp; levers'!$C$12="Off",SUM('Activity data'!BN50:BN65)*FracLEACH*MSLeachEF*NtoN2O*kgtoGg,SUM('Net zero Activity data'!BN50:BN65)*FracLEACH*MSLeachEF*NtoN2O*kgtoGg)</f>
        <v>0.26468399992203701</v>
      </c>
      <c r="AV1019" s="94">
        <f>IF('Net zero activities &amp; levers'!$C$12="Off",SUM('Activity data'!BO50:BO65)*FracLEACH*MSLeachEF*NtoN2O*kgtoGg,SUM('Net zero Activity data'!BO50:BO65)*FracLEACH*MSLeachEF*NtoN2O*kgtoGg)</f>
        <v>0.26313090096601877</v>
      </c>
      <c r="AW1019" s="94">
        <f>IF('Net zero activities &amp; levers'!$C$12="Off",SUM('Activity data'!BP50:BP65)*FracLEACH*MSLeachEF*NtoN2O*kgtoGg,SUM('Net zero Activity data'!BP50:BP65)*FracLEACH*MSLeachEF*NtoN2O*kgtoGg)</f>
        <v>0.26131347087684414</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0.10322686804569892</v>
      </c>
      <c r="W1021" s="22">
        <f t="shared" si="356"/>
        <v>0.10334875425639968</v>
      </c>
      <c r="X1021" s="22">
        <f t="shared" si="356"/>
        <v>0.1034939230660851</v>
      </c>
      <c r="Y1021" s="22">
        <f t="shared" si="356"/>
        <v>0.10367620557142879</v>
      </c>
      <c r="Z1021" s="22">
        <f t="shared" si="356"/>
        <v>0.10387699250131904</v>
      </c>
      <c r="AA1021" s="22">
        <f t="shared" si="356"/>
        <v>0.10410654577541917</v>
      </c>
      <c r="AB1021" s="22">
        <f t="shared" si="356"/>
        <v>0.10433498852385252</v>
      </c>
      <c r="AC1021" s="22">
        <f t="shared" si="356"/>
        <v>0.10458451052766779</v>
      </c>
      <c r="AD1021" s="22">
        <f t="shared" si="356"/>
        <v>0.10483332288255948</v>
      </c>
      <c r="AE1021" s="22">
        <f t="shared" si="356"/>
        <v>0.10533985798298476</v>
      </c>
      <c r="AF1021" s="22">
        <f t="shared" si="356"/>
        <v>0.10582939446869896</v>
      </c>
      <c r="AG1021" s="22">
        <f t="shared" si="356"/>
        <v>0.10633679763333087</v>
      </c>
      <c r="AH1021" s="22">
        <f t="shared" si="356"/>
        <v>0.10690168843707849</v>
      </c>
      <c r="AI1021" s="22">
        <f t="shared" si="356"/>
        <v>0.10743444775009932</v>
      </c>
      <c r="AJ1021" s="22">
        <f t="shared" si="356"/>
        <v>0.10798703013733794</v>
      </c>
      <c r="AK1021" s="22">
        <f t="shared" si="356"/>
        <v>0.10856924767577791</v>
      </c>
      <c r="AL1021" s="22">
        <f t="shared" si="356"/>
        <v>0.10910698306793486</v>
      </c>
      <c r="AM1021" s="22">
        <f t="shared" si="356"/>
        <v>0.10963828867272722</v>
      </c>
      <c r="AN1021" s="22">
        <f t="shared" si="356"/>
        <v>0.11016347314979566</v>
      </c>
      <c r="AO1021" s="22">
        <f t="shared" si="356"/>
        <v>0.11070230816120243</v>
      </c>
      <c r="AP1021" s="22">
        <f t="shared" si="356"/>
        <v>0.11120763052746262</v>
      </c>
      <c r="AQ1021" s="22">
        <f t="shared" si="356"/>
        <v>0.11171490949595857</v>
      </c>
      <c r="AR1021" s="22">
        <f t="shared" si="356"/>
        <v>0.11222419274833953</v>
      </c>
      <c r="AS1021" s="22">
        <f t="shared" si="356"/>
        <v>0.11273748296459209</v>
      </c>
      <c r="AT1021" s="22">
        <f t="shared" si="356"/>
        <v>0.11324058154618175</v>
      </c>
      <c r="AU1021" s="22">
        <f t="shared" si="356"/>
        <v>0.1133680931697333</v>
      </c>
      <c r="AV1021" s="22">
        <f t="shared" si="356"/>
        <v>0.11343745405890722</v>
      </c>
      <c r="AW1021" s="22">
        <f t="shared" si="356"/>
        <v>0.11352162464807815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0.40503763722581093</v>
      </c>
      <c r="V1034" s="22">
        <f t="shared" si="360"/>
        <v>0.40593648925756265</v>
      </c>
      <c r="W1034" s="22">
        <f t="shared" si="360"/>
        <v>0.40717213277824238</v>
      </c>
      <c r="X1034" s="22">
        <f t="shared" si="360"/>
        <v>0.40889531840817023</v>
      </c>
      <c r="Y1034" s="22">
        <f t="shared" si="360"/>
        <v>0.41063644672953681</v>
      </c>
      <c r="Z1034" s="22">
        <f t="shared" si="360"/>
        <v>0.41277086145608582</v>
      </c>
      <c r="AA1034" s="22">
        <f t="shared" si="360"/>
        <v>0.41496400666734201</v>
      </c>
      <c r="AB1034" s="22">
        <f t="shared" si="360"/>
        <v>0.41746611039906761</v>
      </c>
      <c r="AC1034" s="22">
        <f t="shared" si="360"/>
        <v>0.4200302228840333</v>
      </c>
      <c r="AD1034" s="22">
        <f t="shared" si="360"/>
        <v>0.42545642853182047</v>
      </c>
      <c r="AE1034" s="22">
        <f t="shared" si="360"/>
        <v>0.43083263333163768</v>
      </c>
      <c r="AF1034" s="22">
        <f t="shared" si="360"/>
        <v>0.43657415299505642</v>
      </c>
      <c r="AG1034" s="22">
        <f t="shared" si="360"/>
        <v>0.44319300321878541</v>
      </c>
      <c r="AH1034" s="22">
        <f t="shared" si="360"/>
        <v>0.44959210542461031</v>
      </c>
      <c r="AI1034" s="22">
        <f t="shared" si="360"/>
        <v>0.45622731759484209</v>
      </c>
      <c r="AJ1034" s="22">
        <f t="shared" si="360"/>
        <v>0.46345184488553848</v>
      </c>
      <c r="AK1034" s="22">
        <f t="shared" si="360"/>
        <v>0.47027575182616183</v>
      </c>
      <c r="AL1034" s="22">
        <f t="shared" si="360"/>
        <v>0.47719673725920331</v>
      </c>
      <c r="AM1034" s="22">
        <f t="shared" si="360"/>
        <v>0.48421641443722802</v>
      </c>
      <c r="AN1034" s="22">
        <f t="shared" si="360"/>
        <v>0.49143723739881062</v>
      </c>
      <c r="AO1034" s="22">
        <f t="shared" si="360"/>
        <v>0.49834938810260215</v>
      </c>
      <c r="AP1034" s="22">
        <f t="shared" si="360"/>
        <v>0.50547067661017353</v>
      </c>
      <c r="AQ1034" s="22">
        <f t="shared" si="360"/>
        <v>0.51280717426939726</v>
      </c>
      <c r="AR1034" s="22">
        <f t="shared" si="360"/>
        <v>0.52039686762229476</v>
      </c>
      <c r="AS1034" s="22">
        <f t="shared" si="360"/>
        <v>0.52782401399213086</v>
      </c>
      <c r="AT1034" s="22">
        <f t="shared" si="360"/>
        <v>0.52915670302408402</v>
      </c>
      <c r="AU1034" s="22">
        <f t="shared" si="360"/>
        <v>0.52955595204433981</v>
      </c>
      <c r="AV1034" s="22">
        <f t="shared" si="360"/>
        <v>0.5302287764856084</v>
      </c>
      <c r="AW1034" s="22">
        <f t="shared" si="360"/>
        <v>0.53061809376626179</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3.1955149803358125E-2</v>
      </c>
      <c r="V1035" s="22">
        <f t="shared" si="361"/>
        <v>3.2026064080664329E-2</v>
      </c>
      <c r="W1035" s="22">
        <f t="shared" si="361"/>
        <v>3.2123549277539631E-2</v>
      </c>
      <c r="X1035" s="22">
        <f t="shared" si="361"/>
        <v>3.2259498754532663E-2</v>
      </c>
      <c r="Y1035" s="22">
        <f t="shared" si="361"/>
        <v>3.2396863807116948E-2</v>
      </c>
      <c r="Z1035" s="22">
        <f t="shared" si="361"/>
        <v>3.256525690459925E-2</v>
      </c>
      <c r="AA1035" s="22">
        <f t="shared" si="361"/>
        <v>3.2738283500957595E-2</v>
      </c>
      <c r="AB1035" s="22">
        <f t="shared" si="361"/>
        <v>3.2935685155081544E-2</v>
      </c>
      <c r="AC1035" s="22">
        <f t="shared" si="361"/>
        <v>3.3137978944693169E-2</v>
      </c>
      <c r="AD1035" s="22">
        <f t="shared" si="361"/>
        <v>3.3566075492773198E-2</v>
      </c>
      <c r="AE1035" s="22">
        <f t="shared" si="361"/>
        <v>3.3990227260318487E-2</v>
      </c>
      <c r="AF1035" s="22">
        <f t="shared" si="361"/>
        <v>3.4443200278332566E-2</v>
      </c>
      <c r="AG1035" s="22">
        <f t="shared" si="361"/>
        <v>3.4965389652816141E-2</v>
      </c>
      <c r="AH1035" s="22">
        <f t="shared" si="361"/>
        <v>3.5470242167250809E-2</v>
      </c>
      <c r="AI1035" s="22">
        <f t="shared" si="361"/>
        <v>3.5993722405603619E-2</v>
      </c>
      <c r="AJ1035" s="22">
        <f t="shared" si="361"/>
        <v>3.6563696231774113E-2</v>
      </c>
      <c r="AK1035" s="22">
        <f t="shared" si="361"/>
        <v>3.7102063406798461E-2</v>
      </c>
      <c r="AL1035" s="22">
        <f t="shared" si="361"/>
        <v>3.7648089518876542E-2</v>
      </c>
      <c r="AM1035" s="22">
        <f t="shared" si="361"/>
        <v>3.8201901844396147E-2</v>
      </c>
      <c r="AN1035" s="22">
        <f t="shared" si="361"/>
        <v>3.8771583420215382E-2</v>
      </c>
      <c r="AO1035" s="22">
        <f t="shared" si="361"/>
        <v>3.9316912522754821E-2</v>
      </c>
      <c r="AP1035" s="22">
        <f t="shared" si="361"/>
        <v>3.9878741400216668E-2</v>
      </c>
      <c r="AQ1035" s="22">
        <f t="shared" si="361"/>
        <v>4.0457549047175599E-2</v>
      </c>
      <c r="AR1035" s="22">
        <f t="shared" si="361"/>
        <v>4.105633238423665E-2</v>
      </c>
      <c r="AS1035" s="22">
        <f t="shared" si="361"/>
        <v>4.1642291695290164E-2</v>
      </c>
      <c r="AT1035" s="22">
        <f t="shared" si="361"/>
        <v>4.174743322719579E-2</v>
      </c>
      <c r="AU1035" s="22">
        <f t="shared" si="361"/>
        <v>4.1778931688273381E-2</v>
      </c>
      <c r="AV1035" s="22">
        <f t="shared" si="361"/>
        <v>4.1832013683219219E-2</v>
      </c>
      <c r="AW1035" s="22">
        <f t="shared" si="361"/>
        <v>4.1862728586924296E-2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2.9621155611650907E-4</v>
      </c>
      <c r="V1036" s="22">
        <f t="shared" si="362"/>
        <v>2.9686890332223374E-4</v>
      </c>
      <c r="W1036" s="22">
        <f t="shared" si="362"/>
        <v>2.9777255240673041E-4</v>
      </c>
      <c r="X1036" s="22">
        <f t="shared" si="362"/>
        <v>2.9903275010197318E-4</v>
      </c>
      <c r="Y1036" s="22">
        <f t="shared" si="362"/>
        <v>3.0030606962112437E-4</v>
      </c>
      <c r="Z1036" s="22">
        <f t="shared" si="362"/>
        <v>3.0186700680187481E-4</v>
      </c>
      <c r="AA1036" s="22">
        <f t="shared" si="362"/>
        <v>3.0347089467823397E-4</v>
      </c>
      <c r="AB1036" s="22">
        <f t="shared" si="362"/>
        <v>3.0530072966595433E-4</v>
      </c>
      <c r="AC1036" s="22">
        <f t="shared" si="362"/>
        <v>3.071759128080238E-4</v>
      </c>
      <c r="AD1036" s="22">
        <f t="shared" si="362"/>
        <v>3.1114419790307811E-4</v>
      </c>
      <c r="AE1036" s="22">
        <f t="shared" si="362"/>
        <v>3.1507591644820454E-4</v>
      </c>
      <c r="AF1036" s="22">
        <f t="shared" si="362"/>
        <v>3.1927479654641783E-4</v>
      </c>
      <c r="AG1036" s="22">
        <f t="shared" si="362"/>
        <v>3.2411528479808077E-4</v>
      </c>
      <c r="AH1036" s="22">
        <f t="shared" si="362"/>
        <v>3.2879506723785249E-4</v>
      </c>
      <c r="AI1036" s="22">
        <f t="shared" si="362"/>
        <v>3.3364752128525705E-4</v>
      </c>
      <c r="AJ1036" s="22">
        <f t="shared" si="362"/>
        <v>3.3893095243906439E-4</v>
      </c>
      <c r="AK1036" s="22">
        <f t="shared" si="362"/>
        <v>3.4392140248099327E-4</v>
      </c>
      <c r="AL1036" s="22">
        <f t="shared" si="362"/>
        <v>3.489828478296831E-4</v>
      </c>
      <c r="AM1036" s="22">
        <f t="shared" si="362"/>
        <v>3.5411646828673466E-4</v>
      </c>
      <c r="AN1036" s="22">
        <f t="shared" si="362"/>
        <v>3.5939719039577593E-4</v>
      </c>
      <c r="AO1036" s="22">
        <f t="shared" si="362"/>
        <v>3.6445217474267608E-4</v>
      </c>
      <c r="AP1036" s="22">
        <f t="shared" si="362"/>
        <v>3.6966010545457282E-4</v>
      </c>
      <c r="AQ1036" s="22">
        <f t="shared" si="362"/>
        <v>3.7502542262106664E-4</v>
      </c>
      <c r="AR1036" s="22">
        <f t="shared" si="362"/>
        <v>3.8057590650672967E-4</v>
      </c>
      <c r="AS1036" s="22">
        <f t="shared" si="362"/>
        <v>3.8600751676098297E-4</v>
      </c>
      <c r="AT1036" s="22">
        <f t="shared" si="362"/>
        <v>3.8698213703251637E-4</v>
      </c>
      <c r="AU1036" s="22">
        <f t="shared" si="362"/>
        <v>3.8727411526539858E-4</v>
      </c>
      <c r="AV1036" s="22">
        <f t="shared" si="362"/>
        <v>3.8776616429103087E-4</v>
      </c>
      <c r="AW1036" s="22">
        <f t="shared" si="362"/>
        <v>3.8805087925805279E-4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2.6275916255942959E-3</v>
      </c>
      <c r="V1037" s="94">
        <f>IF('Net zero activities &amp; levers'!$C$12="Off",Constants!$H66*'Activity data'!AO8*Constants!$H84*EF!$H209*MMVolatEF*NtoN2O*kgtoGg,Constants!$H66*'Net zero Activity data'!AO8*Constants!$H84*EF!$H209*MMVolatEF*NtoN2O*kgtoGg)</f>
        <v>2.5989362225815795E-3</v>
      </c>
      <c r="W1037" s="94">
        <f>IF('Net zero activities &amp; levers'!$C$12="Off",Constants!$H66*'Activity data'!AP8*Constants!$H84*EF!$H209*MMVolatEF*NtoN2O*kgtoGg,Constants!$H66*'Net zero Activity data'!AP8*Constants!$H84*EF!$H209*MMVolatEF*NtoN2O*kgtoGg)</f>
        <v>2.5761607561592061E-3</v>
      </c>
      <c r="X1037" s="94">
        <f>IF('Net zero activities &amp; levers'!$C$12="Off",Constants!$H66*'Activity data'!AQ8*Constants!$H84*EF!$H209*MMVolatEF*NtoN2O*kgtoGg,Constants!$H66*'Net zero Activity data'!AQ8*Constants!$H84*EF!$H209*MMVolatEF*NtoN2O*kgtoGg)</f>
        <v>2.5619274134045032E-3</v>
      </c>
      <c r="Y1037" s="94">
        <f>IF('Net zero activities &amp; levers'!$C$12="Off",Constants!$H66*'Activity data'!AR8*Constants!$H84*EF!$H209*MMVolatEF*NtoN2O*kgtoGg,Constants!$H66*'Net zero Activity data'!AR8*Constants!$H84*EF!$H209*MMVolatEF*NtoN2O*kgtoGg)</f>
        <v>2.5522549780709622E-3</v>
      </c>
      <c r="Z1037" s="94">
        <f>IF('Net zero activities &amp; levers'!$C$12="Off",Constants!$H66*'Activity data'!AS8*Constants!$H84*EF!$H209*MMVolatEF*NtoN2O*kgtoGg,Constants!$H66*'Net zero Activity data'!AS8*Constants!$H84*EF!$H209*MMVolatEF*NtoN2O*kgtoGg)</f>
        <v>2.5488754538783372E-3</v>
      </c>
      <c r="AA1037" s="94">
        <f>IF('Net zero activities &amp; levers'!$C$12="Off",Constants!$H66*'Activity data'!AT8*Constants!$H84*EF!$H209*MMVolatEF*NtoN2O*kgtoGg,Constants!$H66*'Net zero Activity data'!AT8*Constants!$H84*EF!$H209*MMVolatEF*NtoN2O*kgtoGg)</f>
        <v>2.5454317976478726E-3</v>
      </c>
      <c r="AB1037" s="94">
        <f>IF('Net zero activities &amp; levers'!$C$12="Off",Constants!$H66*'Activity data'!AU8*Constants!$H84*EF!$H209*MMVolatEF*NtoN2O*kgtoGg,Constants!$H66*'Net zero Activity data'!AU8*Constants!$H84*EF!$H209*MMVolatEF*NtoN2O*kgtoGg)</f>
        <v>2.546445856852984E-3</v>
      </c>
      <c r="AC1037" s="94">
        <f>IF('Net zero activities &amp; levers'!$C$12="Off",Constants!$H66*'Activity data'!AV8*Constants!$H84*EF!$H209*MMVolatEF*NtoN2O*kgtoGg,Constants!$H66*'Net zero Activity data'!AV8*Constants!$H84*EF!$H209*MMVolatEF*NtoN2O*kgtoGg)</f>
        <v>2.5473599606816969E-3</v>
      </c>
      <c r="AD1037" s="94">
        <f>IF('Net zero activities &amp; levers'!$C$12="Off",Constants!$H66*'Activity data'!AW8*Constants!$H84*EF!$H209*MMVolatEF*NtoN2O*kgtoGg,Constants!$H66*'Net zero Activity data'!AW8*Constants!$H84*EF!$H209*MMVolatEF*NtoN2O*kgtoGg)</f>
        <v>2.5791428505979644E-3</v>
      </c>
      <c r="AE1037" s="94">
        <f>IF('Net zero activities &amp; levers'!$C$12="Off",Constants!$H66*'Activity data'!AX8*Constants!$H84*EF!$H209*MMVolatEF*NtoN2O*kgtoGg,Constants!$H66*'Net zero Activity data'!AX8*Constants!$H84*EF!$H209*MMVolatEF*NtoN2O*kgtoGg)</f>
        <v>2.6062101895453957E-3</v>
      </c>
      <c r="AF1037" s="94">
        <f>IF('Net zero activities &amp; levers'!$C$12="Off",Constants!$H66*'Activity data'!AY8*Constants!$H84*EF!$H209*MMVolatEF*NtoN2O*kgtoGg,Constants!$H66*'Net zero Activity data'!AY8*Constants!$H84*EF!$H209*MMVolatEF*NtoN2O*kgtoGg)</f>
        <v>2.6356095441230488E-3</v>
      </c>
      <c r="AG1037" s="94">
        <f>IF('Net zero activities &amp; levers'!$C$12="Off",Constants!$H66*'Activity data'!AZ8*Constants!$H84*EF!$H209*MMVolatEF*NtoN2O*kgtoGg,Constants!$H66*'Net zero Activity data'!AZ8*Constants!$H84*EF!$H209*MMVolatEF*NtoN2O*kgtoGg)</f>
        <v>2.675298848884497E-3</v>
      </c>
      <c r="AH1037" s="94">
        <f>IF('Net zero activities &amp; levers'!$C$12="Off",Constants!$H66*'Activity data'!BA8*Constants!$H84*EF!$H209*MMVolatEF*NtoN2O*kgtoGg,Constants!$H66*'Net zero Activity data'!BA8*Constants!$H84*EF!$H209*MMVolatEF*NtoN2O*kgtoGg)</f>
        <v>2.707088312454798E-3</v>
      </c>
      <c r="AI1037" s="94">
        <f>IF('Net zero activities &amp; levers'!$C$12="Off",Constants!$H66*'Activity data'!BB8*Constants!$H84*EF!$H209*MMVolatEF*NtoN2O*kgtoGg,Constants!$H66*'Net zero Activity data'!BB8*Constants!$H84*EF!$H209*MMVolatEF*NtoN2O*kgtoGg)</f>
        <v>2.7416013768058051E-3</v>
      </c>
      <c r="AJ1037" s="94">
        <f>IF('Net zero activities &amp; levers'!$C$12="Off",Constants!$H66*'Activity data'!BC8*Constants!$H84*EF!$H209*MMVolatEF*NtoN2O*kgtoGg,Constants!$H66*'Net zero Activity data'!BC8*Constants!$H84*EF!$H209*MMVolatEF*NtoN2O*kgtoGg)</f>
        <v>2.7806190203410732E-3</v>
      </c>
      <c r="AK1037" s="94">
        <f>IF('Net zero activities &amp; levers'!$C$12="Off",Constants!$H66*'Activity data'!BD8*Constants!$H84*EF!$H209*MMVolatEF*NtoN2O*kgtoGg,Constants!$H66*'Net zero Activity data'!BD8*Constants!$H84*EF!$H209*MMVolatEF*NtoN2O*kgtoGg)</f>
        <v>2.8090961588512725E-3</v>
      </c>
      <c r="AL1037" s="94">
        <f>IF('Net zero activities &amp; levers'!$C$12="Off",Constants!$H66*'Activity data'!BE8*Constants!$H84*EF!$H209*MMVolatEF*NtoN2O*kgtoGg,Constants!$H66*'Net zero Activity data'!BE8*Constants!$H84*EF!$H209*MMVolatEF*NtoN2O*kgtoGg)</f>
        <v>2.8346924267829612E-3</v>
      </c>
      <c r="AM1037" s="94">
        <f>IF('Net zero activities &amp; levers'!$C$12="Off",Constants!$H66*'Activity data'!BF8*Constants!$H84*EF!$H209*MMVolatEF*NtoN2O*kgtoGg,Constants!$H66*'Net zero Activity data'!BF8*Constants!$H84*EF!$H209*MMVolatEF*NtoN2O*kgtoGg)</f>
        <v>2.8574271936910615E-3</v>
      </c>
      <c r="AN1037" s="94">
        <f>IF('Net zero activities &amp; levers'!$C$12="Off",Constants!$H66*'Activity data'!BG8*Constants!$H84*EF!$H209*MMVolatEF*NtoN2O*kgtoGg,Constants!$H66*'Net zero Activity data'!BG8*Constants!$H84*EF!$H209*MMVolatEF*NtoN2O*kgtoGg)</f>
        <v>2.8960504602820068E-3</v>
      </c>
      <c r="AO1037" s="94">
        <f>IF('Net zero activities &amp; levers'!$C$12="Off",Constants!$H66*'Activity data'!BH8*Constants!$H84*EF!$H209*MMVolatEF*NtoN2O*kgtoGg,Constants!$H66*'Net zero Activity data'!BH8*Constants!$H84*EF!$H209*MMVolatEF*NtoN2O*kgtoGg)</f>
        <v>2.9269887051109689E-3</v>
      </c>
      <c r="AP1037" s="94">
        <f>IF('Net zero activities &amp; levers'!$C$12="Off",Constants!$H66*'Activity data'!BI8*Constants!$H84*EF!$H209*MMVolatEF*NtoN2O*kgtoGg,Constants!$H66*'Net zero Activity data'!BI8*Constants!$H84*EF!$H209*MMVolatEF*NtoN2O*kgtoGg)</f>
        <v>2.9573562352036412E-3</v>
      </c>
      <c r="AQ1037" s="94">
        <f>IF('Net zero activities &amp; levers'!$C$12="Off",Constants!$H66*'Activity data'!BJ8*Constants!$H84*EF!$H209*MMVolatEF*NtoN2O*kgtoGg,Constants!$H66*'Net zero Activity data'!BJ8*Constants!$H84*EF!$H209*MMVolatEF*NtoN2O*kgtoGg)</f>
        <v>2.9871309481064624E-3</v>
      </c>
      <c r="AR1037" s="94">
        <f>IF('Net zero activities &amp; levers'!$C$12="Off",Constants!$H66*'Activity data'!BK8*Constants!$H84*EF!$H209*MMVolatEF*NtoN2O*kgtoGg,Constants!$H66*'Net zero Activity data'!BK8*Constants!$H84*EF!$H209*MMVolatEF*NtoN2O*kgtoGg)</f>
        <v>3.0166855601819671E-3</v>
      </c>
      <c r="AS1037" s="94">
        <f>IF('Net zero activities &amp; levers'!$C$12="Off",Constants!$H66*'Activity data'!BL8*Constants!$H84*EF!$H209*MMVolatEF*NtoN2O*kgtoGg,Constants!$H66*'Net zero Activity data'!BL8*Constants!$H84*EF!$H209*MMVolatEF*NtoN2O*kgtoGg)</f>
        <v>3.0432170468189072E-3</v>
      </c>
      <c r="AT1037" s="94">
        <f>IF('Net zero activities &amp; levers'!$C$12="Off",Constants!$H66*'Activity data'!BM8*Constants!$H84*EF!$H209*MMVolatEF*NtoN2O*kgtoGg,Constants!$H66*'Net zero Activity data'!BM8*Constants!$H84*EF!$H209*MMVolatEF*NtoN2O*kgtoGg)</f>
        <v>2.9931230045086091E-3</v>
      </c>
      <c r="AU1037" s="94">
        <f>IF('Net zero activities &amp; levers'!$C$12="Off",Constants!$H66*'Activity data'!BN8*Constants!$H84*EF!$H209*MMVolatEF*NtoN2O*kgtoGg,Constants!$H66*'Net zero Activity data'!BN8*Constants!$H84*EF!$H209*MMVolatEF*NtoN2O*kgtoGg)</f>
        <v>2.931915450663443E-3</v>
      </c>
      <c r="AV1037" s="94">
        <f>IF('Net zero activities &amp; levers'!$C$12="Off",Constants!$H66*'Activity data'!BO8*Constants!$H84*EF!$H209*MMVolatEF*NtoN2O*kgtoGg,Constants!$H66*'Net zero Activity data'!BO8*Constants!$H84*EF!$H209*MMVolatEF*NtoN2O*kgtoGg)</f>
        <v>2.8742055506068434E-3</v>
      </c>
      <c r="AW1037" s="94">
        <f>IF('Net zero activities &amp; levers'!$C$12="Off",Constants!$H66*'Activity data'!BP8*Constants!$H84*EF!$H209*MMVolatEF*NtoN2O*kgtoGg,Constants!$H66*'Net zero Activity data'!BP8*Constants!$H84*EF!$H209*MMVolatEF*NtoN2O*kgtoGg)</f>
        <v>2.8135261479735494E-3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1.3080167916535011E-2</v>
      </c>
      <c r="V1038" s="94">
        <f>IF('Net zero activities &amp; levers'!$C$12="Off",Constants!$H67*'Activity data'!AO9*Constants!$H85*EF!$H210*MMVolatEF*NtoN2O*kgtoGg,Constants!$H67*'Net zero Activity data'!AO9*Constants!$H85*EF!$H210*MMVolatEF*NtoN2O*kgtoGg)</f>
        <v>1.2937521137076831E-2</v>
      </c>
      <c r="W1038" s="94">
        <f>IF('Net zero activities &amp; levers'!$C$12="Off",Constants!$H67*'Activity data'!AP9*Constants!$H85*EF!$H210*MMVolatEF*NtoN2O*kgtoGg,Constants!$H67*'Net zero Activity data'!AP9*Constants!$H85*EF!$H210*MMVolatEF*NtoN2O*kgtoGg)</f>
        <v>1.2824144719569538E-2</v>
      </c>
      <c r="X1038" s="94">
        <f>IF('Net zero activities &amp; levers'!$C$12="Off",Constants!$H67*'Activity data'!AQ9*Constants!$H85*EF!$H210*MMVolatEF*NtoN2O*kgtoGg,Constants!$H67*'Net zero Activity data'!AQ9*Constants!$H85*EF!$H210*MMVolatEF*NtoN2O*kgtoGg)</f>
        <v>1.2753291048309637E-2</v>
      </c>
      <c r="Y1038" s="94">
        <f>IF('Net zero activities &amp; levers'!$C$12="Off",Constants!$H67*'Activity data'!AR9*Constants!$H85*EF!$H210*MMVolatEF*NtoN2O*kgtoGg,Constants!$H67*'Net zero Activity data'!AR9*Constants!$H85*EF!$H210*MMVolatEF*NtoN2O*kgtoGg)</f>
        <v>1.2705141603360818E-2</v>
      </c>
      <c r="Z1038" s="94">
        <f>IF('Net zero activities &amp; levers'!$C$12="Off",Constants!$H67*'Activity data'!AS9*Constants!$H85*EF!$H210*MMVolatEF*NtoN2O*kgtoGg,Constants!$H67*'Net zero Activity data'!AS9*Constants!$H85*EF!$H210*MMVolatEF*NtoN2O*kgtoGg)</f>
        <v>1.2688318310316743E-2</v>
      </c>
      <c r="AA1038" s="94">
        <f>IF('Net zero activities &amp; levers'!$C$12="Off",Constants!$H67*'Activity data'!AT9*Constants!$H85*EF!$H210*MMVolatEF*NtoN2O*kgtoGg,Constants!$H67*'Net zero Activity data'!AT9*Constants!$H85*EF!$H210*MMVolatEF*NtoN2O*kgtoGg)</f>
        <v>1.2671175767578154E-2</v>
      </c>
      <c r="AB1038" s="94">
        <f>IF('Net zero activities &amp; levers'!$C$12="Off",Constants!$H67*'Activity data'!AU9*Constants!$H85*EF!$H210*MMVolatEF*NtoN2O*kgtoGg,Constants!$H67*'Net zero Activity data'!AU9*Constants!$H85*EF!$H210*MMVolatEF*NtoN2O*kgtoGg)</f>
        <v>1.2676223760786448E-2</v>
      </c>
      <c r="AC1038" s="94">
        <f>IF('Net zero activities &amp; levers'!$C$12="Off",Constants!$H67*'Activity data'!AV9*Constants!$H85*EF!$H210*MMVolatEF*NtoN2O*kgtoGg,Constants!$H67*'Net zero Activity data'!AV9*Constants!$H85*EF!$H210*MMVolatEF*NtoN2O*kgtoGg)</f>
        <v>1.2680774175491778E-2</v>
      </c>
      <c r="AD1038" s="94">
        <f>IF('Net zero activities &amp; levers'!$C$12="Off",Constants!$H67*'Activity data'!AW9*Constants!$H85*EF!$H210*MMVolatEF*NtoN2O*kgtoGg,Constants!$H67*'Net zero Activity data'!AW9*Constants!$H85*EF!$H210*MMVolatEF*NtoN2O*kgtoGg)</f>
        <v>1.2838989604757165E-2</v>
      </c>
      <c r="AE1038" s="94">
        <f>IF('Net zero activities &amp; levers'!$C$12="Off",Constants!$H67*'Activity data'!AX9*Constants!$H85*EF!$H210*MMVolatEF*NtoN2O*kgtoGg,Constants!$H67*'Net zero Activity data'!AX9*Constants!$H85*EF!$H210*MMVolatEF*NtoN2O*kgtoGg)</f>
        <v>1.297373099114215E-2</v>
      </c>
      <c r="AF1038" s="94">
        <f>IF('Net zero activities &amp; levers'!$C$12="Off",Constants!$H67*'Activity data'!AY9*Constants!$H85*EF!$H210*MMVolatEF*NtoN2O*kgtoGg,Constants!$H67*'Net zero Activity data'!AY9*Constants!$H85*EF!$H210*MMVolatEF*NtoN2O*kgtoGg)</f>
        <v>1.3120081166248413E-2</v>
      </c>
      <c r="AG1038" s="94">
        <f>IF('Net zero activities &amp; levers'!$C$12="Off",Constants!$H67*'Activity data'!AZ9*Constants!$H85*EF!$H210*MMVolatEF*NtoN2O*kgtoGg,Constants!$H67*'Net zero Activity data'!AZ9*Constants!$H85*EF!$H210*MMVolatEF*NtoN2O*kgtoGg)</f>
        <v>1.331765477917727E-2</v>
      </c>
      <c r="AH1038" s="94">
        <f>IF('Net zero activities &amp; levers'!$C$12="Off",Constants!$H67*'Activity data'!BA9*Constants!$H85*EF!$H210*MMVolatEF*NtoN2O*kgtoGg,Constants!$H67*'Net zero Activity data'!BA9*Constants!$H85*EF!$H210*MMVolatEF*NtoN2O*kgtoGg)</f>
        <v>1.3475902932134473E-2</v>
      </c>
      <c r="AI1038" s="94">
        <f>IF('Net zero activities &amp; levers'!$C$12="Off",Constants!$H67*'Activity data'!BB9*Constants!$H85*EF!$H210*MMVolatEF*NtoN2O*kgtoGg,Constants!$H67*'Net zero Activity data'!BB9*Constants!$H85*EF!$H210*MMVolatEF*NtoN2O*kgtoGg)</f>
        <v>1.3647709187196362E-2</v>
      </c>
      <c r="AJ1038" s="94">
        <f>IF('Net zero activities &amp; levers'!$C$12="Off",Constants!$H67*'Activity data'!BC9*Constants!$H85*EF!$H210*MMVolatEF*NtoN2O*kgtoGg,Constants!$H67*'Net zero Activity data'!BC9*Constants!$H85*EF!$H210*MMVolatEF*NtoN2O*kgtoGg)</f>
        <v>1.3841939266245802E-2</v>
      </c>
      <c r="AK1038" s="94">
        <f>IF('Net zero activities &amp; levers'!$C$12="Off",Constants!$H67*'Activity data'!BD9*Constants!$H85*EF!$H210*MMVolatEF*NtoN2O*kgtoGg,Constants!$H67*'Net zero Activity data'!BD9*Constants!$H85*EF!$H210*MMVolatEF*NtoN2O*kgtoGg)</f>
        <v>1.398369864387039E-2</v>
      </c>
      <c r="AL1038" s="94">
        <f>IF('Net zero activities &amp; levers'!$C$12="Off",Constants!$H67*'Activity data'!BE9*Constants!$H85*EF!$H210*MMVolatEF*NtoN2O*kgtoGg,Constants!$H67*'Net zero Activity data'!BE9*Constants!$H85*EF!$H210*MMVolatEF*NtoN2O*kgtoGg)</f>
        <v>1.4111117029331023E-2</v>
      </c>
      <c r="AM1038" s="94">
        <f>IF('Net zero activities &amp; levers'!$C$12="Off",Constants!$H67*'Activity data'!BF9*Constants!$H85*EF!$H210*MMVolatEF*NtoN2O*kgtoGg,Constants!$H67*'Net zero Activity data'!BF9*Constants!$H85*EF!$H210*MMVolatEF*NtoN2O*kgtoGg)</f>
        <v>1.4224290844395977E-2</v>
      </c>
      <c r="AN1038" s="94">
        <f>IF('Net zero activities &amp; levers'!$C$12="Off",Constants!$H67*'Activity data'!BG9*Constants!$H85*EF!$H210*MMVolatEF*NtoN2O*kgtoGg,Constants!$H67*'Net zero Activity data'!BG9*Constants!$H85*EF!$H210*MMVolatEF*NtoN2O*kgtoGg)</f>
        <v>1.4416557712494404E-2</v>
      </c>
      <c r="AO1038" s="94">
        <f>IF('Net zero activities &amp; levers'!$C$12="Off",Constants!$H67*'Activity data'!BH9*Constants!$H85*EF!$H210*MMVolatEF*NtoN2O*kgtoGg,Constants!$H67*'Net zero Activity data'!BH9*Constants!$H85*EF!$H210*MMVolatEF*NtoN2O*kgtoGg)</f>
        <v>1.4570568493113398E-2</v>
      </c>
      <c r="AP1038" s="94">
        <f>IF('Net zero activities &amp; levers'!$C$12="Off",Constants!$H67*'Activity data'!BI9*Constants!$H85*EF!$H210*MMVolatEF*NtoN2O*kgtoGg,Constants!$H67*'Net zero Activity data'!BI9*Constants!$H85*EF!$H210*MMVolatEF*NtoN2O*kgtoGg)</f>
        <v>1.472173825212522E-2</v>
      </c>
      <c r="AQ1038" s="94">
        <f>IF('Net zero activities &amp; levers'!$C$12="Off",Constants!$H67*'Activity data'!BJ9*Constants!$H85*EF!$H210*MMVolatEF*NtoN2O*kgtoGg,Constants!$H67*'Net zero Activity data'!BJ9*Constants!$H85*EF!$H210*MMVolatEF*NtoN2O*kgtoGg)</f>
        <v>1.4869956963374701E-2</v>
      </c>
      <c r="AR1038" s="94">
        <f>IF('Net zero activities &amp; levers'!$C$12="Off",Constants!$H67*'Activity data'!BK9*Constants!$H85*EF!$H210*MMVolatEF*NtoN2O*kgtoGg,Constants!$H67*'Net zero Activity data'!BK9*Constants!$H85*EF!$H210*MMVolatEF*NtoN2O*kgtoGg)</f>
        <v>1.5017080011298183E-2</v>
      </c>
      <c r="AS1038" s="94">
        <f>IF('Net zero activities &amp; levers'!$C$12="Off",Constants!$H67*'Activity data'!BL9*Constants!$H85*EF!$H210*MMVolatEF*NtoN2O*kgtoGg,Constants!$H67*'Net zero Activity data'!BL9*Constants!$H85*EF!$H210*MMVolatEF*NtoN2O*kgtoGg)</f>
        <v>1.5149153921454597E-2</v>
      </c>
      <c r="AT1038" s="94">
        <f>IF('Net zero activities &amp; levers'!$C$12="Off",Constants!$H67*'Activity data'!BM9*Constants!$H85*EF!$H210*MMVolatEF*NtoN2O*kgtoGg,Constants!$H67*'Net zero Activity data'!BM9*Constants!$H85*EF!$H210*MMVolatEF*NtoN2O*kgtoGg)</f>
        <v>1.489978545846579E-2</v>
      </c>
      <c r="AU1038" s="94">
        <f>IF('Net zero activities &amp; levers'!$C$12="Off",Constants!$H67*'Activity data'!BN9*Constants!$H85*EF!$H210*MMVolatEF*NtoN2O*kgtoGg,Constants!$H67*'Net zero Activity data'!BN9*Constants!$H85*EF!$H210*MMVolatEF*NtoN2O*kgtoGg)</f>
        <v>1.4595093863981794E-2</v>
      </c>
      <c r="AV1038" s="94">
        <f>IF('Net zero activities &amp; levers'!$C$12="Off",Constants!$H67*'Activity data'!BO9*Constants!$H85*EF!$H210*MMVolatEF*NtoN2O*kgtoGg,Constants!$H67*'Net zero Activity data'!BO9*Constants!$H85*EF!$H210*MMVolatEF*NtoN2O*kgtoGg)</f>
        <v>1.4307813612425946E-2</v>
      </c>
      <c r="AW1038" s="94">
        <f>IF('Net zero activities &amp; levers'!$C$12="Off",Constants!$H67*'Activity data'!BP9*Constants!$H85*EF!$H210*MMVolatEF*NtoN2O*kgtoGg,Constants!$H67*'Net zero Activity data'!BP9*Constants!$H85*EF!$H210*MMVolatEF*NtoN2O*kgtoGg)</f>
        <v>1.4005751158052342E-2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0.18661593838968488</v>
      </c>
      <c r="V1039" s="94">
        <f>IF('Net zero activities &amp; levers'!$C$12="Off",Constants!$H68*'Activity data'!AO10*Constants!$H86*EF!$H211*MMVolatEF*NtoN2O*kgtoGg,Constants!$H68*'Net zero Activity data'!AO10*Constants!$H86*EF!$H211*MMVolatEF*NtoN2O*kgtoGg)</f>
        <v>0.18891102118178937</v>
      </c>
      <c r="W1039" s="94">
        <f>IF('Net zero activities &amp; levers'!$C$12="Off",Constants!$H68*'Activity data'!AP10*Constants!$H86*EF!$H211*MMVolatEF*NtoN2O*kgtoGg,Constants!$H68*'Net zero Activity data'!AP10*Constants!$H86*EF!$H211*MMVolatEF*NtoN2O*kgtoGg)</f>
        <v>0.19159680001401697</v>
      </c>
      <c r="X1039" s="94">
        <f>IF('Net zero activities &amp; levers'!$C$12="Off",Constants!$H68*'Activity data'!AQ10*Constants!$H86*EF!$H211*MMVolatEF*NtoN2O*kgtoGg,Constants!$H68*'Net zero Activity data'!AQ10*Constants!$H86*EF!$H211*MMVolatEF*NtoN2O*kgtoGg)</f>
        <v>0.19490743592297405</v>
      </c>
      <c r="Y1039" s="94">
        <f>IF('Net zero activities &amp; levers'!$C$12="Off",Constants!$H68*'Activity data'!AR10*Constants!$H86*EF!$H211*MMVolatEF*NtoN2O*kgtoGg,Constants!$H68*'Net zero Activity data'!AR10*Constants!$H86*EF!$H211*MMVolatEF*NtoN2O*kgtoGg)</f>
        <v>0.19857911305098078</v>
      </c>
      <c r="Z1039" s="94">
        <f>IF('Net zero activities &amp; levers'!$C$12="Off",Constants!$H68*'Activity data'!AS10*Constants!$H86*EF!$H211*MMVolatEF*NtoN2O*kgtoGg,Constants!$H68*'Net zero Activity data'!AS10*Constants!$H86*EF!$H211*MMVolatEF*NtoN2O*kgtoGg)</f>
        <v>0.2027756520571353</v>
      </c>
      <c r="AA1039" s="94">
        <f>IF('Net zero activities &amp; levers'!$C$12="Off",Constants!$H68*'Activity data'!AT10*Constants!$H86*EF!$H211*MMVolatEF*NtoN2O*kgtoGg,Constants!$H68*'Net zero Activity data'!AT10*Constants!$H86*EF!$H211*MMVolatEF*NtoN2O*kgtoGg)</f>
        <v>0.20701582577863753</v>
      </c>
      <c r="AB1039" s="94">
        <f>IF('Net zero activities &amp; levers'!$C$12="Off",Constants!$H68*'Activity data'!AU10*Constants!$H86*EF!$H211*MMVolatEF*NtoN2O*kgtoGg,Constants!$H68*'Net zero Activity data'!AU10*Constants!$H86*EF!$H211*MMVolatEF*NtoN2O*kgtoGg)</f>
        <v>0.21167786823753224</v>
      </c>
      <c r="AC1039" s="94">
        <f>IF('Net zero activities &amp; levers'!$C$12="Off",Constants!$H68*'Activity data'!AV10*Constants!$H86*EF!$H211*MMVolatEF*NtoN2O*kgtoGg,Constants!$H68*'Net zero Activity data'!AV10*Constants!$H86*EF!$H211*MMVolatEF*NtoN2O*kgtoGg)</f>
        <v>0.21640165177900966</v>
      </c>
      <c r="AD1039" s="94">
        <f>IF('Net zero activities &amp; levers'!$C$12="Off",Constants!$H68*'Activity data'!AW10*Constants!$H86*EF!$H211*MMVolatEF*NtoN2O*kgtoGg,Constants!$H68*'Net zero Activity data'!AW10*Constants!$H86*EF!$H211*MMVolatEF*NtoN2O*kgtoGg)</f>
        <v>0.22636765534279604</v>
      </c>
      <c r="AE1039" s="94">
        <f>IF('Net zero activities &amp; levers'!$C$12="Off",Constants!$H68*'Activity data'!AX10*Constants!$H86*EF!$H211*MMVolatEF*NtoN2O*kgtoGg,Constants!$H68*'Net zero Activity data'!AX10*Constants!$H86*EF!$H211*MMVolatEF*NtoN2O*kgtoGg)</f>
        <v>0.23634360712991417</v>
      </c>
      <c r="AF1039" s="94">
        <f>IF('Net zero activities &amp; levers'!$C$12="Off",Constants!$H68*'Activity data'!AY10*Constants!$H86*EF!$H211*MMVolatEF*NtoN2O*kgtoGg,Constants!$H68*'Net zero Activity data'!AY10*Constants!$H86*EF!$H211*MMVolatEF*NtoN2O*kgtoGg)</f>
        <v>0.24697136694252173</v>
      </c>
      <c r="AG1039" s="94">
        <f>IF('Net zero activities &amp; levers'!$C$12="Off",Constants!$H68*'Activity data'!AZ10*Constants!$H86*EF!$H211*MMVolatEF*NtoN2O*kgtoGg,Constants!$H68*'Net zero Activity data'!AZ10*Constants!$H86*EF!$H211*MMVolatEF*NtoN2O*kgtoGg)</f>
        <v>0.25906780369421001</v>
      </c>
      <c r="AH1039" s="94">
        <f>IF('Net zero activities &amp; levers'!$C$12="Off",Constants!$H68*'Activity data'!BA10*Constants!$H86*EF!$H211*MMVolatEF*NtoN2O*kgtoGg,Constants!$H68*'Net zero Activity data'!BA10*Constants!$H86*EF!$H211*MMVolatEF*NtoN2O*kgtoGg)</f>
        <v>0.27093956310183293</v>
      </c>
      <c r="AI1039" s="94">
        <f>IF('Net zero activities &amp; levers'!$C$12="Off",Constants!$H68*'Activity data'!BB10*Constants!$H86*EF!$H211*MMVolatEF*NtoN2O*kgtoGg,Constants!$H68*'Net zero Activity data'!BB10*Constants!$H86*EF!$H211*MMVolatEF*NtoN2O*kgtoGg)</f>
        <v>0.28363849565254812</v>
      </c>
      <c r="AJ1039" s="94">
        <f>IF('Net zero activities &amp; levers'!$C$12="Off",Constants!$H68*'Activity data'!BC10*Constants!$H86*EF!$H211*MMVolatEF*NtoN2O*kgtoGg,Constants!$H68*'Net zero Activity data'!BC10*Constants!$H86*EF!$H211*MMVolatEF*NtoN2O*kgtoGg)</f>
        <v>0.29741576800414271</v>
      </c>
      <c r="AK1039" s="94">
        <f>IF('Net zero activities &amp; levers'!$C$12="Off",Constants!$H68*'Activity data'!BD10*Constants!$H86*EF!$H211*MMVolatEF*NtoN2O*kgtoGg,Constants!$H68*'Net zero Activity data'!BD10*Constants!$H86*EF!$H211*MMVolatEF*NtoN2O*kgtoGg)</f>
        <v>0.31069221410801939</v>
      </c>
      <c r="AL1039" s="94">
        <f>IF('Net zero activities &amp; levers'!$C$12="Off",Constants!$H68*'Activity data'!BE10*Constants!$H86*EF!$H211*MMVolatEF*NtoN2O*kgtoGg,Constants!$H68*'Net zero Activity data'!BE10*Constants!$H86*EF!$H211*MMVolatEF*NtoN2O*kgtoGg)</f>
        <v>0.32426462381720761</v>
      </c>
      <c r="AM1039" s="94">
        <f>IF('Net zero activities &amp; levers'!$C$12="Off",Constants!$H68*'Activity data'!BF10*Constants!$H86*EF!$H211*MMVolatEF*NtoN2O*kgtoGg,Constants!$H68*'Net zero Activity data'!BF10*Constants!$H86*EF!$H211*MMVolatEF*NtoN2O*kgtoGg)</f>
        <v>0.33813988765940795</v>
      </c>
      <c r="AN1039" s="94">
        <f>IF('Net zero activities &amp; levers'!$C$12="Off",Constants!$H68*'Activity data'!BG10*Constants!$H86*EF!$H211*MMVolatEF*NtoN2O*kgtoGg,Constants!$H68*'Net zero Activity data'!BG10*Constants!$H86*EF!$H211*MMVolatEF*NtoN2O*kgtoGg)</f>
        <v>0.35238011242226325</v>
      </c>
      <c r="AO1039" s="94">
        <f>IF('Net zero activities &amp; levers'!$C$12="Off",Constants!$H68*'Activity data'!BH10*Constants!$H86*EF!$H211*MMVolatEF*NtoN2O*kgtoGg,Constants!$H68*'Net zero Activity data'!BH10*Constants!$H86*EF!$H211*MMVolatEF*NtoN2O*kgtoGg)</f>
        <v>0.36622799732660555</v>
      </c>
      <c r="AP1039" s="94">
        <f>IF('Net zero activities &amp; levers'!$C$12="Off",Constants!$H68*'Activity data'!BI10*Constants!$H86*EF!$H211*MMVolatEF*NtoN2O*kgtoGg,Constants!$H68*'Net zero Activity data'!BI10*Constants!$H86*EF!$H211*MMVolatEF*NtoN2O*kgtoGg)</f>
        <v>0.38054492958782615</v>
      </c>
      <c r="AQ1039" s="94">
        <f>IF('Net zero activities &amp; levers'!$C$12="Off",Constants!$H68*'Activity data'!BJ10*Constants!$H86*EF!$H211*MMVolatEF*NtoN2O*kgtoGg,Constants!$H68*'Net zero Activity data'!BJ10*Constants!$H86*EF!$H211*MMVolatEF*NtoN2O*kgtoGg)</f>
        <v>0.39534871067757948</v>
      </c>
      <c r="AR1039" s="94">
        <f>IF('Net zero activities &amp; levers'!$C$12="Off",Constants!$H68*'Activity data'!BK10*Constants!$H86*EF!$H211*MMVolatEF*NtoN2O*kgtoGg,Constants!$H68*'Net zero Activity data'!BK10*Constants!$H86*EF!$H211*MMVolatEF*NtoN2O*kgtoGg)</f>
        <v>0.41071188565023775</v>
      </c>
      <c r="AS1039" s="94">
        <f>IF('Net zero activities &amp; levers'!$C$12="Off",Constants!$H68*'Activity data'!BL10*Constants!$H86*EF!$H211*MMVolatEF*NtoN2O*kgtoGg,Constants!$H68*'Net zero Activity data'!BL10*Constants!$H86*EF!$H211*MMVolatEF*NtoN2O*kgtoGg)</f>
        <v>0.42626943712814547</v>
      </c>
      <c r="AT1039" s="94">
        <f>IF('Net zero activities &amp; levers'!$C$12="Off",Constants!$H68*'Activity data'!BM10*Constants!$H86*EF!$H211*MMVolatEF*NtoN2O*kgtoGg,Constants!$H68*'Net zero Activity data'!BM10*Constants!$H86*EF!$H211*MMVolatEF*NtoN2O*kgtoGg)</f>
        <v>0.43140811980097421</v>
      </c>
      <c r="AU1039" s="94">
        <f>IF('Net zero activities &amp; levers'!$C$12="Off",Constants!$H68*'Activity data'!BN10*Constants!$H86*EF!$H211*MMVolatEF*NtoN2O*kgtoGg,Constants!$H68*'Net zero Activity data'!BN10*Constants!$H86*EF!$H211*MMVolatEF*NtoN2O*kgtoGg)</f>
        <v>0.43491238505546542</v>
      </c>
      <c r="AV1039" s="94">
        <f>IF('Net zero activities &amp; levers'!$C$12="Off",Constants!$H68*'Activity data'!BO10*Constants!$H86*EF!$H211*MMVolatEF*NtoN2O*kgtoGg,Constants!$H68*'Net zero Activity data'!BO10*Constants!$H86*EF!$H211*MMVolatEF*NtoN2O*kgtoGg)</f>
        <v>0.43886870771880226</v>
      </c>
      <c r="AW1039" s="94">
        <f>IF('Net zero activities &amp; levers'!$C$12="Off",Constants!$H68*'Activity data'!BP10*Constants!$H86*EF!$H211*MMVolatEF*NtoN2O*kgtoGg,Constants!$H68*'Net zero Activity data'!BP10*Constants!$H86*EF!$H211*MMVolatEF*NtoN2O*kgtoGg)</f>
        <v>0.44230311272423228</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1.1993554121760756E-4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1.201539673278719E-4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1.204000991962005E-4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1.2067339732653323E-4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1.2083862250016517E-4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1.2102674750622946E-4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1.2123490277133756E-4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1.214635388867695E-4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1.2171046574717841E-4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1.2188428901104661E-4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1.2207335386646865E-4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1.2227928315059337E-4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1.2250428668008742E-4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1.2274179275603147E-4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1.2289368408262624E-4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1.2306077026385569E-4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1.2323716754799311E-4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1.2342518950883124E-4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1.2362445924387391E-4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1.237419499619452E-4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1.2386718060158544E-4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1.2400266133733785E-4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1.2414811892012275E-4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1.243034755080016E-4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1.2437203151401057E-4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1.2441476463107817E-4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1.2445970043989919E-4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1.2451321422469059E-4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1.245720347262714E-4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8.2305947353185534E-4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8.2455842603162824E-4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8.2624750971699247E-4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8.2812302228803898E-4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8.292568825520036E-4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8.3054789326390355E-4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8.3197636193276859E-4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8.335453807481035E-4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8.3523992007869508E-4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8.3643278486751854E-4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8.3773024530991319E-4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8.3914343815046533E-4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8.4068752828961931E-4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8.4231741734371068E-4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8.433597738798297E-4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8.4450640533670254E-4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8.4571693437872494E-4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8.4700723794119506E-4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8.4837472952500718E-4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8.4918101136255842E-4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8.5004040852945282E-4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8.5097014713662465E-4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8.5196835200811454E-4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8.5303448895243574E-4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8.5350495558509797E-4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8.5379821225012808E-4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8.5410658492077684E-4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8.5447382408182905E-4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8.5487748066746241E-4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1.51690892331456E-5</v>
      </c>
      <c r="V1042" s="22">
        <f t="shared" si="363"/>
        <v>1.5217432465051217E-5</v>
      </c>
      <c r="W1042" s="22">
        <f t="shared" si="363"/>
        <v>1.5269956801068695E-5</v>
      </c>
      <c r="X1042" s="22">
        <f t="shared" si="363"/>
        <v>1.5326606915032538E-5</v>
      </c>
      <c r="Y1042" s="22">
        <f t="shared" si="363"/>
        <v>1.5361884173332352E-5</v>
      </c>
      <c r="Z1042" s="22">
        <f t="shared" si="363"/>
        <v>1.5400671462758264E-5</v>
      </c>
      <c r="AA1042" s="22">
        <f t="shared" ref="L1042:AW1045" si="364">AA1539</f>
        <v>1.5442458670944096E-5</v>
      </c>
      <c r="AB1042" s="22">
        <f t="shared" si="364"/>
        <v>1.5487358547995306E-5</v>
      </c>
      <c r="AC1042" s="22">
        <f t="shared" si="364"/>
        <v>1.5534984647023521E-5</v>
      </c>
      <c r="AD1042" s="22">
        <f t="shared" si="364"/>
        <v>1.5568285844583603E-5</v>
      </c>
      <c r="AE1042" s="22">
        <f t="shared" si="364"/>
        <v>1.5603856144375205E-5</v>
      </c>
      <c r="AF1042" s="22">
        <f t="shared" si="364"/>
        <v>1.5642015402559782E-5</v>
      </c>
      <c r="AG1042" s="22">
        <f t="shared" si="364"/>
        <v>1.5683187659152959E-5</v>
      </c>
      <c r="AH1042" s="22">
        <f t="shared" si="364"/>
        <v>1.5726164172815247E-5</v>
      </c>
      <c r="AI1042" s="22">
        <f t="shared" si="364"/>
        <v>1.5752809314354656E-5</v>
      </c>
      <c r="AJ1042" s="22">
        <f t="shared" si="364"/>
        <v>1.5781850848802794E-5</v>
      </c>
      <c r="AK1042" s="22">
        <f t="shared" si="364"/>
        <v>1.5812211011200589E-5</v>
      </c>
      <c r="AL1042" s="22">
        <f t="shared" si="364"/>
        <v>1.5844326691144795E-5</v>
      </c>
      <c r="AM1042" s="22">
        <f t="shared" si="364"/>
        <v>1.5878136398182702E-5</v>
      </c>
      <c r="AN1042" s="22">
        <f t="shared" si="364"/>
        <v>1.5896594572359183E-5</v>
      </c>
      <c r="AO1042" s="22">
        <f t="shared" si="364"/>
        <v>1.5916177337524526E-5</v>
      </c>
      <c r="AP1042" s="22">
        <f t="shared" si="364"/>
        <v>1.5937350394875973E-5</v>
      </c>
      <c r="AQ1042" s="22">
        <f t="shared" si="364"/>
        <v>1.5960067925113877E-5</v>
      </c>
      <c r="AR1042" s="22">
        <f t="shared" si="364"/>
        <v>1.5984319352677588E-5</v>
      </c>
      <c r="AS1042" s="22">
        <f t="shared" si="364"/>
        <v>1.5992531796631608E-5</v>
      </c>
      <c r="AT1042" s="22">
        <f t="shared" si="364"/>
        <v>1.5995859016638944E-5</v>
      </c>
      <c r="AU1042" s="22">
        <f t="shared" si="364"/>
        <v>1.5999410618704444E-5</v>
      </c>
      <c r="AV1042" s="22">
        <f t="shared" si="364"/>
        <v>1.6004346485136448E-5</v>
      </c>
      <c r="AW1042" s="22">
        <f t="shared" si="364"/>
        <v>1.6010076603504106E-5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1.5433215074750855E-3</v>
      </c>
      <c r="V1043" s="22">
        <f t="shared" si="364"/>
        <v>1.5482400064300375E-3</v>
      </c>
      <c r="W1043" s="22">
        <f t="shared" si="364"/>
        <v>1.5535838959804063E-3</v>
      </c>
      <c r="X1043" s="22">
        <f t="shared" si="364"/>
        <v>1.5593475471751181E-3</v>
      </c>
      <c r="Y1043" s="22">
        <f t="shared" si="364"/>
        <v>1.5629366981532733E-3</v>
      </c>
      <c r="Z1043" s="22">
        <f t="shared" si="364"/>
        <v>1.5668829639486424E-3</v>
      </c>
      <c r="AA1043" s="22">
        <f t="shared" si="364"/>
        <v>1.5711344451113753E-3</v>
      </c>
      <c r="AB1043" s="22">
        <f t="shared" si="364"/>
        <v>1.5757026129737345E-3</v>
      </c>
      <c r="AC1043" s="22">
        <f t="shared" si="364"/>
        <v>1.5805481499613328E-3</v>
      </c>
      <c r="AD1043" s="22">
        <f t="shared" si="364"/>
        <v>1.5839362541269306E-3</v>
      </c>
      <c r="AE1043" s="22">
        <f t="shared" si="364"/>
        <v>1.5875552195013167E-3</v>
      </c>
      <c r="AF1043" s="22">
        <f t="shared" si="364"/>
        <v>1.5914375886376831E-3</v>
      </c>
      <c r="AG1043" s="22">
        <f t="shared" si="364"/>
        <v>1.5956265038807079E-3</v>
      </c>
      <c r="AH1043" s="22">
        <f t="shared" si="364"/>
        <v>1.5999989864227964E-3</v>
      </c>
      <c r="AI1043" s="22">
        <f t="shared" si="364"/>
        <v>1.6027098953887498E-3</v>
      </c>
      <c r="AJ1043" s="22">
        <f t="shared" si="364"/>
        <v>1.6056646162711317E-3</v>
      </c>
      <c r="AK1043" s="22">
        <f t="shared" si="364"/>
        <v>1.6087534959578942E-3</v>
      </c>
      <c r="AL1043" s="22">
        <f t="shared" si="364"/>
        <v>1.6120209841256597E-3</v>
      </c>
      <c r="AM1043" s="22">
        <f t="shared" si="364"/>
        <v>1.6154608246613075E-3</v>
      </c>
      <c r="AN1043" s="22">
        <f t="shared" si="364"/>
        <v>1.6173387816538099E-3</v>
      </c>
      <c r="AO1043" s="22">
        <f t="shared" si="364"/>
        <v>1.6193311558953354E-3</v>
      </c>
      <c r="AP1043" s="22">
        <f t="shared" si="364"/>
        <v>1.6214853283896258E-3</v>
      </c>
      <c r="AQ1043" s="22">
        <f t="shared" si="364"/>
        <v>1.6237966374256533E-3</v>
      </c>
      <c r="AR1043" s="22">
        <f t="shared" si="364"/>
        <v>1.6262640070330693E-3</v>
      </c>
      <c r="AS1043" s="22">
        <f t="shared" si="364"/>
        <v>1.6270995510257492E-3</v>
      </c>
      <c r="AT1043" s="22">
        <f t="shared" si="364"/>
        <v>1.6274380664183677E-3</v>
      </c>
      <c r="AU1043" s="22">
        <f t="shared" si="364"/>
        <v>1.6277994107132974E-3</v>
      </c>
      <c r="AV1043" s="22">
        <f t="shared" si="364"/>
        <v>1.62830159174114E-3</v>
      </c>
      <c r="AW1043" s="22">
        <f t="shared" si="364"/>
        <v>1.6288845809227096E-3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0.10940764323917777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0.1077894241522023</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0.10644371017616848</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0.10548144198776055</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0.10476818223545815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0.10433717164820216</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0.10391664075770705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0.10369766703605332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0.10348590342033112</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0.10554436382742631</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0.10746037602954198</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0.10953725339912493</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0.11212796394932742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0.1144453542723292</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0.1169810327352841</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0.11979669362694062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0.12222069753111926</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0.12459409574566795</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0.12691824924517789</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0.12940408953556104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0.13158110054217473</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0.13377951885288111</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0.13599985948553603</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0.13826149372641824</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0.14045230427450556</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0.13900457678337555</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0.13702374331160877</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0.13521199177242155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0.13325402620803975</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1.064707881630588E-2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1.0489600731128474E-2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1.0358641665172598E-2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1.0264997885441364E-2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1.0195586530124435E-2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1.0153642443246109E-2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1.011271819514761E-2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1.0091408619288722E-2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1.0070800699766213E-2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1.0271121166835184E-2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1.0457579190470089E-2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1.0659691916702662E-2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1.0911808666516389E-2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1.1137327073518409E-2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1.1384088338532321E-2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1.1658096283003993E-2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1.189398986278253E-2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1.2124958715639886E-2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1.2351135285739095E-2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1.259304651527357E-2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1.2804903814134395E-2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1.3018844379275087E-2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1.3234918330006694E-2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1.3455010796158145E-2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1.36682110067329E-2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1.3527324426543091E-2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1.3334558277200379E-2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1.3158246450510903E-2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1.2967705707045545E-2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7.2309801946185318E-2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7.3021341315250649E-2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7.3816735508584558E-2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7.4744468258469504E-2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7.5698691690669451E-2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7.6761707112301181E-2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7.7832658850175512E-2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7.8989971092974745E-2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8.0158537208603095E-2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8.224364135837231E-2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8.431417968088499E-2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8.650112978549751E-2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8.896823183705653E-2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9.1369964345010365E-2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9.3878638720600857E-2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9.6581218972778812E-2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9.9161353755719314E-2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0.1017782912586483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0.10443287454057625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0.10718489563593818</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0.10984283389550395</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0.11257515788617774</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0.11538451545445137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0.11828407670321336</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0.12116402985961937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0.12202986417064678</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0.12257974280908344</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0.12321380474106068</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0.12374664245458661</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0.28718159113699976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0.28599186044287905</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0.28573571340500509</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0.28692115335009394</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0.28931379396681456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0.29283913943995321</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0.2963793486667865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0.30077328899124378</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0.30520155865966281</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0.31999251394782341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0.33441092761177199</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0.34983102989478732</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0.36792803341204761</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0.3851009791591633</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0.40384627037304388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0.42431704556989436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0.44329573305088521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0.46240776365081737</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0.48166157816945193</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0.50230810154193706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0.52179455341724146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0.54179088106903728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0.56231623207982406</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0.58349112246435919</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0.60490975399885627</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0.60685029519453948</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0.60577955092621005</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0.60553007517556334</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0.60434286439011442</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9.1224693068876331E-2</v>
      </c>
      <c r="V1050" s="22">
        <f t="shared" si="365"/>
        <v>9.1427137220171761E-2</v>
      </c>
      <c r="W1050" s="22">
        <f t="shared" si="365"/>
        <v>9.1705435310414946E-2</v>
      </c>
      <c r="X1050" s="22">
        <f t="shared" si="365"/>
        <v>9.2093540182020317E-2</v>
      </c>
      <c r="Y1050" s="22">
        <f t="shared" si="365"/>
        <v>9.2485686200346126E-2</v>
      </c>
      <c r="Z1050" s="22">
        <f t="shared" si="365"/>
        <v>9.2966410237857164E-2</v>
      </c>
      <c r="AA1050" s="22">
        <f t="shared" si="365"/>
        <v>9.3460361862013952E-2</v>
      </c>
      <c r="AB1050" s="22">
        <f t="shared" si="365"/>
        <v>9.4023898738528733E-2</v>
      </c>
      <c r="AC1050" s="22">
        <f t="shared" si="365"/>
        <v>9.4601401550457973E-2</v>
      </c>
      <c r="AD1050" s="22">
        <f t="shared" si="365"/>
        <v>9.5823519939599186E-2</v>
      </c>
      <c r="AE1050" s="22">
        <f t="shared" si="365"/>
        <v>9.7034376876494993E-2</v>
      </c>
      <c r="AF1050" s="22">
        <f t="shared" si="365"/>
        <v>9.8327511935823508E-2</v>
      </c>
      <c r="AG1050" s="22">
        <f t="shared" si="365"/>
        <v>9.98182439681949E-2</v>
      </c>
      <c r="AH1050" s="22">
        <f t="shared" si="365"/>
        <v>0.10125948320374105</v>
      </c>
      <c r="AI1050" s="22">
        <f t="shared" si="365"/>
        <v>0.10275390035919864</v>
      </c>
      <c r="AJ1050" s="22">
        <f t="shared" si="365"/>
        <v>0.10438104614539157</v>
      </c>
      <c r="AK1050" s="22">
        <f t="shared" si="365"/>
        <v>0.10591796212300943</v>
      </c>
      <c r="AL1050" s="22">
        <f t="shared" si="365"/>
        <v>0.1074767426259467</v>
      </c>
      <c r="AM1050" s="22">
        <f t="shared" si="365"/>
        <v>0.10905775099937567</v>
      </c>
      <c r="AN1050" s="22">
        <f t="shared" si="365"/>
        <v>0.11068406247720958</v>
      </c>
      <c r="AO1050" s="22">
        <f t="shared" si="365"/>
        <v>0.11224085317626173</v>
      </c>
      <c r="AP1050" s="22">
        <f t="shared" si="365"/>
        <v>0.11384474698427331</v>
      </c>
      <c r="AQ1050" s="22">
        <f t="shared" si="365"/>
        <v>0.11549711132193632</v>
      </c>
      <c r="AR1050" s="22">
        <f t="shared" si="365"/>
        <v>0.11720650171673304</v>
      </c>
      <c r="AS1050" s="22">
        <f t="shared" si="365"/>
        <v>0.11887928243066011</v>
      </c>
      <c r="AT1050" s="22">
        <f t="shared" si="365"/>
        <v>0.11917943761803694</v>
      </c>
      <c r="AU1050" s="22">
        <f t="shared" si="365"/>
        <v>0.11926935856854502</v>
      </c>
      <c r="AV1050" s="22">
        <f t="shared" si="365"/>
        <v>0.11942089560486674</v>
      </c>
      <c r="AW1050" s="22">
        <f t="shared" si="365"/>
        <v>0.11950857967708599</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2.7547542933929418E-2</v>
      </c>
      <c r="V1051" s="22">
        <f t="shared" si="366"/>
        <v>2.7608675931607179E-2</v>
      </c>
      <c r="W1051" s="22">
        <f t="shared" si="366"/>
        <v>2.7692714894430721E-2</v>
      </c>
      <c r="X1051" s="22">
        <f t="shared" si="366"/>
        <v>2.7809912719424706E-2</v>
      </c>
      <c r="Y1051" s="22">
        <f t="shared" si="366"/>
        <v>2.792833086820427E-2</v>
      </c>
      <c r="Z1051" s="22">
        <f t="shared" si="366"/>
        <v>2.8073497331551078E-2</v>
      </c>
      <c r="AA1051" s="22">
        <f t="shared" si="366"/>
        <v>2.8222658190480681E-2</v>
      </c>
      <c r="AB1051" s="22">
        <f t="shared" si="366"/>
        <v>2.8392832030242714E-2</v>
      </c>
      <c r="AC1051" s="22">
        <f t="shared" si="366"/>
        <v>2.8567223228183759E-2</v>
      </c>
      <c r="AD1051" s="22">
        <f t="shared" si="366"/>
        <v>2.8936271976528621E-2</v>
      </c>
      <c r="AE1051" s="22">
        <f t="shared" si="366"/>
        <v>2.9301920051998699E-2</v>
      </c>
      <c r="AF1051" s="22">
        <f t="shared" si="366"/>
        <v>2.9692414033045313E-2</v>
      </c>
      <c r="AG1051" s="22">
        <f t="shared" si="366"/>
        <v>3.0142577286910468E-2</v>
      </c>
      <c r="AH1051" s="22">
        <f t="shared" si="366"/>
        <v>3.0577794971767942E-2</v>
      </c>
      <c r="AI1051" s="22">
        <f t="shared" si="366"/>
        <v>3.1029071039313461E-2</v>
      </c>
      <c r="AJ1051" s="22">
        <f t="shared" si="366"/>
        <v>3.1520427786012169E-2</v>
      </c>
      <c r="AK1051" s="22">
        <f t="shared" si="366"/>
        <v>3.198453741965384E-2</v>
      </c>
      <c r="AL1051" s="22">
        <f t="shared" si="366"/>
        <v>3.2455249585238398E-2</v>
      </c>
      <c r="AM1051" s="22">
        <f t="shared" si="366"/>
        <v>3.2932674003789783E-2</v>
      </c>
      <c r="AN1051" s="22">
        <f t="shared" si="366"/>
        <v>3.3423778810530498E-2</v>
      </c>
      <c r="AO1051" s="22">
        <f t="shared" si="366"/>
        <v>3.3893890105823124E-2</v>
      </c>
      <c r="AP1051" s="22">
        <f t="shared" si="366"/>
        <v>3.437822534501437E-2</v>
      </c>
      <c r="AQ1051" s="22">
        <f t="shared" si="366"/>
        <v>3.4877197454461724E-2</v>
      </c>
      <c r="AR1051" s="22">
        <f t="shared" si="366"/>
        <v>3.5393389986410902E-2</v>
      </c>
      <c r="AS1051" s="22">
        <f t="shared" si="366"/>
        <v>3.5898527323526004E-2</v>
      </c>
      <c r="AT1051" s="22">
        <f t="shared" si="366"/>
        <v>3.5989166575168784E-2</v>
      </c>
      <c r="AU1051" s="22">
        <f t="shared" si="366"/>
        <v>3.6016320420925334E-2</v>
      </c>
      <c r="AV1051" s="22">
        <f t="shared" si="366"/>
        <v>3.606208076139588E-2</v>
      </c>
      <c r="AW1051" s="22">
        <f t="shared" si="366"/>
        <v>3.608855912665887E-2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1.4810577805825455E-3</v>
      </c>
      <c r="V1052" s="22">
        <f t="shared" si="367"/>
        <v>1.4843445166111686E-3</v>
      </c>
      <c r="W1052" s="22">
        <f t="shared" si="367"/>
        <v>1.4888627620336522E-3</v>
      </c>
      <c r="X1052" s="22">
        <f t="shared" si="367"/>
        <v>1.4951637505098659E-3</v>
      </c>
      <c r="Y1052" s="22">
        <f t="shared" si="367"/>
        <v>1.5015303481056219E-3</v>
      </c>
      <c r="Z1052" s="22">
        <f t="shared" si="367"/>
        <v>1.5093350340093742E-3</v>
      </c>
      <c r="AA1052" s="22">
        <f t="shared" si="367"/>
        <v>1.5173544733911701E-3</v>
      </c>
      <c r="AB1052" s="22">
        <f t="shared" si="367"/>
        <v>1.5265036483297718E-3</v>
      </c>
      <c r="AC1052" s="22">
        <f t="shared" si="367"/>
        <v>1.5358795640401191E-3</v>
      </c>
      <c r="AD1052" s="22">
        <f t="shared" si="367"/>
        <v>1.5557209895153907E-3</v>
      </c>
      <c r="AE1052" s="22">
        <f t="shared" si="367"/>
        <v>1.5753795822410226E-3</v>
      </c>
      <c r="AF1052" s="22">
        <f t="shared" si="367"/>
        <v>1.5963739827320892E-3</v>
      </c>
      <c r="AG1052" s="22">
        <f t="shared" si="367"/>
        <v>1.6205764239904036E-3</v>
      </c>
      <c r="AH1052" s="22">
        <f t="shared" si="367"/>
        <v>1.6439753361892626E-3</v>
      </c>
      <c r="AI1052" s="22">
        <f t="shared" si="367"/>
        <v>1.6682376064262856E-3</v>
      </c>
      <c r="AJ1052" s="22">
        <f t="shared" si="367"/>
        <v>1.6946547621953219E-3</v>
      </c>
      <c r="AK1052" s="22">
        <f t="shared" si="367"/>
        <v>1.7196070124049668E-3</v>
      </c>
      <c r="AL1052" s="22">
        <f t="shared" si="367"/>
        <v>1.7449142391484155E-3</v>
      </c>
      <c r="AM1052" s="22">
        <f t="shared" si="367"/>
        <v>1.7705823414336729E-3</v>
      </c>
      <c r="AN1052" s="22">
        <f t="shared" si="367"/>
        <v>1.7969859519788799E-3</v>
      </c>
      <c r="AO1052" s="22">
        <f t="shared" si="367"/>
        <v>1.8222608737133803E-3</v>
      </c>
      <c r="AP1052" s="22">
        <f t="shared" si="367"/>
        <v>1.8483005272728642E-3</v>
      </c>
      <c r="AQ1052" s="22">
        <f t="shared" si="367"/>
        <v>1.8751271131053333E-3</v>
      </c>
      <c r="AR1052" s="22">
        <f t="shared" si="367"/>
        <v>1.9028795325336482E-3</v>
      </c>
      <c r="AS1052" s="22">
        <f t="shared" si="367"/>
        <v>1.9300375838049151E-3</v>
      </c>
      <c r="AT1052" s="22">
        <f t="shared" si="367"/>
        <v>1.9349106851625822E-3</v>
      </c>
      <c r="AU1052" s="22">
        <f t="shared" si="367"/>
        <v>1.936370576326993E-3</v>
      </c>
      <c r="AV1052" s="22">
        <f t="shared" si="367"/>
        <v>1.938830821455154E-3</v>
      </c>
      <c r="AW1052" s="22">
        <f t="shared" si="367"/>
        <v>1.9402543962902643E-3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2.4633671489946524E-2</v>
      </c>
      <c r="V1053" s="94">
        <f>IF('Net zero activities &amp; levers'!$C$12="Off",Constants!$H66*'Activity data'!AO8*Constants!$H84*FracLEACHMM*MMLeachEF*NtoN2O*kgtoGg,Constants!$H66*'Net zero Activity data'!AO8*Constants!$H84*FracLEACHMM*MMLeachEF*NtoN2O*kgtoGg)</f>
        <v>2.4365027086702309E-2</v>
      </c>
      <c r="W1053" s="94">
        <f>IF('Net zero activities &amp; levers'!$C$12="Off",Constants!$H66*'Activity data'!AP8*Constants!$H84*FracLEACHMM*MMLeachEF*NtoN2O*kgtoGg,Constants!$H66*'Net zero Activity data'!AP8*Constants!$H84*FracLEACHMM*MMLeachEF*NtoN2O*kgtoGg)</f>
        <v>2.4151507088992562E-2</v>
      </c>
      <c r="X1053" s="94">
        <f>IF('Net zero activities &amp; levers'!$C$12="Off",Constants!$H66*'Activity data'!AQ8*Constants!$H84*FracLEACHMM*MMLeachEF*NtoN2O*kgtoGg,Constants!$H66*'Net zero Activity data'!AQ8*Constants!$H84*FracLEACHMM*MMLeachEF*NtoN2O*kgtoGg)</f>
        <v>2.4018069500667212E-2</v>
      </c>
      <c r="Y1053" s="94">
        <f>IF('Net zero activities &amp; levers'!$C$12="Off",Constants!$H66*'Activity data'!AR8*Constants!$H84*FracLEACHMM*MMLeachEF*NtoN2O*kgtoGg,Constants!$H66*'Net zero Activity data'!AR8*Constants!$H84*FracLEACHMM*MMLeachEF*NtoN2O*kgtoGg)</f>
        <v>2.3927390419415273E-2</v>
      </c>
      <c r="Z1053" s="94">
        <f>IF('Net zero activities &amp; levers'!$C$12="Off",Constants!$H66*'Activity data'!AS8*Constants!$H84*FracLEACHMM*MMLeachEF*NtoN2O*kgtoGg,Constants!$H66*'Net zero Activity data'!AS8*Constants!$H84*FracLEACHMM*MMLeachEF*NtoN2O*kgtoGg)</f>
        <v>2.3895707380109411E-2</v>
      </c>
      <c r="AA1053" s="94">
        <f>IF('Net zero activities &amp; levers'!$C$12="Off",Constants!$H66*'Activity data'!AT8*Constants!$H84*FracLEACHMM*MMLeachEF*NtoN2O*kgtoGg,Constants!$H66*'Net zero Activity data'!AT8*Constants!$H84*FracLEACHMM*MMLeachEF*NtoN2O*kgtoGg)</f>
        <v>2.3863423102948804E-2</v>
      </c>
      <c r="AB1053" s="94">
        <f>IF('Net zero activities &amp; levers'!$C$12="Off",Constants!$H66*'Activity data'!AU8*Constants!$H84*FracLEACHMM*MMLeachEF*NtoN2O*kgtoGg,Constants!$H66*'Net zero Activity data'!AU8*Constants!$H84*FracLEACHMM*MMLeachEF*NtoN2O*kgtoGg)</f>
        <v>2.3872929907996721E-2</v>
      </c>
      <c r="AC1053" s="94">
        <f>IF('Net zero activities &amp; levers'!$C$12="Off",Constants!$H66*'Activity data'!AV8*Constants!$H84*FracLEACHMM*MMLeachEF*NtoN2O*kgtoGg,Constants!$H66*'Net zero Activity data'!AV8*Constants!$H84*FracLEACHMM*MMLeachEF*NtoN2O*kgtoGg)</f>
        <v>2.3881499631390905E-2</v>
      </c>
      <c r="AD1053" s="94">
        <f>IF('Net zero activities &amp; levers'!$C$12="Off",Constants!$H66*'Activity data'!AW8*Constants!$H84*FracLEACHMM*MMLeachEF*NtoN2O*kgtoGg,Constants!$H66*'Net zero Activity data'!AW8*Constants!$H84*FracLEACHMM*MMLeachEF*NtoN2O*kgtoGg)</f>
        <v>2.4179464224355917E-2</v>
      </c>
      <c r="AE1053" s="94">
        <f>IF('Net zero activities &amp; levers'!$C$12="Off",Constants!$H66*'Activity data'!AX8*Constants!$H84*FracLEACHMM*MMLeachEF*NtoN2O*kgtoGg,Constants!$H66*'Net zero Activity data'!AX8*Constants!$H84*FracLEACHMM*MMLeachEF*NtoN2O*kgtoGg)</f>
        <v>2.4433220526988073E-2</v>
      </c>
      <c r="AF1053" s="94">
        <f>IF('Net zero activities &amp; levers'!$C$12="Off",Constants!$H66*'Activity data'!AY8*Constants!$H84*FracLEACHMM*MMLeachEF*NtoN2O*kgtoGg,Constants!$H66*'Net zero Activity data'!AY8*Constants!$H84*FracLEACHMM*MMLeachEF*NtoN2O*kgtoGg)</f>
        <v>2.4708839476153585E-2</v>
      </c>
      <c r="AG1053" s="94">
        <f>IF('Net zero activities &amp; levers'!$C$12="Off",Constants!$H66*'Activity data'!AZ8*Constants!$H84*FracLEACHMM*MMLeachEF*NtoN2O*kgtoGg,Constants!$H66*'Net zero Activity data'!AZ8*Constants!$H84*FracLEACHMM*MMLeachEF*NtoN2O*kgtoGg)</f>
        <v>2.5080926708292164E-2</v>
      </c>
      <c r="AH1053" s="94">
        <f>IF('Net zero activities &amp; levers'!$C$12="Off",Constants!$H66*'Activity data'!BA8*Constants!$H84*FracLEACHMM*MMLeachEF*NtoN2O*kgtoGg,Constants!$H66*'Net zero Activity data'!BA8*Constants!$H84*FracLEACHMM*MMLeachEF*NtoN2O*kgtoGg)</f>
        <v>2.5378952929263728E-2</v>
      </c>
      <c r="AI1053" s="94">
        <f>IF('Net zero activities &amp; levers'!$C$12="Off",Constants!$H66*'Activity data'!BB8*Constants!$H84*FracLEACHMM*MMLeachEF*NtoN2O*kgtoGg,Constants!$H66*'Net zero Activity data'!BB8*Constants!$H84*FracLEACHMM*MMLeachEF*NtoN2O*kgtoGg)</f>
        <v>2.5702512907554421E-2</v>
      </c>
      <c r="AJ1053" s="94">
        <f>IF('Net zero activities &amp; levers'!$C$12="Off",Constants!$H66*'Activity data'!BC8*Constants!$H84*FracLEACHMM*MMLeachEF*NtoN2O*kgtoGg,Constants!$H66*'Net zero Activity data'!BC8*Constants!$H84*FracLEACHMM*MMLeachEF*NtoN2O*kgtoGg)</f>
        <v>2.6068303315697563E-2</v>
      </c>
      <c r="AK1053" s="94">
        <f>IF('Net zero activities &amp; levers'!$C$12="Off",Constants!$H66*'Activity data'!BD8*Constants!$H84*FracLEACHMM*MMLeachEF*NtoN2O*kgtoGg,Constants!$H66*'Net zero Activity data'!BD8*Constants!$H84*FracLEACHMM*MMLeachEF*NtoN2O*kgtoGg)</f>
        <v>2.6335276489230681E-2</v>
      </c>
      <c r="AL1053" s="94">
        <f>IF('Net zero activities &amp; levers'!$C$12="Off",Constants!$H66*'Activity data'!BE8*Constants!$H84*FracLEACHMM*MMLeachEF*NtoN2O*kgtoGg,Constants!$H66*'Net zero Activity data'!BE8*Constants!$H84*FracLEACHMM*MMLeachEF*NtoN2O*kgtoGg)</f>
        <v>2.6575241501090256E-2</v>
      </c>
      <c r="AM1053" s="94">
        <f>IF('Net zero activities &amp; levers'!$C$12="Off",Constants!$H66*'Activity data'!BF8*Constants!$H84*FracLEACHMM*MMLeachEF*NtoN2O*kgtoGg,Constants!$H66*'Net zero Activity data'!BF8*Constants!$H84*FracLEACHMM*MMLeachEF*NtoN2O*kgtoGg)</f>
        <v>2.6788379940853695E-2</v>
      </c>
      <c r="AN1053" s="94">
        <f>IF('Net zero activities &amp; levers'!$C$12="Off",Constants!$H66*'Activity data'!BG8*Constants!$H84*FracLEACHMM*MMLeachEF*NtoN2O*kgtoGg,Constants!$H66*'Net zero Activity data'!BG8*Constants!$H84*FracLEACHMM*MMLeachEF*NtoN2O*kgtoGg)</f>
        <v>2.7150473065143805E-2</v>
      </c>
      <c r="AO1053" s="94">
        <f>IF('Net zero activities &amp; levers'!$C$12="Off",Constants!$H66*'Activity data'!BH8*Constants!$H84*FracLEACHMM*MMLeachEF*NtoN2O*kgtoGg,Constants!$H66*'Net zero Activity data'!BH8*Constants!$H84*FracLEACHMM*MMLeachEF*NtoN2O*kgtoGg)</f>
        <v>2.7440519110415333E-2</v>
      </c>
      <c r="AP1053" s="94">
        <f>IF('Net zero activities &amp; levers'!$C$12="Off",Constants!$H66*'Activity data'!BI8*Constants!$H84*FracLEACHMM*MMLeachEF*NtoN2O*kgtoGg,Constants!$H66*'Net zero Activity data'!BI8*Constants!$H84*FracLEACHMM*MMLeachEF*NtoN2O*kgtoGg)</f>
        <v>2.7725214705034137E-2</v>
      </c>
      <c r="AQ1053" s="94">
        <f>IF('Net zero activities &amp; levers'!$C$12="Off",Constants!$H66*'Activity data'!BJ8*Constants!$H84*FracLEACHMM*MMLeachEF*NtoN2O*kgtoGg,Constants!$H66*'Net zero Activity data'!BJ8*Constants!$H84*FracLEACHMM*MMLeachEF*NtoN2O*kgtoGg)</f>
        <v>2.8004352638498081E-2</v>
      </c>
      <c r="AR1053" s="94">
        <f>IF('Net zero activities &amp; levers'!$C$12="Off",Constants!$H66*'Activity data'!BK8*Constants!$H84*FracLEACHMM*MMLeachEF*NtoN2O*kgtoGg,Constants!$H66*'Net zero Activity data'!BK8*Constants!$H84*FracLEACHMM*MMLeachEF*NtoN2O*kgtoGg)</f>
        <v>2.8281427126705942E-2</v>
      </c>
      <c r="AS1053" s="94">
        <f>IF('Net zero activities &amp; levers'!$C$12="Off",Constants!$H66*'Activity data'!BL8*Constants!$H84*FracLEACHMM*MMLeachEF*NtoN2O*kgtoGg,Constants!$H66*'Net zero Activity data'!BL8*Constants!$H84*FracLEACHMM*MMLeachEF*NtoN2O*kgtoGg)</f>
        <v>2.8530159813927258E-2</v>
      </c>
      <c r="AT1053" s="94">
        <f>IF('Net zero activities &amp; levers'!$C$12="Off",Constants!$H66*'Activity data'!BM8*Constants!$H84*FracLEACHMM*MMLeachEF*NtoN2O*kgtoGg,Constants!$H66*'Net zero Activity data'!BM8*Constants!$H84*FracLEACHMM*MMLeachEF*NtoN2O*kgtoGg)</f>
        <v>2.8060528167268207E-2</v>
      </c>
      <c r="AU1053" s="94">
        <f>IF('Net zero activities &amp; levers'!$C$12="Off",Constants!$H66*'Activity data'!BN8*Constants!$H84*FracLEACHMM*MMLeachEF*NtoN2O*kgtoGg,Constants!$H66*'Net zero Activity data'!BN8*Constants!$H84*FracLEACHMM*MMLeachEF*NtoN2O*kgtoGg)</f>
        <v>2.7486707349969774E-2</v>
      </c>
      <c r="AV1053" s="94">
        <f>IF('Net zero activities &amp; levers'!$C$12="Off",Constants!$H66*'Activity data'!BO8*Constants!$H84*FracLEACHMM*MMLeachEF*NtoN2O*kgtoGg,Constants!$H66*'Net zero Activity data'!BO8*Constants!$H84*FracLEACHMM*MMLeachEF*NtoN2O*kgtoGg)</f>
        <v>2.6945677036939158E-2</v>
      </c>
      <c r="AW1053" s="94">
        <f>IF('Net zero activities &amp; levers'!$C$12="Off",Constants!$H66*'Activity data'!BP8*Constants!$H84*FracLEACHMM*MMLeachEF*NtoN2O*kgtoGg,Constants!$H66*'Net zero Activity data'!BP8*Constants!$H84*FracLEACHMM*MMLeachEF*NtoN2O*kgtoGg)</f>
        <v>2.6376807637252024E-2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3.2700419791337525E-2</v>
      </c>
      <c r="V1054" s="94">
        <f>IF('Net zero activities &amp; levers'!$C$12="Off",Constants!$H67*'Activity data'!AO9*Constants!$H85*FracLEACHMM*MMLeachEF*NtoN2O*kgtoGg,Constants!$H67*'Net zero Activity data'!AO9*Constants!$H85*FracLEACHMM*MMLeachEF*NtoN2O*kgtoGg)</f>
        <v>3.2343802842692081E-2</v>
      </c>
      <c r="W1054" s="94">
        <f>IF('Net zero activities &amp; levers'!$C$12="Off",Constants!$H67*'Activity data'!AP9*Constants!$H85*FracLEACHMM*MMLeachEF*NtoN2O*kgtoGg,Constants!$H67*'Net zero Activity data'!AP9*Constants!$H85*FracLEACHMM*MMLeachEF*NtoN2O*kgtoGg)</f>
        <v>3.2060361798923846E-2</v>
      </c>
      <c r="X1054" s="94">
        <f>IF('Net zero activities &amp; levers'!$C$12="Off",Constants!$H67*'Activity data'!AQ9*Constants!$H85*FracLEACHMM*MMLeachEF*NtoN2O*kgtoGg,Constants!$H67*'Net zero Activity data'!AQ9*Constants!$H85*FracLEACHMM*MMLeachEF*NtoN2O*kgtoGg)</f>
        <v>3.1883227620774092E-2</v>
      </c>
      <c r="Y1054" s="94">
        <f>IF('Net zero activities &amp; levers'!$C$12="Off",Constants!$H67*'Activity data'!AR9*Constants!$H85*FracLEACHMM*MMLeachEF*NtoN2O*kgtoGg,Constants!$H67*'Net zero Activity data'!AR9*Constants!$H85*FracLEACHMM*MMLeachEF*NtoN2O*kgtoGg)</f>
        <v>3.176285400840205E-2</v>
      </c>
      <c r="Z1054" s="94">
        <f>IF('Net zero activities &amp; levers'!$C$12="Off",Constants!$H67*'Activity data'!AS9*Constants!$H85*FracLEACHMM*MMLeachEF*NtoN2O*kgtoGg,Constants!$H67*'Net zero Activity data'!AS9*Constants!$H85*FracLEACHMM*MMLeachEF*NtoN2O*kgtoGg)</f>
        <v>3.1720795775791857E-2</v>
      </c>
      <c r="AA1054" s="94">
        <f>IF('Net zero activities &amp; levers'!$C$12="Off",Constants!$H67*'Activity data'!AT9*Constants!$H85*FracLEACHMM*MMLeachEF*NtoN2O*kgtoGg,Constants!$H67*'Net zero Activity data'!AT9*Constants!$H85*FracLEACHMM*MMLeachEF*NtoN2O*kgtoGg)</f>
        <v>3.1677939418945388E-2</v>
      </c>
      <c r="AB1054" s="94">
        <f>IF('Net zero activities &amp; levers'!$C$12="Off",Constants!$H67*'Activity data'!AU9*Constants!$H85*FracLEACHMM*MMLeachEF*NtoN2O*kgtoGg,Constants!$H67*'Net zero Activity data'!AU9*Constants!$H85*FracLEACHMM*MMLeachEF*NtoN2O*kgtoGg)</f>
        <v>3.169055940196612E-2</v>
      </c>
      <c r="AC1054" s="94">
        <f>IF('Net zero activities &amp; levers'!$C$12="Off",Constants!$H67*'Activity data'!AV9*Constants!$H85*FracLEACHMM*MMLeachEF*NtoN2O*kgtoGg,Constants!$H67*'Net zero Activity data'!AV9*Constants!$H85*FracLEACHMM*MMLeachEF*NtoN2O*kgtoGg)</f>
        <v>3.1701935438729449E-2</v>
      </c>
      <c r="AD1054" s="94">
        <f>IF('Net zero activities &amp; levers'!$C$12="Off",Constants!$H67*'Activity data'!AW9*Constants!$H85*FracLEACHMM*MMLeachEF*NtoN2O*kgtoGg,Constants!$H67*'Net zero Activity data'!AW9*Constants!$H85*FracLEACHMM*MMLeachEF*NtoN2O*kgtoGg)</f>
        <v>3.2097474011892911E-2</v>
      </c>
      <c r="AE1054" s="94">
        <f>IF('Net zero activities &amp; levers'!$C$12="Off",Constants!$H67*'Activity data'!AX9*Constants!$H85*FracLEACHMM*MMLeachEF*NtoN2O*kgtoGg,Constants!$H67*'Net zero Activity data'!AX9*Constants!$H85*FracLEACHMM*MMLeachEF*NtoN2O*kgtoGg)</f>
        <v>3.2434327477855372E-2</v>
      </c>
      <c r="AF1054" s="94">
        <f>IF('Net zero activities &amp; levers'!$C$12="Off",Constants!$H67*'Activity data'!AY9*Constants!$H85*FracLEACHMM*MMLeachEF*NtoN2O*kgtoGg,Constants!$H67*'Net zero Activity data'!AY9*Constants!$H85*FracLEACHMM*MMLeachEF*NtoN2O*kgtoGg)</f>
        <v>3.2800202915621031E-2</v>
      </c>
      <c r="AG1054" s="94">
        <f>IF('Net zero activities &amp; levers'!$C$12="Off",Constants!$H67*'Activity data'!AZ9*Constants!$H85*FracLEACHMM*MMLeachEF*NtoN2O*kgtoGg,Constants!$H67*'Net zero Activity data'!AZ9*Constants!$H85*FracLEACHMM*MMLeachEF*NtoN2O*kgtoGg)</f>
        <v>3.3294136947943177E-2</v>
      </c>
      <c r="AH1054" s="94">
        <f>IF('Net zero activities &amp; levers'!$C$12="Off",Constants!$H67*'Activity data'!BA9*Constants!$H85*FracLEACHMM*MMLeachEF*NtoN2O*kgtoGg,Constants!$H67*'Net zero Activity data'!BA9*Constants!$H85*FracLEACHMM*MMLeachEF*NtoN2O*kgtoGg)</f>
        <v>3.3689757330336183E-2</v>
      </c>
      <c r="AI1054" s="94">
        <f>IF('Net zero activities &amp; levers'!$C$12="Off",Constants!$H67*'Activity data'!BB9*Constants!$H85*FracLEACHMM*MMLeachEF*NtoN2O*kgtoGg,Constants!$H67*'Net zero Activity data'!BB9*Constants!$H85*FracLEACHMM*MMLeachEF*NtoN2O*kgtoGg)</f>
        <v>3.4119272967990902E-2</v>
      </c>
      <c r="AJ1054" s="94">
        <f>IF('Net zero activities &amp; levers'!$C$12="Off",Constants!$H67*'Activity data'!BC9*Constants!$H85*FracLEACHMM*MMLeachEF*NtoN2O*kgtoGg,Constants!$H67*'Net zero Activity data'!BC9*Constants!$H85*FracLEACHMM*MMLeachEF*NtoN2O*kgtoGg)</f>
        <v>3.4604848165614509E-2</v>
      </c>
      <c r="AK1054" s="94">
        <f>IF('Net zero activities &amp; levers'!$C$12="Off",Constants!$H67*'Activity data'!BD9*Constants!$H85*FracLEACHMM*MMLeachEF*NtoN2O*kgtoGg,Constants!$H67*'Net zero Activity data'!BD9*Constants!$H85*FracLEACHMM*MMLeachEF*NtoN2O*kgtoGg)</f>
        <v>3.4959246609675983E-2</v>
      </c>
      <c r="AL1054" s="94">
        <f>IF('Net zero activities &amp; levers'!$C$12="Off",Constants!$H67*'Activity data'!BE9*Constants!$H85*FracLEACHMM*MMLeachEF*NtoN2O*kgtoGg,Constants!$H67*'Net zero Activity data'!BE9*Constants!$H85*FracLEACHMM*MMLeachEF*NtoN2O*kgtoGg)</f>
        <v>3.5277792573327561E-2</v>
      </c>
      <c r="AM1054" s="94">
        <f>IF('Net zero activities &amp; levers'!$C$12="Off",Constants!$H67*'Activity data'!BF9*Constants!$H85*FracLEACHMM*MMLeachEF*NtoN2O*kgtoGg,Constants!$H67*'Net zero Activity data'!BF9*Constants!$H85*FracLEACHMM*MMLeachEF*NtoN2O*kgtoGg)</f>
        <v>3.5560727110989954E-2</v>
      </c>
      <c r="AN1054" s="94">
        <f>IF('Net zero activities &amp; levers'!$C$12="Off",Constants!$H67*'Activity data'!BG9*Constants!$H85*FracLEACHMM*MMLeachEF*NtoN2O*kgtoGg,Constants!$H67*'Net zero Activity data'!BG9*Constants!$H85*FracLEACHMM*MMLeachEF*NtoN2O*kgtoGg)</f>
        <v>3.6041394281236011E-2</v>
      </c>
      <c r="AO1054" s="94">
        <f>IF('Net zero activities &amp; levers'!$C$12="Off",Constants!$H67*'Activity data'!BH9*Constants!$H85*FracLEACHMM*MMLeachEF*NtoN2O*kgtoGg,Constants!$H67*'Net zero Activity data'!BH9*Constants!$H85*FracLEACHMM*MMLeachEF*NtoN2O*kgtoGg)</f>
        <v>3.6426421232783494E-2</v>
      </c>
      <c r="AP1054" s="94">
        <f>IF('Net zero activities &amp; levers'!$C$12="Off",Constants!$H67*'Activity data'!BI9*Constants!$H85*FracLEACHMM*MMLeachEF*NtoN2O*kgtoGg,Constants!$H67*'Net zero Activity data'!BI9*Constants!$H85*FracLEACHMM*MMLeachEF*NtoN2O*kgtoGg)</f>
        <v>3.6804345630313047E-2</v>
      </c>
      <c r="AQ1054" s="94">
        <f>IF('Net zero activities &amp; levers'!$C$12="Off",Constants!$H67*'Activity data'!BJ9*Constants!$H85*FracLEACHMM*MMLeachEF*NtoN2O*kgtoGg,Constants!$H67*'Net zero Activity data'!BJ9*Constants!$H85*FracLEACHMM*MMLeachEF*NtoN2O*kgtoGg)</f>
        <v>3.7174892408436751E-2</v>
      </c>
      <c r="AR1054" s="94">
        <f>IF('Net zero activities &amp; levers'!$C$12="Off",Constants!$H67*'Activity data'!BK9*Constants!$H85*FracLEACHMM*MMLeachEF*NtoN2O*kgtoGg,Constants!$H67*'Net zero Activity data'!BK9*Constants!$H85*FracLEACHMM*MMLeachEF*NtoN2O*kgtoGg)</f>
        <v>3.754270002824546E-2</v>
      </c>
      <c r="AS1054" s="94">
        <f>IF('Net zero activities &amp; levers'!$C$12="Off",Constants!$H67*'Activity data'!BL9*Constants!$H85*FracLEACHMM*MMLeachEF*NtoN2O*kgtoGg,Constants!$H67*'Net zero Activity data'!BL9*Constants!$H85*FracLEACHMM*MMLeachEF*NtoN2O*kgtoGg)</f>
        <v>3.7872884803636493E-2</v>
      </c>
      <c r="AT1054" s="94">
        <f>IF('Net zero activities &amp; levers'!$C$12="Off",Constants!$H67*'Activity data'!BM9*Constants!$H85*FracLEACHMM*MMLeachEF*NtoN2O*kgtoGg,Constants!$H67*'Net zero Activity data'!BM9*Constants!$H85*FracLEACHMM*MMLeachEF*NtoN2O*kgtoGg)</f>
        <v>3.7249463646164473E-2</v>
      </c>
      <c r="AU1054" s="94">
        <f>IF('Net zero activities &amp; levers'!$C$12="Off",Constants!$H67*'Activity data'!BN9*Constants!$H85*FracLEACHMM*MMLeachEF*NtoN2O*kgtoGg,Constants!$H67*'Net zero Activity data'!BN9*Constants!$H85*FracLEACHMM*MMLeachEF*NtoN2O*kgtoGg)</f>
        <v>3.6487734659954481E-2</v>
      </c>
      <c r="AV1054" s="94">
        <f>IF('Net zero activities &amp; levers'!$C$12="Off",Constants!$H67*'Activity data'!BO9*Constants!$H85*FracLEACHMM*MMLeachEF*NtoN2O*kgtoGg,Constants!$H67*'Net zero Activity data'!BO9*Constants!$H85*FracLEACHMM*MMLeachEF*NtoN2O*kgtoGg)</f>
        <v>3.5769534031064865E-2</v>
      </c>
      <c r="AW1054" s="94">
        <f>IF('Net zero activities &amp; levers'!$C$12="Off",Constants!$H67*'Activity data'!BP9*Constants!$H85*FracLEACHMM*MMLeachEF*NtoN2O*kgtoGg,Constants!$H67*'Net zero Activity data'!BP9*Constants!$H85*FracLEACHMM*MMLeachEF*NtoN2O*kgtoGg)</f>
        <v>3.5014377895130865E-2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4.9456520774651472E-2</v>
      </c>
      <c r="V1055" s="94">
        <f>IF('Net zero activities &amp; levers'!$C$12="Off",Constants!$H68*'Activity data'!AO10*Constants!$H86*FracLEACHMM*MMLeachEF*NtoN2O*kgtoGg,Constants!$H68*'Net zero Activity data'!AO10*Constants!$H86*FracLEACHMM*MMLeachEF*NtoN2O*kgtoGg)</f>
        <v>5.0064758263725105E-2</v>
      </c>
      <c r="W1055" s="94">
        <f>IF('Net zero activities &amp; levers'!$C$12="Off",Constants!$H68*'Activity data'!AP10*Constants!$H86*FracLEACHMM*MMLeachEF*NtoN2O*kgtoGg,Constants!$H68*'Net zero Activity data'!AP10*Constants!$H86*FracLEACHMM*MMLeachEF*NtoN2O*kgtoGg)</f>
        <v>5.0776537106188235E-2</v>
      </c>
      <c r="X1055" s="94">
        <f>IF('Net zero activities &amp; levers'!$C$12="Off",Constants!$H68*'Activity data'!AQ10*Constants!$H86*FracLEACHMM*MMLeachEF*NtoN2O*kgtoGg,Constants!$H68*'Net zero Activity data'!AQ10*Constants!$H86*FracLEACHMM*MMLeachEF*NtoN2O*kgtoGg)</f>
        <v>5.165391411386238E-2</v>
      </c>
      <c r="Y1055" s="94">
        <f>IF('Net zero activities &amp; levers'!$C$12="Off",Constants!$H68*'Activity data'!AR10*Constants!$H86*FracLEACHMM*MMLeachEF*NtoN2O*kgtoGg,Constants!$H68*'Net zero Activity data'!AR10*Constants!$H86*FracLEACHMM*MMLeachEF*NtoN2O*kgtoGg)</f>
        <v>5.2626973423404805E-2</v>
      </c>
      <c r="Z1055" s="94">
        <f>IF('Net zero activities &amp; levers'!$C$12="Off",Constants!$H68*'Activity data'!AS10*Constants!$H86*FracLEACHMM*MMLeachEF*NtoN2O*kgtoGg,Constants!$H68*'Net zero Activity data'!AS10*Constants!$H86*FracLEACHMM*MMLeachEF*NtoN2O*kgtoGg)</f>
        <v>5.3739130403834448E-2</v>
      </c>
      <c r="AA1055" s="94">
        <f>IF('Net zero activities &amp; levers'!$C$12="Off",Constants!$H68*'Activity data'!AT10*Constants!$H86*FracLEACHMM*MMLeachEF*NtoN2O*kgtoGg,Constants!$H68*'Net zero Activity data'!AT10*Constants!$H86*FracLEACHMM*MMLeachEF*NtoN2O*kgtoGg)</f>
        <v>5.4862851354762619E-2</v>
      </c>
      <c r="AB1055" s="94">
        <f>IF('Net zero activities &amp; levers'!$C$12="Off",Constants!$H68*'Activity data'!AU10*Constants!$H86*FracLEACHMM*MMLeachEF*NtoN2O*kgtoGg,Constants!$H68*'Net zero Activity data'!AU10*Constants!$H86*FracLEACHMM*MMLeachEF*NtoN2O*kgtoGg)</f>
        <v>5.6098374974611016E-2</v>
      </c>
      <c r="AC1055" s="94">
        <f>IF('Net zero activities &amp; levers'!$C$12="Off",Constants!$H68*'Activity data'!AV10*Constants!$H86*FracLEACHMM*MMLeachEF*NtoN2O*kgtoGg,Constants!$H68*'Net zero Activity data'!AV10*Constants!$H86*FracLEACHMM*MMLeachEF*NtoN2O*kgtoGg)</f>
        <v>5.7350261072175696E-2</v>
      </c>
      <c r="AD1055" s="94">
        <f>IF('Net zero activities &amp; levers'!$C$12="Off",Constants!$H68*'Activity data'!AW10*Constants!$H86*FracLEACHMM*MMLeachEF*NtoN2O*kgtoGg,Constants!$H68*'Net zero Activity data'!AW10*Constants!$H86*FracLEACHMM*MMLeachEF*NtoN2O*kgtoGg)</f>
        <v>5.9991428094380586E-2</v>
      </c>
      <c r="AE1055" s="94">
        <f>IF('Net zero activities &amp; levers'!$C$12="Off",Constants!$H68*'Activity data'!AX10*Constants!$H86*FracLEACHMM*MMLeachEF*NtoN2O*kgtoGg,Constants!$H68*'Net zero Activity data'!AX10*Constants!$H86*FracLEACHMM*MMLeachEF*NtoN2O*kgtoGg)</f>
        <v>6.263523157153203E-2</v>
      </c>
      <c r="AF1055" s="94">
        <f>IF('Net zero activities &amp; levers'!$C$12="Off",Constants!$H68*'Activity data'!AY10*Constants!$H86*FracLEACHMM*MMLeachEF*NtoN2O*kgtoGg,Constants!$H68*'Net zero Activity data'!AY10*Constants!$H86*FracLEACHMM*MMLeachEF*NtoN2O*kgtoGg)</f>
        <v>6.5451775691481029E-2</v>
      </c>
      <c r="AG1055" s="94">
        <f>IF('Net zero activities &amp; levers'!$C$12="Off",Constants!$H68*'Activity data'!AZ10*Constants!$H86*FracLEACHMM*MMLeachEF*NtoN2O*kgtoGg,Constants!$H68*'Net zero Activity data'!AZ10*Constants!$H86*FracLEACHMM*MMLeachEF*NtoN2O*kgtoGg)</f>
        <v>6.8657545148642238E-2</v>
      </c>
      <c r="AH1055" s="94">
        <f>IF('Net zero activities &amp; levers'!$C$12="Off",Constants!$H68*'Activity data'!BA10*Constants!$H86*FracLEACHMM*MMLeachEF*NtoN2O*kgtoGg,Constants!$H68*'Net zero Activity data'!BA10*Constants!$H86*FracLEACHMM*MMLeachEF*NtoN2O*kgtoGg)</f>
        <v>7.1803771140061742E-2</v>
      </c>
      <c r="AI1055" s="94">
        <f>IF('Net zero activities &amp; levers'!$C$12="Off",Constants!$H68*'Activity data'!BB10*Constants!$H86*FracLEACHMM*MMLeachEF*NtoN2O*kgtoGg,Constants!$H68*'Net zero Activity data'!BB10*Constants!$H86*FracLEACHMM*MMLeachEF*NtoN2O*kgtoGg)</f>
        <v>7.516921262876719E-2</v>
      </c>
      <c r="AJ1055" s="94">
        <f>IF('Net zero activities &amp; levers'!$C$12="Off",Constants!$H68*'Activity data'!BC10*Constants!$H86*FracLEACHMM*MMLeachEF*NtoN2O*kgtoGg,Constants!$H68*'Net zero Activity data'!BC10*Constants!$H86*FracLEACHMM*MMLeachEF*NtoN2O*kgtoGg)</f>
        <v>7.88204332166456E-2</v>
      </c>
      <c r="AK1055" s="94">
        <f>IF('Net zero activities &amp; levers'!$C$12="Off",Constants!$H68*'Activity data'!BD10*Constants!$H86*FracLEACHMM*MMLeachEF*NtoN2O*kgtoGg,Constants!$H68*'Net zero Activity data'!BD10*Constants!$H86*FracLEACHMM*MMLeachEF*NtoN2O*kgtoGg)</f>
        <v>8.2338926000358525E-2</v>
      </c>
      <c r="AL1055" s="94">
        <f>IF('Net zero activities &amp; levers'!$C$12="Off",Constants!$H68*'Activity data'!BE10*Constants!$H86*FracLEACHMM*MMLeachEF*NtoN2O*kgtoGg,Constants!$H68*'Net zero Activity data'!BE10*Constants!$H86*FracLEACHMM*MMLeachEF*NtoN2O*kgtoGg)</f>
        <v>8.593585436851793E-2</v>
      </c>
      <c r="AM1055" s="94">
        <f>IF('Net zero activities &amp; levers'!$C$12="Off",Constants!$H68*'Activity data'!BF10*Constants!$H86*FracLEACHMM*MMLeachEF*NtoN2O*kgtoGg,Constants!$H68*'Net zero Activity data'!BF10*Constants!$H86*FracLEACHMM*MMLeachEF*NtoN2O*kgtoGg)</f>
        <v>8.9613044432705291E-2</v>
      </c>
      <c r="AN1055" s="94">
        <f>IF('Net zero activities &amp; levers'!$C$12="Off",Constants!$H68*'Activity data'!BG10*Constants!$H86*FracLEACHMM*MMLeachEF*NtoN2O*kgtoGg,Constants!$H68*'Net zero Activity data'!BG10*Constants!$H86*FracLEACHMM*MMLeachEF*NtoN2O*kgtoGg)</f>
        <v>9.338695558893903E-2</v>
      </c>
      <c r="AO1055" s="94">
        <f>IF('Net zero activities &amp; levers'!$C$12="Off",Constants!$H68*'Activity data'!BH10*Constants!$H86*FracLEACHMM*MMLeachEF*NtoN2O*kgtoGg,Constants!$H68*'Net zero Activity data'!BH10*Constants!$H86*FracLEACHMM*MMLeachEF*NtoN2O*kgtoGg)</f>
        <v>9.7056889750867195E-2</v>
      </c>
      <c r="AP1055" s="94">
        <f>IF('Net zero activities &amp; levers'!$C$12="Off",Constants!$H68*'Activity data'!BI10*Constants!$H86*FracLEACHMM*MMLeachEF*NtoN2O*kgtoGg,Constants!$H68*'Net zero Activity data'!BI10*Constants!$H86*FracLEACHMM*MMLeachEF*NtoN2O*kgtoGg)</f>
        <v>0.10085112974942392</v>
      </c>
      <c r="AQ1055" s="94">
        <f>IF('Net zero activities &amp; levers'!$C$12="Off",Constants!$H68*'Activity data'!BJ10*Constants!$H86*FracLEACHMM*MMLeachEF*NtoN2O*kgtoGg,Constants!$H68*'Net zero Activity data'!BJ10*Constants!$H86*FracLEACHMM*MMLeachEF*NtoN2O*kgtoGg)</f>
        <v>0.10477439328911117</v>
      </c>
      <c r="AR1055" s="94">
        <f>IF('Net zero activities &amp; levers'!$C$12="Off",Constants!$H68*'Activity data'!BK10*Constants!$H86*FracLEACHMM*MMLeachEF*NtoN2O*kgtoGg,Constants!$H68*'Net zero Activity data'!BK10*Constants!$H86*FracLEACHMM*MMLeachEF*NtoN2O*kgtoGg)</f>
        <v>0.10884590609105239</v>
      </c>
      <c r="AS1055" s="94">
        <f>IF('Net zero activities &amp; levers'!$C$12="Off",Constants!$H68*'Activity data'!BL10*Constants!$H86*FracLEACHMM*MMLeachEF*NtoN2O*kgtoGg,Constants!$H68*'Net zero Activity data'!BL10*Constants!$H86*FracLEACHMM*MMLeachEF*NtoN2O*kgtoGg)</f>
        <v>0.11296893210109864</v>
      </c>
      <c r="AT1055" s="94">
        <f>IF('Net zero activities &amp; levers'!$C$12="Off",Constants!$H68*'Activity data'!BM10*Constants!$H86*FracLEACHMM*MMLeachEF*NtoN2O*kgtoGg,Constants!$H68*'Net zero Activity data'!BM10*Constants!$H86*FracLEACHMM*MMLeachEF*NtoN2O*kgtoGg)</f>
        <v>0.11433077379884474</v>
      </c>
      <c r="AU1055" s="94">
        <f>IF('Net zero activities &amp; levers'!$C$12="Off",Constants!$H68*'Activity data'!BN10*Constants!$H86*FracLEACHMM*MMLeachEF*NtoN2O*kgtoGg,Constants!$H68*'Net zero Activity data'!BN10*Constants!$H86*FracLEACHMM*MMLeachEF*NtoN2O*kgtoGg)</f>
        <v>0.1152594660040986</v>
      </c>
      <c r="AV1055" s="94">
        <f>IF('Net zero activities &amp; levers'!$C$12="Off",Constants!$H68*'Activity data'!BO10*Constants!$H86*FracLEACHMM*MMLeachEF*NtoN2O*kgtoGg,Constants!$H68*'Net zero Activity data'!BO10*Constants!$H86*FracLEACHMM*MMLeachEF*NtoN2O*kgtoGg)</f>
        <v>0.11630796140957657</v>
      </c>
      <c r="AW1055" s="94">
        <f>IF('Net zero activities &amp; levers'!$C$12="Off",Constants!$H68*'Activity data'!BP10*Constants!$H86*FracLEACHMM*MMLeachEF*NtoN2O*kgtoGg,Constants!$H68*'Net zero Activity data'!BP10*Constants!$H86*FracLEACHMM*MMLeachEF*NtoN2O*kgtoGg)</f>
        <v>0.11721813941454919</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4.4975827956602842E-3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4.5057737747951961E-3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4.5150037198575192E-3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4.5252523997449971E-3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4.5314483437561949E-3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4.5385030314836049E-3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4.5463088539251587E-3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4.5548827082538563E-3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4.5641424655191894E-3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4.5706608379142474E-3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4.5777507699925751E-3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4.5854731181472512E-3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4.5939107505032781E-3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4.6028172283511803E-3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4.6085131530984834E-3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4.614778884894589E-3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4.6213937830497419E-3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4.6284446065811705E-3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4.6359172216452705E-3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4.6403231235729444E-3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4.6450192725594553E-3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4.6500998001501679E-3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4.6555544595046029E-3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4.6613803315500588E-3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4.6639511817753955E-3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4.665553673665431E-3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4.6672387664962196E-3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4.669245533425897E-3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4.6714513022351779E-3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3.7411794251447964E-3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3.74799284559831E-3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3.7556704987136021E-3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3.7641955558547231E-3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3.7693494661454711E-3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3.7752176966541059E-3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3.7817107360580394E-3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3.7888426397641064E-3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3.796545091266795E-3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3.8019672039432662E-3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3.8078647514086963E-3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3.8142883552293883E-3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3.8213069467709958E-3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3.8287155333805033E-3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3.833453517635589E-3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3.8386654788031931E-3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3.8441678835396589E-3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3.8500328997327039E-3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3.8562487705682139E-3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3.8599136880116294E-3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3.8638200387702401E-3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3.8680461233482942E-3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3.8725834182187025E-3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3.8774294952383446E-3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3.8795679799322642E-3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3.8809009647733095E-3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3.8823026587308041E-3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3.8839719276446776E-3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3.8858067303066471E-3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5.6884084624296007E-4</v>
      </c>
      <c r="V1058" s="22">
        <f t="shared" si="369"/>
        <v>5.7065371743942066E-4</v>
      </c>
      <c r="W1058" s="22">
        <f t="shared" si="369"/>
        <v>5.726233800400762E-4</v>
      </c>
      <c r="X1058" s="22">
        <f t="shared" si="369"/>
        <v>5.7474775931372021E-4</v>
      </c>
      <c r="Y1058" s="22">
        <f t="shared" si="369"/>
        <v>5.7607065649996315E-4</v>
      </c>
      <c r="Z1058" s="22">
        <f t="shared" si="369"/>
        <v>5.7752517985343473E-4</v>
      </c>
      <c r="AA1058" s="22">
        <f t="shared" si="369"/>
        <v>5.7909220016040346E-4</v>
      </c>
      <c r="AB1058" s="22">
        <f t="shared" si="369"/>
        <v>5.8077594554982394E-4</v>
      </c>
      <c r="AC1058" s="22">
        <f t="shared" si="369"/>
        <v>5.8256192426338197E-4</v>
      </c>
      <c r="AD1058" s="22">
        <f t="shared" si="369"/>
        <v>5.8381071917188495E-4</v>
      </c>
      <c r="AE1058" s="22">
        <f t="shared" si="369"/>
        <v>5.8514460541407023E-4</v>
      </c>
      <c r="AF1058" s="22">
        <f t="shared" si="369"/>
        <v>5.8657557759599186E-4</v>
      </c>
      <c r="AG1058" s="22">
        <f t="shared" si="369"/>
        <v>5.8811953721823584E-4</v>
      </c>
      <c r="AH1058" s="22">
        <f t="shared" si="369"/>
        <v>5.897311564805718E-4</v>
      </c>
      <c r="AI1058" s="22">
        <f t="shared" si="369"/>
        <v>5.9073034928829949E-4</v>
      </c>
      <c r="AJ1058" s="22">
        <f t="shared" si="369"/>
        <v>5.918194068301047E-4</v>
      </c>
      <c r="AK1058" s="22">
        <f t="shared" si="369"/>
        <v>5.9295791292002199E-4</v>
      </c>
      <c r="AL1058" s="22">
        <f t="shared" si="369"/>
        <v>5.9416225091792985E-4</v>
      </c>
      <c r="AM1058" s="22">
        <f t="shared" si="369"/>
        <v>5.9543011493185135E-4</v>
      </c>
      <c r="AN1058" s="22">
        <f t="shared" si="369"/>
        <v>5.9612229646346937E-4</v>
      </c>
      <c r="AO1058" s="22">
        <f t="shared" si="369"/>
        <v>5.9685665015716974E-4</v>
      </c>
      <c r="AP1058" s="22">
        <f t="shared" si="369"/>
        <v>5.9765063980784887E-4</v>
      </c>
      <c r="AQ1058" s="22">
        <f t="shared" si="369"/>
        <v>5.9850254719177041E-4</v>
      </c>
      <c r="AR1058" s="22">
        <f t="shared" si="369"/>
        <v>5.9941197572540954E-4</v>
      </c>
      <c r="AS1058" s="22">
        <f t="shared" si="369"/>
        <v>5.9971994237368524E-4</v>
      </c>
      <c r="AT1058" s="22">
        <f t="shared" si="369"/>
        <v>5.9984471312396026E-4</v>
      </c>
      <c r="AU1058" s="22">
        <f t="shared" si="369"/>
        <v>5.9997789820141669E-4</v>
      </c>
      <c r="AV1058" s="22">
        <f t="shared" si="369"/>
        <v>6.001629931926168E-4</v>
      </c>
      <c r="AW1058" s="22">
        <f t="shared" si="369"/>
        <v>6.0037787263140412E-4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7.015097761250387E-3</v>
      </c>
      <c r="V1059" s="22">
        <f t="shared" si="370"/>
        <v>7.0374545746819872E-3</v>
      </c>
      <c r="W1059" s="22">
        <f t="shared" si="370"/>
        <v>7.0617449817291199E-3</v>
      </c>
      <c r="X1059" s="22">
        <f t="shared" si="370"/>
        <v>7.0879433962505378E-3</v>
      </c>
      <c r="Y1059" s="22">
        <f t="shared" si="370"/>
        <v>7.1042577188785141E-3</v>
      </c>
      <c r="Z1059" s="22">
        <f t="shared" si="370"/>
        <v>7.1221952906756463E-3</v>
      </c>
      <c r="AA1059" s="22">
        <f t="shared" si="370"/>
        <v>7.1415202050517058E-3</v>
      </c>
      <c r="AB1059" s="22">
        <f t="shared" si="370"/>
        <v>7.1622846044260653E-3</v>
      </c>
      <c r="AC1059" s="22">
        <f t="shared" si="370"/>
        <v>7.1843097725515122E-3</v>
      </c>
      <c r="AD1059" s="22">
        <f t="shared" si="370"/>
        <v>7.1997102460315031E-3</v>
      </c>
      <c r="AE1059" s="22">
        <f t="shared" si="370"/>
        <v>7.216160088642347E-3</v>
      </c>
      <c r="AF1059" s="22">
        <f t="shared" si="370"/>
        <v>7.233807221080378E-3</v>
      </c>
      <c r="AG1059" s="22">
        <f t="shared" si="370"/>
        <v>7.2528477449123087E-3</v>
      </c>
      <c r="AH1059" s="22">
        <f t="shared" si="370"/>
        <v>7.2727226655581638E-3</v>
      </c>
      <c r="AI1059" s="22">
        <f t="shared" si="370"/>
        <v>7.2850449790397703E-3</v>
      </c>
      <c r="AJ1059" s="22">
        <f t="shared" si="370"/>
        <v>7.2984755285051437E-3</v>
      </c>
      <c r="AK1059" s="22">
        <f t="shared" si="370"/>
        <v>7.3125158907177013E-3</v>
      </c>
      <c r="AL1059" s="22">
        <f t="shared" si="370"/>
        <v>7.3273681096620892E-3</v>
      </c>
      <c r="AM1059" s="22">
        <f t="shared" si="370"/>
        <v>7.3430037484604888E-3</v>
      </c>
      <c r="AN1059" s="22">
        <f t="shared" si="370"/>
        <v>7.3515399166082258E-3</v>
      </c>
      <c r="AO1059" s="22">
        <f t="shared" si="370"/>
        <v>7.360596163160614E-3</v>
      </c>
      <c r="AP1059" s="22">
        <f t="shared" si="370"/>
        <v>7.3703878563164803E-3</v>
      </c>
      <c r="AQ1059" s="22">
        <f t="shared" si="370"/>
        <v>7.3808938064802432E-3</v>
      </c>
      <c r="AR1059" s="22">
        <f t="shared" si="370"/>
        <v>7.3921091228775875E-3</v>
      </c>
      <c r="AS1059" s="22">
        <f t="shared" si="370"/>
        <v>7.3959070501170426E-3</v>
      </c>
      <c r="AT1059" s="22">
        <f t="shared" si="370"/>
        <v>7.3974457564471244E-3</v>
      </c>
      <c r="AU1059" s="22">
        <f t="shared" si="370"/>
        <v>7.3990882305149872E-3</v>
      </c>
      <c r="AV1059" s="22">
        <f t="shared" si="370"/>
        <v>7.4013708715506363E-3</v>
      </c>
      <c r="AW1059" s="22">
        <f t="shared" si="370"/>
        <v>7.4040208223759528E-3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2.2487183455572303E-2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2.2154581560469094E-2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2.1877989211325395E-2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2.1680208684795945E-2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2.1533608297230368E-2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2.1445020207221603E-2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2.135858606968493E-2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2.1313579138679092E-2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2.1270054142298808E-2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2.1693141373135032E-2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2.2086950403441073E-2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2.2513822978718467E-2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2.30463066489437E-2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2.3522613237666998E-2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2.4043785845838061E-2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2.4622504856181275E-2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2.5120724348681678E-2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2.5608542562140579E-2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2.6086239225509292E-2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2.6597168306843191E-2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2.7044621925631961E-2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2.749647551100599E-2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2.795283491755331E-2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2.8417681637383851E-2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2.8867971555461541E-2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2.8570411780633499E-2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2.8163279661196652E-2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2.7790899925819724E-2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2.7388467979180542E-2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3.3608203334298862E-3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3.3111113418966133E-3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3.2697732528953896E-3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3.2402139789903285E-3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3.2183038289534198E-3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3.2050639025398074E-3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3.1921458949329576E-3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3.1854193874017432E-3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3.1789143622999406E-3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3.2421468329656509E-3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3.3010035323453551E-3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3.3648017413834153E-3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3.4443840487741123E-3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3.5155704146207097E-3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3.5934622280720707E-3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3.6799546347866144E-3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3.7544159920399399E-3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3.8273228269065296E-3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3.8987169462560275E-3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3.9750778141646364E-3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4.041951961532321E-3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4.1094837055792588E-3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4.1776888667950426E-3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4.2471624987872932E-3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4.314460545054577E-3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4.2699887710047632E-3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4.2091408703284032E-3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4.1534868846309671E-3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4.0933414479310424E-3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1.8765519536207264E-2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1.8950175081812459E-2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1.9156592260013292E-2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1.9397353354274095E-2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1.964498919308031E-2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1.9920858247136988E-2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2.0198786898834472E-2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2.0499127446273722E-2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2.0802388548945443E-2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2.1343505542830189E-2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2.1880842477738319E-2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2.2448390082741566E-2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2.3088641480204987E-2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2.3711928463237986E-2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2.4362968526107486E-2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2.5064330183247101E-2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2.5733915334529237E-2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2.6413051364701116E-2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2.7101957060703182E-2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2.7816149386489145E-2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2.8505925751428362E-2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2.9215006371845431E-2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2.9944078405134435E-2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3.0696559698065753E-2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3.1443952385714374E-2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3.1668649871275122E-2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3.1811351940073555E-2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3.197590088435831E-2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3.2114180567799293E-2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7.1795397784249954E-2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7.1497965110719763E-2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7.1433928351251272E-2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7.1730288337523485E-2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7.2328448491703654E-2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7.3209784859988289E-2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7.4094837166696625E-2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7.5193322247810945E-2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7.6300389664915702E-2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7.9998128486955866E-2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8.3602731902942998E-2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8.7457757473696829E-2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9.1982008353011915E-2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9.627524478979084E-2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0.10096156759326097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0.1060792613924736</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0.1108239332627213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0.11560194091270434</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0.12041539454236301</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0.12557702538548429</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0.13044863835431036</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0.13544772026725932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0.14057905801995602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0.14587278061608985</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0.15122743849971407</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0.15171257379863487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0.15144488773155254</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0.15138251879389084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0.15108571609752861</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73.876723208251562</v>
      </c>
      <c r="V1067" s="93">
        <f>IF('Net zero activities &amp; levers'!$C$14="Off",('Activity data'!AO5*EF!$H4)*kgtoGg,IF('Net zero activities &amp; levers'!$C$14="On",('Net zero Activity data'!AO5*EF!$H4)*kgtoGg,"ERROR"))</f>
        <v>74.040669065751914</v>
      </c>
      <c r="W1067" s="93">
        <f>IF('Net zero activities &amp; levers'!$C$14="Off",('Activity data'!AP5*EF!$H4)*kgtoGg,IF('Net zero activities &amp; levers'!$C$14="On",('Net zero Activity data'!AP5*EF!$H4)*kgtoGg,"ERROR"))</f>
        <v>74.266043909893696</v>
      </c>
      <c r="X1067" s="93">
        <f>IF('Net zero activities &amp; levers'!$C$14="Off",('Activity data'!AQ5*EF!$H4)*kgtoGg,IF('Net zero activities &amp; levers'!$C$14="On",('Net zero Activity data'!AQ5*EF!$H4)*kgtoGg,"ERROR"))</f>
        <v>74.580343856660463</v>
      </c>
      <c r="Y1067" s="93">
        <f>IF('Net zero activities &amp; levers'!$C$14="Off",('Activity data'!AR5*EF!$H4)*kgtoGg,IF('Net zero activities &amp; levers'!$C$14="On",('Net zero Activity data'!AR5*EF!$H4)*kgtoGg,"ERROR"))</f>
        <v>74.897916455465491</v>
      </c>
      <c r="Z1067" s="93">
        <f>IF('Net zero activities &amp; levers'!$C$14="Off",('Activity data'!AS5*EF!$H4)*kgtoGg,IF('Net zero activities &amp; levers'!$C$14="On",('Net zero Activity data'!AS5*EF!$H4)*kgtoGg,"ERROR"))</f>
        <v>75.287222414894075</v>
      </c>
      <c r="AA1067" s="93">
        <f>IF('Net zero activities &amp; levers'!$C$14="Off",('Activity data'!AT5*EF!$H4)*kgtoGg,IF('Net zero activities &amp; levers'!$C$14="On",('Net zero Activity data'!AT5*EF!$H4)*kgtoGg,"ERROR"))</f>
        <v>75.68724050416894</v>
      </c>
      <c r="AB1067" s="93">
        <f>IF('Net zero activities &amp; levers'!$C$14="Off",('Activity data'!AU5*EF!$H4)*kgtoGg,IF('Net zero activities &amp; levers'!$C$14="On",('Net zero Activity data'!AU5*EF!$H4)*kgtoGg,"ERROR"))</f>
        <v>76.143610993817958</v>
      </c>
      <c r="AC1067" s="93">
        <f>IF('Net zero activities &amp; levers'!$C$14="Off",('Activity data'!AV5*EF!$H4)*kgtoGg,IF('Net zero activities &amp; levers'!$C$14="On",('Net zero Activity data'!AV5*EF!$H4)*kgtoGg,"ERROR"))</f>
        <v>76.611291552158349</v>
      </c>
      <c r="AD1067" s="93">
        <f>IF('Net zero activities &amp; levers'!$C$14="Off",('Activity data'!AW5*EF!$H4)*kgtoGg,IF('Net zero activities &amp; levers'!$C$14="On",('Net zero Activity data'!AW5*EF!$H4)*kgtoGg,"ERROR"))</f>
        <v>77.601002768770869</v>
      </c>
      <c r="AE1067" s="93">
        <f>IF('Net zero activities &amp; levers'!$C$14="Off",('Activity data'!AX5*EF!$H4)*kgtoGg,IF('Net zero activities &amp; levers'!$C$14="On",('Net zero Activity data'!AX5*EF!$H4)*kgtoGg,"ERROR"))</f>
        <v>78.581594095116046</v>
      </c>
      <c r="AF1067" s="93">
        <f>IF('Net zero activities &amp; levers'!$C$14="Off",('Activity data'!AY5*EF!$H4)*kgtoGg,IF('Net zero activities &amp; levers'!$C$14="On",('Net zero Activity data'!AY5*EF!$H4)*kgtoGg,"ERROR"))</f>
        <v>79.62881692081271</v>
      </c>
      <c r="AG1067" s="93">
        <f>IF('Net zero activities &amp; levers'!$C$14="Off",('Activity data'!AZ5*EF!$H4)*kgtoGg,IF('Net zero activities &amp; levers'!$C$14="On",('Net zero Activity data'!AZ5*EF!$H4)*kgtoGg,"ERROR"))</f>
        <v>80.836060201423422</v>
      </c>
      <c r="AH1067" s="93">
        <f>IF('Net zero activities &amp; levers'!$C$14="Off",('Activity data'!BA5*EF!$H4)*kgtoGg,IF('Net zero activities &amp; levers'!$C$14="On",('Net zero Activity data'!BA5*EF!$H4)*kgtoGg,"ERROR"))</f>
        <v>82.003222605586558</v>
      </c>
      <c r="AI1067" s="93">
        <f>IF('Net zero activities &amp; levers'!$C$14="Off",('Activity data'!BB5*EF!$H4)*kgtoGg,IF('Net zero activities &amp; levers'!$C$14="On",('Net zero Activity data'!BB5*EF!$H4)*kgtoGg,"ERROR"))</f>
        <v>83.213450218718108</v>
      </c>
      <c r="AJ1067" s="93">
        <f>IF('Net zero activities &amp; levers'!$C$14="Off",('Activity data'!BC5*EF!$H4)*kgtoGg,IF('Net zero activities &amp; levers'!$C$14="On",('Net zero Activity data'!BC5*EF!$H4)*kgtoGg,"ERROR"))</f>
        <v>84.531165793549221</v>
      </c>
      <c r="AK1067" s="93">
        <f>IF('Net zero activities &amp; levers'!$C$14="Off",('Activity data'!BD5*EF!$H4)*kgtoGg,IF('Net zero activities &amp; levers'!$C$14="On",('Net zero Activity data'!BD5*EF!$H4)*kgtoGg,"ERROR"))</f>
        <v>85.775810334990297</v>
      </c>
      <c r="AL1067" s="93">
        <f>IF('Net zero activities &amp; levers'!$C$14="Off",('Activity data'!BE5*EF!$H4)*kgtoGg,IF('Net zero activities &amp; levers'!$C$14="On",('Net zero Activity data'!BE5*EF!$H4)*kgtoGg,"ERROR"))</f>
        <v>87.038161480101522</v>
      </c>
      <c r="AM1067" s="93">
        <f>IF('Net zero activities &amp; levers'!$C$14="Off",('Activity data'!BF5*EF!$H4)*kgtoGg,IF('Net zero activities &amp; levers'!$C$14="On",('Net zero Activity data'!BF5*EF!$H4)*kgtoGg,"ERROR"))</f>
        <v>88.318513477619945</v>
      </c>
      <c r="AN1067" s="93">
        <f>IF('Net zero activities &amp; levers'!$C$14="Off",('Activity data'!BG5*EF!$H4)*kgtoGg,IF('Net zero activities &amp; levers'!$C$14="On",('Net zero Activity data'!BG5*EF!$H4)*kgtoGg,"ERROR"))</f>
        <v>89.635553402409016</v>
      </c>
      <c r="AO1067" s="93">
        <f>IF('Net zero activities &amp; levers'!$C$14="Off",('Activity data'!BH5*EF!$H4)*kgtoGg,IF('Net zero activities &amp; levers'!$C$14="On",('Net zero Activity data'!BH5*EF!$H4)*kgtoGg,"ERROR"))</f>
        <v>90.896293139622713</v>
      </c>
      <c r="AP1067" s="93">
        <f>IF('Net zero activities &amp; levers'!$C$14="Off",('Activity data'!BI5*EF!$H4)*kgtoGg,IF('Net zero activities &amp; levers'!$C$14="On",('Net zero Activity data'!BI5*EF!$H4)*kgtoGg,"ERROR"))</f>
        <v>92.195178506334088</v>
      </c>
      <c r="AQ1067" s="93">
        <f>IF('Net zero activities &amp; levers'!$C$14="Off",('Activity data'!BJ5*EF!$H4)*kgtoGg,IF('Net zero activities &amp; levers'!$C$14="On",('Net zero Activity data'!BJ5*EF!$H4)*kgtoGg,"ERROR"))</f>
        <v>93.533316884290031</v>
      </c>
      <c r="AR1067" s="93">
        <f>IF('Net zero activities &amp; levers'!$C$14="Off",('Activity data'!BK5*EF!$H4)*kgtoGg,IF('Net zero activities &amp; levers'!$C$14="On",('Net zero Activity data'!BK5*EF!$H4)*kgtoGg,"ERROR"))</f>
        <v>94.917636817884059</v>
      </c>
      <c r="AS1067" s="93">
        <f>IF('Net zero activities &amp; levers'!$C$14="Off",('Activity data'!BL5*EF!$H4)*kgtoGg,IF('Net zero activities &amp; levers'!$C$14="On",('Net zero Activity data'!BL5*EF!$H4)*kgtoGg,"ERROR"))</f>
        <v>96.2723090413092</v>
      </c>
      <c r="AT1067" s="93">
        <f>IF('Net zero activities &amp; levers'!$C$14="Off",('Activity data'!BM5*EF!$H4)*kgtoGg,IF('Net zero activities &amp; levers'!$C$14="On",('Net zero Activity data'!BM5*EF!$H4)*kgtoGg,"ERROR"))</f>
        <v>96.515384473534752</v>
      </c>
      <c r="AU1067" s="93">
        <f>IF('Net zero activities &amp; levers'!$C$14="Off",('Activity data'!BN5*EF!$H4)*kgtoGg,IF('Net zero activities &amp; levers'!$C$14="On",('Net zero Activity data'!BN5*EF!$H4)*kgtoGg,"ERROR"))</f>
        <v>96.588205383617634</v>
      </c>
      <c r="AV1067" s="93">
        <f>IF('Net zero activities &amp; levers'!$C$14="Off",('Activity data'!BO5*EF!$H4)*kgtoGg,IF('Net zero activities &amp; levers'!$C$14="On",('Net zero Activity data'!BO5*EF!$H4)*kgtoGg,"ERROR"))</f>
        <v>96.710925003838085</v>
      </c>
      <c r="AW1067" s="93">
        <f>IF('Net zero activities &amp; levers'!$C$14="Off",('Activity data'!BP5*EF!$H4)*kgtoGg,IF('Net zero activities &amp; levers'!$C$14="On",('Net zero Activity data'!BP5*EF!$H4)*kgtoGg,"ERROR"))</f>
        <v>96.7819344171361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59.087826225972741</v>
      </c>
      <c r="V1068" s="93">
        <f>IF('Net zero activities &amp; levers'!$C$14="Off",('Activity data'!AO6*EF!$H5)*kgtoGg,IF('Net zero activities &amp; levers'!$C$14="On",('Net zero Activity data'!AO6*EF!$H5)*kgtoGg,"ERROR"))</f>
        <v>59.218952836869384</v>
      </c>
      <c r="W1068" s="93">
        <f>IF('Net zero activities &amp; levers'!$C$14="Off",('Activity data'!AP6*EF!$H5)*kgtoGg,IF('Net zero activities &amp; levers'!$C$14="On",('Net zero Activity data'!AP6*EF!$H5)*kgtoGg,"ERROR"))</f>
        <v>59.399211368217848</v>
      </c>
      <c r="X1068" s="93">
        <f>IF('Net zero activities &amp; levers'!$C$14="Off",('Activity data'!AQ6*EF!$H5)*kgtoGg,IF('Net zero activities &amp; levers'!$C$14="On",('Net zero Activity data'!AQ6*EF!$H5)*kgtoGg,"ERROR"))</f>
        <v>59.650593668770576</v>
      </c>
      <c r="Y1068" s="93">
        <f>IF('Net zero activities &amp; levers'!$C$14="Off",('Activity data'!AR6*EF!$H5)*kgtoGg,IF('Net zero activities &amp; levers'!$C$14="On",('Net zero Activity data'!AR6*EF!$H5)*kgtoGg,"ERROR"))</f>
        <v>59.904593490601144</v>
      </c>
      <c r="Z1068" s="93">
        <f>IF('Net zero activities &amp; levers'!$C$14="Off",('Activity data'!AS6*EF!$H5)*kgtoGg,IF('Net zero activities &amp; levers'!$C$14="On",('Net zero Activity data'!AS6*EF!$H5)*kgtoGg,"ERROR"))</f>
        <v>60.215966841779803</v>
      </c>
      <c r="AA1068" s="93">
        <f>IF('Net zero activities &amp; levers'!$C$14="Off",('Activity data'!AT6*EF!$H5)*kgtoGg,IF('Net zero activities &amp; levers'!$C$14="On",('Net zero Activity data'!AT6*EF!$H5)*kgtoGg,"ERROR"))</f>
        <v>60.535907931745179</v>
      </c>
      <c r="AB1068" s="93">
        <f>IF('Net zero activities &amp; levers'!$C$14="Off",('Activity data'!AU6*EF!$H5)*kgtoGg,IF('Net zero activities &amp; levers'!$C$14="On",('Net zero Activity data'!AU6*EF!$H5)*kgtoGg,"ERROR"))</f>
        <v>60.90092060442462</v>
      </c>
      <c r="AC1068" s="93">
        <f>IF('Net zero activities &amp; levers'!$C$14="Off",('Activity data'!AV6*EF!$H5)*kgtoGg,IF('Net zero activities &amp; levers'!$C$14="On",('Net zero Activity data'!AV6*EF!$H5)*kgtoGg,"ERROR"))</f>
        <v>61.274979257277771</v>
      </c>
      <c r="AD1068" s="93">
        <f>IF('Net zero activities &amp; levers'!$C$14="Off",('Activity data'!AW6*EF!$H5)*kgtoGg,IF('Net zero activities &amp; levers'!$C$14="On",('Net zero Activity data'!AW6*EF!$H5)*kgtoGg,"ERROR"))</f>
        <v>62.066566672656862</v>
      </c>
      <c r="AE1068" s="93">
        <f>IF('Net zero activities &amp; levers'!$C$14="Off",('Activity data'!AX6*EF!$H5)*kgtoGg,IF('Net zero activities &amp; levers'!$C$14="On",('Net zero Activity data'!AX6*EF!$H5)*kgtoGg,"ERROR"))</f>
        <v>62.850859848823454</v>
      </c>
      <c r="AF1068" s="93">
        <f>IF('Net zero activities &amp; levers'!$C$14="Off",('Activity data'!AY6*EF!$H5)*kgtoGg,IF('Net zero activities &amp; levers'!$C$14="On",('Net zero Activity data'!AY6*EF!$H5)*kgtoGg,"ERROR"))</f>
        <v>63.688446001233153</v>
      </c>
      <c r="AG1068" s="93">
        <f>IF('Net zero activities &amp; levers'!$C$14="Off",('Activity data'!AZ6*EF!$H5)*kgtoGg,IF('Net zero activities &amp; levers'!$C$14="On",('Net zero Activity data'!AZ6*EF!$H5)*kgtoGg,"ERROR"))</f>
        <v>64.654019162567309</v>
      </c>
      <c r="AH1068" s="93">
        <f>IF('Net zero activities &amp; levers'!$C$14="Off",('Activity data'!BA6*EF!$H5)*kgtoGg,IF('Net zero activities &amp; levers'!$C$14="On",('Net zero Activity data'!BA6*EF!$H5)*kgtoGg,"ERROR"))</f>
        <v>65.58753497539341</v>
      </c>
      <c r="AI1068" s="93">
        <f>IF('Net zero activities &amp; levers'!$C$14="Off",('Activity data'!BB6*EF!$H5)*kgtoGg,IF('Net zero activities &amp; levers'!$C$14="On",('Net zero Activity data'!BB6*EF!$H5)*kgtoGg,"ERROR"))</f>
        <v>66.555495055282321</v>
      </c>
      <c r="AJ1068" s="93">
        <f>IF('Net zero activities &amp; levers'!$C$14="Off",('Activity data'!BC6*EF!$H5)*kgtoGg,IF('Net zero activities &amp; levers'!$C$14="On",('Net zero Activity data'!BC6*EF!$H5)*kgtoGg,"ERROR"))</f>
        <v>67.609425786365179</v>
      </c>
      <c r="AK1068" s="93">
        <f>IF('Net zero activities &amp; levers'!$C$14="Off",('Activity data'!BD6*EF!$H5)*kgtoGg,IF('Net zero activities &amp; levers'!$C$14="On",('Net zero Activity data'!BD6*EF!$H5)*kgtoGg,"ERROR"))</f>
        <v>68.604913095276601</v>
      </c>
      <c r="AL1068" s="93">
        <f>IF('Net zero activities &amp; levers'!$C$14="Off",('Activity data'!BE6*EF!$H5)*kgtoGg,IF('Net zero activities &amp; levers'!$C$14="On",('Net zero Activity data'!BE6*EF!$H5)*kgtoGg,"ERROR"))</f>
        <v>69.614562438930207</v>
      </c>
      <c r="AM1068" s="93">
        <f>IF('Net zero activities &amp; levers'!$C$14="Off",('Activity data'!BF6*EF!$H5)*kgtoGg,IF('Net zero activities &amp; levers'!$C$14="On",('Net zero Activity data'!BF6*EF!$H5)*kgtoGg,"ERROR"))</f>
        <v>70.638609162337076</v>
      </c>
      <c r="AN1068" s="93">
        <f>IF('Net zero activities &amp; levers'!$C$14="Off",('Activity data'!BG6*EF!$H5)*kgtoGg,IF('Net zero activities &amp; levers'!$C$14="On",('Net zero Activity data'!BG6*EF!$H5)*kgtoGg,"ERROR"))</f>
        <v>71.691999497331139</v>
      </c>
      <c r="AO1068" s="93">
        <f>IF('Net zero activities &amp; levers'!$C$14="Off",('Activity data'!BH6*EF!$H5)*kgtoGg,IF('Net zero activities &amp; levers'!$C$14="On",('Net zero Activity data'!BH6*EF!$H5)*kgtoGg,"ERROR"))</f>
        <v>72.700360010271993</v>
      </c>
      <c r="AP1068" s="93">
        <f>IF('Net zero activities &amp; levers'!$C$14="Off",('Activity data'!BI6*EF!$H5)*kgtoGg,IF('Net zero activities &amp; levers'!$C$14="On",('Net zero Activity data'!BI6*EF!$H5)*kgtoGg,"ERROR"))</f>
        <v>73.739230029173001</v>
      </c>
      <c r="AQ1068" s="93">
        <f>IF('Net zero activities &amp; levers'!$C$14="Off",('Activity data'!BJ6*EF!$H5)*kgtoGg,IF('Net zero activities &amp; levers'!$C$14="On",('Net zero Activity data'!BJ6*EF!$H5)*kgtoGg,"ERROR"))</f>
        <v>74.809495256287647</v>
      </c>
      <c r="AR1068" s="93">
        <f>IF('Net zero activities &amp; levers'!$C$14="Off",('Activity data'!BK6*EF!$H5)*kgtoGg,IF('Net zero activities &amp; levers'!$C$14="On",('Net zero Activity data'!BK6*EF!$H5)*kgtoGg,"ERROR"))</f>
        <v>75.916697256121566</v>
      </c>
      <c r="AS1068" s="93">
        <f>IF('Net zero activities &amp; levers'!$C$14="Off",('Activity data'!BL6*EF!$H5)*kgtoGg,IF('Net zero activities &amp; levers'!$C$14="On",('Net zero Activity data'!BL6*EF!$H5)*kgtoGg,"ERROR"))</f>
        <v>77.000186526554671</v>
      </c>
      <c r="AT1068" s="93">
        <f>IF('Net zero activities &amp; levers'!$C$14="Off",('Activity data'!BM6*EF!$H5)*kgtoGg,IF('Net zero activities &amp; levers'!$C$14="On",('Net zero Activity data'!BM6*EF!$H5)*kgtoGg,"ERROR"))</f>
        <v>77.194602281279742</v>
      </c>
      <c r="AU1068" s="93">
        <f>IF('Net zero activities &amp; levers'!$C$14="Off",('Activity data'!BN6*EF!$H5)*kgtoGg,IF('Net zero activities &amp; levers'!$C$14="On",('Net zero Activity data'!BN6*EF!$H5)*kgtoGg,"ERROR"))</f>
        <v>77.252845650689409</v>
      </c>
      <c r="AV1068" s="93">
        <f>IF('Net zero activities &amp; levers'!$C$14="Off",('Activity data'!BO6*EF!$H5)*kgtoGg,IF('Net zero activities &amp; levers'!$C$14="On",('Net zero Activity data'!BO6*EF!$H5)*kgtoGg,"ERROR"))</f>
        <v>77.350998834523267</v>
      </c>
      <c r="AW1068" s="93">
        <f>IF('Net zero activities &amp; levers'!$C$14="Off",('Activity data'!BP6*EF!$H5)*kgtoGg,IF('Net zero activities &amp; levers'!$C$14="On",('Net zero Activity data'!BP6*EF!$H5)*kgtoGg,"ERROR"))</f>
        <v>77.407793338815736</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26.715883242519524</v>
      </c>
      <c r="V1069" s="93">
        <f>IF('Net zero activities &amp; levers'!$C$14="Off",('Activity data'!AO7*EF!$H6)*kgtoGg,IF('Net zero activities &amp; levers'!$C$14="On",('Net zero Activity data'!AO7*EF!$H6)*kgtoGg,"ERROR"))</f>
        <v>26.77517063639495</v>
      </c>
      <c r="W1069" s="93">
        <f>IF('Net zero activities &amp; levers'!$C$14="Off",('Activity data'!AP7*EF!$H6)*kgtoGg,IF('Net zero activities &amp; levers'!$C$14="On",('Net zero Activity data'!AP7*EF!$H6)*kgtoGg,"ERROR"))</f>
        <v>26.856672464852075</v>
      </c>
      <c r="X1069" s="93">
        <f>IF('Net zero activities &amp; levers'!$C$14="Off",('Activity data'!AQ7*EF!$H6)*kgtoGg,IF('Net zero activities &amp; levers'!$C$14="On",('Net zero Activity data'!AQ7*EF!$H6)*kgtoGg,"ERROR"))</f>
        <v>26.970332090188752</v>
      </c>
      <c r="Y1069" s="93">
        <f>IF('Net zero activities &amp; levers'!$C$14="Off",('Activity data'!AR7*EF!$H6)*kgtoGg,IF('Net zero activities &amp; levers'!$C$14="On",('Net zero Activity data'!AR7*EF!$H6)*kgtoGg,"ERROR"))</f>
        <v>27.085175197763814</v>
      </c>
      <c r="Z1069" s="93">
        <f>IF('Net zero activities &amp; levers'!$C$14="Off",('Activity data'!AS7*EF!$H6)*kgtoGg,IF('Net zero activities &amp; levers'!$C$14="On",('Net zero Activity data'!AS7*EF!$H6)*kgtoGg,"ERROR"))</f>
        <v>27.225959088900844</v>
      </c>
      <c r="AA1069" s="93">
        <f>IF('Net zero activities &amp; levers'!$C$14="Off",('Activity data'!AT7*EF!$H6)*kgtoGg,IF('Net zero activities &amp; levers'!$C$14="On",('Net zero Activity data'!AT7*EF!$H6)*kgtoGg,"ERROR"))</f>
        <v>27.370616784909338</v>
      </c>
      <c r="AB1069" s="93">
        <f>IF('Net zero activities &amp; levers'!$C$14="Off",('Activity data'!AU7*EF!$H6)*kgtoGg,IF('Net zero activities &amp; levers'!$C$14="On",('Net zero Activity data'!AU7*EF!$H6)*kgtoGg,"ERROR"))</f>
        <v>27.535653080339301</v>
      </c>
      <c r="AC1069" s="93">
        <f>IF('Net zero activities &amp; levers'!$C$14="Off",('Activity data'!AV7*EF!$H6)*kgtoGg,IF('Net zero activities &amp; levers'!$C$14="On",('Net zero Activity data'!AV7*EF!$H6)*kgtoGg,"ERROR"))</f>
        <v>27.704779412001269</v>
      </c>
      <c r="AD1069" s="93">
        <f>IF('Net zero activities &amp; levers'!$C$14="Off",('Activity data'!AW7*EF!$H6)*kgtoGg,IF('Net zero activities &amp; levers'!$C$14="On",('Net zero Activity data'!AW7*EF!$H6)*kgtoGg,"ERROR"))</f>
        <v>28.062686587070438</v>
      </c>
      <c r="AE1069" s="93">
        <f>IF('Net zero activities &amp; levers'!$C$14="Off",('Activity data'!AX7*EF!$H6)*kgtoGg,IF('Net zero activities &amp; levers'!$C$14="On",('Net zero Activity data'!AX7*EF!$H6)*kgtoGg,"ERROR"))</f>
        <v>28.417295755501161</v>
      </c>
      <c r="AF1069" s="93">
        <f>IF('Net zero activities &amp; levers'!$C$14="Off",('Activity data'!AY7*EF!$H6)*kgtoGg,IF('Net zero activities &amp; levers'!$C$14="On",('Net zero Activity data'!AY7*EF!$H6)*kgtoGg,"ERROR"))</f>
        <v>28.796000732187089</v>
      </c>
      <c r="AG1069" s="93">
        <f>IF('Net zero activities &amp; levers'!$C$14="Off",('Activity data'!AZ7*EF!$H6)*kgtoGg,IF('Net zero activities &amp; levers'!$C$14="On",('Net zero Activity data'!AZ7*EF!$H6)*kgtoGg,"ERROR"))</f>
        <v>29.232573567709242</v>
      </c>
      <c r="AH1069" s="93">
        <f>IF('Net zero activities &amp; levers'!$C$14="Off",('Activity data'!BA7*EF!$H6)*kgtoGg,IF('Net zero activities &amp; levers'!$C$14="On",('Net zero Activity data'!BA7*EF!$H6)*kgtoGg,"ERROR"))</f>
        <v>29.654652040610408</v>
      </c>
      <c r="AI1069" s="93">
        <f>IF('Net zero activities &amp; levers'!$C$14="Off",('Activity data'!BB7*EF!$H6)*kgtoGg,IF('Net zero activities &amp; levers'!$C$14="On",('Net zero Activity data'!BB7*EF!$H6)*kgtoGg,"ERROR"))</f>
        <v>30.092304093993366</v>
      </c>
      <c r="AJ1069" s="93">
        <f>IF('Net zero activities &amp; levers'!$C$14="Off",('Activity data'!BC7*EF!$H6)*kgtoGg,IF('Net zero activities &amp; levers'!$C$14="On",('Net zero Activity data'!BC7*EF!$H6)*kgtoGg,"ERROR"))</f>
        <v>30.568826791742165</v>
      </c>
      <c r="AK1069" s="93">
        <f>IF('Net zero activities &amp; levers'!$C$14="Off",('Activity data'!BD7*EF!$H6)*kgtoGg,IF('Net zero activities &amp; levers'!$C$14="On",('Net zero Activity data'!BD7*EF!$H6)*kgtoGg,"ERROR"))</f>
        <v>31.018924966154231</v>
      </c>
      <c r="AL1069" s="93">
        <f>IF('Net zero activities &amp; levers'!$C$14="Off",('Activity data'!BE7*EF!$H6)*kgtoGg,IF('Net zero activities &amp; levers'!$C$14="On",('Net zero Activity data'!BE7*EF!$H6)*kgtoGg,"ERROR"))</f>
        <v>31.475426342220747</v>
      </c>
      <c r="AM1069" s="93">
        <f>IF('Net zero activities &amp; levers'!$C$14="Off",('Activity data'!BF7*EF!$H6)*kgtoGg,IF('Net zero activities &amp; levers'!$C$14="On",('Net zero Activity data'!BF7*EF!$H6)*kgtoGg,"ERROR"))</f>
        <v>31.938437328490483</v>
      </c>
      <c r="AN1069" s="93">
        <f>IF('Net zero activities &amp; levers'!$C$14="Off",('Activity data'!BG7*EF!$H6)*kgtoGg,IF('Net zero activities &amp; levers'!$C$14="On",('Net zero Activity data'!BG7*EF!$H6)*kgtoGg,"ERROR"))</f>
        <v>32.414715692342867</v>
      </c>
      <c r="AO1069" s="93">
        <f>IF('Net zero activities &amp; levers'!$C$14="Off",('Activity data'!BH7*EF!$H6)*kgtoGg,IF('Net zero activities &amp; levers'!$C$14="On",('Net zero Activity data'!BH7*EF!$H6)*kgtoGg,"ERROR"))</f>
        <v>32.870634338377833</v>
      </c>
      <c r="AP1069" s="93">
        <f>IF('Net zero activities &amp; levers'!$C$14="Off",('Activity data'!BI7*EF!$H6)*kgtoGg,IF('Net zero activities &amp; levers'!$C$14="On",('Net zero Activity data'!BI7*EF!$H6)*kgtoGg,"ERROR"))</f>
        <v>33.340347507770311</v>
      </c>
      <c r="AQ1069" s="93">
        <f>IF('Net zero activities &amp; levers'!$C$14="Off",('Activity data'!BJ7*EF!$H6)*kgtoGg,IF('Net zero activities &amp; levers'!$C$14="On",('Net zero Activity data'!BJ7*EF!$H6)*kgtoGg,"ERROR"))</f>
        <v>33.824255660640468</v>
      </c>
      <c r="AR1069" s="93">
        <f>IF('Net zero activities &amp; levers'!$C$14="Off",('Activity data'!BK7*EF!$H6)*kgtoGg,IF('Net zero activities &amp; levers'!$C$14="On",('Net zero Activity data'!BK7*EF!$H6)*kgtoGg,"ERROR"))</f>
        <v>34.324864351850792</v>
      </c>
      <c r="AS1069" s="93">
        <f>IF('Net zero activities &amp; levers'!$C$14="Off",('Activity data'!BL7*EF!$H6)*kgtoGg,IF('Net zero activities &amp; levers'!$C$14="On",('Net zero Activity data'!BL7*EF!$H6)*kgtoGg,"ERROR"))</f>
        <v>34.814751604306352</v>
      </c>
      <c r="AT1069" s="93">
        <f>IF('Net zero activities &amp; levers'!$C$14="Off",('Activity data'!BM7*EF!$H6)*kgtoGg,IF('Net zero activities &amp; levers'!$C$14="On",('Net zero Activity data'!BM7*EF!$H6)*kgtoGg,"ERROR"))</f>
        <v>34.902654459014151</v>
      </c>
      <c r="AU1069" s="93">
        <f>IF('Net zero activities &amp; levers'!$C$14="Off",('Activity data'!BN7*EF!$H6)*kgtoGg,IF('Net zero activities &amp; levers'!$C$14="On",('Net zero Activity data'!BN7*EF!$H6)*kgtoGg,"ERROR"))</f>
        <v>34.928988530788068</v>
      </c>
      <c r="AV1069" s="93">
        <f>IF('Net zero activities &amp; levers'!$C$14="Off",('Activity data'!BO7*EF!$H6)*kgtoGg,IF('Net zero activities &amp; levers'!$C$14="On",('Net zero Activity data'!BO7*EF!$H6)*kgtoGg,"ERROR"))</f>
        <v>34.97336736762594</v>
      </c>
      <c r="AW1069" s="93">
        <f>IF('Net zero activities &amp; levers'!$C$14="Off",('Activity data'!BP7*EF!$H6)*kgtoGg,IF('Net zero activities &amp; levers'!$C$14="On",('Net zero Activity data'!BP7*EF!$H6)*kgtoGg,"ERROR"))</f>
        <v>34.999046351646967</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376.56908709508394</v>
      </c>
      <c r="V1070" s="93">
        <f>IF('Net zero activities &amp; levers'!$C$14="Off",('Activity data'!AO8*EF!$H7)*kgtoGg,IF('Net zero activities &amp; levers'!$C$14="On",('Net zero Activity data'!AO8*EF!$H7)*kgtoGg,"ERROR"))</f>
        <v>372.46238388910166</v>
      </c>
      <c r="W1070" s="93">
        <f>IF('Net zero activities &amp; levers'!$C$14="Off",('Activity data'!AP8*EF!$H7)*kgtoGg,IF('Net zero activities &amp; levers'!$C$14="On",('Net zero Activity data'!AP8*EF!$H7)*kgtoGg,"ERROR"))</f>
        <v>369.19835438189159</v>
      </c>
      <c r="X1070" s="93">
        <f>IF('Net zero activities &amp; levers'!$C$14="Off",('Activity data'!AQ8*EF!$H7)*kgtoGg,IF('Net zero activities &amp; levers'!$C$14="On",('Net zero Activity data'!AQ8*EF!$H7)*kgtoGg,"ERROR"))</f>
        <v>367.15852565232717</v>
      </c>
      <c r="Y1070" s="93">
        <f>IF('Net zero activities &amp; levers'!$C$14="Off",('Activity data'!AR8*EF!$H7)*kgtoGg,IF('Net zero activities &amp; levers'!$C$14="On",('Net zero Activity data'!AR8*EF!$H7)*kgtoGg,"ERROR"))</f>
        <v>365.77233606789594</v>
      </c>
      <c r="Z1070" s="93">
        <f>IF('Net zero activities &amp; levers'!$C$14="Off",('Activity data'!AS8*EF!$H7)*kgtoGg,IF('Net zero activities &amp; levers'!$C$14="On",('Net zero Activity data'!AS8*EF!$H7)*kgtoGg,"ERROR"))</f>
        <v>365.28800496878733</v>
      </c>
      <c r="AA1070" s="93">
        <f>IF('Net zero activities &amp; levers'!$C$14="Off",('Activity data'!AT8*EF!$H7)*kgtoGg,IF('Net zero activities &amp; levers'!$C$14="On",('Net zero Activity data'!AT8*EF!$H7)*kgtoGg,"ERROR"))</f>
        <v>364.79448288934998</v>
      </c>
      <c r="AB1070" s="93">
        <f>IF('Net zero activities &amp; levers'!$C$14="Off",('Activity data'!AU8*EF!$H7)*kgtoGg,IF('Net zero activities &amp; levers'!$C$14="On",('Net zero Activity data'!AU8*EF!$H7)*kgtoGg,"ERROR"))</f>
        <v>364.93981116083995</v>
      </c>
      <c r="AC1070" s="93">
        <f>IF('Net zero activities &amp; levers'!$C$14="Off",('Activity data'!AV8*EF!$H7)*kgtoGg,IF('Net zero activities &amp; levers'!$C$14="On",('Net zero Activity data'!AV8*EF!$H7)*kgtoGg,"ERROR"))</f>
        <v>365.07081448758817</v>
      </c>
      <c r="AD1070" s="93">
        <f>IF('Net zero activities &amp; levers'!$C$14="Off",('Activity data'!AW8*EF!$H7)*kgtoGg,IF('Net zero activities &amp; levers'!$C$14="On",('Net zero Activity data'!AW8*EF!$H7)*kgtoGg,"ERROR"))</f>
        <v>369.62572847210271</v>
      </c>
      <c r="AE1070" s="93">
        <f>IF('Net zero activities &amp; levers'!$C$14="Off",('Activity data'!AX8*EF!$H7)*kgtoGg,IF('Net zero activities &amp; levers'!$C$14="On",('Net zero Activity data'!AX8*EF!$H7)*kgtoGg,"ERROR"))</f>
        <v>373.50484081903051</v>
      </c>
      <c r="AF1070" s="93">
        <f>IF('Net zero activities &amp; levers'!$C$14="Off",('Activity data'!AY8*EF!$H7)*kgtoGg,IF('Net zero activities &amp; levers'!$C$14="On",('Net zero Activity data'!AY8*EF!$H7)*kgtoGg,"ERROR"))</f>
        <v>377.71816225248864</v>
      </c>
      <c r="AG1070" s="93">
        <f>IF('Net zero activities &amp; levers'!$C$14="Off",('Activity data'!AZ8*EF!$H7)*kgtoGg,IF('Net zero activities &amp; levers'!$C$14="On",('Net zero Activity data'!AZ8*EF!$H7)*kgtoGg,"ERROR"))</f>
        <v>383.40617142251222</v>
      </c>
      <c r="AH1070" s="93">
        <f>IF('Net zero activities &amp; levers'!$C$14="Off",('Activity data'!BA8*EF!$H7)*kgtoGg,IF('Net zero activities &amp; levers'!$C$14="On",('Net zero Activity data'!BA8*EF!$H7)*kgtoGg,"ERROR"))</f>
        <v>387.96202749973008</v>
      </c>
      <c r="AI1070" s="93">
        <f>IF('Net zero activities &amp; levers'!$C$14="Off",('Activity data'!BB8*EF!$H7)*kgtoGg,IF('Net zero activities &amp; levers'!$C$14="On",('Net zero Activity data'!BB8*EF!$H7)*kgtoGg,"ERROR"))</f>
        <v>392.90821206239889</v>
      </c>
      <c r="AJ1070" s="93">
        <f>IF('Net zero activities &amp; levers'!$C$14="Off",('Activity data'!BC8*EF!$H7)*kgtoGg,IF('Net zero activities &amp; levers'!$C$14="On",('Net zero Activity data'!BC8*EF!$H7)*kgtoGg,"ERROR"))</f>
        <v>398.49996317910995</v>
      </c>
      <c r="AK1070" s="93">
        <f>IF('Net zero activities &amp; levers'!$C$14="Off",('Activity data'!BD8*EF!$H7)*kgtoGg,IF('Net zero activities &amp; levers'!$C$14="On",('Net zero Activity data'!BD8*EF!$H7)*kgtoGg,"ERROR"))</f>
        <v>402.58111869331231</v>
      </c>
      <c r="AL1070" s="93">
        <f>IF('Net zero activities &amp; levers'!$C$14="Off",('Activity data'!BE8*EF!$H7)*kgtoGg,IF('Net zero activities &amp; levers'!$C$14="On",('Net zero Activity data'!BE8*EF!$H7)*kgtoGg,"ERROR"))</f>
        <v>406.24940685277727</v>
      </c>
      <c r="AM1070" s="93">
        <f>IF('Net zero activities &amp; levers'!$C$14="Off",('Activity data'!BF8*EF!$H7)*kgtoGg,IF('Net zero activities &amp; levers'!$C$14="On",('Net zero Activity data'!BF8*EF!$H7)*kgtoGg,"ERROR"))</f>
        <v>409.5076035742585</v>
      </c>
      <c r="AN1070" s="93">
        <f>IF('Net zero activities &amp; levers'!$C$14="Off",('Activity data'!BG8*EF!$H7)*kgtoGg,IF('Net zero activities &amp; levers'!$C$14="On",('Net zero Activity data'!BG8*EF!$H7)*kgtoGg,"ERROR"))</f>
        <v>415.0428351905843</v>
      </c>
      <c r="AO1070" s="93">
        <f>IF('Net zero activities &amp; levers'!$C$14="Off",('Activity data'!BH8*EF!$H7)*kgtoGg,IF('Net zero activities &amp; levers'!$C$14="On",('Net zero Activity data'!BH8*EF!$H7)*kgtoGg,"ERROR"))</f>
        <v>419.47670021667324</v>
      </c>
      <c r="AP1070" s="93">
        <f>IF('Net zero activities &amp; levers'!$C$14="Off",('Activity data'!BI8*EF!$H7)*kgtoGg,IF('Net zero activities &amp; levers'!$C$14="On",('Net zero Activity data'!BI8*EF!$H7)*kgtoGg,"ERROR"))</f>
        <v>423.82877417403472</v>
      </c>
      <c r="AQ1070" s="93">
        <f>IF('Net zero activities &amp; levers'!$C$14="Off",('Activity data'!BJ8*EF!$H7)*kgtoGg,IF('Net zero activities &amp; levers'!$C$14="On",('Net zero Activity data'!BJ8*EF!$H7)*kgtoGg,"ERROR"))</f>
        <v>428.09588948492228</v>
      </c>
      <c r="AR1070" s="93">
        <f>IF('Net zero activities &amp; levers'!$C$14="Off",('Activity data'!BK8*EF!$H7)*kgtoGg,IF('Net zero activities &amp; levers'!$C$14="On",('Net zero Activity data'!BK8*EF!$H7)*kgtoGg,"ERROR"))</f>
        <v>432.33146139812055</v>
      </c>
      <c r="AS1070" s="93">
        <f>IF('Net zero activities &amp; levers'!$C$14="Off",('Activity data'!BL8*EF!$H7)*kgtoGg,IF('Net zero activities &amp; levers'!$C$14="On",('Net zero Activity data'!BL8*EF!$H7)*kgtoGg,"ERROR"))</f>
        <v>436.13377892906044</v>
      </c>
      <c r="AT1070" s="93">
        <f>IF('Net zero activities &amp; levers'!$C$14="Off",('Activity data'!BM8*EF!$H7)*kgtoGg,IF('Net zero activities &amp; levers'!$C$14="On",('Net zero Activity data'!BM8*EF!$H7)*kgtoGg,"ERROR"))</f>
        <v>428.95463145502129</v>
      </c>
      <c r="AU1070" s="93">
        <f>IF('Net zero activities &amp; levers'!$C$14="Off",('Activity data'!BN8*EF!$H7)*kgtoGg,IF('Net zero activities &amp; levers'!$C$14="On",('Net zero Activity data'!BN8*EF!$H7)*kgtoGg,"ERROR"))</f>
        <v>420.18276886789494</v>
      </c>
      <c r="AV1070" s="93">
        <f>IF('Net zero activities &amp; levers'!$C$14="Off",('Activity data'!BO8*EF!$H7)*kgtoGg,IF('Net zero activities &amp; levers'!$C$14="On",('Net zero Activity data'!BO8*EF!$H7)*kgtoGg,"ERROR"))</f>
        <v>411.91216693379607</v>
      </c>
      <c r="AW1070" s="93">
        <f>IF('Net zero activities &amp; levers'!$C$14="Off",('Activity data'!BP8*EF!$H7)*kgtoGg,IF('Net zero activities &amp; levers'!$C$14="On",('Net zero Activity data'!BP8*EF!$H7)*kgtoGg,"ERROR"))</f>
        <v>403.21599549203847</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265.17209211682933</v>
      </c>
      <c r="V1071" s="93">
        <f>IF('Net zero activities &amp; levers'!$C$14="Off",('Activity data'!AO9*EF!$H8)*kgtoGg,IF('Net zero activities &amp; levers'!$C$14="On",('Net zero Activity data'!AO9*EF!$H8)*kgtoGg,"ERROR"))</f>
        <v>262.28023742627624</v>
      </c>
      <c r="W1071" s="93">
        <f>IF('Net zero activities &amp; levers'!$C$14="Off",('Activity data'!AP9*EF!$H8)*kgtoGg,IF('Net zero activities &amp; levers'!$C$14="On",('Net zero Activity data'!AP9*EF!$H8)*kgtoGg,"ERROR"))</f>
        <v>259.98177596775662</v>
      </c>
      <c r="X1071" s="93">
        <f>IF('Net zero activities &amp; levers'!$C$14="Off",('Activity data'!AQ9*EF!$H8)*kgtoGg,IF('Net zero activities &amp; levers'!$C$14="On",('Net zero Activity data'!AQ9*EF!$H8)*kgtoGg,"ERROR"))</f>
        <v>258.54537114772415</v>
      </c>
      <c r="Y1071" s="93">
        <f>IF('Net zero activities &amp; levers'!$C$14="Off",('Activity data'!AR9*EF!$H8)*kgtoGg,IF('Net zero activities &amp; levers'!$C$14="On",('Net zero Activity data'!AR9*EF!$H8)*kgtoGg,"ERROR"))</f>
        <v>257.56924537221306</v>
      </c>
      <c r="Z1071" s="93">
        <f>IF('Net zero activities &amp; levers'!$C$14="Off",('Activity data'!AS9*EF!$H8)*kgtoGg,IF('Net zero activities &amp; levers'!$C$14="On",('Net zero Activity data'!AS9*EF!$H8)*kgtoGg,"ERROR"))</f>
        <v>257.22818952023488</v>
      </c>
      <c r="AA1071" s="93">
        <f>IF('Net zero activities &amp; levers'!$C$14="Off",('Activity data'!AT9*EF!$H8)*kgtoGg,IF('Net zero activities &amp; levers'!$C$14="On",('Net zero Activity data'!AT9*EF!$H8)*kgtoGg,"ERROR"))</f>
        <v>256.88066157172534</v>
      </c>
      <c r="AB1071" s="93">
        <f>IF('Net zero activities &amp; levers'!$C$14="Off",('Activity data'!AU9*EF!$H8)*kgtoGg,IF('Net zero activities &amp; levers'!$C$14="On",('Net zero Activity data'!AU9*EF!$H8)*kgtoGg,"ERROR"))</f>
        <v>256.98299870750037</v>
      </c>
      <c r="AC1071" s="93">
        <f>IF('Net zero activities &amp; levers'!$C$14="Off",('Activity data'!AV9*EF!$H8)*kgtoGg,IF('Net zero activities &amp; levers'!$C$14="On",('Net zero Activity data'!AV9*EF!$H8)*kgtoGg,"ERROR"))</f>
        <v>257.07524851615051</v>
      </c>
      <c r="AD1071" s="93">
        <f>IF('Net zero activities &amp; levers'!$C$14="Off",('Activity data'!AW9*EF!$H8)*kgtoGg,IF('Net zero activities &amp; levers'!$C$14="On",('Net zero Activity data'!AW9*EF!$H8)*kgtoGg,"ERROR"))</f>
        <v>260.28272388276486</v>
      </c>
      <c r="AE1071" s="93">
        <f>IF('Net zero activities &amp; levers'!$C$14="Off",('Activity data'!AX9*EF!$H8)*kgtoGg,IF('Net zero activities &amp; levers'!$C$14="On",('Net zero Activity data'!AX9*EF!$H8)*kgtoGg,"ERROR"))</f>
        <v>263.01431384020424</v>
      </c>
      <c r="AF1071" s="93">
        <f>IF('Net zero activities &amp; levers'!$C$14="Off",('Activity data'!AY9*EF!$H8)*kgtoGg,IF('Net zero activities &amp; levers'!$C$14="On",('Net zero Activity data'!AY9*EF!$H8)*kgtoGg,"ERROR"))</f>
        <v>265.98124686141824</v>
      </c>
      <c r="AG1071" s="93">
        <f>IF('Net zero activities &amp; levers'!$C$14="Off",('Activity data'!AZ9*EF!$H8)*kgtoGg,IF('Net zero activities &amp; levers'!$C$14="On",('Net zero Activity data'!AZ9*EF!$H8)*kgtoGg,"ERROR"))</f>
        <v>269.98662420991513</v>
      </c>
      <c r="AH1071" s="93">
        <f>IF('Net zero activities &amp; levers'!$C$14="Off",('Activity data'!BA9*EF!$H8)*kgtoGg,IF('Net zero activities &amp; levers'!$C$14="On",('Net zero Activity data'!BA9*EF!$H8)*kgtoGg,"ERROR"))</f>
        <v>273.1947629785497</v>
      </c>
      <c r="AI1071" s="93">
        <f>IF('Net zero activities &amp; levers'!$C$14="Off",('Activity data'!BB9*EF!$H8)*kgtoGg,IF('Net zero activities &amp; levers'!$C$14="On",('Net zero Activity data'!BB9*EF!$H8)*kgtoGg,"ERROR"))</f>
        <v>276.67776292046386</v>
      </c>
      <c r="AJ1071" s="93">
        <f>IF('Net zero activities &amp; levers'!$C$14="Off",('Activity data'!BC9*EF!$H8)*kgtoGg,IF('Net zero activities &amp; levers'!$C$14="On",('Net zero Activity data'!BC9*EF!$H8)*kgtoGg,"ERROR"))</f>
        <v>280.61535735672862</v>
      </c>
      <c r="AK1071" s="93">
        <f>IF('Net zero activities &amp; levers'!$C$14="Off",('Activity data'!BD9*EF!$H8)*kgtoGg,IF('Net zero activities &amp; levers'!$C$14="On",('Net zero Activity data'!BD9*EF!$H8)*kgtoGg,"ERROR"))</f>
        <v>283.48922189591178</v>
      </c>
      <c r="AL1071" s="93">
        <f>IF('Net zero activities &amp; levers'!$C$14="Off",('Activity data'!BE9*EF!$H8)*kgtoGg,IF('Net zero activities &amp; levers'!$C$14="On",('Net zero Activity data'!BE9*EF!$H8)*kgtoGg,"ERROR"))</f>
        <v>286.07235386045124</v>
      </c>
      <c r="AM1071" s="93">
        <f>IF('Net zero activities &amp; levers'!$C$14="Off",('Activity data'!BF9*EF!$H8)*kgtoGg,IF('Net zero activities &amp; levers'!$C$14="On",('Net zero Activity data'!BF9*EF!$H8)*kgtoGg,"ERROR"))</f>
        <v>288.36670799299111</v>
      </c>
      <c r="AN1071" s="93">
        <f>IF('Net zero activities &amp; levers'!$C$14="Off",('Activity data'!BG9*EF!$H8)*kgtoGg,IF('Net zero activities &amp; levers'!$C$14="On",('Net zero Activity data'!BG9*EF!$H8)*kgtoGg,"ERROR"))</f>
        <v>292.26450257664931</v>
      </c>
      <c r="AO1071" s="93">
        <f>IF('Net zero activities &amp; levers'!$C$14="Off",('Activity data'!BH9*EF!$H8)*kgtoGg,IF('Net zero activities &amp; levers'!$C$14="On",('Net zero Activity data'!BH9*EF!$H8)*kgtoGg,"ERROR"))</f>
        <v>295.38673779303809</v>
      </c>
      <c r="AP1071" s="93">
        <f>IF('Net zero activities &amp; levers'!$C$14="Off",('Activity data'!BI9*EF!$H8)*kgtoGg,IF('Net zero activities &amp; levers'!$C$14="On",('Net zero Activity data'!BI9*EF!$H8)*kgtoGg,"ERROR"))</f>
        <v>298.45137744581257</v>
      </c>
      <c r="AQ1071" s="93">
        <f>IF('Net zero activities &amp; levers'!$C$14="Off",('Activity data'!BJ9*EF!$H8)*kgtoGg,IF('Net zero activities &amp; levers'!$C$14="On",('Net zero Activity data'!BJ9*EF!$H8)*kgtoGg,"ERROR"))</f>
        <v>301.45619099283141</v>
      </c>
      <c r="AR1071" s="93">
        <f>IF('Net zero activities &amp; levers'!$C$14="Off",('Activity data'!BK9*EF!$H8)*kgtoGg,IF('Net zero activities &amp; levers'!$C$14="On",('Net zero Activity data'!BK9*EF!$H8)*kgtoGg,"ERROR"))</f>
        <v>304.43879233750965</v>
      </c>
      <c r="AS1071" s="93">
        <f>IF('Net zero activities &amp; levers'!$C$14="Off",('Activity data'!BL9*EF!$H8)*kgtoGg,IF('Net zero activities &amp; levers'!$C$14="On",('Net zero Activity data'!BL9*EF!$H8)*kgtoGg,"ERROR"))</f>
        <v>307.11630498824201</v>
      </c>
      <c r="AT1071" s="93">
        <f>IF('Net zero activities &amp; levers'!$C$14="Off",('Activity data'!BM9*EF!$H8)*kgtoGg,IF('Net zero activities &amp; levers'!$C$14="On",('Net zero Activity data'!BM9*EF!$H8)*kgtoGg,"ERROR"))</f>
        <v>302.06089916618765</v>
      </c>
      <c r="AU1071" s="93">
        <f>IF('Net zero activities &amp; levers'!$C$14="Off",('Activity data'!BN9*EF!$H8)*kgtoGg,IF('Net zero activities &amp; levers'!$C$14="On",('Net zero Activity data'!BN9*EF!$H8)*kgtoGg,"ERROR"))</f>
        <v>295.8839366015406</v>
      </c>
      <c r="AV1071" s="93">
        <f>IF('Net zero activities &amp; levers'!$C$14="Off",('Activity data'!BO9*EF!$H8)*kgtoGg,IF('Net zero activities &amp; levers'!$C$14="On",('Net zero Activity data'!BO9*EF!$H8)*kgtoGg,"ERROR"))</f>
        <v>290.05995132742089</v>
      </c>
      <c r="AW1071" s="93">
        <f>IF('Net zero activities &amp; levers'!$C$14="Off",('Activity data'!BP9*EF!$H8)*kgtoGg,IF('Net zero activities &amp; levers'!$C$14="On",('Net zero Activity data'!BP9*EF!$H8)*kgtoGg,"ERROR"))</f>
        <v>283.93628888766449</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37.582312554635628</v>
      </c>
      <c r="V1072" s="93">
        <f>IF('Net zero activities &amp; levers'!$C$14="Off",('Activity data'!AO10*EF!$H9)*kgtoGg,IF('Net zero activities &amp; levers'!$C$14="On",('Net zero Activity data'!AO10*EF!$H9)*kgtoGg,"ERROR"))</f>
        <v>38.044515941848587</v>
      </c>
      <c r="W1072" s="93">
        <f>IF('Net zero activities &amp; levers'!$C$14="Off",('Activity data'!AP10*EF!$H9)*kgtoGg,IF('Net zero activities &amp; levers'!$C$14="On",('Net zero Activity data'!AP10*EF!$H9)*kgtoGg,"ERROR"))</f>
        <v>38.58540103663951</v>
      </c>
      <c r="X1072" s="93">
        <f>IF('Net zero activities &amp; levers'!$C$14="Off",('Activity data'!AQ10*EF!$H9)*kgtoGg,IF('Net zero activities &amp; levers'!$C$14="On",('Net zero Activity data'!AQ10*EF!$H9)*kgtoGg,"ERROR"))</f>
        <v>39.252125189778084</v>
      </c>
      <c r="Y1072" s="93">
        <f>IF('Net zero activities &amp; levers'!$C$14="Off",('Activity data'!AR10*EF!$H9)*kgtoGg,IF('Net zero activities &amp; levers'!$C$14="On",('Net zero Activity data'!AR10*EF!$H9)*kgtoGg,"ERROR"))</f>
        <v>39.991558909186935</v>
      </c>
      <c r="Z1072" s="93">
        <f>IF('Net zero activities &amp; levers'!$C$14="Off",('Activity data'!AS10*EF!$H9)*kgtoGg,IF('Net zero activities &amp; levers'!$C$14="On",('Net zero Activity data'!AS10*EF!$H9)*kgtoGg,"ERROR"))</f>
        <v>40.836693799260921</v>
      </c>
      <c r="AA1072" s="93">
        <f>IF('Net zero activities &amp; levers'!$C$14="Off",('Activity data'!AT10*EF!$H9)*kgtoGg,IF('Net zero activities &amp; levers'!$C$14="On",('Net zero Activity data'!AT10*EF!$H9)*kgtoGg,"ERROR"))</f>
        <v>41.690616221228382</v>
      </c>
      <c r="AB1072" s="93">
        <f>IF('Net zero activities &amp; levers'!$C$14="Off",('Activity data'!AU10*EF!$H9)*kgtoGg,IF('Net zero activities &amp; levers'!$C$14="On",('Net zero Activity data'!AU10*EF!$H9)*kgtoGg,"ERROR"))</f>
        <v>42.629498174962116</v>
      </c>
      <c r="AC1072" s="93">
        <f>IF('Net zero activities &amp; levers'!$C$14="Off",('Activity data'!AV10*EF!$H9)*kgtoGg,IF('Net zero activities &amp; levers'!$C$14="On",('Net zero Activity data'!AV10*EF!$H9)*kgtoGg,"ERROR"))</f>
        <v>43.580814075566131</v>
      </c>
      <c r="AD1072" s="93">
        <f>IF('Net zero activities &amp; levers'!$C$14="Off",('Activity data'!AW10*EF!$H9)*kgtoGg,IF('Net zero activities &amp; levers'!$C$14="On",('Net zero Activity data'!AW10*EF!$H9)*kgtoGg,"ERROR"))</f>
        <v>45.587853046014203</v>
      </c>
      <c r="AE1072" s="93">
        <f>IF('Net zero activities &amp; levers'!$C$14="Off",('Activity data'!AX10*EF!$H9)*kgtoGg,IF('Net zero activities &amp; levers'!$C$14="On",('Net zero Activity data'!AX10*EF!$H9)*kgtoGg,"ERROR"))</f>
        <v>47.596895474697625</v>
      </c>
      <c r="AF1072" s="93">
        <f>IF('Net zero activities &amp; levers'!$C$14="Off",('Activity data'!AY10*EF!$H9)*kgtoGg,IF('Net zero activities &amp; levers'!$C$14="On",('Net zero Activity data'!AY10*EF!$H9)*kgtoGg,"ERROR"))</f>
        <v>49.737204574121748</v>
      </c>
      <c r="AG1072" s="93">
        <f>IF('Net zero activities &amp; levers'!$C$14="Off",('Activity data'!AZ10*EF!$H9)*kgtoGg,IF('Net zero activities &amp; levers'!$C$14="On",('Net zero Activity data'!AZ10*EF!$H9)*kgtoGg,"ERROR"))</f>
        <v>52.173288387338303</v>
      </c>
      <c r="AH1072" s="93">
        <f>IF('Net zero activities &amp; levers'!$C$14="Off",('Activity data'!BA10*EF!$H9)*kgtoGg,IF('Net zero activities &amp; levers'!$C$14="On",('Net zero Activity data'!BA10*EF!$H9)*kgtoGg,"ERROR"))</f>
        <v>54.564124756839867</v>
      </c>
      <c r="AI1072" s="93">
        <f>IF('Net zero activities &amp; levers'!$C$14="Off",('Activity data'!BB10*EF!$H9)*kgtoGg,IF('Net zero activities &amp; levers'!$C$14="On",('Net zero Activity data'!BB10*EF!$H9)*kgtoGg,"ERROR"))</f>
        <v>57.121544323193469</v>
      </c>
      <c r="AJ1072" s="93">
        <f>IF('Net zero activities &amp; levers'!$C$14="Off",('Activity data'!BC10*EF!$H9)*kgtoGg,IF('Net zero activities &amp; levers'!$C$14="On",('Net zero Activity data'!BC10*EF!$H9)*kgtoGg,"ERROR"))</f>
        <v>59.896129174497808</v>
      </c>
      <c r="AK1072" s="93">
        <f>IF('Net zero activities &amp; levers'!$C$14="Off",('Activity data'!BD10*EF!$H9)*kgtoGg,IF('Net zero activities &amp; levers'!$C$14="On",('Net zero Activity data'!BD10*EF!$H9)*kgtoGg,"ERROR"))</f>
        <v>62.569853355809485</v>
      </c>
      <c r="AL1072" s="93">
        <f>IF('Net zero activities &amp; levers'!$C$14="Off",('Activity data'!BE10*EF!$H9)*kgtoGg,IF('Net zero activities &amp; levers'!$C$14="On",('Net zero Activity data'!BE10*EF!$H9)*kgtoGg,"ERROR"))</f>
        <v>65.303181217361953</v>
      </c>
      <c r="AM1072" s="93">
        <f>IF('Net zero activities &amp; levers'!$C$14="Off",('Activity data'!BF10*EF!$H9)*kgtoGg,IF('Net zero activities &amp; levers'!$C$14="On",('Net zero Activity data'!BF10*EF!$H9)*kgtoGg,"ERROR"))</f>
        <v>68.097500432512263</v>
      </c>
      <c r="AN1072" s="93">
        <f>IF('Net zero activities &amp; levers'!$C$14="Off",('Activity data'!BG10*EF!$H9)*kgtoGg,IF('Net zero activities &amp; levers'!$C$14="On",('Net zero Activity data'!BG10*EF!$H9)*kgtoGg,"ERROR"))</f>
        <v>70.965318596941216</v>
      </c>
      <c r="AO1072" s="93">
        <f>IF('Net zero activities &amp; levers'!$C$14="Off",('Activity data'!BH10*EF!$H9)*kgtoGg,IF('Net zero activities &amp; levers'!$C$14="On",('Net zero Activity data'!BH10*EF!$H9)*kgtoGg,"ERROR"))</f>
        <v>73.754124007596189</v>
      </c>
      <c r="AP1072" s="93">
        <f>IF('Net zero activities &amp; levers'!$C$14="Off",('Activity data'!BI10*EF!$H9)*kgtoGg,IF('Net zero activities &amp; levers'!$C$14="On",('Net zero Activity data'!BI10*EF!$H9)*kgtoGg,"ERROR"))</f>
        <v>76.637390183613689</v>
      </c>
      <c r="AQ1072" s="93">
        <f>IF('Net zero activities &amp; levers'!$C$14="Off",('Activity data'!BJ10*EF!$H9)*kgtoGg,IF('Net zero activities &amp; levers'!$C$14="On",('Net zero Activity data'!BJ10*EF!$H9)*kgtoGg,"ERROR"))</f>
        <v>79.61870213749269</v>
      </c>
      <c r="AR1072" s="93">
        <f>IF('Net zero activities &amp; levers'!$C$14="Off",('Activity data'!BK10*EF!$H9)*kgtoGg,IF('Net zero activities &amp; levers'!$C$14="On",('Net zero Activity data'!BK10*EF!$H9)*kgtoGg,"ERROR"))</f>
        <v>82.712669612276756</v>
      </c>
      <c r="AS1072" s="93">
        <f>IF('Net zero activities &amp; levers'!$C$14="Off",('Activity data'!BL10*EF!$H9)*kgtoGg,IF('Net zero activities &amp; levers'!$C$14="On",('Net zero Activity data'!BL10*EF!$H9)*kgtoGg,"ERROR"))</f>
        <v>85.845782288894128</v>
      </c>
      <c r="AT1072" s="93">
        <f>IF('Net zero activities &amp; levers'!$C$14="Off",('Activity data'!BM10*EF!$H9)*kgtoGg,IF('Net zero activities &amp; levers'!$C$14="On",('Net zero Activity data'!BM10*EF!$H9)*kgtoGg,"ERROR"))</f>
        <v>86.880654122435288</v>
      </c>
      <c r="AU1072" s="93">
        <f>IF('Net zero activities &amp; levers'!$C$14="Off",('Activity data'!BN10*EF!$H9)*kgtoGg,IF('Net zero activities &amp; levers'!$C$14="On",('Net zero Activity data'!BN10*EF!$H9)*kgtoGg,"ERROR"))</f>
        <v>87.586373007998162</v>
      </c>
      <c r="AV1072" s="93">
        <f>IF('Net zero activities &amp; levers'!$C$14="Off",('Activity data'!BO10*EF!$H9)*kgtoGg,IF('Net zero activities &amp; levers'!$C$14="On",('Net zero Activity data'!BO10*EF!$H9)*kgtoGg,"ERROR"))</f>
        <v>88.383131077986945</v>
      </c>
      <c r="AW1072" s="93">
        <f>IF('Net zero activities &amp; levers'!$C$14="Off",('Activity data'!BP10*EF!$H9)*kgtoGg,IF('Net zero activities &amp; levers'!$C$14="On",('Net zero Activity data'!BP10*EF!$H9)*kgtoGg,"ERROR"))</f>
        <v>89.074780909545012</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135.69863198492428</v>
      </c>
      <c r="V1073" s="93">
        <f>IF('Net zero activities &amp; levers'!$C$14="Off",('Activity data'!AO11*EF!$H10)*kgtoGg,IF('Net zero activities &amp; levers'!$C$14="On",('Net zero Activity data'!AO11*EF!$H10)*kgtoGg,"ERROR"))</f>
        <v>135.94576577072075</v>
      </c>
      <c r="W1073" s="93">
        <f>IF('Net zero activities &amp; levers'!$C$14="Off",('Activity data'!AP11*EF!$H10)*kgtoGg,IF('Net zero activities &amp; levers'!$C$14="On",('Net zero Activity data'!AP11*EF!$H10)*kgtoGg,"ERROR"))</f>
        <v>136.2242466737209</v>
      </c>
      <c r="X1073" s="93">
        <f>IF('Net zero activities &amp; levers'!$C$14="Off",('Activity data'!AQ11*EF!$H10)*kgtoGg,IF('Net zero activities &amp; levers'!$C$14="On",('Net zero Activity data'!AQ11*EF!$H10)*kgtoGg,"ERROR"))</f>
        <v>136.53346429206556</v>
      </c>
      <c r="Y1073" s="93">
        <f>IF('Net zero activities &amp; levers'!$C$14="Off",('Activity data'!AR11*EF!$H10)*kgtoGg,IF('Net zero activities &amp; levers'!$C$14="On",('Net zero Activity data'!AR11*EF!$H10)*kgtoGg,"ERROR"))</f>
        <v>136.72040495872454</v>
      </c>
      <c r="Z1073" s="93">
        <f>IF('Net zero activities &amp; levers'!$C$14="Off",('Activity data'!AS11*EF!$H10)*kgtoGg,IF('Net zero activities &amp; levers'!$C$14="On",('Net zero Activity data'!AS11*EF!$H10)*kgtoGg,"ERROR"))</f>
        <v>136.9332551756487</v>
      </c>
      <c r="AA1073" s="93">
        <f>IF('Net zero activities &amp; levers'!$C$14="Off",('Activity data'!AT11*EF!$H10)*kgtoGg,IF('Net zero activities &amp; levers'!$C$14="On",('Net zero Activity data'!AT11*EF!$H10)*kgtoGg,"ERROR"))</f>
        <v>137.16876822231416</v>
      </c>
      <c r="AB1073" s="93">
        <f>IF('Net zero activities &amp; levers'!$C$14="Off",('Activity data'!AU11*EF!$H10)*kgtoGg,IF('Net zero activities &amp; levers'!$C$14="On",('Net zero Activity data'!AU11*EF!$H10)*kgtoGg,"ERROR"))</f>
        <v>137.42745391107232</v>
      </c>
      <c r="AC1073" s="93">
        <f>IF('Net zero activities &amp; levers'!$C$14="Off",('Activity data'!AV11*EF!$H10)*kgtoGg,IF('Net zero activities &amp; levers'!$C$14="On",('Net zero Activity data'!AV11*EF!$H10)*kgtoGg,"ERROR"))</f>
        <v>137.70683429171382</v>
      </c>
      <c r="AD1073" s="93">
        <f>IF('Net zero activities &amp; levers'!$C$14="Off",('Activity data'!AW11*EF!$H10)*kgtoGg,IF('Net zero activities &amp; levers'!$C$14="On",('Net zero Activity data'!AW11*EF!$H10)*kgtoGg,"ERROR"))</f>
        <v>137.9035030929266</v>
      </c>
      <c r="AE1073" s="93">
        <f>IF('Net zero activities &amp; levers'!$C$14="Off",('Activity data'!AX11*EF!$H10)*kgtoGg,IF('Net zero activities &amp; levers'!$C$14="On",('Net zero Activity data'!AX11*EF!$H10)*kgtoGg,"ERROR"))</f>
        <v>138.11741668331635</v>
      </c>
      <c r="AF1073" s="93">
        <f>IF('Net zero activities &amp; levers'!$C$14="Off",('Activity data'!AY11*EF!$H10)*kgtoGg,IF('Net zero activities &amp; levers'!$C$14="On",('Net zero Activity data'!AY11*EF!$H10)*kgtoGg,"ERROR"))</f>
        <v>138.35041118901219</v>
      </c>
      <c r="AG1073" s="93">
        <f>IF('Net zero activities &amp; levers'!$C$14="Off",('Activity data'!AZ11*EF!$H10)*kgtoGg,IF('Net zero activities &amp; levers'!$C$14="On",('Net zero Activity data'!AZ11*EF!$H10)*kgtoGg,"ERROR"))</f>
        <v>138.60498686219583</v>
      </c>
      <c r="AH1073" s="93">
        <f>IF('Net zero activities &amp; levers'!$C$14="Off",('Activity data'!BA11*EF!$H10)*kgtoGg,IF('Net zero activities &amp; levers'!$C$14="On",('Net zero Activity data'!BA11*EF!$H10)*kgtoGg,"ERROR"))</f>
        <v>138.87370828760922</v>
      </c>
      <c r="AI1073" s="93">
        <f>IF('Net zero activities &amp; levers'!$C$14="Off",('Activity data'!BB11*EF!$H10)*kgtoGg,IF('Net zero activities &amp; levers'!$C$14="On",('Net zero Activity data'!BB11*EF!$H10)*kgtoGg,"ERROR"))</f>
        <v>139.04556264387452</v>
      </c>
      <c r="AJ1073" s="93">
        <f>IF('Net zero activities &amp; levers'!$C$14="Off",('Activity data'!BC11*EF!$H10)*kgtoGg,IF('Net zero activities &amp; levers'!$C$14="On",('Net zero Activity data'!BC11*EF!$H10)*kgtoGg,"ERROR"))</f>
        <v>139.23460890977901</v>
      </c>
      <c r="AK1073" s="93">
        <f>IF('Net zero activities &amp; levers'!$C$14="Off",('Activity data'!BD11*EF!$H10)*kgtoGg,IF('Net zero activities &amp; levers'!$C$14="On",('Net zero Activity data'!BD11*EF!$H10)*kgtoGg,"ERROR"))</f>
        <v>139.43419003394197</v>
      </c>
      <c r="AL1073" s="93">
        <f>IF('Net zero activities &amp; levers'!$C$14="Off",('Activity data'!BE11*EF!$H10)*kgtoGg,IF('Net zero activities &amp; levers'!$C$14="On",('Net zero Activity data'!BE11*EF!$H10)*kgtoGg,"ERROR"))</f>
        <v>139.64692366243801</v>
      </c>
      <c r="AM1073" s="93">
        <f>IF('Net zero activities &amp; levers'!$C$14="Off",('Activity data'!BF11*EF!$H10)*kgtoGg,IF('Net zero activities &amp; levers'!$C$14="On",('Net zero Activity data'!BF11*EF!$H10)*kgtoGg,"ERROR"))</f>
        <v>139.87238335659342</v>
      </c>
      <c r="AN1073" s="93">
        <f>IF('Net zero activities &amp; levers'!$C$14="Off",('Activity data'!BG11*EF!$H10)*kgtoGg,IF('Net zero activities &amp; levers'!$C$14="On",('Net zero Activity data'!BG11*EF!$H10)*kgtoGg,"ERROR"))</f>
        <v>140.0053158430886</v>
      </c>
      <c r="AO1073" s="93">
        <f>IF('Net zero activities &amp; levers'!$C$14="Off",('Activity data'!BH11*EF!$H10)*kgtoGg,IF('Net zero activities &amp; levers'!$C$14="On",('Net zero Activity data'!BH11*EF!$H10)*kgtoGg,"ERROR"))</f>
        <v>140.14700550663002</v>
      </c>
      <c r="AP1073" s="93">
        <f>IF('Net zero activities &amp; levers'!$C$14="Off",('Activity data'!BI11*EF!$H10)*kgtoGg,IF('Net zero activities &amp; levers'!$C$14="On",('Net zero Activity data'!BI11*EF!$H10)*kgtoGg,"ERROR"))</f>
        <v>140.30029243321798</v>
      </c>
      <c r="AQ1073" s="93">
        <f>IF('Net zero activities &amp; levers'!$C$14="Off",('Activity data'!BJ11*EF!$H10)*kgtoGg,IF('Net zero activities &amp; levers'!$C$14="On",('Net zero Activity data'!BJ11*EF!$H10)*kgtoGg,"ERROR"))</f>
        <v>140.46486746073157</v>
      </c>
      <c r="AR1073" s="93">
        <f>IF('Net zero activities &amp; levers'!$C$14="Off",('Activity data'!BK11*EF!$H10)*kgtoGg,IF('Net zero activities &amp; levers'!$C$14="On",('Net zero Activity data'!BK11*EF!$H10)*kgtoGg,"ERROR"))</f>
        <v>140.64064251649052</v>
      </c>
      <c r="AS1073" s="93">
        <f>IF('Net zero activities &amp; levers'!$C$14="Off",('Activity data'!BL11*EF!$H10)*kgtoGg,IF('Net zero activities &amp; levers'!$C$14="On",('Net zero Activity data'!BL11*EF!$H10)*kgtoGg,"ERROR"))</f>
        <v>140.71820881698258</v>
      </c>
      <c r="AT1073" s="93">
        <f>IF('Net zero activities &amp; levers'!$C$14="Off",('Activity data'!BM11*EF!$H10)*kgtoGg,IF('Net zero activities &amp; levers'!$C$14="On",('Net zero Activity data'!BM11*EF!$H10)*kgtoGg,"ERROR"))</f>
        <v>140.76655833429544</v>
      </c>
      <c r="AU1073" s="93">
        <f>IF('Net zero activities &amp; levers'!$C$14="Off",('Activity data'!BN11*EF!$H10)*kgtoGg,IF('Net zero activities &amp; levers'!$C$14="On",('Net zero Activity data'!BN11*EF!$H10)*kgtoGg,"ERROR"))</f>
        <v>140.81740004245174</v>
      </c>
      <c r="AV1073" s="93">
        <f>IF('Net zero activities &amp; levers'!$C$14="Off",('Activity data'!BO11*EF!$H10)*kgtoGg,IF('Net zero activities &amp; levers'!$C$14="On",('Net zero Activity data'!BO11*EF!$H10)*kgtoGg,"ERROR"))</f>
        <v>140.87794712728416</v>
      </c>
      <c r="AW1073" s="93">
        <f>IF('Net zero activities &amp; levers'!$C$14="Off",('Activity data'!BP11*EF!$H10)*kgtoGg,IF('Net zero activities &amp; levers'!$C$14="On",('Net zero Activity data'!BP11*EF!$H10)*kgtoGg,"ERROR"))</f>
        <v>140.94449838903819</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14.706178596941838</v>
      </c>
      <c r="V1074" s="93">
        <f>IF('Net zero activities &amp; levers'!$C$14="Off",('Activity data'!AO12*EF!$H11)*kgtoGg,IF('Net zero activities &amp; levers'!$C$14="On",('Net zero Activity data'!AO12*EF!$H11)*kgtoGg,"ERROR"))</f>
        <v>14.732961428412569</v>
      </c>
      <c r="W1074" s="93">
        <f>IF('Net zero activities &amp; levers'!$C$14="Off",('Activity data'!AP12*EF!$H11)*kgtoGg,IF('Net zero activities &amp; levers'!$C$14="On",('Net zero Activity data'!AP12*EF!$H11)*kgtoGg,"ERROR"))</f>
        <v>14.763141466600519</v>
      </c>
      <c r="X1074" s="93">
        <f>IF('Net zero activities &amp; levers'!$C$14="Off",('Activity data'!AQ12*EF!$H11)*kgtoGg,IF('Net zero activities &amp; levers'!$C$14="On",('Net zero Activity data'!AQ12*EF!$H11)*kgtoGg,"ERROR"))</f>
        <v>14.796652559926818</v>
      </c>
      <c r="Y1074" s="93">
        <f>IF('Net zero activities &amp; levers'!$C$14="Off",('Activity data'!AR12*EF!$H11)*kgtoGg,IF('Net zero activities &amp; levers'!$C$14="On",('Net zero Activity data'!AR12*EF!$H11)*kgtoGg,"ERROR"))</f>
        <v>14.816912033369588</v>
      </c>
      <c r="Z1074" s="93">
        <f>IF('Net zero activities &amp; levers'!$C$14="Off",('Activity data'!AS12*EF!$H11)*kgtoGg,IF('Net zero activities &amp; levers'!$C$14="On",('Net zero Activity data'!AS12*EF!$H11)*kgtoGg,"ERROR"))</f>
        <v>14.839979423649774</v>
      </c>
      <c r="AA1074" s="93">
        <f>IF('Net zero activities &amp; levers'!$C$14="Off",('Activity data'!AT12*EF!$H11)*kgtoGg,IF('Net zero activities &amp; levers'!$C$14="On",('Net zero Activity data'!AT12*EF!$H11)*kgtoGg,"ERROR"))</f>
        <v>14.86550287127419</v>
      </c>
      <c r="AB1074" s="93">
        <f>IF('Net zero activities &amp; levers'!$C$14="Off",('Activity data'!AU12*EF!$H11)*kgtoGg,IF('Net zero activities &amp; levers'!$C$14="On",('Net zero Activity data'!AU12*EF!$H11)*kgtoGg,"ERROR"))</f>
        <v>14.893537626552881</v>
      </c>
      <c r="AC1074" s="93">
        <f>IF('Net zero activities &amp; levers'!$C$14="Off",('Activity data'!AV12*EF!$H11)*kgtoGg,IF('Net zero activities &amp; levers'!$C$14="On",('Net zero Activity data'!AV12*EF!$H11)*kgtoGg,"ERROR"))</f>
        <v>14.923815144565388</v>
      </c>
      <c r="AD1074" s="93">
        <f>IF('Net zero activities &amp; levers'!$C$14="Off",('Activity data'!AW12*EF!$H11)*kgtoGg,IF('Net zero activities &amp; levers'!$C$14="On",('Net zero Activity data'!AW12*EF!$H11)*kgtoGg,"ERROR"))</f>
        <v>14.945128893073939</v>
      </c>
      <c r="AE1074" s="93">
        <f>IF('Net zero activities &amp; levers'!$C$14="Off",('Activity data'!AX12*EF!$H11)*kgtoGg,IF('Net zero activities &amp; levers'!$C$14="On",('Net zero Activity data'!AX12*EF!$H11)*kgtoGg,"ERROR"))</f>
        <v>14.968311525194611</v>
      </c>
      <c r="AF1074" s="93">
        <f>IF('Net zero activities &amp; levers'!$C$14="Off",('Activity data'!AY12*EF!$H11)*kgtoGg,IF('Net zero activities &amp; levers'!$C$14="On",('Net zero Activity data'!AY12*EF!$H11)*kgtoGg,"ERROR"))</f>
        <v>14.993562028922975</v>
      </c>
      <c r="AG1074" s="93">
        <f>IF('Net zero activities &amp; levers'!$C$14="Off",('Activity data'!AZ12*EF!$H11)*kgtoGg,IF('Net zero activities &amp; levers'!$C$14="On",('Net zero Activity data'!AZ12*EF!$H11)*kgtoGg,"ERROR"))</f>
        <v>15.021151366129347</v>
      </c>
      <c r="AH1074" s="93">
        <f>IF('Net zero activities &amp; levers'!$C$14="Off",('Activity data'!BA12*EF!$H11)*kgtoGg,IF('Net zero activities &amp; levers'!$C$14="On",('Net zero Activity data'!BA12*EF!$H11)*kgtoGg,"ERROR"))</f>
        <v>15.050273732487415</v>
      </c>
      <c r="AI1074" s="93">
        <f>IF('Net zero activities &amp; levers'!$C$14="Off",('Activity data'!BB12*EF!$H11)*kgtoGg,IF('Net zero activities &amp; levers'!$C$14="On",('Net zero Activity data'!BB12*EF!$H11)*kgtoGg,"ERROR"))</f>
        <v>15.068898244900929</v>
      </c>
      <c r="AJ1074" s="93">
        <f>IF('Net zero activities &amp; levers'!$C$14="Off",('Activity data'!BC12*EF!$H11)*kgtoGg,IF('Net zero activities &amp; levers'!$C$14="On",('Net zero Activity data'!BC12*EF!$H11)*kgtoGg,"ERROR"))</f>
        <v>15.089385910169254</v>
      </c>
      <c r="AK1074" s="93">
        <f>IF('Net zero activities &amp; levers'!$C$14="Off",('Activity data'!BD12*EF!$H11)*kgtoGg,IF('Net zero activities &amp; levers'!$C$14="On",('Net zero Activity data'!BD12*EF!$H11)*kgtoGg,"ERROR"))</f>
        <v>15.111015278229832</v>
      </c>
      <c r="AL1074" s="93">
        <f>IF('Net zero activities &amp; levers'!$C$14="Off",('Activity data'!BE12*EF!$H11)*kgtoGg,IF('Net zero activities &amp; levers'!$C$14="On",('Net zero Activity data'!BE12*EF!$H11)*kgtoGg,"ERROR"))</f>
        <v>15.134070033377146</v>
      </c>
      <c r="AM1074" s="93">
        <f>IF('Net zero activities &amp; levers'!$C$14="Off",('Activity data'!BF12*EF!$H11)*kgtoGg,IF('Net zero activities &amp; levers'!$C$14="On",('Net zero Activity data'!BF12*EF!$H11)*kgtoGg,"ERROR"))</f>
        <v>15.158503960824772</v>
      </c>
      <c r="AN1074" s="93">
        <f>IF('Net zero activities &amp; levers'!$C$14="Off",('Activity data'!BG12*EF!$H11)*kgtoGg,IF('Net zero activities &amp; levers'!$C$14="On",('Net zero Activity data'!BG12*EF!$H11)*kgtoGg,"ERROR"))</f>
        <v>15.172910361678914</v>
      </c>
      <c r="AO1074" s="93">
        <f>IF('Net zero activities &amp; levers'!$C$14="Off",('Activity data'!BH12*EF!$H11)*kgtoGg,IF('Net zero activities &amp; levers'!$C$14="On",('Net zero Activity data'!BH12*EF!$H11)*kgtoGg,"ERROR"))</f>
        <v>15.188265811228414</v>
      </c>
      <c r="AP1074" s="93">
        <f>IF('Net zero activities &amp; levers'!$C$14="Off",('Activity data'!BI12*EF!$H11)*kgtoGg,IF('Net zero activities &amp; levers'!$C$14="On",('Net zero Activity data'!BI12*EF!$H11)*kgtoGg,"ERROR"))</f>
        <v>15.204878100431365</v>
      </c>
      <c r="AQ1074" s="93">
        <f>IF('Net zero activities &amp; levers'!$C$14="Off",('Activity data'!BJ12*EF!$H11)*kgtoGg,IF('Net zero activities &amp; levers'!$C$14="On",('Net zero Activity data'!BJ12*EF!$H11)*kgtoGg,"ERROR"))</f>
        <v>15.222713724208921</v>
      </c>
      <c r="AR1074" s="93">
        <f>IF('Net zero activities &amp; levers'!$C$14="Off",('Activity data'!BK12*EF!$H11)*kgtoGg,IF('Net zero activities &amp; levers'!$C$14="On",('Net zero Activity data'!BK12*EF!$H11)*kgtoGg,"ERROR"))</f>
        <v>15.241763137788604</v>
      </c>
      <c r="AS1074" s="93">
        <f>IF('Net zero activities &amp; levers'!$C$14="Off",('Activity data'!BL12*EF!$H11)*kgtoGg,IF('Net zero activities &amp; levers'!$C$14="On",('Net zero Activity data'!BL12*EF!$H11)*kgtoGg,"ERROR"))</f>
        <v>15.250169293778942</v>
      </c>
      <c r="AT1074" s="93">
        <f>IF('Net zero activities &amp; levers'!$C$14="Off",('Activity data'!BM12*EF!$H11)*kgtoGg,IF('Net zero activities &amp; levers'!$C$14="On",('Net zero Activity data'!BM12*EF!$H11)*kgtoGg,"ERROR"))</f>
        <v>15.255409115480001</v>
      </c>
      <c r="AU1074" s="93">
        <f>IF('Net zero activities &amp; levers'!$C$14="Off",('Activity data'!BN12*EF!$H11)*kgtoGg,IF('Net zero activities &amp; levers'!$C$14="On",('Net zero Activity data'!BN12*EF!$H11)*kgtoGg,"ERROR"))</f>
        <v>15.260919025413383</v>
      </c>
      <c r="AV1074" s="93">
        <f>IF('Net zero activities &amp; levers'!$C$14="Off",('Activity data'!BO12*EF!$H11)*kgtoGg,IF('Net zero activities &amp; levers'!$C$14="On",('Net zero Activity data'!BO12*EF!$H11)*kgtoGg,"ERROR"))</f>
        <v>15.267480744054501</v>
      </c>
      <c r="AW1074" s="93">
        <f>IF('Net zero activities &amp; levers'!$C$14="Off",('Activity data'!BP12*EF!$H11)*kgtoGg,IF('Net zero activities &amp; levers'!$C$14="On",('Net zero Activity data'!BP12*EF!$H11)*kgtoGg,"ERROR"))</f>
        <v>15.274693158261561</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15.836418666562725</v>
      </c>
      <c r="V1075" s="93">
        <f>IF('Net zero activities &amp; levers'!$C$14="Off",('Activity data'!AO13*EF!$H12)*kgtoGg,IF('Net zero activities &amp; levers'!$C$14="On",('Net zero Activity data'!AO13*EF!$H12)*kgtoGg,"ERROR"))</f>
        <v>15.88688864853628</v>
      </c>
      <c r="W1075" s="93">
        <f>IF('Net zero activities &amp; levers'!$C$14="Off",('Activity data'!AP13*EF!$H12)*kgtoGg,IF('Net zero activities &amp; levers'!$C$14="On",('Net zero Activity data'!AP13*EF!$H12)*kgtoGg,"ERROR"))</f>
        <v>15.941723672747123</v>
      </c>
      <c r="X1075" s="93">
        <f>IF('Net zero activities &amp; levers'!$C$14="Off",('Activity data'!AQ13*EF!$H12)*kgtoGg,IF('Net zero activities &amp; levers'!$C$14="On",('Net zero Activity data'!AQ13*EF!$H12)*kgtoGg,"ERROR"))</f>
        <v>16.000865979081482</v>
      </c>
      <c r="Y1075" s="93">
        <f>IF('Net zero activities &amp; levers'!$C$14="Off",('Activity data'!AR13*EF!$H12)*kgtoGg,IF('Net zero activities &amp; levers'!$C$14="On",('Net zero Activity data'!AR13*EF!$H12)*kgtoGg,"ERROR"))</f>
        <v>16.037695179784158</v>
      </c>
      <c r="Z1075" s="93">
        <f>IF('Net zero activities &amp; levers'!$C$14="Off",('Activity data'!AS13*EF!$H12)*kgtoGg,IF('Net zero activities &amp; levers'!$C$14="On",('Net zero Activity data'!AS13*EF!$H12)*kgtoGg,"ERROR"))</f>
        <v>16.078188827415136</v>
      </c>
      <c r="AA1075" s="93">
        <f>IF('Net zero activities &amp; levers'!$C$14="Off",('Activity data'!AT13*EF!$H12)*kgtoGg,IF('Net zero activities &amp; levers'!$C$14="On",('Net zero Activity data'!AT13*EF!$H12)*kgtoGg,"ERROR"))</f>
        <v>16.12181436837983</v>
      </c>
      <c r="AB1075" s="93">
        <f>IF('Net zero activities &amp; levers'!$C$14="Off",('Activity data'!AU13*EF!$H12)*kgtoGg,IF('Net zero activities &amp; levers'!$C$14="On",('Net zero Activity data'!AU13*EF!$H12)*kgtoGg,"ERROR"))</f>
        <v>16.168689512967049</v>
      </c>
      <c r="AC1075" s="93">
        <f>IF('Net zero activities &amp; levers'!$C$14="Off",('Activity data'!AV13*EF!$H12)*kgtoGg,IF('Net zero activities &amp; levers'!$C$14="On",('Net zero Activity data'!AV13*EF!$H12)*kgtoGg,"ERROR"))</f>
        <v>16.218410813440247</v>
      </c>
      <c r="AD1075" s="93">
        <f>IF('Net zero activities &amp; levers'!$C$14="Off",('Activity data'!AW13*EF!$H12)*kgtoGg,IF('Net zero activities &amp; levers'!$C$14="On",('Net zero Activity data'!AW13*EF!$H12)*kgtoGg,"ERROR"))</f>
        <v>16.253177021124422</v>
      </c>
      <c r="AE1075" s="93">
        <f>IF('Net zero activities &amp; levers'!$C$14="Off",('Activity data'!AX13*EF!$H12)*kgtoGg,IF('Net zero activities &amp; levers'!$C$14="On",('Net zero Activity data'!AX13*EF!$H12)*kgtoGg,"ERROR"))</f>
        <v>16.290312155009993</v>
      </c>
      <c r="AF1075" s="93">
        <f>IF('Net zero activities &amp; levers'!$C$14="Off",('Activity data'!AY13*EF!$H12)*kgtoGg,IF('Net zero activities &amp; levers'!$C$14="On",('Net zero Activity data'!AY13*EF!$H12)*kgtoGg,"ERROR"))</f>
        <v>16.330150142599646</v>
      </c>
      <c r="AG1075" s="93">
        <f>IF('Net zero activities &amp; levers'!$C$14="Off",('Activity data'!AZ13*EF!$H12)*kgtoGg,IF('Net zero activities &amp; levers'!$C$14="On",('Net zero Activity data'!AZ13*EF!$H12)*kgtoGg,"ERROR"))</f>
        <v>16.37313367858096</v>
      </c>
      <c r="AH1075" s="93">
        <f>IF('Net zero activities &amp; levers'!$C$14="Off",('Activity data'!BA13*EF!$H12)*kgtoGg,IF('Net zero activities &amp; levers'!$C$14="On",('Net zero Activity data'!BA13*EF!$H12)*kgtoGg,"ERROR"))</f>
        <v>16.41800084580008</v>
      </c>
      <c r="AI1075" s="93">
        <f>IF('Net zero activities &amp; levers'!$C$14="Off",('Activity data'!BB13*EF!$H12)*kgtoGg,IF('Net zero activities &amp; levers'!$C$14="On",('Net zero Activity data'!BB13*EF!$H12)*kgtoGg,"ERROR"))</f>
        <v>16.445818179481908</v>
      </c>
      <c r="AJ1075" s="93">
        <f>IF('Net zero activities &amp; levers'!$C$14="Off",('Activity data'!BC13*EF!$H12)*kgtoGg,IF('Net zero activities &amp; levers'!$C$14="On",('Net zero Activity data'!BC13*EF!$H12)*kgtoGg,"ERROR"))</f>
        <v>16.47613732990494</v>
      </c>
      <c r="AK1075" s="93">
        <f>IF('Net zero activities &amp; levers'!$C$14="Off",('Activity data'!BD13*EF!$H12)*kgtoGg,IF('Net zero activities &amp; levers'!$C$14="On",('Net zero Activity data'!BD13*EF!$H12)*kgtoGg,"ERROR"))</f>
        <v>16.507833118302425</v>
      </c>
      <c r="AL1075" s="93">
        <f>IF('Net zero activities &amp; levers'!$C$14="Off",('Activity data'!BE13*EF!$H12)*kgtoGg,IF('Net zero activities &amp; levers'!$C$14="On",('Net zero Activity data'!BE13*EF!$H12)*kgtoGg,"ERROR"))</f>
        <v>16.541361654231032</v>
      </c>
      <c r="AM1075" s="93">
        <f>IF('Net zero activities &amp; levers'!$C$14="Off",('Activity data'!BF13*EF!$H12)*kgtoGg,IF('Net zero activities &amp; levers'!$C$14="On",('Net zero Activity data'!BF13*EF!$H12)*kgtoGg,"ERROR"))</f>
        <v>16.576658742106037</v>
      </c>
      <c r="AN1075" s="93">
        <f>IF('Net zero activities &amp; levers'!$C$14="Off",('Activity data'!BG13*EF!$H12)*kgtoGg,IF('Net zero activities &amp; levers'!$C$14="On",('Net zero Activity data'!BG13*EF!$H12)*kgtoGg,"ERROR"))</f>
        <v>16.595928941495487</v>
      </c>
      <c r="AO1075" s="93">
        <f>IF('Net zero activities &amp; levers'!$C$14="Off",('Activity data'!BH13*EF!$H12)*kgtoGg,IF('Net zero activities &amp; levers'!$C$14="On",('Net zero Activity data'!BH13*EF!$H12)*kgtoGg,"ERROR"))</f>
        <v>16.616373205685701</v>
      </c>
      <c r="AP1075" s="93">
        <f>IF('Net zero activities &amp; levers'!$C$14="Off",('Activity data'!BI13*EF!$H12)*kgtoGg,IF('Net zero activities &amp; levers'!$C$14="On",('Net zero Activity data'!BI13*EF!$H12)*kgtoGg,"ERROR"))</f>
        <v>16.63847772333439</v>
      </c>
      <c r="AQ1075" s="93">
        <f>IF('Net zero activities &amp; levers'!$C$14="Off",('Activity data'!BJ13*EF!$H12)*kgtoGg,IF('Net zero activities &amp; levers'!$C$14="On",('Net zero Activity data'!BJ13*EF!$H12)*kgtoGg,"ERROR"))</f>
        <v>16.662194659426483</v>
      </c>
      <c r="AR1075" s="93">
        <f>IF('Net zero activities &amp; levers'!$C$14="Off",('Activity data'!BK13*EF!$H12)*kgtoGg,IF('Net zero activities &amp; levers'!$C$14="On",('Net zero Activity data'!BK13*EF!$H12)*kgtoGg,"ERROR"))</f>
        <v>16.687512973153691</v>
      </c>
      <c r="AS1075" s="93">
        <f>IF('Net zero activities &amp; levers'!$C$14="Off",('Activity data'!BL13*EF!$H12)*kgtoGg,IF('Net zero activities &amp; levers'!$C$14="On",('Net zero Activity data'!BL13*EF!$H12)*kgtoGg,"ERROR"))</f>
        <v>16.6960867048216</v>
      </c>
      <c r="AT1075" s="93">
        <f>IF('Net zero activities &amp; levers'!$C$14="Off",('Activity data'!BM13*EF!$H12)*kgtoGg,IF('Net zero activities &amp; levers'!$C$14="On",('Net zero Activity data'!BM13*EF!$H12)*kgtoGg,"ERROR"))</f>
        <v>16.699560298273521</v>
      </c>
      <c r="AU1075" s="93">
        <f>IF('Net zero activities &amp; levers'!$C$14="Off",('Activity data'!BN13*EF!$H12)*kgtoGg,IF('Net zero activities &amp; levers'!$C$14="On",('Net zero Activity data'!BN13*EF!$H12)*kgtoGg,"ERROR"))</f>
        <v>16.703268144959758</v>
      </c>
      <c r="AV1075" s="93">
        <f>IF('Net zero activities &amp; levers'!$C$14="Off",('Activity data'!BO13*EF!$H12)*kgtoGg,IF('Net zero activities &amp; levers'!$C$14="On",('Net zero Activity data'!BO13*EF!$H12)*kgtoGg,"ERROR"))</f>
        <v>16.708421153561527</v>
      </c>
      <c r="AW1075" s="93">
        <f>IF('Net zero activities &amp; levers'!$C$14="Off",('Activity data'!BP13*EF!$H12)*kgtoGg,IF('Net zero activities &amp; levers'!$C$14="On",('Net zero Activity data'!BP13*EF!$H12)*kgtoGg,"ERROR"))</f>
        <v>16.71440335539873</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23.43627516326238</v>
      </c>
      <c r="V1076" s="93">
        <f>IF('Net zero activities &amp; levers'!$C$14="Off",('Activity data'!AO14*EF!$H13)*kgtoGg,IF('Net zero activities &amp; levers'!$C$14="On",('Net zero Activity data'!AO14*EF!$H13)*kgtoGg,"ERROR"))</f>
        <v>23.510965559489058</v>
      </c>
      <c r="W1076" s="93">
        <f>IF('Net zero activities &amp; levers'!$C$14="Off",('Activity data'!AP14*EF!$H13)*kgtoGg,IF('Net zero activities &amp; levers'!$C$14="On",('Net zero Activity data'!AP14*EF!$H13)*kgtoGg,"ERROR"))</f>
        <v>23.592115770470972</v>
      </c>
      <c r="X1076" s="93">
        <f>IF('Net zero activities &amp; levers'!$C$14="Off",('Activity data'!AQ14*EF!$H13)*kgtoGg,IF('Net zero activities &amp; levers'!$C$14="On",('Net zero Activity data'!AQ14*EF!$H13)*kgtoGg,"ERROR"))</f>
        <v>23.679640317164633</v>
      </c>
      <c r="Y1076" s="93">
        <f>IF('Net zero activities &amp; levers'!$C$14="Off",('Activity data'!AR14*EF!$H13)*kgtoGg,IF('Net zero activities &amp; levers'!$C$14="On",('Net zero Activity data'!AR14*EF!$H13)*kgtoGg,"ERROR"))</f>
        <v>23.734143756350253</v>
      </c>
      <c r="Z1076" s="93">
        <f>IF('Net zero activities &amp; levers'!$C$14="Off",('Activity data'!AS14*EF!$H13)*kgtoGg,IF('Net zero activities &amp; levers'!$C$14="On",('Net zero Activity data'!AS14*EF!$H13)*kgtoGg,"ERROR"))</f>
        <v>23.794070201099252</v>
      </c>
      <c r="AA1076" s="93">
        <f>IF('Net zero activities &amp; levers'!$C$14="Off",('Activity data'!AT14*EF!$H13)*kgtoGg,IF('Net zero activities &amp; levers'!$C$14="On",('Net zero Activity data'!AT14*EF!$H13)*kgtoGg,"ERROR"))</f>
        <v>23.858631526719762</v>
      </c>
      <c r="AB1076" s="93">
        <f>IF('Net zero activities &amp; levers'!$C$14="Off",('Activity data'!AU14*EF!$H13)*kgtoGg,IF('Net zero activities &amp; levers'!$C$14="On",('Net zero Activity data'!AU14*EF!$H13)*kgtoGg,"ERROR"))</f>
        <v>23.928001932364783</v>
      </c>
      <c r="AC1076" s="93">
        <f>IF('Net zero activities &amp; levers'!$C$14="Off",('Activity data'!AV14*EF!$H13)*kgtoGg,IF('Net zero activities &amp; levers'!$C$14="On",('Net zero Activity data'!AV14*EF!$H13)*kgtoGg,"ERROR"))</f>
        <v>24.001584356768948</v>
      </c>
      <c r="AD1076" s="93">
        <f>IF('Net zero activities &amp; levers'!$C$14="Off",('Activity data'!AW14*EF!$H13)*kgtoGg,IF('Net zero activities &amp; levers'!$C$14="On",('Net zero Activity data'!AW14*EF!$H13)*kgtoGg,"ERROR"))</f>
        <v>24.053034777904244</v>
      </c>
      <c r="AE1076" s="93">
        <f>IF('Net zero activities &amp; levers'!$C$14="Off",('Activity data'!AX14*EF!$H13)*kgtoGg,IF('Net zero activities &amp; levers'!$C$14="On",('Net zero Activity data'!AX14*EF!$H13)*kgtoGg,"ERROR"))</f>
        <v>24.107990966818623</v>
      </c>
      <c r="AF1076" s="93">
        <f>IF('Net zero activities &amp; levers'!$C$14="Off",('Activity data'!AY14*EF!$H13)*kgtoGg,IF('Net zero activities &amp; levers'!$C$14="On",('Net zero Activity data'!AY14*EF!$H13)*kgtoGg,"ERROR"))</f>
        <v>24.166947101962553</v>
      </c>
      <c r="AG1076" s="93">
        <f>IF('Net zero activities &amp; levers'!$C$14="Off",('Activity data'!AZ14*EF!$H13)*kgtoGg,IF('Net zero activities &amp; levers'!$C$14="On",('Net zero Activity data'!AZ14*EF!$H13)*kgtoGg,"ERROR"))</f>
        <v>24.230558326063051</v>
      </c>
      <c r="AH1076" s="93">
        <f>IF('Net zero activities &amp; levers'!$C$14="Off",('Activity data'!BA14*EF!$H13)*kgtoGg,IF('Net zero activities &amp; levers'!$C$14="On",('Net zero Activity data'!BA14*EF!$H13)*kgtoGg,"ERROR"))</f>
        <v>24.296957131176967</v>
      </c>
      <c r="AI1076" s="93">
        <f>IF('Net zero activities &amp; levers'!$C$14="Off",('Activity data'!BB14*EF!$H13)*kgtoGg,IF('Net zero activities &amp; levers'!$C$14="On",('Net zero Activity data'!BB14*EF!$H13)*kgtoGg,"ERROR"))</f>
        <v>24.338123931588228</v>
      </c>
      <c r="AJ1076" s="93">
        <f>IF('Net zero activities &amp; levers'!$C$14="Off",('Activity data'!BC14*EF!$H13)*kgtoGg,IF('Net zero activities &amp; levers'!$C$14="On",('Net zero Activity data'!BC14*EF!$H13)*kgtoGg,"ERROR"))</f>
        <v>24.382993164145894</v>
      </c>
      <c r="AK1076" s="93">
        <f>IF('Net zero activities &amp; levers'!$C$14="Off",('Activity data'!BD14*EF!$H13)*kgtoGg,IF('Net zero activities &amp; levers'!$C$14="On",('Net zero Activity data'!BD14*EF!$H13)*kgtoGg,"ERROR"))</f>
        <v>24.429899679693399</v>
      </c>
      <c r="AL1076" s="93">
        <f>IF('Net zero activities &amp; levers'!$C$14="Off",('Activity data'!BE14*EF!$H13)*kgtoGg,IF('Net zero activities &amp; levers'!$C$14="On",('Net zero Activity data'!BE14*EF!$H13)*kgtoGg,"ERROR"))</f>
        <v>24.479518473587959</v>
      </c>
      <c r="AM1076" s="93">
        <f>IF('Net zero activities &amp; levers'!$C$14="Off",('Activity data'!BF14*EF!$H13)*kgtoGg,IF('Net zero activities &amp; levers'!$C$14="On",('Net zero Activity data'!BF14*EF!$H13)*kgtoGg,"ERROR"))</f>
        <v>24.531754542949216</v>
      </c>
      <c r="AN1076" s="93">
        <f>IF('Net zero activities &amp; levers'!$C$14="Off",('Activity data'!BG14*EF!$H13)*kgtoGg,IF('Net zero activities &amp; levers'!$C$14="On",('Net zero Activity data'!BG14*EF!$H13)*kgtoGg,"ERROR"))</f>
        <v>24.560272461353055</v>
      </c>
      <c r="AO1076" s="93">
        <f>IF('Net zero activities &amp; levers'!$C$14="Off",('Activity data'!BH14*EF!$H13)*kgtoGg,IF('Net zero activities &amp; levers'!$C$14="On",('Net zero Activity data'!BH14*EF!$H13)*kgtoGg,"ERROR"))</f>
        <v>24.590527875229174</v>
      </c>
      <c r="AP1076" s="93">
        <f>IF('Net zero activities &amp; levers'!$C$14="Off",('Activity data'!BI14*EF!$H13)*kgtoGg,IF('Net zero activities &amp; levers'!$C$14="On",('Net zero Activity data'!BI14*EF!$H13)*kgtoGg,"ERROR"))</f>
        <v>24.623240293918865</v>
      </c>
      <c r="AQ1076" s="93">
        <f>IF('Net zero activities &amp; levers'!$C$14="Off",('Activity data'!BJ14*EF!$H13)*kgtoGg,IF('Net zero activities &amp; levers'!$C$14="On",('Net zero Activity data'!BJ14*EF!$H13)*kgtoGg,"ERROR"))</f>
        <v>24.658338926506637</v>
      </c>
      <c r="AR1076" s="93">
        <f>IF('Net zero activities &amp; levers'!$C$14="Off",('Activity data'!BK14*EF!$H13)*kgtoGg,IF('Net zero activities &amp; levers'!$C$14="On",('Net zero Activity data'!BK14*EF!$H13)*kgtoGg,"ERROR"))</f>
        <v>24.695807433728753</v>
      </c>
      <c r="AS1076" s="93">
        <f>IF('Net zero activities &amp; levers'!$C$14="Off",('Activity data'!BL14*EF!$H13)*kgtoGg,IF('Net zero activities &amp; levers'!$C$14="On",('Net zero Activity data'!BL14*EF!$H13)*kgtoGg,"ERROR"))</f>
        <v>24.708495677123668</v>
      </c>
      <c r="AT1076" s="93">
        <f>IF('Net zero activities &amp; levers'!$C$14="Off",('Activity data'!BM14*EF!$H13)*kgtoGg,IF('Net zero activities &amp; levers'!$C$14="On",('Net zero Activity data'!BM14*EF!$H13)*kgtoGg,"ERROR"))</f>
        <v>24.713636239119321</v>
      </c>
      <c r="AU1076" s="93">
        <f>IF('Net zero activities &amp; levers'!$C$14="Off",('Activity data'!BN14*EF!$H13)*kgtoGg,IF('Net zero activities &amp; levers'!$C$14="On",('Net zero Activity data'!BN14*EF!$H13)*kgtoGg,"ERROR"))</f>
        <v>24.719123471872599</v>
      </c>
      <c r="AV1076" s="93">
        <f>IF('Net zero activities &amp; levers'!$C$14="Off",('Activity data'!BO14*EF!$H13)*kgtoGg,IF('Net zero activities &amp; levers'!$C$14="On",('Net zero Activity data'!BO14*EF!$H13)*kgtoGg,"ERROR"))</f>
        <v>24.726749396019503</v>
      </c>
      <c r="AW1076" s="93">
        <f>IF('Net zero activities &amp; levers'!$C$14="Off",('Activity data'!BP14*EF!$H13)*kgtoGg,IF('Net zero activities &amp; levers'!$C$14="On",('Net zero Activity data'!BP14*EF!$H13)*kgtoGg,"ERROR"))</f>
        <v>24.735602441098116</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5.3670416140303319</v>
      </c>
      <c r="V1077" s="93">
        <f>IF('Net zero activities &amp; levers'!$C$14="Off",('Activity data'!AO15*EF!$H14)*kgtoGg,IF('Net zero activities &amp; levers'!$C$14="On",('Net zero Activity data'!AO15*EF!$H14)*kgtoGg,"ERROR"))</f>
        <v>5.3576298681658461</v>
      </c>
      <c r="W1077" s="93">
        <f>IF('Net zero activities &amp; levers'!$C$14="Off",('Activity data'!AP15*EF!$H14)*kgtoGg,IF('Net zero activities &amp; levers'!$C$14="On",('Net zero Activity data'!AP15*EF!$H14)*kgtoGg,"ERROR"))</f>
        <v>5.3535558449918694</v>
      </c>
      <c r="X1077" s="93">
        <f>IF('Net zero activities &amp; levers'!$C$14="Off",('Activity data'!AQ15*EF!$H14)*kgtoGg,IF('Net zero activities &amp; levers'!$C$14="On",('Net zero Activity data'!AQ15*EF!$H14)*kgtoGg,"ERROR"))</f>
        <v>5.3579435754803217</v>
      </c>
      <c r="Y1077" s="93">
        <f>IF('Net zero activities &amp; levers'!$C$14="Off",('Activity data'!AR15*EF!$H14)*kgtoGg,IF('Net zero activities &amp; levers'!$C$14="On",('Net zero Activity data'!AR15*EF!$H14)*kgtoGg,"ERROR"))</f>
        <v>5.3719044351814391</v>
      </c>
      <c r="Z1077" s="93">
        <f>IF('Net zero activities &amp; levers'!$C$14="Off",('Activity data'!AS15*EF!$H14)*kgtoGg,IF('Net zero activities &amp; levers'!$C$14="On",('Net zero Activity data'!AS15*EF!$H14)*kgtoGg,"ERROR"))</f>
        <v>5.3923871539920745</v>
      </c>
      <c r="AA1077" s="93">
        <f>IF('Net zero activities &amp; levers'!$C$14="Off",('Activity data'!AT15*EF!$H14)*kgtoGg,IF('Net zero activities &amp; levers'!$C$14="On",('Net zero Activity data'!AT15*EF!$H14)*kgtoGg,"ERROR"))</f>
        <v>5.412504134465423</v>
      </c>
      <c r="AB1077" s="93">
        <f>IF('Net zero activities &amp; levers'!$C$14="Off",('Activity data'!AU15*EF!$H14)*kgtoGg,IF('Net zero activities &amp; levers'!$C$14="On",('Net zero Activity data'!AU15*EF!$H14)*kgtoGg,"ERROR"))</f>
        <v>5.4374045660235923</v>
      </c>
      <c r="AC1077" s="93">
        <f>IF('Net zero activities &amp; levers'!$C$14="Off",('Activity data'!AV15*EF!$H14)*kgtoGg,IF('Net zero activities &amp; levers'!$C$14="On",('Net zero Activity data'!AV15*EF!$H14)*kgtoGg,"ERROR"))</f>
        <v>5.4620542784680026</v>
      </c>
      <c r="AD1077" s="93">
        <f>IF('Net zero activities &amp; levers'!$C$14="Off",('Activity data'!AW15*EF!$H14)*kgtoGg,IF('Net zero activities &amp; levers'!$C$14="On",('Net zero Activity data'!AW15*EF!$H14)*kgtoGg,"ERROR"))</f>
        <v>5.5517072396840428</v>
      </c>
      <c r="AE1077" s="93">
        <f>IF('Net zero activities &amp; levers'!$C$14="Off",('Activity data'!AX15*EF!$H14)*kgtoGg,IF('Net zero activities &amp; levers'!$C$14="On",('Net zero Activity data'!AX15*EF!$H14)*kgtoGg,"ERROR"))</f>
        <v>5.6385317150449907</v>
      </c>
      <c r="AF1077" s="93">
        <f>IF('Net zero activities &amp; levers'!$C$14="Off",('Activity data'!AY15*EF!$H14)*kgtoGg,IF('Net zero activities &amp; levers'!$C$14="On",('Net zero Activity data'!AY15*EF!$H14)*kgtoGg,"ERROR"))</f>
        <v>5.7308781549814016</v>
      </c>
      <c r="AG1077" s="93">
        <f>IF('Net zero activities &amp; levers'!$C$14="Off",('Activity data'!AZ15*EF!$H14)*kgtoGg,IF('Net zero activities &amp; levers'!$C$14="On",('Net zero Activity data'!AZ15*EF!$H14)*kgtoGg,"ERROR"))</f>
        <v>5.8388735079295362</v>
      </c>
      <c r="AH1077" s="93">
        <f>IF('Net zero activities &amp; levers'!$C$14="Off",('Activity data'!BA15*EF!$H14)*kgtoGg,IF('Net zero activities &amp; levers'!$C$14="On",('Net zero Activity data'!BA15*EF!$H14)*kgtoGg,"ERROR"))</f>
        <v>5.9405681058944593</v>
      </c>
      <c r="AI1077" s="93">
        <f>IF('Net zero activities &amp; levers'!$C$14="Off",('Activity data'!BB15*EF!$H14)*kgtoGg,IF('Net zero activities &amp; levers'!$C$14="On",('Net zero Activity data'!BB15*EF!$H14)*kgtoGg,"ERROR"))</f>
        <v>6.0538009650149478</v>
      </c>
      <c r="AJ1077" s="93">
        <f>IF('Net zero activities &amp; levers'!$C$14="Off",('Activity data'!BC15*EF!$H14)*kgtoGg,IF('Net zero activities &amp; levers'!$C$14="On",('Net zero Activity data'!BC15*EF!$H14)*kgtoGg,"ERROR"))</f>
        <v>6.1769873137872864</v>
      </c>
      <c r="AK1077" s="93">
        <f>IF('Net zero activities &amp; levers'!$C$14="Off",('Activity data'!BD15*EF!$H14)*kgtoGg,IF('Net zero activities &amp; levers'!$C$14="On",('Net zero Activity data'!BD15*EF!$H14)*kgtoGg,"ERROR"))</f>
        <v>6.2906062341580098</v>
      </c>
      <c r="AL1077" s="93">
        <f>IF('Net zero activities &amp; levers'!$C$14="Off",('Activity data'!BE15*EF!$H14)*kgtoGg,IF('Net zero activities &amp; levers'!$C$14="On",('Net zero Activity data'!BE15*EF!$H14)*kgtoGg,"ERROR"))</f>
        <v>6.4044812802741458</v>
      </c>
      <c r="AM1077" s="93">
        <f>IF('Net zero activities &amp; levers'!$C$14="Off",('Activity data'!BF15*EF!$H14)*kgtoGg,IF('Net zero activities &amp; levers'!$C$14="On",('Net zero Activity data'!BF15*EF!$H14)*kgtoGg,"ERROR"))</f>
        <v>6.5186371674639778</v>
      </c>
      <c r="AN1077" s="93">
        <f>IF('Net zero activities &amp; levers'!$C$14="Off",('Activity data'!BG15*EF!$H14)*kgtoGg,IF('Net zero activities &amp; levers'!$C$14="On",('Net zero Activity data'!BG15*EF!$H14)*kgtoGg,"ERROR"))</f>
        <v>6.6437322760306987</v>
      </c>
      <c r="AO1077" s="93">
        <f>IF('Net zero activities &amp; levers'!$C$14="Off",('Activity data'!BH15*EF!$H14)*kgtoGg,IF('Net zero activities &amp; levers'!$C$14="On",('Net zero Activity data'!BH15*EF!$H14)*kgtoGg,"ERROR"))</f>
        <v>6.7614570573206318</v>
      </c>
      <c r="AP1077" s="93">
        <f>IF('Net zero activities &amp; levers'!$C$14="Off",('Activity data'!BI15*EF!$H14)*kgtoGg,IF('Net zero activities &amp; levers'!$C$14="On",('Net zero Activity data'!BI15*EF!$H14)*kgtoGg,"ERROR"))</f>
        <v>6.8818657820794353</v>
      </c>
      <c r="AQ1077" s="93">
        <f>IF('Net zero activities &amp; levers'!$C$14="Off",('Activity data'!BJ15*EF!$H14)*kgtoGg,IF('Net zero activities &amp; levers'!$C$14="On",('Net zero Activity data'!BJ15*EF!$H14)*kgtoGg,"ERROR"))</f>
        <v>7.0050487995947819</v>
      </c>
      <c r="AR1077" s="93">
        <f>IF('Net zero activities &amp; levers'!$C$14="Off",('Activity data'!BK15*EF!$H14)*kgtoGg,IF('Net zero activities &amp; levers'!$C$14="On",('Net zero Activity data'!BK15*EF!$H14)*kgtoGg,"ERROR"))</f>
        <v>7.1317062524287902</v>
      </c>
      <c r="AS1077" s="93">
        <f>IF('Net zero activities &amp; levers'!$C$14="Off",('Activity data'!BL15*EF!$H14)*kgtoGg,IF('Net zero activities &amp; levers'!$C$14="On",('Net zero Activity data'!BL15*EF!$H14)*kgtoGg,"ERROR"))</f>
        <v>7.2631842870087659</v>
      </c>
      <c r="AT1077" s="93">
        <f>IF('Net zero activities &amp; levers'!$C$14="Off",('Activity data'!BM15*EF!$H14)*kgtoGg,IF('Net zero activities &amp; levers'!$C$14="On",('Net zero Activity data'!BM15*EF!$H14)*kgtoGg,"ERROR"))</f>
        <v>7.2770448226057587</v>
      </c>
      <c r="AU1077" s="93">
        <f>IF('Net zero activities &amp; levers'!$C$14="Off",('Activity data'!BN15*EF!$H14)*kgtoGg,IF('Net zero activities &amp; levers'!$C$14="On",('Net zero Activity data'!BN15*EF!$H14)*kgtoGg,"ERROR"))</f>
        <v>7.2724625815111343</v>
      </c>
      <c r="AV1077" s="93">
        <f>IF('Net zero activities &amp; levers'!$C$14="Off",('Activity data'!BO15*EF!$H14)*kgtoGg,IF('Net zero activities &amp; levers'!$C$14="On",('Net zero Activity data'!BO15*EF!$H14)*kgtoGg,"ERROR"))</f>
        <v>7.2725482112248425</v>
      </c>
      <c r="AW1077" s="93">
        <f>IF('Net zero activities &amp; levers'!$C$14="Off",('Activity data'!BP15*EF!$H14)*kgtoGg,IF('Net zero activities &amp; levers'!$C$14="On",('Net zero Activity data'!BP15*EF!$H14)*kgtoGg,"ERROR"))</f>
        <v>7.2667047441079857</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1.5396663284052376</v>
      </c>
      <c r="V1079" s="93">
        <f>IF('Net zero activities &amp; levers'!$C$14="Off",('Activity data'!AO17*EF!$H16)*kgtoGg,IF('Net zero activities &amp; levers'!$C$14="On",('Net zero Activity data'!AO17*EF!$H16)*kgtoGg,"ERROR"))</f>
        <v>1.51689353697647</v>
      </c>
      <c r="W1079" s="93">
        <f>IF('Net zero activities &amp; levers'!$C$14="Off",('Activity data'!AP17*EF!$H16)*kgtoGg,IF('Net zero activities &amp; levers'!$C$14="On",('Net zero Activity data'!AP17*EF!$H16)*kgtoGg,"ERROR"))</f>
        <v>1.4979556416410036</v>
      </c>
      <c r="X1079" s="93">
        <f>IF('Net zero activities &amp; levers'!$C$14="Off",('Activity data'!AQ17*EF!$H16)*kgtoGg,IF('Net zero activities &amp; levers'!$C$14="On",('Net zero Activity data'!AQ17*EF!$H16)*kgtoGg,"ERROR"))</f>
        <v>1.4844138827224946</v>
      </c>
      <c r="Y1079" s="93">
        <f>IF('Net zero activities &amp; levers'!$C$14="Off",('Activity data'!AR17*EF!$H16)*kgtoGg,IF('Net zero activities &amp; levers'!$C$14="On",('Net zero Activity data'!AR17*EF!$H16)*kgtoGg,"ERROR"))</f>
        <v>1.4743763570843096</v>
      </c>
      <c r="Z1079" s="93">
        <f>IF('Net zero activities &amp; levers'!$C$14="Off",('Activity data'!AS17*EF!$H16)*kgtoGg,IF('Net zero activities &amp; levers'!$C$14="On",('Net zero Activity data'!AS17*EF!$H16)*kgtoGg,"ERROR"))</f>
        <v>1.4683108531694369</v>
      </c>
      <c r="AA1079" s="93">
        <f>IF('Net zero activities &amp; levers'!$C$14="Off",('Activity data'!AT17*EF!$H16)*kgtoGg,IF('Net zero activities &amp; levers'!$C$14="On",('Net zero Activity data'!AT17*EF!$H16)*kgtoGg,"ERROR"))</f>
        <v>1.4623928273992073</v>
      </c>
      <c r="AB1079" s="93">
        <f>IF('Net zero activities &amp; levers'!$C$14="Off",('Activity data'!AU17*EF!$H16)*kgtoGg,IF('Net zero activities &amp; levers'!$C$14="On",('Net zero Activity data'!AU17*EF!$H16)*kgtoGg,"ERROR"))</f>
        <v>1.4593112651239024</v>
      </c>
      <c r="AC1079" s="93">
        <f>IF('Net zero activities &amp; levers'!$C$14="Off",('Activity data'!AV17*EF!$H16)*kgtoGg,IF('Net zero activities &amp; levers'!$C$14="On",('Net zero Activity data'!AV17*EF!$H16)*kgtoGg,"ERROR"))</f>
        <v>1.4563311688613767</v>
      </c>
      <c r="AD1079" s="93">
        <f>IF('Net zero activities &amp; levers'!$C$14="Off",('Activity data'!AW17*EF!$H16)*kgtoGg,IF('Net zero activities &amp; levers'!$C$14="On",('Net zero Activity data'!AW17*EF!$H16)*kgtoGg,"ERROR"))</f>
        <v>1.4852993659939229</v>
      </c>
      <c r="AE1079" s="93">
        <f>IF('Net zero activities &amp; levers'!$C$14="Off",('Activity data'!AX17*EF!$H16)*kgtoGg,IF('Net zero activities &amp; levers'!$C$14="On",('Net zero Activity data'!AX17*EF!$H16)*kgtoGg,"ERROR"))</f>
        <v>1.512262925257895</v>
      </c>
      <c r="AF1079" s="93">
        <f>IF('Net zero activities &amp; levers'!$C$14="Off",('Activity data'!AY17*EF!$H16)*kgtoGg,IF('Net zero activities &amp; levers'!$C$14="On",('Net zero Activity data'!AY17*EF!$H16)*kgtoGg,"ERROR"))</f>
        <v>1.5414902996853208</v>
      </c>
      <c r="AG1079" s="93">
        <f>IF('Net zero activities &amp; levers'!$C$14="Off",('Activity data'!AZ17*EF!$H16)*kgtoGg,IF('Net zero activities &amp; levers'!$C$14="On",('Net zero Activity data'!AZ17*EF!$H16)*kgtoGg,"ERROR"))</f>
        <v>1.5779487196155533</v>
      </c>
      <c r="AH1079" s="93">
        <f>IF('Net zero activities &amp; levers'!$C$14="Off",('Activity data'!BA17*EF!$H16)*kgtoGg,IF('Net zero activities &amp; levers'!$C$14="On",('Net zero Activity data'!BA17*EF!$H16)*kgtoGg,"ERROR"))</f>
        <v>1.610560772525768</v>
      </c>
      <c r="AI1079" s="93">
        <f>IF('Net zero activities &amp; levers'!$C$14="Off",('Activity data'!BB17*EF!$H16)*kgtoGg,IF('Net zero activities &amp; levers'!$C$14="On",('Net zero Activity data'!BB17*EF!$H16)*kgtoGg,"ERROR"))</f>
        <v>1.6462447396919304</v>
      </c>
      <c r="AJ1079" s="93">
        <f>IF('Net zero activities &amp; levers'!$C$14="Off",('Activity data'!BC17*EF!$H16)*kgtoGg,IF('Net zero activities &amp; levers'!$C$14="On",('Net zero Activity data'!BC17*EF!$H16)*kgtoGg,"ERROR"))</f>
        <v>1.6858688293692288</v>
      </c>
      <c r="AK1079" s="93">
        <f>IF('Net zero activities &amp; levers'!$C$14="Off",('Activity data'!BD17*EF!$H16)*kgtoGg,IF('Net zero activities &amp; levers'!$C$14="On",('Net zero Activity data'!BD17*EF!$H16)*kgtoGg,"ERROR"))</f>
        <v>1.7199812284730804</v>
      </c>
      <c r="AL1079" s="93">
        <f>IF('Net zero activities &amp; levers'!$C$14="Off",('Activity data'!BE17*EF!$H16)*kgtoGg,IF('Net zero activities &amp; levers'!$C$14="On",('Net zero Activity data'!BE17*EF!$H16)*kgtoGg,"ERROR"))</f>
        <v>1.7533814663965785</v>
      </c>
      <c r="AM1079" s="93">
        <f>IF('Net zero activities &amp; levers'!$C$14="Off",('Activity data'!BF17*EF!$H16)*kgtoGg,IF('Net zero activities &amp; levers'!$C$14="On",('Net zero Activity data'!BF17*EF!$H16)*kgtoGg,"ERROR"))</f>
        <v>1.7860886957938682</v>
      </c>
      <c r="AN1079" s="93">
        <f>IF('Net zero activities &amp; levers'!$C$14="Off",('Activity data'!BG17*EF!$H16)*kgtoGg,IF('Net zero activities &amp; levers'!$C$14="On",('Net zero Activity data'!BG17*EF!$H16)*kgtoGg,"ERROR"))</f>
        <v>1.8210713028547756</v>
      </c>
      <c r="AO1079" s="93">
        <f>IF('Net zero activities &amp; levers'!$C$14="Off",('Activity data'!BH17*EF!$H16)*kgtoGg,IF('Net zero activities &amp; levers'!$C$14="On",('Net zero Activity data'!BH17*EF!$H16)*kgtoGg,"ERROR"))</f>
        <v>1.8517078328467715</v>
      </c>
      <c r="AP1079" s="93">
        <f>IF('Net zero activities &amp; levers'!$C$14="Off",('Activity data'!BI17*EF!$H16)*kgtoGg,IF('Net zero activities &amp; levers'!$C$14="On",('Net zero Activity data'!BI17*EF!$H16)*kgtoGg,"ERROR"))</f>
        <v>1.8826456224612003</v>
      </c>
      <c r="AQ1079" s="93">
        <f>IF('Net zero activities &amp; levers'!$C$14="Off",('Activity data'!BJ17*EF!$H16)*kgtoGg,IF('Net zero activities &amp; levers'!$C$14="On",('Net zero Activity data'!BJ17*EF!$H16)*kgtoGg,"ERROR"))</f>
        <v>1.9138919194152015</v>
      </c>
      <c r="AR1079" s="93">
        <f>IF('Net zero activities &amp; levers'!$C$14="Off",('Activity data'!BK17*EF!$H16)*kgtoGg,IF('Net zero activities &amp; levers'!$C$14="On",('Net zero Activity data'!BK17*EF!$H16)*kgtoGg,"ERROR"))</f>
        <v>1.9457193309630603</v>
      </c>
      <c r="AS1079" s="93">
        <f>IF('Net zero activities &amp; levers'!$C$14="Off",('Activity data'!BL17*EF!$H16)*kgtoGg,IF('Net zero activities &amp; levers'!$C$14="On",('Net zero Activity data'!BL17*EF!$H16)*kgtoGg,"ERROR"))</f>
        <v>1.9765500584418627</v>
      </c>
      <c r="AT1079" s="93">
        <f>IF('Net zero activities &amp; levers'!$C$14="Off",('Activity data'!BM17*EF!$H16)*kgtoGg,IF('Net zero activities &amp; levers'!$C$14="On",('Net zero Activity data'!BM17*EF!$H16)*kgtoGg,"ERROR"))</f>
        <v>1.9561765524892059</v>
      </c>
      <c r="AU1079" s="93">
        <f>IF('Net zero activities &amp; levers'!$C$14="Off",('Activity data'!BN17*EF!$H16)*kgtoGg,IF('Net zero activities &amp; levers'!$C$14="On",('Net zero Activity data'!BN17*EF!$H16)*kgtoGg,"ERROR"))</f>
        <v>1.9283007797519205</v>
      </c>
      <c r="AV1079" s="93">
        <f>IF('Net zero activities &amp; levers'!$C$14="Off",('Activity data'!BO17*EF!$H16)*kgtoGg,IF('Net zero activities &amp; levers'!$C$14="On",('Net zero Activity data'!BO17*EF!$H16)*kgtoGg,"ERROR"))</f>
        <v>1.90280445465309</v>
      </c>
      <c r="AW1079" s="93">
        <f>IF('Net zero activities &amp; levers'!$C$14="Off",('Activity data'!BP17*EF!$H16)*kgtoGg,IF('Net zero activities &amp; levers'!$C$14="On",('Net zero Activity data'!BP17*EF!$H16)*kgtoGg,"ERROR"))</f>
        <v>1.8752504962421104</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0.21333866791427153</v>
      </c>
      <c r="V1080" s="93">
        <f>IF('Net zero activities &amp; levers'!$C$14="Off",('Activity data'!AO18*EF!$H17)*kgtoGg,IF('Net zero activities &amp; levers'!$C$14="On",('Net zero Activity data'!AO18*EF!$H17)*kgtoGg,"ERROR"))</f>
        <v>0.21018323293561936</v>
      </c>
      <c r="W1080" s="93">
        <f>IF('Net zero activities &amp; levers'!$C$14="Off",('Activity data'!AP18*EF!$H17)*kgtoGg,IF('Net zero activities &amp; levers'!$C$14="On",('Net zero Activity data'!AP18*EF!$H17)*kgtoGg,"ERROR"))</f>
        <v>0.20755916739009747</v>
      </c>
      <c r="X1080" s="93">
        <f>IF('Net zero activities &amp; levers'!$C$14="Off",('Activity data'!AQ18*EF!$H17)*kgtoGg,IF('Net zero activities &amp; levers'!$C$14="On",('Net zero Activity data'!AQ18*EF!$H17)*kgtoGg,"ERROR"))</f>
        <v>0.20568279927345287</v>
      </c>
      <c r="Y1080" s="93">
        <f>IF('Net zero activities &amp; levers'!$C$14="Off",('Activity data'!AR18*EF!$H17)*kgtoGg,IF('Net zero activities &amp; levers'!$C$14="On",('Net zero Activity data'!AR18*EF!$H17)*kgtoGg,"ERROR"))</f>
        <v>0.20429198341335428</v>
      </c>
      <c r="Z1080" s="93">
        <f>IF('Net zero activities &amp; levers'!$C$14="Off",('Activity data'!AS18*EF!$H17)*kgtoGg,IF('Net zero activities &amp; levers'!$C$14="On",('Net zero Activity data'!AS18*EF!$H17)*kgtoGg,"ERROR"))</f>
        <v>0.20345153733646434</v>
      </c>
      <c r="AA1080" s="93">
        <f>IF('Net zero activities &amp; levers'!$C$14="Off",('Activity data'!AT18*EF!$H17)*kgtoGg,IF('Net zero activities &amp; levers'!$C$14="On",('Net zero Activity data'!AT18*EF!$H17)*kgtoGg,"ERROR"))</f>
        <v>0.20263152607089951</v>
      </c>
      <c r="AB1080" s="93">
        <f>IF('Net zero activities &amp; levers'!$C$14="Off",('Activity data'!AU18*EF!$H17)*kgtoGg,IF('Net zero activities &amp; levers'!$C$14="On",('Net zero Activity data'!AU18*EF!$H17)*kgtoGg,"ERROR"))</f>
        <v>0.20220453979551004</v>
      </c>
      <c r="AC1080" s="93">
        <f>IF('Net zero activities &amp; levers'!$C$14="Off",('Activity data'!AV18*EF!$H17)*kgtoGg,IF('Net zero activities &amp; levers'!$C$14="On",('Net zero Activity data'!AV18*EF!$H17)*kgtoGg,"ERROR"))</f>
        <v>0.20179161281569999</v>
      </c>
      <c r="AD1080" s="93">
        <f>IF('Net zero activities &amp; levers'!$C$14="Off",('Activity data'!AW18*EF!$H17)*kgtoGg,IF('Net zero activities &amp; levers'!$C$14="On",('Net zero Activity data'!AW18*EF!$H17)*kgtoGg,"ERROR"))</f>
        <v>0.20580549327416048</v>
      </c>
      <c r="AE1080" s="93">
        <f>IF('Net zero activities &amp; levers'!$C$14="Off",('Activity data'!AX18*EF!$H17)*kgtoGg,IF('Net zero activities &amp; levers'!$C$14="On",('Net zero Activity data'!AX18*EF!$H17)*kgtoGg,"ERROR"))</f>
        <v>0.20954160785267542</v>
      </c>
      <c r="AF1080" s="93">
        <f>IF('Net zero activities &amp; levers'!$C$14="Off",('Activity data'!AY18*EF!$H17)*kgtoGg,IF('Net zero activities &amp; levers'!$C$14="On",('Net zero Activity data'!AY18*EF!$H17)*kgtoGg,"ERROR"))</f>
        <v>0.2135914003381921</v>
      </c>
      <c r="AG1080" s="93">
        <f>IF('Net zero activities &amp; levers'!$C$14="Off",('Activity data'!AZ18*EF!$H17)*kgtoGg,IF('Net zero activities &amp; levers'!$C$14="On",('Net zero Activity data'!AZ18*EF!$H17)*kgtoGg,"ERROR"))</f>
        <v>0.21864313823664394</v>
      </c>
      <c r="AH1080" s="93">
        <f>IF('Net zero activities &amp; levers'!$C$14="Off",('Activity data'!BA18*EF!$H17)*kgtoGg,IF('Net zero activities &amp; levers'!$C$14="On",('Net zero Activity data'!BA18*EF!$H17)*kgtoGg,"ERROR"))</f>
        <v>0.22316191727172319</v>
      </c>
      <c r="AI1080" s="93">
        <f>IF('Net zero activities &amp; levers'!$C$14="Off",('Activity data'!BB18*EF!$H17)*kgtoGg,IF('Net zero activities &amp; levers'!$C$14="On",('Net zero Activity data'!BB18*EF!$H17)*kgtoGg,"ERROR"))</f>
        <v>0.2281063457369549</v>
      </c>
      <c r="AJ1080" s="93">
        <f>IF('Net zero activities &amp; levers'!$C$14="Off",('Activity data'!BC18*EF!$H17)*kgtoGg,IF('Net zero activities &amp; levers'!$C$14="On",('Net zero Activity data'!BC18*EF!$H17)*kgtoGg,"ERROR"))</f>
        <v>0.23359672397873038</v>
      </c>
      <c r="AK1080" s="93">
        <f>IF('Net zero activities &amp; levers'!$C$14="Off",('Activity data'!BD18*EF!$H17)*kgtoGg,IF('Net zero activities &amp; levers'!$C$14="On",('Net zero Activity data'!BD18*EF!$H17)*kgtoGg,"ERROR"))</f>
        <v>0.23832339341996808</v>
      </c>
      <c r="AL1080" s="93">
        <f>IF('Net zero activities &amp; levers'!$C$14="Off",('Activity data'!BE18*EF!$H17)*kgtoGg,IF('Net zero activities &amp; levers'!$C$14="On",('Net zero Activity data'!BE18*EF!$H17)*kgtoGg,"ERROR"))</f>
        <v>0.24295138465102878</v>
      </c>
      <c r="AM1080" s="93">
        <f>IF('Net zero activities &amp; levers'!$C$14="Off",('Activity data'!BF18*EF!$H17)*kgtoGg,IF('Net zero activities &amp; levers'!$C$14="On",('Net zero Activity data'!BF18*EF!$H17)*kgtoGg,"ERROR"))</f>
        <v>0.24748335149478745</v>
      </c>
      <c r="AN1080" s="93">
        <f>IF('Net zero activities &amp; levers'!$C$14="Off",('Activity data'!BG18*EF!$H17)*kgtoGg,IF('Net zero activities &amp; levers'!$C$14="On",('Net zero Activity data'!BG18*EF!$H17)*kgtoGg,"ERROR"))</f>
        <v>0.25233059836435606</v>
      </c>
      <c r="AO1080" s="93">
        <f>IF('Net zero activities &amp; levers'!$C$14="Off",('Activity data'!BH18*EF!$H17)*kgtoGg,IF('Net zero activities &amp; levers'!$C$14="On",('Net zero Activity data'!BH18*EF!$H17)*kgtoGg,"ERROR"))</f>
        <v>0.25657564573431302</v>
      </c>
      <c r="AP1080" s="93">
        <f>IF('Net zero activities &amp; levers'!$C$14="Off",('Activity data'!BI18*EF!$H17)*kgtoGg,IF('Net zero activities &amp; levers'!$C$14="On",('Net zero Activity data'!BI18*EF!$H17)*kgtoGg,"ERROR"))</f>
        <v>0.260862436127002</v>
      </c>
      <c r="AQ1080" s="93">
        <f>IF('Net zero activities &amp; levers'!$C$14="Off",('Activity data'!BJ18*EF!$H17)*kgtoGg,IF('Net zero activities &amp; levers'!$C$14="On",('Net zero Activity data'!BJ18*EF!$H17)*kgtoGg,"ERROR"))</f>
        <v>0.26519197379788484</v>
      </c>
      <c r="AR1080" s="93">
        <f>IF('Net zero activities &amp; levers'!$C$14="Off",('Activity data'!BK18*EF!$H17)*kgtoGg,IF('Net zero activities &amp; levers'!$C$14="On",('Net zero Activity data'!BK18*EF!$H17)*kgtoGg,"ERROR"))</f>
        <v>0.26960203165101232</v>
      </c>
      <c r="AS1080" s="93">
        <f>IF('Net zero activities &amp; levers'!$C$14="Off",('Activity data'!BL18*EF!$H17)*kgtoGg,IF('Net zero activities &amp; levers'!$C$14="On",('Net zero Activity data'!BL18*EF!$H17)*kgtoGg,"ERROR"))</f>
        <v>0.2738739873402482</v>
      </c>
      <c r="AT1080" s="93">
        <f>IF('Net zero activities &amp; levers'!$C$14="Off",('Activity data'!BM18*EF!$H17)*kgtoGg,IF('Net zero activities &amp; levers'!$C$14="On",('Net zero Activity data'!BM18*EF!$H17)*kgtoGg,"ERROR"))</f>
        <v>0.2710510012552142</v>
      </c>
      <c r="AU1080" s="93">
        <f>IF('Net zero activities &amp; levers'!$C$14="Off",('Activity data'!BN18*EF!$H17)*kgtoGg,IF('Net zero activities &amp; levers'!$C$14="On",('Net zero Activity data'!BN18*EF!$H17)*kgtoGg,"ERROR"))</f>
        <v>0.26718848889579078</v>
      </c>
      <c r="AV1080" s="93">
        <f>IF('Net zero activities &amp; levers'!$C$14="Off",('Activity data'!BO18*EF!$H17)*kgtoGg,IF('Net zero activities &amp; levers'!$C$14="On",('Net zero Activity data'!BO18*EF!$H17)*kgtoGg,"ERROR"))</f>
        <v>0.26365567666696987</v>
      </c>
      <c r="AW1080" s="93">
        <f>IF('Net zero activities &amp; levers'!$C$14="Off",('Activity data'!BP18*EF!$H17)*kgtoGg,IF('Net zero activities &amp; levers'!$C$14="On",('Net zero Activity data'!BP18*EF!$H17)*kgtoGg,"ERROR"))</f>
        <v>0.25983775542344156</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7.5172567361532208</v>
      </c>
      <c r="V1081" s="93">
        <f>IF('Net zero activities &amp; levers'!$C$14="Off",('Activity data'!AO5*EF!$H18)*kgtoGg,IF('Net zero activities &amp; levers'!$C$14="On",('Net zero Activity data'!AO5*EF!$H18)*kgtoGg,"ERROR"))</f>
        <v>7.5339388932405713</v>
      </c>
      <c r="W1081" s="93">
        <f>IF('Net zero activities &amp; levers'!$C$14="Off",('Activity data'!AP5*EF!$H18)*kgtoGg,IF('Net zero activities &amp; levers'!$C$14="On",('Net zero Activity data'!AP5*EF!$H18)*kgtoGg,"ERROR"))</f>
        <v>7.556871699295173</v>
      </c>
      <c r="X1081" s="93">
        <f>IF('Net zero activities &amp; levers'!$C$14="Off",('Activity data'!AQ5*EF!$H18)*kgtoGg,IF('Net zero activities &amp; levers'!$C$14="On",('Net zero Activity data'!AQ5*EF!$H18)*kgtoGg,"ERROR"))</f>
        <v>7.5888529958308224</v>
      </c>
      <c r="Y1081" s="93">
        <f>IF('Net zero activities &amp; levers'!$C$14="Off",('Activity data'!AR5*EF!$H18)*kgtoGg,IF('Net zero activities &amp; levers'!$C$14="On",('Net zero Activity data'!AR5*EF!$H18)*kgtoGg,"ERROR"))</f>
        <v>7.6211672980076424</v>
      </c>
      <c r="Z1081" s="93">
        <f>IF('Net zero activities &amp; levers'!$C$14="Off",('Activity data'!AS5*EF!$H18)*kgtoGg,IF('Net zero activities &amp; levers'!$C$14="On",('Net zero Activity data'!AS5*EF!$H18)*kgtoGg,"ERROR"))</f>
        <v>7.6607807610694723</v>
      </c>
      <c r="AA1081" s="93">
        <f>IF('Net zero activities &amp; levers'!$C$14="Off",('Activity data'!AT5*EF!$H18)*kgtoGg,IF('Net zero activities &amp; levers'!$C$14="On",('Net zero Activity data'!AT5*EF!$H18)*kgtoGg,"ERROR"))</f>
        <v>7.7014842268648902</v>
      </c>
      <c r="AB1081" s="93">
        <f>IF('Net zero activities &amp; levers'!$C$14="Off",('Activity data'!AU5*EF!$H18)*kgtoGg,IF('Net zero activities &amp; levers'!$C$14="On",('Net zero Activity data'!AU5*EF!$H18)*kgtoGg,"ERROR"))</f>
        <v>7.7479217783494736</v>
      </c>
      <c r="AC1081" s="93">
        <f>IF('Net zero activities &amp; levers'!$C$14="Off",('Activity data'!AV5*EF!$H18)*kgtoGg,IF('Net zero activities &amp; levers'!$C$14="On",('Net zero Activity data'!AV5*EF!$H18)*kgtoGg,"ERROR"))</f>
        <v>7.7955101752744698</v>
      </c>
      <c r="AD1081" s="93">
        <f>IF('Net zero activities &amp; levers'!$C$14="Off",('Activity data'!AW5*EF!$H18)*kgtoGg,IF('Net zero activities &amp; levers'!$C$14="On",('Net zero Activity data'!AW5*EF!$H18)*kgtoGg,"ERROR"))</f>
        <v>7.8962173126085711</v>
      </c>
      <c r="AE1081" s="93">
        <f>IF('Net zero activities &amp; levers'!$C$14="Off",('Activity data'!AX5*EF!$H18)*kgtoGg,IF('Net zero activities &amp; levers'!$C$14="On",('Net zero Activity data'!AX5*EF!$H18)*kgtoGg,"ERROR"))</f>
        <v>7.995996464055267</v>
      </c>
      <c r="AF1081" s="93">
        <f>IF('Net zero activities &amp; levers'!$C$14="Off",('Activity data'!AY5*EF!$H18)*kgtoGg,IF('Net zero activities &amp; levers'!$C$14="On",('Net zero Activity data'!AY5*EF!$H18)*kgtoGg,"ERROR"))</f>
        <v>8.1025556412744635</v>
      </c>
      <c r="AG1081" s="93">
        <f>IF('Net zero activities &amp; levers'!$C$14="Off",('Activity data'!AZ5*EF!$H18)*kgtoGg,IF('Net zero activities &amp; levers'!$C$14="On",('Net zero Activity data'!AZ5*EF!$H18)*kgtoGg,"ERROR"))</f>
        <v>8.2253975499195544</v>
      </c>
      <c r="AH1081" s="93">
        <f>IF('Net zero activities &amp; levers'!$C$14="Off",('Activity data'!BA5*EF!$H18)*kgtoGg,IF('Net zero activities &amp; levers'!$C$14="On",('Net zero Activity data'!BA5*EF!$H18)*kgtoGg,"ERROR"))</f>
        <v>8.3441610665436929</v>
      </c>
      <c r="AI1081" s="93">
        <f>IF('Net zero activities &amp; levers'!$C$14="Off",('Activity data'!BB5*EF!$H18)*kgtoGg,IF('Net zero activities &amp; levers'!$C$14="On",('Net zero Activity data'!BB5*EF!$H18)*kgtoGg,"ERROR"))</f>
        <v>8.4673066431476602</v>
      </c>
      <c r="AJ1081" s="93">
        <f>IF('Net zero activities &amp; levers'!$C$14="Off",('Activity data'!BC5*EF!$H18)*kgtoGg,IF('Net zero activities &amp; levers'!$C$14="On",('Net zero Activity data'!BC5*EF!$H18)*kgtoGg,"ERROR"))</f>
        <v>8.6013895565615393</v>
      </c>
      <c r="AK1081" s="93">
        <f>IF('Net zero activities &amp; levers'!$C$14="Off",('Activity data'!BD5*EF!$H18)*kgtoGg,IF('Net zero activities &amp; levers'!$C$14="On",('Net zero Activity data'!BD5*EF!$H18)*kgtoGg,"ERROR"))</f>
        <v>8.7280371954516642</v>
      </c>
      <c r="AL1081" s="93">
        <f>IF('Net zero activities &amp; levers'!$C$14="Off",('Activity data'!BE5*EF!$H18)*kgtoGg,IF('Net zero activities &amp; levers'!$C$14="On",('Net zero Activity data'!BE5*EF!$H18)*kgtoGg,"ERROR"))</f>
        <v>8.8564865532044212</v>
      </c>
      <c r="AM1081" s="93">
        <f>IF('Net zero activities &amp; levers'!$C$14="Off",('Activity data'!BF5*EF!$H18)*kgtoGg,IF('Net zero activities &amp; levers'!$C$14="On",('Net zero Activity data'!BF5*EF!$H18)*kgtoGg,"ERROR"))</f>
        <v>8.9867675708242913</v>
      </c>
      <c r="AN1081" s="93">
        <f>IF('Net zero activities &amp; levers'!$C$14="Off",('Activity data'!BG5*EF!$H18)*kgtoGg,IF('Net zero activities &amp; levers'!$C$14="On",('Net zero Activity data'!BG5*EF!$H18)*kgtoGg,"ERROR"))</f>
        <v>9.1207817341013318</v>
      </c>
      <c r="AO1081" s="93">
        <f>IF('Net zero activities &amp; levers'!$C$14="Off",('Activity data'!BH5*EF!$H18)*kgtoGg,IF('Net zero activities &amp; levers'!$C$14="On",('Net zero Activity data'!BH5*EF!$H18)*kgtoGg,"ERROR"))</f>
        <v>9.2490671245536156</v>
      </c>
      <c r="AP1081" s="93">
        <f>IF('Net zero activities &amp; levers'!$C$14="Off",('Activity data'!BI5*EF!$H18)*kgtoGg,IF('Net zero activities &amp; levers'!$C$14="On",('Net zero Activity data'!BI5*EF!$H18)*kgtoGg,"ERROR"))</f>
        <v>9.3812339877870841</v>
      </c>
      <c r="AQ1081" s="93">
        <f>IF('Net zero activities &amp; levers'!$C$14="Off",('Activity data'!BJ5*EF!$H18)*kgtoGg,IF('Net zero activities &amp; levers'!$C$14="On",('Net zero Activity data'!BJ5*EF!$H18)*kgtoGg,"ERROR"))</f>
        <v>9.5173950043936113</v>
      </c>
      <c r="AR1081" s="93">
        <f>IF('Net zero activities &amp; levers'!$C$14="Off",('Activity data'!BK5*EF!$H18)*kgtoGg,IF('Net zero activities &amp; levers'!$C$14="On",('Net zero Activity data'!BK5*EF!$H18)*kgtoGg,"ERROR"))</f>
        <v>9.6582551819148357</v>
      </c>
      <c r="AS1081" s="93">
        <f>IF('Net zero activities &amp; levers'!$C$14="Off",('Activity data'!BL5*EF!$H18)*kgtoGg,IF('Net zero activities &amp; levers'!$C$14="On",('Net zero Activity data'!BL5*EF!$H18)*kgtoGg,"ERROR"))</f>
        <v>9.796098584472313</v>
      </c>
      <c r="AT1081" s="93">
        <f>IF('Net zero activities &amp; levers'!$C$14="Off",('Activity data'!BM5*EF!$H18)*kgtoGg,IF('Net zero activities &amp; levers'!$C$14="On",('Net zero Activity data'!BM5*EF!$H18)*kgtoGg,"ERROR"))</f>
        <v>9.8208324972791949</v>
      </c>
      <c r="AU1081" s="93">
        <f>IF('Net zero activities &amp; levers'!$C$14="Off",('Activity data'!BN5*EF!$H18)*kgtoGg,IF('Net zero activities &amp; levers'!$C$14="On",('Net zero Activity data'!BN5*EF!$H18)*kgtoGg,"ERROR"))</f>
        <v>9.8282423207402356</v>
      </c>
      <c r="AV1081" s="93">
        <f>IF('Net zero activities &amp; levers'!$C$14="Off",('Activity data'!BO5*EF!$H18)*kgtoGg,IF('Net zero activities &amp; levers'!$C$14="On",('Net zero Activity data'!BO5*EF!$H18)*kgtoGg,"ERROR"))</f>
        <v>9.8407295406885229</v>
      </c>
      <c r="AW1081" s="93">
        <f>IF('Net zero activities &amp; levers'!$C$14="Off",('Activity data'!BP5*EF!$H18)*kgtoGg,IF('Net zero activities &amp; levers'!$C$14="On",('Net zero Activity data'!BP5*EF!$H18)*kgtoGg,"ERROR"))</f>
        <v>9.8479550369918751</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2.1417226712116899</v>
      </c>
      <c r="V1082" s="93">
        <f>IF('Net zero activities &amp; levers'!$C$14="Off",('Activity data'!AO6*EF!$H19)*kgtoGg,IF('Net zero activities &amp; levers'!$C$14="On",('Net zero Activity data'!AO6*EF!$H19)*kgtoGg,"ERROR"))</f>
        <v>2.1464755425439761</v>
      </c>
      <c r="W1082" s="93">
        <f>IF('Net zero activities &amp; levers'!$C$14="Off",('Activity data'!AP6*EF!$H19)*kgtoGg,IF('Net zero activities &amp; levers'!$C$14="On",('Net zero Activity data'!AP6*EF!$H19)*kgtoGg,"ERROR"))</f>
        <v>2.1530092705202235</v>
      </c>
      <c r="X1082" s="93">
        <f>IF('Net zero activities &amp; levers'!$C$14="Off",('Activity data'!AQ6*EF!$H19)*kgtoGg,IF('Net zero activities &amp; levers'!$C$14="On",('Net zero Activity data'!AQ6*EF!$H19)*kgtoGg,"ERROR"))</f>
        <v>2.1621209811148248</v>
      </c>
      <c r="Y1082" s="93">
        <f>IF('Net zero activities &amp; levers'!$C$14="Off",('Activity data'!AR6*EF!$H19)*kgtoGg,IF('Net zero activities &amp; levers'!$C$14="On",('Net zero Activity data'!AR6*EF!$H19)*kgtoGg,"ERROR"))</f>
        <v>2.1713275675073889</v>
      </c>
      <c r="Z1082" s="93">
        <f>IF('Net zero activities &amp; levers'!$C$14="Off",('Activity data'!AS6*EF!$H19)*kgtoGg,IF('Net zero activities &amp; levers'!$C$14="On",('Net zero Activity data'!AS6*EF!$H19)*kgtoGg,"ERROR"))</f>
        <v>2.1826137394318752</v>
      </c>
      <c r="AA1082" s="93">
        <f>IF('Net zero activities &amp; levers'!$C$14="Off",('Activity data'!AT6*EF!$H19)*kgtoGg,IF('Net zero activities &amp; levers'!$C$14="On",('Net zero Activity data'!AT6*EF!$H19)*kgtoGg,"ERROR"))</f>
        <v>2.1942104612880913</v>
      </c>
      <c r="AB1082" s="93">
        <f>IF('Net zero activities &amp; levers'!$C$14="Off",('Activity data'!AU6*EF!$H19)*kgtoGg,IF('Net zero activities &amp; levers'!$C$14="On",('Net zero Activity data'!AU6*EF!$H19)*kgtoGg,"ERROR"))</f>
        <v>2.2074408670465875</v>
      </c>
      <c r="AC1082" s="93">
        <f>IF('Net zero activities &amp; levers'!$C$14="Off",('Activity data'!AV6*EF!$H19)*kgtoGg,IF('Net zero activities &amp; levers'!$C$14="On",('Net zero Activity data'!AV6*EF!$H19)*kgtoGg,"ERROR"))</f>
        <v>2.2209991572790746</v>
      </c>
      <c r="AD1082" s="93">
        <f>IF('Net zero activities &amp; levers'!$C$14="Off",('Activity data'!AW6*EF!$H19)*kgtoGg,IF('Net zero activities &amp; levers'!$C$14="On",('Net zero Activity data'!AW6*EF!$H19)*kgtoGg,"ERROR"))</f>
        <v>2.249691373968171</v>
      </c>
      <c r="AE1082" s="93">
        <f>IF('Net zero activities &amp; levers'!$C$14="Off",('Activity data'!AX6*EF!$H19)*kgtoGg,IF('Net zero activities &amp; levers'!$C$14="On",('Net zero Activity data'!AX6*EF!$H19)*kgtoGg,"ERROR"))</f>
        <v>2.2781192005368567</v>
      </c>
      <c r="AF1082" s="93">
        <f>IF('Net zero activities &amp; levers'!$C$14="Off",('Activity data'!AY6*EF!$H19)*kgtoGg,IF('Net zero activities &amp; levers'!$C$14="On",('Net zero Activity data'!AY6*EF!$H19)*kgtoGg,"ERROR"))</f>
        <v>2.3084787071609183</v>
      </c>
      <c r="AG1082" s="93">
        <f>IF('Net zero activities &amp; levers'!$C$14="Off",('Activity data'!AZ6*EF!$H19)*kgtoGg,IF('Net zero activities &amp; levers'!$C$14="On",('Net zero Activity data'!AZ6*EF!$H19)*kgtoGg,"ERROR"))</f>
        <v>2.3434772857587194</v>
      </c>
      <c r="AH1082" s="93">
        <f>IF('Net zero activities &amp; levers'!$C$14="Off",('Activity data'!BA6*EF!$H19)*kgtoGg,IF('Net zero activities &amp; levers'!$C$14="On",('Net zero Activity data'!BA6*EF!$H19)*kgtoGg,"ERROR"))</f>
        <v>2.377313899964463</v>
      </c>
      <c r="AI1082" s="93">
        <f>IF('Net zero activities &amp; levers'!$C$14="Off",('Activity data'!BB6*EF!$H19)*kgtoGg,IF('Net zero activities &amp; levers'!$C$14="On",('Net zero Activity data'!BB6*EF!$H19)*kgtoGg,"ERROR"))</f>
        <v>2.4123989958351029</v>
      </c>
      <c r="AJ1082" s="93">
        <f>IF('Net zero activities &amp; levers'!$C$14="Off",('Activity data'!BC6*EF!$H19)*kgtoGg,IF('Net zero activities &amp; levers'!$C$14="On",('Net zero Activity data'!BC6*EF!$H19)*kgtoGg,"ERROR"))</f>
        <v>2.4506002207712587</v>
      </c>
      <c r="AK1082" s="93">
        <f>IF('Net zero activities &amp; levers'!$C$14="Off",('Activity data'!BD6*EF!$H19)*kgtoGg,IF('Net zero activities &amp; levers'!$C$14="On",('Net zero Activity data'!BD6*EF!$H19)*kgtoGg,"ERROR"))</f>
        <v>2.4866830803817197</v>
      </c>
      <c r="AL1082" s="93">
        <f>IF('Net zero activities &amp; levers'!$C$14="Off",('Activity data'!BE6*EF!$H19)*kgtoGg,IF('Net zero activities &amp; levers'!$C$14="On",('Net zero Activity data'!BE6*EF!$H19)*kgtoGg,"ERROR"))</f>
        <v>2.5232792631725229</v>
      </c>
      <c r="AM1082" s="93">
        <f>IF('Net zero activities &amp; levers'!$C$14="Off",('Activity data'!BF6*EF!$H19)*kgtoGg,IF('Net zero activities &amp; levers'!$C$14="On",('Net zero Activity data'!BF6*EF!$H19)*kgtoGg,"ERROR"))</f>
        <v>2.5603972995597966</v>
      </c>
      <c r="AN1082" s="93">
        <f>IF('Net zero activities &amp; levers'!$C$14="Off",('Activity data'!BG6*EF!$H19)*kgtoGg,IF('Net zero activities &amp; levers'!$C$14="On",('Net zero Activity data'!BG6*EF!$H19)*kgtoGg,"ERROR"))</f>
        <v>2.5985789370677335</v>
      </c>
      <c r="AO1082" s="93">
        <f>IF('Net zero activities &amp; levers'!$C$14="Off",('Activity data'!BH6*EF!$H19)*kgtoGg,IF('Net zero activities &amp; levers'!$C$14="On",('Net zero Activity data'!BH6*EF!$H19)*kgtoGg,"ERROR"))</f>
        <v>2.6351284043482002</v>
      </c>
      <c r="AP1082" s="93">
        <f>IF('Net zero activities &amp; levers'!$C$14="Off",('Activity data'!BI6*EF!$H19)*kgtoGg,IF('Net zero activities &amp; levers'!$C$14="On",('Net zero Activity data'!BI6*EF!$H19)*kgtoGg,"ERROR"))</f>
        <v>2.672783732256411</v>
      </c>
      <c r="AQ1082" s="93">
        <f>IF('Net zero activities &amp; levers'!$C$14="Off",('Activity data'!BJ6*EF!$H19)*kgtoGg,IF('Net zero activities &amp; levers'!$C$14="On",('Net zero Activity data'!BJ6*EF!$H19)*kgtoGg,"ERROR"))</f>
        <v>2.7115770243358108</v>
      </c>
      <c r="AR1082" s="93">
        <f>IF('Net zero activities &amp; levers'!$C$14="Off",('Activity data'!BK6*EF!$H19)*kgtoGg,IF('Net zero activities &amp; levers'!$C$14="On",('Net zero Activity data'!BK6*EF!$H19)*kgtoGg,"ERROR"))</f>
        <v>2.7517091425082829</v>
      </c>
      <c r="AS1082" s="93">
        <f>IF('Net zero activities &amp; levers'!$C$14="Off",('Activity data'!BL6*EF!$H19)*kgtoGg,IF('Net zero activities &amp; levers'!$C$14="On",('Net zero Activity data'!BL6*EF!$H19)*kgtoGg,"ERROR"))</f>
        <v>2.7909817589289081</v>
      </c>
      <c r="AT1082" s="93">
        <f>IF('Net zero activities &amp; levers'!$C$14="Off",('Activity data'!BM6*EF!$H19)*kgtoGg,IF('Net zero activities &amp; levers'!$C$14="On",('Net zero Activity data'!BM6*EF!$H19)*kgtoGg,"ERROR"))</f>
        <v>2.7980286356906796</v>
      </c>
      <c r="AU1082" s="93">
        <f>IF('Net zero activities &amp; levers'!$C$14="Off",('Activity data'!BN6*EF!$H19)*kgtoGg,IF('Net zero activities &amp; levers'!$C$14="On",('Net zero Activity data'!BN6*EF!$H19)*kgtoGg,"ERROR"))</f>
        <v>2.8001397498182397</v>
      </c>
      <c r="AV1082" s="93">
        <f>IF('Net zero activities &amp; levers'!$C$14="Off",('Activity data'!BO6*EF!$H19)*kgtoGg,IF('Net zero activities &amp; levers'!$C$14="On",('Net zero Activity data'!BO6*EF!$H19)*kgtoGg,"ERROR"))</f>
        <v>2.8036974521825924</v>
      </c>
      <c r="AW1082" s="93">
        <f>IF('Net zero activities &amp; levers'!$C$14="Off",('Activity data'!BP6*EF!$H19)*kgtoGg,IF('Net zero activities &amp; levers'!$C$14="On",('Net zero Activity data'!BP6*EF!$H19)*kgtoGg,"ERROR"))</f>
        <v>2.8057560501242085</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0.44234757316502876</v>
      </c>
      <c r="V1083" s="93">
        <f>IF('Net zero activities &amp; levers'!$C$14="Off",('Activity data'!AO7*EF!$H20)*kgtoGg,IF('Net zero activities &amp; levers'!$C$14="On",('Net zero Activity data'!AO7*EF!$H20)*kgtoGg,"ERROR"))</f>
        <v>0.44332922271642128</v>
      </c>
      <c r="W1083" s="93">
        <f>IF('Net zero activities &amp; levers'!$C$14="Off",('Activity data'!AP7*EF!$H20)*kgtoGg,IF('Net zero activities &amp; levers'!$C$14="On",('Net zero Activity data'!AP7*EF!$H20)*kgtoGg,"ERROR"))</f>
        <v>0.44467868721659326</v>
      </c>
      <c r="X1083" s="93">
        <f>IF('Net zero activities &amp; levers'!$C$14="Off",('Activity data'!AQ7*EF!$H20)*kgtoGg,IF('Net zero activities &amp; levers'!$C$14="On",('Net zero Activity data'!AQ7*EF!$H20)*kgtoGg,"ERROR"))</f>
        <v>0.44656060363979833</v>
      </c>
      <c r="Y1083" s="93">
        <f>IF('Net zero activities &amp; levers'!$C$14="Off",('Activity data'!AR7*EF!$H20)*kgtoGg,IF('Net zero activities &amp; levers'!$C$14="On",('Net zero Activity data'!AR7*EF!$H20)*kgtoGg,"ERROR"))</f>
        <v>0.44846211554076776</v>
      </c>
      <c r="Z1083" s="93">
        <f>IF('Net zero activities &amp; levers'!$C$14="Off",('Activity data'!AS7*EF!$H20)*kgtoGg,IF('Net zero activities &amp; levers'!$C$14="On",('Net zero Activity data'!AS7*EF!$H20)*kgtoGg,"ERROR"))</f>
        <v>0.45079314132119486</v>
      </c>
      <c r="AA1083" s="93">
        <f>IF('Net zero activities &amp; levers'!$C$14="Off",('Activity data'!AT7*EF!$H20)*kgtoGg,IF('Net zero activities &amp; levers'!$C$14="On",('Net zero Activity data'!AT7*EF!$H20)*kgtoGg,"ERROR"))</f>
        <v>0.45318830752955591</v>
      </c>
      <c r="AB1083" s="93">
        <f>IF('Net zero activities &amp; levers'!$C$14="Off",('Activity data'!AU7*EF!$H20)*kgtoGg,IF('Net zero activities &amp; levers'!$C$14="On",('Net zero Activity data'!AU7*EF!$H20)*kgtoGg,"ERROR"))</f>
        <v>0.45592089189163321</v>
      </c>
      <c r="AC1083" s="93">
        <f>IF('Net zero activities &amp; levers'!$C$14="Off",('Activity data'!AV7*EF!$H20)*kgtoGg,IF('Net zero activities &amp; levers'!$C$14="On",('Net zero Activity data'!AV7*EF!$H20)*kgtoGg,"ERROR"))</f>
        <v>0.45872119692702534</v>
      </c>
      <c r="AD1083" s="93">
        <f>IF('Net zero activities &amp; levers'!$C$14="Off",('Activity data'!AW7*EF!$H20)*kgtoGg,IF('Net zero activities &amp; levers'!$C$14="On",('Net zero Activity data'!AW7*EF!$H20)*kgtoGg,"ERROR"))</f>
        <v>0.46464723608781278</v>
      </c>
      <c r="AE1083" s="93">
        <f>IF('Net zero activities &amp; levers'!$C$14="Off",('Activity data'!AX7*EF!$H20)*kgtoGg,IF('Net zero activities &amp; levers'!$C$14="On",('Net zero Activity data'!AX7*EF!$H20)*kgtoGg,"ERROR"))</f>
        <v>0.47051866858560681</v>
      </c>
      <c r="AF1083" s="93">
        <f>IF('Net zero activities &amp; levers'!$C$14="Off",('Activity data'!AY7*EF!$H20)*kgtoGg,IF('Net zero activities &amp; levers'!$C$14="On",('Net zero Activity data'!AY7*EF!$H20)*kgtoGg,"ERROR"))</f>
        <v>0.47678906683004613</v>
      </c>
      <c r="AG1083" s="93">
        <f>IF('Net zero activities &amp; levers'!$C$14="Off",('Activity data'!AZ7*EF!$H20)*kgtoGg,IF('Net zero activities &amp; levers'!$C$14="On",('Net zero Activity data'!AZ7*EF!$H20)*kgtoGg,"ERROR"))</f>
        <v>0.48401761070972765</v>
      </c>
      <c r="AH1083" s="93">
        <f>IF('Net zero activities &amp; levers'!$C$14="Off",('Activity data'!BA7*EF!$H20)*kgtoGg,IF('Net zero activities &amp; levers'!$C$14="On",('Net zero Activity data'!BA7*EF!$H20)*kgtoGg,"ERROR"))</f>
        <v>0.49100616454035234</v>
      </c>
      <c r="AI1083" s="93">
        <f>IF('Net zero activities &amp; levers'!$C$14="Off",('Activity data'!BB7*EF!$H20)*kgtoGg,IF('Net zero activities &amp; levers'!$C$14="On",('Net zero Activity data'!BB7*EF!$H20)*kgtoGg,"ERROR"))</f>
        <v>0.49825257754295632</v>
      </c>
      <c r="AJ1083" s="93">
        <f>IF('Net zero activities &amp; levers'!$C$14="Off",('Activity data'!BC7*EF!$H20)*kgtoGg,IF('Net zero activities &amp; levers'!$C$14="On",('Net zero Activity data'!BC7*EF!$H20)*kgtoGg,"ERROR"))</f>
        <v>0.50614259027410013</v>
      </c>
      <c r="AK1083" s="93">
        <f>IF('Net zero activities &amp; levers'!$C$14="Off",('Activity data'!BD7*EF!$H20)*kgtoGg,IF('Net zero activities &amp; levers'!$C$14="On",('Net zero Activity data'!BD7*EF!$H20)*kgtoGg,"ERROR"))</f>
        <v>0.51359507961648176</v>
      </c>
      <c r="AL1083" s="93">
        <f>IF('Net zero activities &amp; levers'!$C$14="Off",('Activity data'!BE7*EF!$H20)*kgtoGg,IF('Net zero activities &amp; levers'!$C$14="On",('Net zero Activity data'!BE7*EF!$H20)*kgtoGg,"ERROR"))</f>
        <v>0.52115358981120119</v>
      </c>
      <c r="AM1083" s="93">
        <f>IF('Net zero activities &amp; levers'!$C$14="Off",('Activity data'!BF7*EF!$H20)*kgtoGg,IF('Net zero activities &amp; levers'!$C$14="On",('Net zero Activity data'!BF7*EF!$H20)*kgtoGg,"ERROR"))</f>
        <v>0.52881988271516178</v>
      </c>
      <c r="AN1083" s="93">
        <f>IF('Net zero activities &amp; levers'!$C$14="Off",('Activity data'!BG7*EF!$H20)*kgtoGg,IF('Net zero activities &amp; levers'!$C$14="On",('Net zero Activity data'!BG7*EF!$H20)*kgtoGg,"ERROR"))</f>
        <v>0.53670584989388503</v>
      </c>
      <c r="AO1083" s="93">
        <f>IF('Net zero activities &amp; levers'!$C$14="Off",('Activity data'!BH7*EF!$H20)*kgtoGg,IF('Net zero activities &amp; levers'!$C$14="On",('Net zero Activity data'!BH7*EF!$H20)*kgtoGg,"ERROR"))</f>
        <v>0.54425471155058214</v>
      </c>
      <c r="AP1083" s="93">
        <f>IF('Net zero activities &amp; levers'!$C$14="Off",('Activity data'!BI7*EF!$H20)*kgtoGg,IF('Net zero activities &amp; levers'!$C$14="On",('Net zero Activity data'!BI7*EF!$H20)*kgtoGg,"ERROR"))</f>
        <v>0.55203197568511508</v>
      </c>
      <c r="AQ1083" s="93">
        <f>IF('Net zero activities &amp; levers'!$C$14="Off",('Activity data'!BJ7*EF!$H20)*kgtoGg,IF('Net zero activities &amp; levers'!$C$14="On",('Net zero Activity data'!BJ7*EF!$H20)*kgtoGg,"ERROR"))</f>
        <v>0.56004427290597614</v>
      </c>
      <c r="AR1083" s="93">
        <f>IF('Net zero activities &amp; levers'!$C$14="Off",('Activity data'!BK7*EF!$H20)*kgtoGg,IF('Net zero activities &amp; levers'!$C$14="On",('Net zero Activity data'!BK7*EF!$H20)*kgtoGg,"ERROR"))</f>
        <v>0.56833308887556278</v>
      </c>
      <c r="AS1083" s="93">
        <f>IF('Net zero activities &amp; levers'!$C$14="Off",('Activity data'!BL7*EF!$H20)*kgtoGg,IF('Net zero activities &amp; levers'!$C$14="On",('Net zero Activity data'!BL7*EF!$H20)*kgtoGg,"ERROR"))</f>
        <v>0.57644438488928817</v>
      </c>
      <c r="AT1083" s="93">
        <f>IF('Net zero activities &amp; levers'!$C$14="Off",('Activity data'!BM7*EF!$H20)*kgtoGg,IF('Net zero activities &amp; levers'!$C$14="On",('Net zero Activity data'!BM7*EF!$H20)*kgtoGg,"ERROR"))</f>
        <v>0.57789983422260416</v>
      </c>
      <c r="AU1083" s="93">
        <f>IF('Net zero activities &amp; levers'!$C$14="Off",('Activity data'!BN7*EF!$H20)*kgtoGg,IF('Net zero activities &amp; levers'!$C$14="On",('Net zero Activity data'!BN7*EF!$H20)*kgtoGg,"ERROR"))</f>
        <v>0.57833585996186199</v>
      </c>
      <c r="AV1083" s="93">
        <f>IF('Net zero activities &amp; levers'!$C$14="Off",('Activity data'!BO7*EF!$H20)*kgtoGg,IF('Net zero activities &amp; levers'!$C$14="On",('Net zero Activity data'!BO7*EF!$H20)*kgtoGg,"ERROR"))</f>
        <v>0.57907066145043395</v>
      </c>
      <c r="AW1083" s="93">
        <f>IF('Net zero activities &amp; levers'!$C$14="Off",('Activity data'!BP7*EF!$H20)*kgtoGg,IF('Net zero activities &amp; levers'!$C$14="On",('Net zero Activity data'!BP7*EF!$H20)*kgtoGg,"ERROR"))</f>
        <v>0.57949584059049575</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7.7122253057553644E-2</v>
      </c>
      <c r="V1084" s="93">
        <f>IF('Net zero activities &amp; levers'!$C$14="Off",('Activity data'!AO8*EF!$H21)*kgtoGg,IF('Net zero activities &amp; levers'!$C$14="On",('Net zero Activity data'!AO8*EF!$H21)*kgtoGg,"ERROR"))</f>
        <v>7.6281190382103445E-2</v>
      </c>
      <c r="W1084" s="93">
        <f>IF('Net zero activities &amp; levers'!$C$14="Off",('Activity data'!AP8*EF!$H21)*kgtoGg,IF('Net zero activities &amp; levers'!$C$14="On",('Net zero Activity data'!AP8*EF!$H21)*kgtoGg,"ERROR"))</f>
        <v>7.5612709303148562E-2</v>
      </c>
      <c r="X1084" s="93">
        <f>IF('Net zero activities &amp; levers'!$C$14="Off",('Activity data'!AQ8*EF!$H21)*kgtoGg,IF('Net zero activities &amp; levers'!$C$14="On",('Net zero Activity data'!AQ8*EF!$H21)*kgtoGg,"ERROR"))</f>
        <v>7.5194947482365299E-2</v>
      </c>
      <c r="Y1084" s="93">
        <f>IF('Net zero activities &amp; levers'!$C$14="Off",('Activity data'!AR8*EF!$H21)*kgtoGg,IF('Net zero activities &amp; levers'!$C$14="On",('Net zero Activity data'!AR8*EF!$H21)*kgtoGg,"ERROR"))</f>
        <v>7.4911052527681307E-2</v>
      </c>
      <c r="Z1084" s="93">
        <f>IF('Net zero activities &amp; levers'!$C$14="Off",('Activity data'!AS8*EF!$H21)*kgtoGg,IF('Net zero activities &amp; levers'!$C$14="On",('Net zero Activity data'!AS8*EF!$H21)*kgtoGg,"ERROR"))</f>
        <v>7.4811860355861681E-2</v>
      </c>
      <c r="AA1084" s="93">
        <f>IF('Net zero activities &amp; levers'!$C$14="Off",('Activity data'!AT8*EF!$H21)*kgtoGg,IF('Net zero activities &amp; levers'!$C$14="On",('Net zero Activity data'!AT8*EF!$H21)*kgtoGg,"ERROR"))</f>
        <v>7.4710785849206165E-2</v>
      </c>
      <c r="AB1084" s="93">
        <f>IF('Net zero activities &amp; levers'!$C$14="Off",('Activity data'!AU8*EF!$H21)*kgtoGg,IF('Net zero activities &amp; levers'!$C$14="On",('Net zero Activity data'!AU8*EF!$H21)*kgtoGg,"ERROR"))</f>
        <v>7.4740549428093439E-2</v>
      </c>
      <c r="AC1084" s="93">
        <f>IF('Net zero activities &amp; levers'!$C$14="Off",('Activity data'!AV8*EF!$H21)*kgtoGg,IF('Net zero activities &amp; levers'!$C$14="On",('Net zero Activity data'!AV8*EF!$H21)*kgtoGg,"ERROR"))</f>
        <v>7.4767379223908054E-2</v>
      </c>
      <c r="AD1084" s="93">
        <f>IF('Net zero activities &amp; levers'!$C$14="Off",('Activity data'!AW8*EF!$H21)*kgtoGg,IF('Net zero activities &amp; levers'!$C$14="On",('Net zero Activity data'!AW8*EF!$H21)*kgtoGg,"ERROR"))</f>
        <v>7.5700236542810634E-2</v>
      </c>
      <c r="AE1084" s="93">
        <f>IF('Net zero activities &amp; levers'!$C$14="Off",('Activity data'!AX8*EF!$H21)*kgtoGg,IF('Net zero activities &amp; levers'!$C$14="On",('Net zero Activity data'!AX8*EF!$H21)*kgtoGg,"ERROR"))</f>
        <v>7.6494688063954513E-2</v>
      </c>
      <c r="AF1084" s="93">
        <f>IF('Net zero activities &amp; levers'!$C$14="Off",('Activity data'!AY8*EF!$H21)*kgtoGg,IF('Net zero activities &amp; levers'!$C$14="On",('Net zero Activity data'!AY8*EF!$H21)*kgtoGg,"ERROR"))</f>
        <v>7.7357586408347626E-2</v>
      </c>
      <c r="AG1084" s="93">
        <f>IF('Net zero activities &amp; levers'!$C$14="Off",('Activity data'!AZ8*EF!$H21)*kgtoGg,IF('Net zero activities &amp; levers'!$C$14="On",('Net zero Activity data'!AZ8*EF!$H21)*kgtoGg,"ERROR"))</f>
        <v>7.8522504341437233E-2</v>
      </c>
      <c r="AH1084" s="93">
        <f>IF('Net zero activities &amp; levers'!$C$14="Off",('Activity data'!BA8*EF!$H21)*kgtoGg,IF('Net zero activities &amp; levers'!$C$14="On",('Net zero Activity data'!BA8*EF!$H21)*kgtoGg,"ERROR"))</f>
        <v>7.9455554603187137E-2</v>
      </c>
      <c r="AI1084" s="93">
        <f>IF('Net zero activities &amp; levers'!$C$14="Off",('Activity data'!BB8*EF!$H21)*kgtoGg,IF('Net zero activities &amp; levers'!$C$14="On",('Net zero Activity data'!BB8*EF!$H21)*kgtoGg,"ERROR"))</f>
        <v>8.0468545075809736E-2</v>
      </c>
      <c r="AJ1084" s="93">
        <f>IF('Net zero activities &amp; levers'!$C$14="Off",('Activity data'!BC8*EF!$H21)*kgtoGg,IF('Net zero activities &amp; levers'!$C$14="On",('Net zero Activity data'!BC8*EF!$H21)*kgtoGg,"ERROR"))</f>
        <v>8.1613749128496504E-2</v>
      </c>
      <c r="AK1084" s="93">
        <f>IF('Net zero activities &amp; levers'!$C$14="Off",('Activity data'!BD8*EF!$H21)*kgtoGg,IF('Net zero activities &amp; levers'!$C$14="On",('Net zero Activity data'!BD8*EF!$H21)*kgtoGg,"ERROR"))</f>
        <v>8.2449579575338439E-2</v>
      </c>
      <c r="AL1084" s="93">
        <f>IF('Net zero activities &amp; levers'!$C$14="Off",('Activity data'!BE8*EF!$H21)*kgtoGg,IF('Net zero activities &amp; levers'!$C$14="On",('Net zero Activity data'!BE8*EF!$H21)*kgtoGg,"ERROR"))</f>
        <v>8.3200853796769295E-2</v>
      </c>
      <c r="AM1084" s="93">
        <f>IF('Net zero activities &amp; levers'!$C$14="Off",('Activity data'!BF8*EF!$H21)*kgtoGg,IF('Net zero activities &amp; levers'!$C$14="On",('Net zero Activity data'!BF8*EF!$H21)*kgtoGg,"ERROR"))</f>
        <v>8.386814030720427E-2</v>
      </c>
      <c r="AN1084" s="93">
        <f>IF('Net zero activities &amp; levers'!$C$14="Off",('Activity data'!BG8*EF!$H21)*kgtoGg,IF('Net zero activities &amp; levers'!$C$14="On",('Net zero Activity data'!BG8*EF!$H21)*kgtoGg,"ERROR"))</f>
        <v>8.5001769030527127E-2</v>
      </c>
      <c r="AO1084" s="93">
        <f>IF('Net zero activities &amp; levers'!$C$14="Off",('Activity data'!BH8*EF!$H21)*kgtoGg,IF('Net zero activities &amp; levers'!$C$14="On",('Net zero Activity data'!BH8*EF!$H21)*kgtoGg,"ERROR"))</f>
        <v>8.5909835232144793E-2</v>
      </c>
      <c r="AP1084" s="93">
        <f>IF('Net zero activities &amp; levers'!$C$14="Off",('Activity data'!BI8*EF!$H21)*kgtoGg,IF('Net zero activities &amp; levers'!$C$14="On",('Net zero Activity data'!BI8*EF!$H21)*kgtoGg,"ERROR"))</f>
        <v>8.6801150426533205E-2</v>
      </c>
      <c r="AQ1084" s="93">
        <f>IF('Net zero activities &amp; levers'!$C$14="Off",('Activity data'!BJ8*EF!$H21)*kgtoGg,IF('Net zero activities &amp; levers'!$C$14="On",('Net zero Activity data'!BJ8*EF!$H21)*kgtoGg,"ERROR"))</f>
        <v>8.7675065886165554E-2</v>
      </c>
      <c r="AR1084" s="93">
        <f>IF('Net zero activities &amp; levers'!$C$14="Off",('Activity data'!BK8*EF!$H21)*kgtoGg,IF('Net zero activities &amp; levers'!$C$14="On",('Net zero Activity data'!BK8*EF!$H21)*kgtoGg,"ERROR"))</f>
        <v>8.854252118222565E-2</v>
      </c>
      <c r="AS1084" s="93">
        <f>IF('Net zero activities &amp; levers'!$C$14="Off",('Activity data'!BL8*EF!$H21)*kgtoGg,IF('Net zero activities &amp; levers'!$C$14="On",('Net zero Activity data'!BL8*EF!$H21)*kgtoGg,"ERROR"))</f>
        <v>8.9321244940695696E-2</v>
      </c>
      <c r="AT1084" s="93">
        <f>IF('Net zero activities &amp; levers'!$C$14="Off",('Activity data'!BM8*EF!$H21)*kgtoGg,IF('Net zero activities &amp; levers'!$C$14="On",('Net zero Activity data'!BM8*EF!$H21)*kgtoGg,"ERROR"))</f>
        <v>8.7850938303203313E-2</v>
      </c>
      <c r="AU1084" s="93">
        <f>IF('Net zero activities &amp; levers'!$C$14="Off",('Activity data'!BN8*EF!$H21)*kgtoGg,IF('Net zero activities &amp; levers'!$C$14="On",('Net zero Activity data'!BN8*EF!$H21)*kgtoGg,"ERROR"))</f>
        <v>8.6054439786957274E-2</v>
      </c>
      <c r="AV1084" s="93">
        <f>IF('Net zero activities &amp; levers'!$C$14="Off",('Activity data'!BO8*EF!$H21)*kgtoGg,IF('Net zero activities &amp; levers'!$C$14="On",('Net zero Activity data'!BO8*EF!$H21)*kgtoGg,"ERROR"))</f>
        <v>8.4360600655815826E-2</v>
      </c>
      <c r="AW1084" s="93">
        <f>IF('Net zero activities &amp; levers'!$C$14="Off",('Activity data'!BP8*EF!$H21)*kgtoGg,IF('Net zero activities &amp; levers'!$C$14="On",('Net zero Activity data'!BP8*EF!$H21)*kgtoGg,"ERROR"))</f>
        <v>8.2579603867851237E-2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5.6651361109447025E-2</v>
      </c>
      <c r="V1085" s="93">
        <f>IF('Net zero activities &amp; levers'!$C$14="Off",('Activity data'!AO9*EF!$H22)*kgtoGg,IF('Net zero activities &amp; levers'!$C$14="On",('Net zero Activity data'!AO9*EF!$H22)*kgtoGg,"ERROR"))</f>
        <v>5.6033545324072467E-2</v>
      </c>
      <c r="W1085" s="93">
        <f>IF('Net zero activities &amp; levers'!$C$14="Off",('Activity data'!AP9*EF!$H22)*kgtoGg,IF('Net zero activities &amp; levers'!$C$14="On",('Net zero Activity data'!AP9*EF!$H22)*kgtoGg,"ERROR"))</f>
        <v>5.554250205838307E-2</v>
      </c>
      <c r="X1085" s="93">
        <f>IF('Net zero activities &amp; levers'!$C$14="Off",('Activity data'!AQ9*EF!$H22)*kgtoGg,IF('Net zero activities &amp; levers'!$C$14="On",('Net zero Activity data'!AQ9*EF!$H22)*kgtoGg,"ERROR"))</f>
        <v>5.5235628557821929E-2</v>
      </c>
      <c r="Y1085" s="93">
        <f>IF('Net zero activities &amp; levers'!$C$14="Off",('Activity data'!AR9*EF!$H22)*kgtoGg,IF('Net zero activities &amp; levers'!$C$14="On",('Net zero Activity data'!AR9*EF!$H22)*kgtoGg,"ERROR"))</f>
        <v>5.5027089064260314E-2</v>
      </c>
      <c r="Z1085" s="93">
        <f>IF('Net zero activities &amp; levers'!$C$14="Off",('Activity data'!AS9*EF!$H22)*kgtoGg,IF('Net zero activities &amp; levers'!$C$14="On",('Net zero Activity data'!AS9*EF!$H22)*kgtoGg,"ERROR"))</f>
        <v>5.4954225898024879E-2</v>
      </c>
      <c r="AA1085" s="93">
        <f>IF('Net zero activities &amp; levers'!$C$14="Off",('Activity data'!AT9*EF!$H22)*kgtoGg,IF('Net zero activities &amp; levers'!$C$14="On",('Net zero Activity data'!AT9*EF!$H22)*kgtoGg,"ERROR"))</f>
        <v>5.4879980033199993E-2</v>
      </c>
      <c r="AB1085" s="93">
        <f>IF('Net zero activities &amp; levers'!$C$14="Off",('Activity data'!AU9*EF!$H22)*kgtoGg,IF('Net zero activities &amp; levers'!$C$14="On",('Net zero Activity data'!AU9*EF!$H22)*kgtoGg,"ERROR"))</f>
        <v>5.4901843337092256E-2</v>
      </c>
      <c r="AC1085" s="93">
        <f>IF('Net zero activities &amp; levers'!$C$14="Off",('Activity data'!AV9*EF!$H22)*kgtoGg,IF('Net zero activities &amp; levers'!$C$14="On",('Net zero Activity data'!AV9*EF!$H22)*kgtoGg,"ERROR"))</f>
        <v>5.4921551584594455E-2</v>
      </c>
      <c r="AD1085" s="93">
        <f>IF('Net zero activities &amp; levers'!$C$14="Off",('Activity data'!AW9*EF!$H22)*kgtoGg,IF('Net zero activities &amp; levers'!$C$14="On",('Net zero Activity data'!AW9*EF!$H22)*kgtoGg,"ERROR"))</f>
        <v>5.560679656566761E-2</v>
      </c>
      <c r="AE1085" s="93">
        <f>IF('Net zero activities &amp; levers'!$C$14="Off",('Activity data'!AX9*EF!$H22)*kgtoGg,IF('Net zero activities &amp; levers'!$C$14="On",('Net zero Activity data'!AX9*EF!$H22)*kgtoGg,"ERROR"))</f>
        <v>5.6190373396270352E-2</v>
      </c>
      <c r="AF1085" s="93">
        <f>IF('Net zero activities &amp; levers'!$C$14="Off",('Activity data'!AY9*EF!$H22)*kgtoGg,IF('Net zero activities &amp; levers'!$C$14="On",('Net zero Activity data'!AY9*EF!$H22)*kgtoGg,"ERROR"))</f>
        <v>5.6824228914890633E-2</v>
      </c>
      <c r="AG1085" s="93">
        <f>IF('Net zero activities &amp; levers'!$C$14="Off",('Activity data'!AZ9*EF!$H22)*kgtoGg,IF('Net zero activities &amp; levers'!$C$14="On",('Net zero Activity data'!AZ9*EF!$H22)*kgtoGg,"ERROR"))</f>
        <v>5.7679937661380166E-2</v>
      </c>
      <c r="AH1085" s="93">
        <f>IF('Net zero activities &amp; levers'!$C$14="Off",('Activity data'!BA9*EF!$H22)*kgtoGg,IF('Net zero activities &amp; levers'!$C$14="On",('Net zero Activity data'!BA9*EF!$H22)*kgtoGg,"ERROR"))</f>
        <v>5.8365324371649284E-2</v>
      </c>
      <c r="AI1085" s="93">
        <f>IF('Net zero activities &amp; levers'!$C$14="Off",('Activity data'!BB9*EF!$H22)*kgtoGg,IF('Net zero activities &amp; levers'!$C$14="On",('Net zero Activity data'!BB9*EF!$H22)*kgtoGg,"ERROR"))</f>
        <v>5.9109432418157533E-2</v>
      </c>
      <c r="AJ1085" s="93">
        <f>IF('Net zero activities &amp; levers'!$C$14="Off",('Activity data'!BC9*EF!$H22)*kgtoGg,IF('Net zero activities &amp; levers'!$C$14="On",('Net zero Activity data'!BC9*EF!$H22)*kgtoGg,"ERROR"))</f>
        <v>5.9950660024466515E-2</v>
      </c>
      <c r="AK1085" s="93">
        <f>IF('Net zero activities &amp; levers'!$C$14="Off",('Activity data'!BD9*EF!$H22)*kgtoGg,IF('Net zero activities &amp; levers'!$C$14="On",('Net zero Activity data'!BD9*EF!$H22)*kgtoGg,"ERROR"))</f>
        <v>6.0564632394217895E-2</v>
      </c>
      <c r="AL1085" s="93">
        <f>IF('Net zero activities &amp; levers'!$C$14="Off",('Activity data'!BE9*EF!$H22)*kgtoGg,IF('Net zero activities &amp; levers'!$C$14="On",('Net zero Activity data'!BE9*EF!$H22)*kgtoGg,"ERROR"))</f>
        <v>6.1116492661821044E-2</v>
      </c>
      <c r="AM1085" s="93">
        <f>IF('Net zero activities &amp; levers'!$C$14="Off",('Activity data'!BF9*EF!$H22)*kgtoGg,IF('Net zero activities &amp; levers'!$C$14="On",('Net zero Activity data'!BF9*EF!$H22)*kgtoGg,"ERROR"))</f>
        <v>6.1606658438460173E-2</v>
      </c>
      <c r="AN1085" s="93">
        <f>IF('Net zero activities &amp; levers'!$C$14="Off",('Activity data'!BG9*EF!$H22)*kgtoGg,IF('Net zero activities &amp; levers'!$C$14="On",('Net zero Activity data'!BG9*EF!$H22)*kgtoGg,"ERROR"))</f>
        <v>6.2439383204956261E-2</v>
      </c>
      <c r="AO1085" s="93">
        <f>IF('Net zero activities &amp; levers'!$C$14="Off",('Activity data'!BH9*EF!$H22)*kgtoGg,IF('Net zero activities &amp; levers'!$C$14="On",('Net zero Activity data'!BH9*EF!$H22)*kgtoGg,"ERROR"))</f>
        <v>6.3106417481830102E-2</v>
      </c>
      <c r="AP1085" s="93">
        <f>IF('Net zero activities &amp; levers'!$C$14="Off",('Activity data'!BI9*EF!$H22)*kgtoGg,IF('Net zero activities &amp; levers'!$C$14="On",('Net zero Activity data'!BI9*EF!$H22)*kgtoGg,"ERROR"))</f>
        <v>6.3761147043503455E-2</v>
      </c>
      <c r="AQ1085" s="93">
        <f>IF('Net zero activities &amp; levers'!$C$14="Off",('Activity data'!BJ9*EF!$H22)*kgtoGg,IF('Net zero activities &amp; levers'!$C$14="On",('Net zero Activity data'!BJ9*EF!$H22)*kgtoGg,"ERROR"))</f>
        <v>6.440309535699236E-2</v>
      </c>
      <c r="AR1085" s="93">
        <f>IF('Net zero activities &amp; levers'!$C$14="Off",('Activity data'!BK9*EF!$H22)*kgtoGg,IF('Net zero activities &amp; levers'!$C$14="On",('Net zero Activity data'!BK9*EF!$H22)*kgtoGg,"ERROR"))</f>
        <v>6.5040298255962761E-2</v>
      </c>
      <c r="AS1085" s="93">
        <f>IF('Net zero activities &amp; levers'!$C$14="Off",('Activity data'!BL9*EF!$H22)*kgtoGg,IF('Net zero activities &amp; levers'!$C$14="On",('Net zero Activity data'!BL9*EF!$H22)*kgtoGg,"ERROR"))</f>
        <v>6.5612322011708996E-2</v>
      </c>
      <c r="AT1085" s="93">
        <f>IF('Net zero activities &amp; levers'!$C$14="Off",('Activity data'!BM9*EF!$H22)*kgtoGg,IF('Net zero activities &amp; levers'!$C$14="On",('Net zero Activity data'!BM9*EF!$H22)*kgtoGg,"ERROR"))</f>
        <v>6.4532285200543257E-2</v>
      </c>
      <c r="AU1085" s="93">
        <f>IF('Net zero activities &amp; levers'!$C$14="Off",('Activity data'!BN9*EF!$H22)*kgtoGg,IF('Net zero activities &amp; levers'!$C$14="On",('Net zero Activity data'!BN9*EF!$H22)*kgtoGg,"ERROR"))</f>
        <v>6.3212639026559075E-2</v>
      </c>
      <c r="AV1085" s="93">
        <f>IF('Net zero activities &amp; levers'!$C$14="Off",('Activity data'!BO9*EF!$H22)*kgtoGg,IF('Net zero activities &amp; levers'!$C$14="On",('Net zero Activity data'!BO9*EF!$H22)*kgtoGg,"ERROR"))</f>
        <v>6.1968402914732885E-2</v>
      </c>
      <c r="AW1085" s="93">
        <f>IF('Net zero activities &amp; levers'!$C$14="Off",('Activity data'!BP9*EF!$H22)*kgtoGg,IF('Net zero activities &amp; levers'!$C$14="On",('Net zero Activity data'!BP9*EF!$H22)*kgtoGg,"ERROR"))</f>
        <v>6.0660143778495615E-2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0.55512074571363323</v>
      </c>
      <c r="V1086" s="93">
        <f>IF('Net zero activities &amp; levers'!$C$14="Off",('Activity data'!AO10*EF!$H23)*kgtoGg,IF('Net zero activities &amp; levers'!$C$14="On",('Net zero Activity data'!AO10*EF!$H23)*kgtoGg,"ERROR"))</f>
        <v>0.56194785856380769</v>
      </c>
      <c r="W1086" s="93">
        <f>IF('Net zero activities &amp; levers'!$C$14="Off",('Activity data'!AP10*EF!$H23)*kgtoGg,IF('Net zero activities &amp; levers'!$C$14="On",('Net zero Activity data'!AP10*EF!$H23)*kgtoGg,"ERROR"))</f>
        <v>0.56993716301997244</v>
      </c>
      <c r="X1086" s="93">
        <f>IF('Net zero activities &amp; levers'!$C$14="Off",('Activity data'!AQ10*EF!$H23)*kgtoGg,IF('Net zero activities &amp; levers'!$C$14="On",('Net zero Activity data'!AQ10*EF!$H23)*kgtoGg,"ERROR"))</f>
        <v>0.57978521078280032</v>
      </c>
      <c r="Y1086" s="93">
        <f>IF('Net zero activities &amp; levers'!$C$14="Off",('Activity data'!AR10*EF!$H23)*kgtoGg,IF('Net zero activities &amp; levers'!$C$14="On",('Net zero Activity data'!AR10*EF!$H23)*kgtoGg,"ERROR"))</f>
        <v>0.5907072368589581</v>
      </c>
      <c r="Z1086" s="93">
        <f>IF('Net zero activities &amp; levers'!$C$14="Off",('Activity data'!AS10*EF!$H23)*kgtoGg,IF('Net zero activities &amp; levers'!$C$14="On",('Net zero Activity data'!AS10*EF!$H23)*kgtoGg,"ERROR"))</f>
        <v>0.60319055357142615</v>
      </c>
      <c r="AA1086" s="93">
        <f>IF('Net zero activities &amp; levers'!$C$14="Off",('Activity data'!AT10*EF!$H23)*kgtoGg,IF('Net zero activities &amp; levers'!$C$14="On",('Net zero Activity data'!AT10*EF!$H23)*kgtoGg,"ERROR"))</f>
        <v>0.61580366914208307</v>
      </c>
      <c r="AB1086" s="93">
        <f>IF('Net zero activities &amp; levers'!$C$14="Off",('Activity data'!AU10*EF!$H23)*kgtoGg,IF('Net zero activities &amp; levers'!$C$14="On",('Net zero Activity data'!AU10*EF!$H23)*kgtoGg,"ERROR"))</f>
        <v>0.62967170479146084</v>
      </c>
      <c r="AC1086" s="93">
        <f>IF('Net zero activities &amp; levers'!$C$14="Off",('Activity data'!AV10*EF!$H23)*kgtoGg,IF('Net zero activities &amp; levers'!$C$14="On",('Net zero Activity data'!AV10*EF!$H23)*kgtoGg,"ERROR"))</f>
        <v>0.6437233997579378</v>
      </c>
      <c r="AD1086" s="93">
        <f>IF('Net zero activities &amp; levers'!$C$14="Off",('Activity data'!AW10*EF!$H23)*kgtoGg,IF('Net zero activities &amp; levers'!$C$14="On",('Net zero Activity data'!AW10*EF!$H23)*kgtoGg,"ERROR"))</f>
        <v>0.67336896689358838</v>
      </c>
      <c r="AE1086" s="93">
        <f>IF('Net zero activities &amp; levers'!$C$14="Off",('Activity data'!AX10*EF!$H23)*kgtoGg,IF('Net zero activities &amp; levers'!$C$14="On",('Net zero Activity data'!AX10*EF!$H23)*kgtoGg,"ERROR"))</f>
        <v>0.70304412670605998</v>
      </c>
      <c r="AF1086" s="93">
        <f>IF('Net zero activities &amp; levers'!$C$14="Off",('Activity data'!AY10*EF!$H23)*kgtoGg,IF('Net zero activities &amp; levers'!$C$14="On",('Net zero Activity data'!AY10*EF!$H23)*kgtoGg,"ERROR"))</f>
        <v>0.73465819999127202</v>
      </c>
      <c r="AG1086" s="93">
        <f>IF('Net zero activities &amp; levers'!$C$14="Off",('Activity data'!AZ10*EF!$H23)*kgtoGg,IF('Net zero activities &amp; levers'!$C$14="On",('Net zero Activity data'!AZ10*EF!$H23)*kgtoGg,"ERROR"))</f>
        <v>0.77064110181637224</v>
      </c>
      <c r="AH1086" s="93">
        <f>IF('Net zero activities &amp; levers'!$C$14="Off",('Activity data'!BA10*EF!$H23)*kgtoGg,IF('Net zero activities &amp; levers'!$C$14="On",('Net zero Activity data'!BA10*EF!$H23)*kgtoGg,"ERROR"))</f>
        <v>0.80595566279203201</v>
      </c>
      <c r="AI1086" s="93">
        <f>IF('Net zero activities &amp; levers'!$C$14="Off",('Activity data'!BB10*EF!$H23)*kgtoGg,IF('Net zero activities &amp; levers'!$C$14="On",('Net zero Activity data'!BB10*EF!$H23)*kgtoGg,"ERROR"))</f>
        <v>0.84373079051236521</v>
      </c>
      <c r="AJ1086" s="93">
        <f>IF('Net zero activities &amp; levers'!$C$14="Off",('Activity data'!BC10*EF!$H23)*kgtoGg,IF('Net zero activities &amp; levers'!$C$14="On",('Net zero Activity data'!BC10*EF!$H23)*kgtoGg,"ERROR"))</f>
        <v>0.88471362278120702</v>
      </c>
      <c r="AK1086" s="93">
        <f>IF('Net zero activities &amp; levers'!$C$14="Off",('Activity data'!BD10*EF!$H23)*kgtoGg,IF('Net zero activities &amp; levers'!$C$14="On",('Net zero Activity data'!BD10*EF!$H23)*kgtoGg,"ERROR"))</f>
        <v>0.92420666247120975</v>
      </c>
      <c r="AL1086" s="93">
        <f>IF('Net zero activities &amp; levers'!$C$14="Off",('Activity data'!BE10*EF!$H23)*kgtoGg,IF('Net zero activities &amp; levers'!$C$14="On",('Net zero Activity data'!BE10*EF!$H23)*kgtoGg,"ERROR"))</f>
        <v>0.96458009607987927</v>
      </c>
      <c r="AM1086" s="93">
        <f>IF('Net zero activities &amp; levers'!$C$14="Off",('Activity data'!BF10*EF!$H23)*kgtoGg,IF('Net zero activities &amp; levers'!$C$14="On",('Net zero Activity data'!BF10*EF!$H23)*kgtoGg,"ERROR"))</f>
        <v>1.0058544206500113</v>
      </c>
      <c r="AN1086" s="93">
        <f>IF('Net zero activities &amp; levers'!$C$14="Off",('Activity data'!BG10*EF!$H23)*kgtoGg,IF('Net zero activities &amp; levers'!$C$14="On",('Net zero Activity data'!BG10*EF!$H23)*kgtoGg,"ERROR"))</f>
        <v>1.048214383350405</v>
      </c>
      <c r="AO1086" s="93">
        <f>IF('Net zero activities &amp; levers'!$C$14="Off",('Activity data'!BH10*EF!$H23)*kgtoGg,IF('Net zero activities &amp; levers'!$C$14="On",('Net zero Activity data'!BH10*EF!$H23)*kgtoGg,"ERROR"))</f>
        <v>1.0894072646283308</v>
      </c>
      <c r="AP1086" s="93">
        <f>IF('Net zero activities &amp; levers'!$C$14="Off",('Activity data'!BI10*EF!$H23)*kgtoGg,IF('Net zero activities &amp; levers'!$C$14="On",('Net zero Activity data'!BI10*EF!$H23)*kgtoGg,"ERROR"))</f>
        <v>1.1319954067868236</v>
      </c>
      <c r="AQ1086" s="93">
        <f>IF('Net zero activities &amp; levers'!$C$14="Off",('Activity data'!BJ10*EF!$H23)*kgtoGg,IF('Net zero activities &amp; levers'!$C$14="On",('Net zero Activity data'!BJ10*EF!$H23)*kgtoGg,"ERROR"))</f>
        <v>1.1760317633211992</v>
      </c>
      <c r="AR1086" s="93">
        <f>IF('Net zero activities &amp; levers'!$C$14="Off",('Activity data'!BK10*EF!$H23)*kgtoGg,IF('Net zero activities &amp; levers'!$C$14="On",('Net zero Activity data'!BK10*EF!$H23)*kgtoGg,"ERROR"))</f>
        <v>1.2217321317942409</v>
      </c>
      <c r="AS1086" s="93">
        <f>IF('Net zero activities &amp; levers'!$C$14="Off",('Activity data'!BL10*EF!$H23)*kgtoGg,IF('Net zero activities &amp; levers'!$C$14="On",('Net zero Activity data'!BL10*EF!$H23)*kgtoGg,"ERROR"))</f>
        <v>1.2680107061347687</v>
      </c>
      <c r="AT1086" s="93">
        <f>IF('Net zero activities &amp; levers'!$C$14="Off",('Activity data'!BM10*EF!$H23)*kgtoGg,IF('Net zero activities &amp; levers'!$C$14="On",('Net zero Activity data'!BM10*EF!$H23)*kgtoGg,"ERROR"))</f>
        <v>1.283296588905241</v>
      </c>
      <c r="AU1086" s="93">
        <f>IF('Net zero activities &amp; levers'!$C$14="Off",('Activity data'!BN10*EF!$H23)*kgtoGg,IF('Net zero activities &amp; levers'!$C$14="On",('Net zero Activity data'!BN10*EF!$H23)*kgtoGg,"ERROR"))</f>
        <v>1.2937206199823159</v>
      </c>
      <c r="AV1086" s="93">
        <f>IF('Net zero activities &amp; levers'!$C$14="Off",('Activity data'!BO10*EF!$H23)*kgtoGg,IF('Net zero activities &amp; levers'!$C$14="On",('Net zero Activity data'!BO10*EF!$H23)*kgtoGg,"ERROR"))</f>
        <v>1.30548937245923</v>
      </c>
      <c r="AW1086" s="93">
        <f>IF('Net zero activities &amp; levers'!$C$14="Off",('Activity data'!BP10*EF!$H23)*kgtoGg,IF('Net zero activities &amp; levers'!$C$14="On",('Net zero Activity data'!BP10*EF!$H23)*kgtoGg,"ERROR"))</f>
        <v>1.315705592382074</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3.6899897938569418E-2</v>
      </c>
      <c r="V1087" s="93">
        <f>IF('Net zero activities &amp; levers'!$C$14="Off",('Activity data'!AO11*EF!$H24)*kgtoGg,IF('Net zero activities &amp; levers'!$C$14="On",('Net zero Activity data'!AO11*EF!$H24)*kgtoGg,"ERROR"))</f>
        <v>3.6967099879662492E-2</v>
      </c>
      <c r="W1087" s="93">
        <f>IF('Net zero activities &amp; levers'!$C$14="Off",('Activity data'!AP11*EF!$H24)*kgtoGg,IF('Net zero activities &amp; levers'!$C$14="On",('Net zero Activity data'!AP11*EF!$H24)*kgtoGg,"ERROR"))</f>
        <v>3.7042825896559162E-2</v>
      </c>
      <c r="X1087" s="93">
        <f>IF('Net zero activities &amp; levers'!$C$14="Off",('Activity data'!AQ11*EF!$H24)*kgtoGg,IF('Net zero activities &amp; levers'!$C$14="On",('Net zero Activity data'!AQ11*EF!$H24)*kgtoGg,"ERROR"))</f>
        <v>3.7126910005520514E-2</v>
      </c>
      <c r="Y1087" s="93">
        <f>IF('Net zero activities &amp; levers'!$C$14="Off",('Activity data'!AR11*EF!$H24)*kgtoGg,IF('Net zero activities &amp; levers'!$C$14="On",('Net zero Activity data'!AR11*EF!$H24)*kgtoGg,"ERROR"))</f>
        <v>3.717774391165047E-2</v>
      </c>
      <c r="Z1087" s="93">
        <f>IF('Net zero activities &amp; levers'!$C$14="Off",('Activity data'!AS11*EF!$H24)*kgtoGg,IF('Net zero activities &amp; levers'!$C$14="On",('Net zero Activity data'!AS11*EF!$H24)*kgtoGg,"ERROR"))</f>
        <v>3.7235623281293442E-2</v>
      </c>
      <c r="AA1087" s="93">
        <f>IF('Net zero activities &amp; levers'!$C$14="Off",('Activity data'!AT11*EF!$H24)*kgtoGg,IF('Net zero activities &amp; levers'!$C$14="On",('Net zero Activity data'!AT11*EF!$H24)*kgtoGg,"ERROR"))</f>
        <v>3.7299665248836066E-2</v>
      </c>
      <c r="AB1087" s="93">
        <f>IF('Net zero activities &amp; levers'!$C$14="Off",('Activity data'!AU11*EF!$H24)*kgtoGg,IF('Net zero activities &amp; levers'!$C$14="On",('Net zero Activity data'!AU11*EF!$H24)*kgtoGg,"ERROR"))</f>
        <v>3.7370008445180194E-2</v>
      </c>
      <c r="AC1087" s="93">
        <f>IF('Net zero activities &amp; levers'!$C$14="Off",('Activity data'!AV11*EF!$H24)*kgtoGg,IF('Net zero activities &amp; levers'!$C$14="On",('Net zero Activity data'!AV11*EF!$H24)*kgtoGg,"ERROR"))</f>
        <v>3.7445979052848931E-2</v>
      </c>
      <c r="AD1087" s="93">
        <f>IF('Net zero activities &amp; levers'!$C$14="Off",('Activity data'!AW11*EF!$H24)*kgtoGg,IF('Net zero activities &amp; levers'!$C$14="On",('Net zero Activity data'!AW11*EF!$H24)*kgtoGg,"ERROR"))</f>
        <v>3.7499458285368076E-2</v>
      </c>
      <c r="AE1087" s="93">
        <f>IF('Net zero activities &amp; levers'!$C$14="Off",('Activity data'!AX11*EF!$H24)*kgtoGg,IF('Net zero activities &amp; levers'!$C$14="On",('Net zero Activity data'!AX11*EF!$H24)*kgtoGg,"ERROR"))</f>
        <v>3.7557626813212425E-2</v>
      </c>
      <c r="AF1087" s="93">
        <f>IF('Net zero activities &amp; levers'!$C$14="Off",('Activity data'!AY11*EF!$H24)*kgtoGg,IF('Net zero activities &amp; levers'!$C$14="On",('Net zero Activity data'!AY11*EF!$H24)*kgtoGg,"ERROR"))</f>
        <v>3.7620983925621479E-2</v>
      </c>
      <c r="AG1087" s="93">
        <f>IF('Net zero activities &amp; levers'!$C$14="Off",('Activity data'!AZ11*EF!$H24)*kgtoGg,IF('Net zero activities &amp; levers'!$C$14="On",('Net zero Activity data'!AZ11*EF!$H24)*kgtoGg,"ERROR"))</f>
        <v>3.7690209504543777E-2</v>
      </c>
      <c r="AH1087" s="93">
        <f>IF('Net zero activities &amp; levers'!$C$14="Off",('Activity data'!BA11*EF!$H24)*kgtoGg,IF('Net zero activities &amp; levers'!$C$14="On",('Net zero Activity data'!BA11*EF!$H24)*kgtoGg,"ERROR"))</f>
        <v>3.7763281672086049E-2</v>
      </c>
      <c r="AI1087" s="93">
        <f>IF('Net zero activities &amp; levers'!$C$14="Off",('Activity data'!BB11*EF!$H24)*kgtoGg,IF('Net zero activities &amp; levers'!$C$14="On",('Net zero Activity data'!BB11*EF!$H24)*kgtoGg,"ERROR"))</f>
        <v>3.7810013227988493E-2</v>
      </c>
      <c r="AJ1087" s="93">
        <f>IF('Net zero activities &amp; levers'!$C$14="Off",('Activity data'!BC11*EF!$H24)*kgtoGg,IF('Net zero activities &amp; levers'!$C$14="On",('Net zero Activity data'!BC11*EF!$H24)*kgtoGg,"ERROR"))</f>
        <v>3.786141969992933E-2</v>
      </c>
      <c r="AK1087" s="93">
        <f>IF('Net zero activities &amp; levers'!$C$14="Off",('Activity data'!BD11*EF!$H24)*kgtoGg,IF('Net zero activities &amp; levers'!$C$14="On",('Net zero Activity data'!BD11*EF!$H24)*kgtoGg,"ERROR"))</f>
        <v>3.7915690866884774E-2</v>
      </c>
      <c r="AL1087" s="93">
        <f>IF('Net zero activities &amp; levers'!$C$14="Off",('Activity data'!BE11*EF!$H24)*kgtoGg,IF('Net zero activities &amp; levers'!$C$14="On",('Net zero Activity data'!BE11*EF!$H24)*kgtoGg,"ERROR"))</f>
        <v>3.797353853317869E-2</v>
      </c>
      <c r="AM1087" s="93">
        <f>IF('Net zero activities &amp; levers'!$C$14="Off",('Activity data'!BF11*EF!$H24)*kgtoGg,IF('Net zero activities &amp; levers'!$C$14="On",('Net zero Activity data'!BF11*EF!$H24)*kgtoGg,"ERROR"))</f>
        <v>3.8034846739325681E-2</v>
      </c>
      <c r="AN1087" s="93">
        <f>IF('Net zero activities &amp; levers'!$C$14="Off",('Activity data'!BG11*EF!$H24)*kgtoGg,IF('Net zero activities &amp; levers'!$C$14="On",('Net zero Activity data'!BG11*EF!$H24)*kgtoGg,"ERROR"))</f>
        <v>3.8070994452184988E-2</v>
      </c>
      <c r="AO1087" s="93">
        <f>IF('Net zero activities &amp; levers'!$C$14="Off",('Activity data'!BH11*EF!$H24)*kgtoGg,IF('Net zero activities &amp; levers'!$C$14="On",('Net zero Activity data'!BH11*EF!$H24)*kgtoGg,"ERROR"))</f>
        <v>3.8109523463473835E-2</v>
      </c>
      <c r="AP1087" s="93">
        <f>IF('Net zero activities &amp; levers'!$C$14="Off",('Activity data'!BI11*EF!$H24)*kgtoGg,IF('Net zero activities &amp; levers'!$C$14="On",('Net zero Activity data'!BI11*EF!$H24)*kgtoGg,"ERROR"))</f>
        <v>3.8151206064570654E-2</v>
      </c>
      <c r="AQ1087" s="93">
        <f>IF('Net zero activities &amp; levers'!$C$14="Off",('Activity data'!BJ11*EF!$H24)*kgtoGg,IF('Net zero activities &amp; levers'!$C$14="On",('Net zero Activity data'!BJ11*EF!$H24)*kgtoGg,"ERROR"))</f>
        <v>3.8195958186457664E-2</v>
      </c>
      <c r="AR1087" s="93">
        <f>IF('Net zero activities &amp; levers'!$C$14="Off",('Activity data'!BK11*EF!$H24)*kgtoGg,IF('Net zero activities &amp; levers'!$C$14="On",('Net zero Activity data'!BK11*EF!$H24)*kgtoGg,"ERROR"))</f>
        <v>3.8243755879940472E-2</v>
      </c>
      <c r="AS1087" s="93">
        <f>IF('Net zero activities &amp; levers'!$C$14="Off",('Activity data'!BL11*EF!$H24)*kgtoGg,IF('Net zero activities &amp; levers'!$C$14="On",('Net zero Activity data'!BL11*EF!$H24)*kgtoGg,"ERROR"))</f>
        <v>3.8264848123316569E-2</v>
      </c>
      <c r="AT1087" s="93">
        <f>IF('Net zero activities &amp; levers'!$C$14="Off",('Activity data'!BM11*EF!$H24)*kgtoGg,IF('Net zero activities &amp; levers'!$C$14="On",('Net zero Activity data'!BM11*EF!$H24)*kgtoGg,"ERROR"))</f>
        <v>3.827799558271338E-2</v>
      </c>
      <c r="AU1087" s="93">
        <f>IF('Net zero activities &amp; levers'!$C$14="Off",('Activity data'!BN11*EF!$H24)*kgtoGg,IF('Net zero activities &amp; levers'!$C$14="On",('Net zero Activity data'!BN11*EF!$H24)*kgtoGg,"ERROR"))</f>
        <v>3.829182073197647E-2</v>
      </c>
      <c r="AV1087" s="93">
        <f>IF('Net zero activities &amp; levers'!$C$14="Off",('Activity data'!BO11*EF!$H24)*kgtoGg,IF('Net zero activities &amp; levers'!$C$14="On",('Net zero Activity data'!BO11*EF!$H24)*kgtoGg,"ERROR"))</f>
        <v>3.8308285019184929E-2</v>
      </c>
      <c r="AW1087" s="93">
        <f>IF('Net zero activities &amp; levers'!$C$14="Off",('Activity data'!BP11*EF!$H24)*kgtoGg,IF('Net zero activities &amp; levers'!$C$14="On",('Net zero Activity data'!BP11*EF!$H24)*kgtoGg,"ERROR"))</f>
        <v>3.8326381994301668E-2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4.2141442289652404E-3</v>
      </c>
      <c r="V1088" s="93">
        <f>IF('Net zero activities &amp; levers'!$C$14="Off",('Activity data'!AO12*EF!$H25)*kgtoGg,IF('Net zero activities &amp; levers'!$C$14="On",('Net zero Activity data'!AO12*EF!$H25)*kgtoGg,"ERROR"))</f>
        <v>4.221819010957974E-3</v>
      </c>
      <c r="W1088" s="93">
        <f>IF('Net zero activities &amp; levers'!$C$14="Off",('Activity data'!AP12*EF!$H25)*kgtoGg,IF('Net zero activities &amp; levers'!$C$14="On",('Net zero Activity data'!AP12*EF!$H25)*kgtoGg,"ERROR"))</f>
        <v>4.2304672830377208E-3</v>
      </c>
      <c r="X1088" s="93">
        <f>IF('Net zero activities &amp; levers'!$C$14="Off",('Activity data'!AQ12*EF!$H25)*kgtoGg,IF('Net zero activities &amp; levers'!$C$14="On",('Net zero Activity data'!AQ12*EF!$H25)*kgtoGg,"ERROR"))</f>
        <v>4.2400700890703295E-3</v>
      </c>
      <c r="Y1088" s="93">
        <f>IF('Net zero activities &amp; levers'!$C$14="Off",('Activity data'!AR12*EF!$H25)*kgtoGg,IF('Net zero activities &amp; levers'!$C$14="On",('Net zero Activity data'!AR12*EF!$H25)*kgtoGg,"ERROR"))</f>
        <v>4.2458755634515863E-3</v>
      </c>
      <c r="Z1088" s="93">
        <f>IF('Net zero activities &amp; levers'!$C$14="Off",('Activity data'!AS12*EF!$H25)*kgtoGg,IF('Net zero activities &amp; levers'!$C$14="On",('Net zero Activity data'!AS12*EF!$H25)*kgtoGg,"ERROR"))</f>
        <v>4.2524856633484251E-3</v>
      </c>
      <c r="AA1088" s="93">
        <f>IF('Net zero activities &amp; levers'!$C$14="Off",('Activity data'!AT12*EF!$H25)*kgtoGg,IF('Net zero activities &amp; levers'!$C$14="On",('Net zero Activity data'!AT12*EF!$H25)*kgtoGg,"ERROR"))</f>
        <v>4.2597995612995952E-3</v>
      </c>
      <c r="AB1088" s="93">
        <f>IF('Net zero activities &amp; levers'!$C$14="Off",('Activity data'!AU12*EF!$H25)*kgtoGg,IF('Net zero activities &amp; levers'!$C$14="On",('Net zero Activity data'!AU12*EF!$H25)*kgtoGg,"ERROR"))</f>
        <v>4.2678330896148793E-3</v>
      </c>
      <c r="AC1088" s="93">
        <f>IF('Net zero activities &amp; levers'!$C$14="Off",('Activity data'!AV12*EF!$H25)*kgtoGg,IF('Net zero activities &amp; levers'!$C$14="On",('Net zero Activity data'!AV12*EF!$H25)*kgtoGg,"ERROR"))</f>
        <v>4.2765092951266449E-3</v>
      </c>
      <c r="AD1088" s="93">
        <f>IF('Net zero activities &amp; levers'!$C$14="Off",('Activity data'!AW12*EF!$H25)*kgtoGg,IF('Net zero activities &amp; levers'!$C$14="On",('Net zero Activity data'!AW12*EF!$H25)*kgtoGg,"ERROR"))</f>
        <v>4.2826168783905664E-3</v>
      </c>
      <c r="AE1088" s="93">
        <f>IF('Net zero activities &amp; levers'!$C$14="Off",('Activity data'!AX12*EF!$H25)*kgtoGg,IF('Net zero activities &amp; levers'!$C$14="On",('Net zero Activity data'!AX12*EF!$H25)*kgtoGg,"ERROR"))</f>
        <v>4.2892600015322834E-3</v>
      </c>
      <c r="AF1088" s="93">
        <f>IF('Net zero activities &amp; levers'!$C$14="Off",('Activity data'!AY12*EF!$H25)*kgtoGg,IF('Net zero activities &amp; levers'!$C$14="On",('Net zero Activity data'!AY12*EF!$H25)*kgtoGg,"ERROR"))</f>
        <v>4.2964956857628189E-3</v>
      </c>
      <c r="AG1088" s="93">
        <f>IF('Net zero activities &amp; levers'!$C$14="Off",('Activity data'!AZ12*EF!$H25)*kgtoGg,IF('Net zero activities &amp; levers'!$C$14="On",('Net zero Activity data'!AZ12*EF!$H25)*kgtoGg,"ERROR"))</f>
        <v>4.3044015768413752E-3</v>
      </c>
      <c r="AH1088" s="93">
        <f>IF('Net zero activities &amp; levers'!$C$14="Off",('Activity data'!BA12*EF!$H25)*kgtoGg,IF('Net zero activities &amp; levers'!$C$14="On",('Net zero Activity data'!BA12*EF!$H25)*kgtoGg,"ERROR"))</f>
        <v>4.3127467666752043E-3</v>
      </c>
      <c r="AI1088" s="93">
        <f>IF('Net zero activities &amp; levers'!$C$14="Off",('Activity data'!BB12*EF!$H25)*kgtoGg,IF('Net zero activities &amp; levers'!$C$14="On",('Net zero Activity data'!BB12*EF!$H25)*kgtoGg,"ERROR"))</f>
        <v>4.3180837331065116E-3</v>
      </c>
      <c r="AJ1088" s="93">
        <f>IF('Net zero activities &amp; levers'!$C$14="Off",('Activity data'!BC12*EF!$H25)*kgtoGg,IF('Net zero activities &amp; levers'!$C$14="On",('Net zero Activity data'!BC12*EF!$H25)*kgtoGg,"ERROR"))</f>
        <v>4.3239545972325218E-3</v>
      </c>
      <c r="AK1088" s="93">
        <f>IF('Net zero activities &amp; levers'!$C$14="Off",('Activity data'!BD12*EF!$H25)*kgtoGg,IF('Net zero activities &amp; levers'!$C$14="On",('Net zero Activity data'!BD12*EF!$H25)*kgtoGg,"ERROR"))</f>
        <v>4.330152623183846E-3</v>
      </c>
      <c r="AL1088" s="93">
        <f>IF('Net zero activities &amp; levers'!$C$14="Off",('Activity data'!BE12*EF!$H25)*kgtoGg,IF('Net zero activities &amp; levers'!$C$14="On",('Net zero Activity data'!BE12*EF!$H25)*kgtoGg,"ERROR"))</f>
        <v>4.336759102407107E-3</v>
      </c>
      <c r="AM1088" s="93">
        <f>IF('Net zero activities &amp; levers'!$C$14="Off",('Activity data'!BF12*EF!$H25)*kgtoGg,IF('Net zero activities &amp; levers'!$C$14="On",('Net zero Activity data'!BF12*EF!$H25)*kgtoGg,"ERROR"))</f>
        <v>4.3437607917763479E-3</v>
      </c>
      <c r="AN1088" s="93">
        <f>IF('Net zero activities &amp; levers'!$C$14="Off",('Activity data'!BG12*EF!$H25)*kgtoGg,IF('Net zero activities &amp; levers'!$C$14="On",('Net zero Activity data'!BG12*EF!$H25)*kgtoGg,"ERROR"))</f>
        <v>4.3478890328839505E-3</v>
      </c>
      <c r="AO1088" s="93">
        <f>IF('Net zero activities &amp; levers'!$C$14="Off",('Activity data'!BH12*EF!$H25)*kgtoGg,IF('Net zero activities &amp; levers'!$C$14="On",('Net zero Activity data'!BH12*EF!$H25)*kgtoGg,"ERROR"))</f>
        <v>4.3522892296227319E-3</v>
      </c>
      <c r="AP1088" s="93">
        <f>IF('Net zero activities &amp; levers'!$C$14="Off",('Activity data'!BI12*EF!$H25)*kgtoGg,IF('Net zero activities &amp; levers'!$C$14="On",('Net zero Activity data'!BI12*EF!$H25)*kgtoGg,"ERROR"))</f>
        <v>4.3570495813492561E-3</v>
      </c>
      <c r="AQ1088" s="93">
        <f>IF('Net zero activities &amp; levers'!$C$14="Off",('Activity data'!BJ12*EF!$H25)*kgtoGg,IF('Net zero activities &amp; levers'!$C$14="On",('Net zero Activity data'!BJ12*EF!$H25)*kgtoGg,"ERROR"))</f>
        <v>4.3621604869809741E-3</v>
      </c>
      <c r="AR1088" s="93">
        <f>IF('Net zero activities &amp; levers'!$C$14="Off",('Activity data'!BK12*EF!$H25)*kgtoGg,IF('Net zero activities &amp; levers'!$C$14="On",('Net zero Activity data'!BK12*EF!$H25)*kgtoGg,"ERROR"))</f>
        <v>4.3676192114057337E-3</v>
      </c>
      <c r="AS1088" s="93">
        <f>IF('Net zero activities &amp; levers'!$C$14="Off",('Activity data'!BL12*EF!$H25)*kgtoGg,IF('Net zero activities &amp; levers'!$C$14="On",('Net zero Activity data'!BL12*EF!$H25)*kgtoGg,"ERROR"))</f>
        <v>4.3700280461360444E-3</v>
      </c>
      <c r="AT1088" s="93">
        <f>IF('Net zero activities &amp; levers'!$C$14="Off",('Activity data'!BM12*EF!$H25)*kgtoGg,IF('Net zero activities &amp; levers'!$C$14="On",('Net zero Activity data'!BM12*EF!$H25)*kgtoGg,"ERROR"))</f>
        <v>4.3715295486668861E-3</v>
      </c>
      <c r="AU1088" s="93">
        <f>IF('Net zero activities &amp; levers'!$C$14="Off",('Activity data'!BN12*EF!$H25)*kgtoGg,IF('Net zero activities &amp; levers'!$C$14="On",('Net zero Activity data'!BN12*EF!$H25)*kgtoGg,"ERROR"))</f>
        <v>4.3731084466106874E-3</v>
      </c>
      <c r="AV1088" s="93">
        <f>IF('Net zero activities &amp; levers'!$C$14="Off",('Activity data'!BO12*EF!$H25)*kgtoGg,IF('Net zero activities &amp; levers'!$C$14="On",('Net zero Activity data'!BO12*EF!$H25)*kgtoGg,"ERROR"))</f>
        <v>4.3749887466873723E-3</v>
      </c>
      <c r="AW1088" s="93">
        <f>IF('Net zero activities &amp; levers'!$C$14="Off",('Activity data'!BP12*EF!$H25)*kgtoGg,IF('Net zero activities &amp; levers'!$C$14="On",('Net zero Activity data'!BP12*EF!$H25)*kgtoGg,"ERROR"))</f>
        <v>4.3770555075054339E-3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1.6534088481282124E-2</v>
      </c>
      <c r="V1089" s="93">
        <f>IF('Net zero activities &amp; levers'!$C$14="Off",('Activity data'!AO13*EF!$H26)*kgtoGg,IF('Net zero activities &amp; levers'!$C$14="On",('Net zero Activity data'!AO13*EF!$H26)*kgtoGg,"ERROR"))</f>
        <v>1.658678190680777E-2</v>
      </c>
      <c r="W1089" s="93">
        <f>IF('Net zero activities &amp; levers'!$C$14="Off",('Activity data'!AP13*EF!$H26)*kgtoGg,IF('Net zero activities &amp; levers'!$C$14="On",('Net zero Activity data'!AP13*EF!$H26)*kgtoGg,"ERROR"))</f>
        <v>1.6644032675511532E-2</v>
      </c>
      <c r="X1089" s="93">
        <f>IF('Net zero activities &amp; levers'!$C$14="Off",('Activity data'!AQ13*EF!$H26)*kgtoGg,IF('Net zero activities &amp; levers'!$C$14="On",('Net zero Activity data'!AQ13*EF!$H26)*kgtoGg,"ERROR"))</f>
        <v>1.670578048267099E-2</v>
      </c>
      <c r="Y1089" s="93">
        <f>IF('Net zero activities &amp; levers'!$C$14="Off",('Activity data'!AR13*EF!$H26)*kgtoGg,IF('Net zero activities &amp; levers'!$C$14="On",('Net zero Activity data'!AR13*EF!$H26)*kgtoGg,"ERROR"))</f>
        <v>1.6744232185416045E-2</v>
      </c>
      <c r="Z1089" s="93">
        <f>IF('Net zero activities &amp; levers'!$C$14="Off",('Activity data'!AS13*EF!$H26)*kgtoGg,IF('Net zero activities &amp; levers'!$C$14="On",('Net zero Activity data'!AS13*EF!$H26)*kgtoGg,"ERROR"))</f>
        <v>1.6786509771463589E-2</v>
      </c>
      <c r="AA1089" s="93">
        <f>IF('Net zero activities &amp; levers'!$C$14="Off",('Activity data'!AT13*EF!$H26)*kgtoGg,IF('Net zero activities &amp; levers'!$C$14="On",('Net zero Activity data'!AT13*EF!$H26)*kgtoGg,"ERROR"))</f>
        <v>1.6832057225691796E-2</v>
      </c>
      <c r="AB1089" s="93">
        <f>IF('Net zero activities &amp; levers'!$C$14="Off",('Activity data'!AU13*EF!$H26)*kgtoGg,IF('Net zero activities &amp; levers'!$C$14="On",('Net zero Activity data'!AU13*EF!$H26)*kgtoGg,"ERROR"))</f>
        <v>1.6880997444089434E-2</v>
      </c>
      <c r="AC1089" s="93">
        <f>IF('Net zero activities &amp; levers'!$C$14="Off",('Activity data'!AV13*EF!$H26)*kgtoGg,IF('Net zero activities &amp; levers'!$C$14="On",('Net zero Activity data'!AV13*EF!$H26)*kgtoGg,"ERROR"))</f>
        <v>1.693290920512187E-2</v>
      </c>
      <c r="AD1089" s="93">
        <f>IF('Net zero activities &amp; levers'!$C$14="Off",('Activity data'!AW13*EF!$H26)*kgtoGg,IF('Net zero activities &amp; levers'!$C$14="On",('Net zero Activity data'!AW13*EF!$H26)*kgtoGg,"ERROR"))</f>
        <v>1.6969207030161221E-2</v>
      </c>
      <c r="AE1089" s="93">
        <f>IF('Net zero activities &amp; levers'!$C$14="Off",('Activity data'!AX13*EF!$H26)*kgtoGg,IF('Net zero activities &amp; levers'!$C$14="On",('Net zero Activity data'!AX13*EF!$H26)*kgtoGg,"ERROR"))</f>
        <v>1.7007978143905811E-2</v>
      </c>
      <c r="AF1089" s="93">
        <f>IF('Net zero activities &amp; levers'!$C$14="Off",('Activity data'!AY13*EF!$H26)*kgtoGg,IF('Net zero activities &amp; levers'!$C$14="On",('Net zero Activity data'!AY13*EF!$H26)*kgtoGg,"ERROR"))</f>
        <v>1.7049571184958357E-2</v>
      </c>
      <c r="AG1089" s="93">
        <f>IF('Net zero activities &amp; levers'!$C$14="Off",('Activity data'!AZ13*EF!$H26)*kgtoGg,IF('Net zero activities &amp; levers'!$C$14="On",('Net zero Activity data'!AZ13*EF!$H26)*kgtoGg,"ERROR"))</f>
        <v>1.7094448350819972E-2</v>
      </c>
      <c r="AH1089" s="93">
        <f>IF('Net zero activities &amp; levers'!$C$14="Off",('Activity data'!BA13*EF!$H26)*kgtoGg,IF('Net zero activities &amp; levers'!$C$14="On",('Net zero Activity data'!BA13*EF!$H26)*kgtoGg,"ERROR"))</f>
        <v>1.7141292130864242E-2</v>
      </c>
      <c r="AI1089" s="93">
        <f>IF('Net zero activities &amp; levers'!$C$14="Off",('Activity data'!BB13*EF!$H26)*kgtoGg,IF('Net zero activities &amp; levers'!$C$14="On",('Net zero Activity data'!BB13*EF!$H26)*kgtoGg,"ERROR"))</f>
        <v>1.7170334950840947E-2</v>
      </c>
      <c r="AJ1089" s="93">
        <f>IF('Net zero activities &amp; levers'!$C$14="Off",('Activity data'!BC13*EF!$H26)*kgtoGg,IF('Net zero activities &amp; levers'!$C$14="On",('Net zero Activity data'!BC13*EF!$H26)*kgtoGg,"ERROR"))</f>
        <v>1.7201989804525142E-2</v>
      </c>
      <c r="AK1089" s="93">
        <f>IF('Net zero activities &amp; levers'!$C$14="Off",('Activity data'!BD13*EF!$H26)*kgtoGg,IF('Net zero activities &amp; levers'!$C$14="On",('Net zero Activity data'!BD13*EF!$H26)*kgtoGg,"ERROR"))</f>
        <v>1.7235081943655976E-2</v>
      </c>
      <c r="AL1089" s="93">
        <f>IF('Net zero activities &amp; levers'!$C$14="Off",('Activity data'!BE13*EF!$H26)*kgtoGg,IF('Net zero activities &amp; levers'!$C$14="On",('Net zero Activity data'!BE13*EF!$H26)*kgtoGg,"ERROR"))</f>
        <v>1.7270087571592672E-2</v>
      </c>
      <c r="AM1089" s="93">
        <f>IF('Net zero activities &amp; levers'!$C$14="Off",('Activity data'!BF13*EF!$H26)*kgtoGg,IF('Net zero activities &amp; levers'!$C$14="On",('Net zero Activity data'!BF13*EF!$H26)*kgtoGg,"ERROR"))</f>
        <v>1.7306939664628651E-2</v>
      </c>
      <c r="AN1089" s="93">
        <f>IF('Net zero activities &amp; levers'!$C$14="Off",('Activity data'!BG13*EF!$H26)*kgtoGg,IF('Net zero activities &amp; levers'!$C$14="On",('Net zero Activity data'!BG13*EF!$H26)*kgtoGg,"ERROR"))</f>
        <v>1.7327058808259899E-2</v>
      </c>
      <c r="AO1089" s="93">
        <f>IF('Net zero activities &amp; levers'!$C$14="Off",('Activity data'!BH13*EF!$H26)*kgtoGg,IF('Net zero activities &amp; levers'!$C$14="On",('Net zero Activity data'!BH13*EF!$H26)*kgtoGg,"ERROR"))</f>
        <v>1.7348403739849097E-2</v>
      </c>
      <c r="AP1089" s="93">
        <f>IF('Net zero activities &amp; levers'!$C$14="Off",('Activity data'!BI13*EF!$H26)*kgtoGg,IF('Net zero activities &amp; levers'!$C$14="On",('Net zero Activity data'!BI13*EF!$H26)*kgtoGg,"ERROR"))</f>
        <v>1.737148206698446E-2</v>
      </c>
      <c r="AQ1089" s="93">
        <f>IF('Net zero activities &amp; levers'!$C$14="Off",('Activity data'!BJ13*EF!$H26)*kgtoGg,IF('Net zero activities &amp; levers'!$C$14="On",('Net zero Activity data'!BJ13*EF!$H26)*kgtoGg,"ERROR"))</f>
        <v>1.7396243847290226E-2</v>
      </c>
      <c r="AR1089" s="93">
        <f>IF('Net zero activities &amp; levers'!$C$14="Off",('Activity data'!BK13*EF!$H26)*kgtoGg,IF('Net zero activities &amp; levers'!$C$14="On",('Net zero Activity data'!BK13*EF!$H26)*kgtoGg,"ERROR"))</f>
        <v>1.7422677553557815E-2</v>
      </c>
      <c r="AS1089" s="93">
        <f>IF('Net zero activities &amp; levers'!$C$14="Off",('Activity data'!BL13*EF!$H26)*kgtoGg,IF('Net zero activities &amp; levers'!$C$14="On",('Net zero Activity data'!BL13*EF!$H26)*kgtoGg,"ERROR"))</f>
        <v>1.7431628999020125E-2</v>
      </c>
      <c r="AT1089" s="93">
        <f>IF('Net zero activities &amp; levers'!$C$14="Off",('Activity data'!BM13*EF!$H26)*kgtoGg,IF('Net zero activities &amp; levers'!$C$14="On",('Net zero Activity data'!BM13*EF!$H26)*kgtoGg,"ERROR"))</f>
        <v>1.7435255620839828E-2</v>
      </c>
      <c r="AU1089" s="93">
        <f>IF('Net zero activities &amp; levers'!$C$14="Off",('Activity data'!BN13*EF!$H26)*kgtoGg,IF('Net zero activities &amp; levers'!$C$14="On",('Net zero Activity data'!BN13*EF!$H26)*kgtoGg,"ERROR"))</f>
        <v>1.7439126815866682E-2</v>
      </c>
      <c r="AV1089" s="93">
        <f>IF('Net zero activities &amp; levers'!$C$14="Off",('Activity data'!BO13*EF!$H26)*kgtoGg,IF('Net zero activities &amp; levers'!$C$14="On",('Net zero Activity data'!BO13*EF!$H26)*kgtoGg,"ERROR"))</f>
        <v>1.7444506839087867E-2</v>
      </c>
      <c r="AW1089" s="93">
        <f>IF('Net zero activities &amp; levers'!$C$14="Off",('Activity data'!BP13*EF!$H26)*kgtoGg,IF('Net zero activities &amp; levers'!$C$14="On",('Net zero Activity data'!BP13*EF!$H26)*kgtoGg,"ERROR"))</f>
        <v>1.7450752585463469E-2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2.784592848494985E-2</v>
      </c>
      <c r="V1090" s="93">
        <f>IF('Net zero activities &amp; levers'!$C$14="Off",('Activity data'!AO14*EF!$H27)*kgtoGg,IF('Net zero activities &amp; levers'!$C$14="On",('Net zero Activity data'!AO14*EF!$H27)*kgtoGg,"ERROR"))</f>
        <v>2.7934672255764625E-2</v>
      </c>
      <c r="W1090" s="93">
        <f>IF('Net zero activities &amp; levers'!$C$14="Off",('Activity data'!AP14*EF!$H27)*kgtoGg,IF('Net zero activities &amp; levers'!$C$14="On",('Net zero Activity data'!AP14*EF!$H27)*kgtoGg,"ERROR"))</f>
        <v>2.803109128804682E-2</v>
      </c>
      <c r="X1090" s="93">
        <f>IF('Net zero activities &amp; levers'!$C$14="Off",('Activity data'!AQ14*EF!$H27)*kgtoGg,IF('Net zero activities &amp; levers'!$C$14="On",('Net zero Activity data'!AQ14*EF!$H27)*kgtoGg,"ERROR"))</f>
        <v>2.8135084019439982E-2</v>
      </c>
      <c r="Y1090" s="93">
        <f>IF('Net zero activities &amp; levers'!$C$14="Off",('Activity data'!AR14*EF!$H27)*kgtoGg,IF('Net zero activities &amp; levers'!$C$14="On",('Net zero Activity data'!AR14*EF!$H27)*kgtoGg,"ERROR"))</f>
        <v>2.8199842555477552E-2</v>
      </c>
      <c r="Z1090" s="93">
        <f>IF('Net zero activities &amp; levers'!$C$14="Off",('Activity data'!AS14*EF!$H27)*kgtoGg,IF('Net zero activities &amp; levers'!$C$14="On",('Net zero Activity data'!AS14*EF!$H27)*kgtoGg,"ERROR"))</f>
        <v>2.8271044462914351E-2</v>
      </c>
      <c r="AA1090" s="93">
        <f>IF('Net zero activities &amp; levers'!$C$14="Off",('Activity data'!AT14*EF!$H27)*kgtoGg,IF('Net zero activities &amp; levers'!$C$14="On",('Net zero Activity data'!AT14*EF!$H27)*kgtoGg,"ERROR"))</f>
        <v>2.8347753327424542E-2</v>
      </c>
      <c r="AB1090" s="93">
        <f>IF('Net zero activities &amp; levers'!$C$14="Off",('Activity data'!AU14*EF!$H27)*kgtoGg,IF('Net zero activities &amp; levers'!$C$14="On",('Net zero Activity data'!AU14*EF!$H27)*kgtoGg,"ERROR"))</f>
        <v>2.8430176124609959E-2</v>
      </c>
      <c r="AC1090" s="93">
        <f>IF('Net zero activities &amp; levers'!$C$14="Off",('Activity data'!AV14*EF!$H27)*kgtoGg,IF('Net zero activities &amp; levers'!$C$14="On",('Net zero Activity data'!AV14*EF!$H27)*kgtoGg,"ERROR"))</f>
        <v>2.8517603453118184E-2</v>
      </c>
      <c r="AD1090" s="93">
        <f>IF('Net zero activities &amp; levers'!$C$14="Off",('Activity data'!AW14*EF!$H27)*kgtoGg,IF('Net zero activities &amp; levers'!$C$14="On",('Net zero Activity data'!AW14*EF!$H27)*kgtoGg,"ERROR"))</f>
        <v>2.8578734530368025E-2</v>
      </c>
      <c r="AE1090" s="93">
        <f>IF('Net zero activities &amp; levers'!$C$14="Off",('Activity data'!AX14*EF!$H27)*kgtoGg,IF('Net zero activities &amp; levers'!$C$14="On",('Net zero Activity data'!AX14*EF!$H27)*kgtoGg,"ERROR"))</f>
        <v>2.8644031003278277E-2</v>
      </c>
      <c r="AF1090" s="93">
        <f>IF('Net zero activities &amp; levers'!$C$14="Off",('Activity data'!AY14*EF!$H27)*kgtoGg,IF('Net zero activities &amp; levers'!$C$14="On",('Net zero Activity data'!AY14*EF!$H27)*kgtoGg,"ERROR"))</f>
        <v>2.8714080032466179E-2</v>
      </c>
      <c r="AG1090" s="93">
        <f>IF('Net zero activities &amp; levers'!$C$14="Off",('Activity data'!AZ14*EF!$H27)*kgtoGg,IF('Net zero activities &amp; levers'!$C$14="On",('Net zero Activity data'!AZ14*EF!$H27)*kgtoGg,"ERROR"))</f>
        <v>2.8789660029065602E-2</v>
      </c>
      <c r="AH1090" s="93">
        <f>IF('Net zero activities &amp; levers'!$C$14="Off",('Activity data'!BA14*EF!$H27)*kgtoGg,IF('Net zero activities &amp; levers'!$C$14="On",('Net zero Activity data'!BA14*EF!$H27)*kgtoGg,"ERROR"))</f>
        <v>2.88685521040992E-2</v>
      </c>
      <c r="AI1090" s="93">
        <f>IF('Net zero activities &amp; levers'!$C$14="Off",('Activity data'!BB14*EF!$H27)*kgtoGg,IF('Net zero activities &amp; levers'!$C$14="On",('Net zero Activity data'!BB14*EF!$H27)*kgtoGg,"ERROR"))</f>
        <v>2.8917464645542783E-2</v>
      </c>
      <c r="AJ1090" s="93">
        <f>IF('Net zero activities &amp; levers'!$C$14="Off",('Activity data'!BC14*EF!$H27)*kgtoGg,IF('Net zero activities &amp; levers'!$C$14="On",('Net zero Activity data'!BC14*EF!$H27)*kgtoGg,"ERROR"))</f>
        <v>2.8970776250406248E-2</v>
      </c>
      <c r="AK1090" s="93">
        <f>IF('Net zero activities &amp; levers'!$C$14="Off",('Activity data'!BD14*EF!$H27)*kgtoGg,IF('Net zero activities &amp; levers'!$C$14="On",('Net zero Activity data'!BD14*EF!$H27)*kgtoGg,"ERROR"))</f>
        <v>2.9026508463324687E-2</v>
      </c>
      <c r="AL1090" s="93">
        <f>IF('Net zero activities &amp; levers'!$C$14="Off",('Activity data'!BE14*EF!$H27)*kgtoGg,IF('Net zero activities &amp; levers'!$C$14="On",('Net zero Activity data'!BE14*EF!$H27)*kgtoGg,"ERROR"))</f>
        <v>2.9085463283434636E-2</v>
      </c>
      <c r="AM1090" s="93">
        <f>IF('Net zero activities &amp; levers'!$C$14="Off",('Activity data'!BF14*EF!$H27)*kgtoGg,IF('Net zero activities &amp; levers'!$C$14="On",('Net zero Activity data'!BF14*EF!$H27)*kgtoGg,"ERROR"))</f>
        <v>2.9147527832584858E-2</v>
      </c>
      <c r="AN1090" s="93">
        <f>IF('Net zero activities &amp; levers'!$C$14="Off",('Activity data'!BG14*EF!$H27)*kgtoGg,IF('Net zero activities &amp; levers'!$C$14="On",('Net zero Activity data'!BG14*EF!$H27)*kgtoGg,"ERROR"))</f>
        <v>2.918141154110428E-2</v>
      </c>
      <c r="AO1090" s="93">
        <f>IF('Net zero activities &amp; levers'!$C$14="Off",('Activity data'!BH14*EF!$H27)*kgtoGg,IF('Net zero activities &amp; levers'!$C$14="On",('Net zero Activity data'!BH14*EF!$H27)*kgtoGg,"ERROR"))</f>
        <v>2.9217359663628359E-2</v>
      </c>
      <c r="AP1090" s="93">
        <f>IF('Net zero activities &amp; levers'!$C$14="Off",('Activity data'!BI14*EF!$H27)*kgtoGg,IF('Net zero activities &amp; levers'!$C$14="On",('Net zero Activity data'!BI14*EF!$H27)*kgtoGg,"ERROR"))</f>
        <v>2.9256227088808224E-2</v>
      </c>
      <c r="AQ1090" s="93">
        <f>IF('Net zero activities &amp; levers'!$C$14="Off",('Activity data'!BJ14*EF!$H27)*kgtoGg,IF('Net zero activities &amp; levers'!$C$14="On",('Net zero Activity data'!BJ14*EF!$H27)*kgtoGg,"ERROR"))</f>
        <v>2.9297929706060759E-2</v>
      </c>
      <c r="AR1090" s="93">
        <f>IF('Net zero activities &amp; levers'!$C$14="Off",('Activity data'!BK14*EF!$H27)*kgtoGg,IF('Net zero activities &amp; levers'!$C$14="On",('Net zero Activity data'!BK14*EF!$H27)*kgtoGg,"ERROR"))</f>
        <v>2.9342448101807382E-2</v>
      </c>
      <c r="AS1090" s="93">
        <f>IF('Net zero activities &amp; levers'!$C$14="Off",('Activity data'!BL14*EF!$H27)*kgtoGg,IF('Net zero activities &amp; levers'!$C$14="On",('Net zero Activity data'!BL14*EF!$H27)*kgtoGg,"ERROR"))</f>
        <v>2.9357523702162523E-2</v>
      </c>
      <c r="AT1090" s="93">
        <f>IF('Net zero activities &amp; levers'!$C$14="Off",('Activity data'!BM14*EF!$H27)*kgtoGg,IF('Net zero activities &amp; levers'!$C$14="On",('Net zero Activity data'!BM14*EF!$H27)*kgtoGg,"ERROR"))</f>
        <v>2.9363631486812862E-2</v>
      </c>
      <c r="AU1090" s="93">
        <f>IF('Net zero activities &amp; levers'!$C$14="Off",('Activity data'!BN14*EF!$H27)*kgtoGg,IF('Net zero activities &amp; levers'!$C$14="On",('Net zero Activity data'!BN14*EF!$H27)*kgtoGg,"ERROR"))</f>
        <v>2.9370151170071558E-2</v>
      </c>
      <c r="AV1090" s="93">
        <f>IF('Net zero activities &amp; levers'!$C$14="Off",('Activity data'!BO14*EF!$H27)*kgtoGg,IF('Net zero activities &amp; levers'!$C$14="On",('Net zero Activity data'!BO14*EF!$H27)*kgtoGg,"ERROR"))</f>
        <v>2.9379211950291414E-2</v>
      </c>
      <c r="AW1090" s="93">
        <f>IF('Net zero activities &amp; levers'!$C$14="Off",('Activity data'!BP14*EF!$H27)*kgtoGg,IF('Net zero activities &amp; levers'!$C$14="On",('Net zero Activity data'!BP14*EF!$H27)*kgtoGg,"ERROR"))</f>
        <v>2.9389730740432583E-2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3.9954643126670249E-3</v>
      </c>
      <c r="V1091" s="93">
        <f>IF('Net zero activities &amp; levers'!$C$14="Off",('Activity data'!AO15*EF!$H28)*kgtoGg,IF('Net zero activities &amp; levers'!$C$14="On",('Net zero Activity data'!AO15*EF!$H28)*kgtoGg,"ERROR"))</f>
        <v>3.988457790745685E-3</v>
      </c>
      <c r="W1091" s="93">
        <f>IF('Net zero activities &amp; levers'!$C$14="Off",('Activity data'!AP15*EF!$H28)*kgtoGg,IF('Net zero activities &amp; levers'!$C$14="On",('Net zero Activity data'!AP15*EF!$H28)*kgtoGg,"ERROR"))</f>
        <v>3.9854249068272804E-3</v>
      </c>
      <c r="X1091" s="93">
        <f>IF('Net zero activities &amp; levers'!$C$14="Off",('Activity data'!AQ15*EF!$H28)*kgtoGg,IF('Net zero activities &amp; levers'!$C$14="On",('Net zero Activity data'!AQ15*EF!$H28)*kgtoGg,"ERROR"))</f>
        <v>3.9886913284131282E-3</v>
      </c>
      <c r="Y1091" s="93">
        <f>IF('Net zero activities &amp; levers'!$C$14="Off",('Activity data'!AR15*EF!$H28)*kgtoGg,IF('Net zero activities &amp; levers'!$C$14="On",('Net zero Activity data'!AR15*EF!$H28)*kgtoGg,"ERROR"))</f>
        <v>3.9990844128572935E-3</v>
      </c>
      <c r="Z1091" s="93">
        <f>IF('Net zero activities &amp; levers'!$C$14="Off",('Activity data'!AS15*EF!$H28)*kgtoGg,IF('Net zero activities &amp; levers'!$C$14="On",('Net zero Activity data'!AS15*EF!$H28)*kgtoGg,"ERROR"))</f>
        <v>4.0143326590829894E-3</v>
      </c>
      <c r="AA1091" s="93">
        <f>IF('Net zero activities &amp; levers'!$C$14="Off",('Activity data'!AT15*EF!$H28)*kgtoGg,IF('Net zero activities &amp; levers'!$C$14="On",('Net zero Activity data'!AT15*EF!$H28)*kgtoGg,"ERROR"))</f>
        <v>4.0293086334353707E-3</v>
      </c>
      <c r="AB1091" s="93">
        <f>IF('Net zero activities &amp; levers'!$C$14="Off",('Activity data'!AU15*EF!$H28)*kgtoGg,IF('Net zero activities &amp; levers'!$C$14="On",('Net zero Activity data'!AU15*EF!$H28)*kgtoGg,"ERROR"))</f>
        <v>4.0478456213731192E-3</v>
      </c>
      <c r="AC1091" s="93">
        <f>IF('Net zero activities &amp; levers'!$C$14="Off",('Activity data'!AV15*EF!$H28)*kgtoGg,IF('Net zero activities &amp; levers'!$C$14="On",('Net zero Activity data'!AV15*EF!$H28)*kgtoGg,"ERROR"))</f>
        <v>4.0661959628595125E-3</v>
      </c>
      <c r="AD1091" s="93">
        <f>IF('Net zero activities &amp; levers'!$C$14="Off",('Activity data'!AW15*EF!$H28)*kgtoGg,IF('Net zero activities &amp; levers'!$C$14="On",('Net zero Activity data'!AW15*EF!$H28)*kgtoGg,"ERROR"))</f>
        <v>4.1329376117647879E-3</v>
      </c>
      <c r="AE1091" s="93">
        <f>IF('Net zero activities &amp; levers'!$C$14="Off",('Activity data'!AX15*EF!$H28)*kgtoGg,IF('Net zero activities &amp; levers'!$C$14="On",('Net zero Activity data'!AX15*EF!$H28)*kgtoGg,"ERROR"))</f>
        <v>4.1975736100890492E-3</v>
      </c>
      <c r="AF1091" s="93">
        <f>IF('Net zero activities &amp; levers'!$C$14="Off",('Activity data'!AY15*EF!$H28)*kgtoGg,IF('Net zero activities &amp; levers'!$C$14="On",('Net zero Activity data'!AY15*EF!$H28)*kgtoGg,"ERROR"))</f>
        <v>4.2663204042639328E-3</v>
      </c>
      <c r="AG1091" s="93">
        <f>IF('Net zero activities &amp; levers'!$C$14="Off",('Activity data'!AZ15*EF!$H28)*kgtoGg,IF('Net zero activities &amp; levers'!$C$14="On",('Net zero Activity data'!AZ15*EF!$H28)*kgtoGg,"ERROR"))</f>
        <v>4.3467169447919882E-3</v>
      </c>
      <c r="AH1091" s="93">
        <f>IF('Net zero activities &amp; levers'!$C$14="Off",('Activity data'!BA15*EF!$H28)*kgtoGg,IF('Net zero activities &amp; levers'!$C$14="On",('Net zero Activity data'!BA15*EF!$H28)*kgtoGg,"ERROR"))</f>
        <v>4.4224229232769866E-3</v>
      </c>
      <c r="AI1091" s="93">
        <f>IF('Net zero activities &amp; levers'!$C$14="Off",('Activity data'!BB15*EF!$H28)*kgtoGg,IF('Net zero activities &amp; levers'!$C$14="On",('Net zero Activity data'!BB15*EF!$H28)*kgtoGg,"ERROR"))</f>
        <v>4.5067184961777957E-3</v>
      </c>
      <c r="AJ1091" s="93">
        <f>IF('Net zero activities &amp; levers'!$C$14="Off",('Activity data'!BC15*EF!$H28)*kgtoGg,IF('Net zero activities &amp; levers'!$C$14="On",('Net zero Activity data'!BC15*EF!$H28)*kgtoGg,"ERROR"))</f>
        <v>4.5984238891527583E-3</v>
      </c>
      <c r="AK1091" s="93">
        <f>IF('Net zero activities &amp; levers'!$C$14="Off",('Activity data'!BD15*EF!$H28)*kgtoGg,IF('Net zero activities &amp; levers'!$C$14="On",('Net zero Activity data'!BD15*EF!$H28)*kgtoGg,"ERROR"))</f>
        <v>4.6830068632065184E-3</v>
      </c>
      <c r="AL1091" s="93">
        <f>IF('Net zero activities &amp; levers'!$C$14="Off",('Activity data'!BE15*EF!$H28)*kgtoGg,IF('Net zero activities &amp; levers'!$C$14="On",('Net zero Activity data'!BE15*EF!$H28)*kgtoGg,"ERROR"))</f>
        <v>4.7677805086485314E-3</v>
      </c>
      <c r="AM1091" s="93">
        <f>IF('Net zero activities &amp; levers'!$C$14="Off",('Activity data'!BF15*EF!$H28)*kgtoGg,IF('Net zero activities &amp; levers'!$C$14="On",('Net zero Activity data'!BF15*EF!$H28)*kgtoGg,"ERROR"))</f>
        <v>4.8527632246676278E-3</v>
      </c>
      <c r="AN1091" s="93">
        <f>IF('Net zero activities &amp; levers'!$C$14="Off",('Activity data'!BG15*EF!$H28)*kgtoGg,IF('Net zero activities &amp; levers'!$C$14="On",('Net zero Activity data'!BG15*EF!$H28)*kgtoGg,"ERROR"))</f>
        <v>4.9458895832672975E-3</v>
      </c>
      <c r="AO1091" s="93">
        <f>IF('Net zero activities &amp; levers'!$C$14="Off",('Activity data'!BH15*EF!$H28)*kgtoGg,IF('Net zero activities &amp; levers'!$C$14="On",('Net zero Activity data'!BH15*EF!$H28)*kgtoGg,"ERROR"))</f>
        <v>5.0335291426720254E-3</v>
      </c>
      <c r="AP1091" s="93">
        <f>IF('Net zero activities &amp; levers'!$C$14="Off",('Activity data'!BI15*EF!$H28)*kgtoGg,IF('Net zero activities &amp; levers'!$C$14="On",('Net zero Activity data'!BI15*EF!$H28)*kgtoGg,"ERROR"))</f>
        <v>5.1231667488813581E-3</v>
      </c>
      <c r="AQ1091" s="93">
        <f>IF('Net zero activities &amp; levers'!$C$14="Off",('Activity data'!BJ15*EF!$H28)*kgtoGg,IF('Net zero activities &amp; levers'!$C$14="On",('Net zero Activity data'!BJ15*EF!$H28)*kgtoGg,"ERROR"))</f>
        <v>5.2148696619205596E-3</v>
      </c>
      <c r="AR1091" s="93">
        <f>IF('Net zero activities &amp; levers'!$C$14="Off",('Activity data'!BK15*EF!$H28)*kgtoGg,IF('Net zero activities &amp; levers'!$C$14="On",('Net zero Activity data'!BK15*EF!$H28)*kgtoGg,"ERROR"))</f>
        <v>5.3091590990303221E-3</v>
      </c>
      <c r="AS1091" s="93">
        <f>IF('Net zero activities &amp; levers'!$C$14="Off",('Activity data'!BL15*EF!$H28)*kgtoGg,IF('Net zero activities &amp; levers'!$C$14="On",('Net zero Activity data'!BL15*EF!$H28)*kgtoGg,"ERROR"))</f>
        <v>5.4070371914398587E-3</v>
      </c>
      <c r="AT1091" s="93">
        <f>IF('Net zero activities &amp; levers'!$C$14="Off",('Activity data'!BM15*EF!$H28)*kgtoGg,IF('Net zero activities &amp; levers'!$C$14="On",('Net zero Activity data'!BM15*EF!$H28)*kgtoGg,"ERROR"))</f>
        <v>5.4173555901620655E-3</v>
      </c>
      <c r="AU1091" s="93">
        <f>IF('Net zero activities &amp; levers'!$C$14="Off",('Activity data'!BN15*EF!$H28)*kgtoGg,IF('Net zero activities &amp; levers'!$C$14="On",('Net zero Activity data'!BN15*EF!$H28)*kgtoGg,"ERROR"))</f>
        <v>5.413944366236067E-3</v>
      </c>
      <c r="AV1091" s="93">
        <f>IF('Net zero activities &amp; levers'!$C$14="Off",('Activity data'!BO15*EF!$H28)*kgtoGg,IF('Net zero activities &amp; levers'!$C$14="On",('Net zero Activity data'!BO15*EF!$H28)*kgtoGg,"ERROR"))</f>
        <v>5.4140081128007164E-3</v>
      </c>
      <c r="AW1091" s="93">
        <f>IF('Net zero activities &amp; levers'!$C$14="Off",('Activity data'!BP15*EF!$H28)*kgtoGg,IF('Net zero activities &amp; levers'!$C$14="On",('Net zero Activity data'!BP15*EF!$H28)*kgtoGg,"ERROR"))</f>
        <v>5.4096579761692782E-3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19.478288042061042</v>
      </c>
      <c r="V1093" s="93">
        <f>IF('Net zero activities &amp; levers'!$C$14="Off",('Activity data'!AO17*EF!$H30)*kgtoGg,IF('Net zero activities &amp; levers'!$C$14="On",('Net zero Activity data'!AO17*EF!$H30)*kgtoGg,"ERROR"))</f>
        <v>19.190189911454546</v>
      </c>
      <c r="W1093" s="93">
        <f>IF('Net zero activities &amp; levers'!$C$14="Off",('Activity data'!AP17*EF!$H30)*kgtoGg,IF('Net zero activities &amp; levers'!$C$14="On",('Net zero Activity data'!AP17*EF!$H30)*kgtoGg,"ERROR"))</f>
        <v>18.950606974912247</v>
      </c>
      <c r="X1093" s="93">
        <f>IF('Net zero activities &amp; levers'!$C$14="Off",('Activity data'!AQ17*EF!$H30)*kgtoGg,IF('Net zero activities &amp; levers'!$C$14="On",('Net zero Activity data'!AQ17*EF!$H30)*kgtoGg,"ERROR"))</f>
        <v>18.779290452660266</v>
      </c>
      <c r="Y1093" s="93">
        <f>IF('Net zero activities &amp; levers'!$C$14="Off",('Activity data'!AR17*EF!$H30)*kgtoGg,IF('Net zero activities &amp; levers'!$C$14="On",('Net zero Activity data'!AR17*EF!$H30)*kgtoGg,"ERROR"))</f>
        <v>18.652305915814122</v>
      </c>
      <c r="Z1093" s="93">
        <f>IF('Net zero activities &amp; levers'!$C$14="Off",('Activity data'!AS17*EF!$H30)*kgtoGg,IF('Net zero activities &amp; levers'!$C$14="On",('Net zero Activity data'!AS17*EF!$H30)*kgtoGg,"ERROR"))</f>
        <v>18.575571346645155</v>
      </c>
      <c r="AA1093" s="93">
        <f>IF('Net zero activities &amp; levers'!$C$14="Off",('Activity data'!AT17*EF!$H30)*kgtoGg,IF('Net zero activities &amp; levers'!$C$14="On",('Net zero Activity data'!AT17*EF!$H30)*kgtoGg,"ERROR"))</f>
        <v>18.500702520545495</v>
      </c>
      <c r="AB1093" s="93">
        <f>IF('Net zero activities &amp; levers'!$C$14="Off",('Activity data'!AU17*EF!$H30)*kgtoGg,IF('Net zero activities &amp; levers'!$C$14="On",('Net zero Activity data'!AU17*EF!$H30)*kgtoGg,"ERROR"))</f>
        <v>18.461717737602228</v>
      </c>
      <c r="AC1093" s="93">
        <f>IF('Net zero activities &amp; levers'!$C$14="Off",('Activity data'!AV17*EF!$H30)*kgtoGg,IF('Net zero activities &amp; levers'!$C$14="On",('Net zero Activity data'!AV17*EF!$H30)*kgtoGg,"ERROR"))</f>
        <v>18.424016599164872</v>
      </c>
      <c r="AD1093" s="93">
        <f>IF('Net zero activities &amp; levers'!$C$14="Off",('Activity data'!AW17*EF!$H30)*kgtoGg,IF('Net zero activities &amp; levers'!$C$14="On",('Net zero Activity data'!AW17*EF!$H30)*kgtoGg,"ERROR"))</f>
        <v>18.790492683883425</v>
      </c>
      <c r="AE1093" s="93">
        <f>IF('Net zero activities &amp; levers'!$C$14="Off",('Activity data'!AX17*EF!$H30)*kgtoGg,IF('Net zero activities &amp; levers'!$C$14="On",('Net zero Activity data'!AX17*EF!$H30)*kgtoGg,"ERROR"))</f>
        <v>19.131608134870021</v>
      </c>
      <c r="AF1093" s="93">
        <f>IF('Net zero activities &amp; levers'!$C$14="Off",('Activity data'!AY17*EF!$H30)*kgtoGg,IF('Net zero activities &amp; levers'!$C$14="On",('Net zero Activity data'!AY17*EF!$H30)*kgtoGg,"ERROR"))</f>
        <v>19.501363066381863</v>
      </c>
      <c r="AG1093" s="93">
        <f>IF('Net zero activities &amp; levers'!$C$14="Off",('Activity data'!AZ17*EF!$H30)*kgtoGg,IF('Net zero activities &amp; levers'!$C$14="On",('Net zero Activity data'!AZ17*EF!$H30)*kgtoGg,"ERROR"))</f>
        <v>19.962597810467649</v>
      </c>
      <c r="AH1093" s="93">
        <f>IF('Net zero activities &amp; levers'!$C$14="Off",('Activity data'!BA17*EF!$H30)*kgtoGg,IF('Net zero activities &amp; levers'!$C$14="On",('Net zero Activity data'!BA17*EF!$H30)*kgtoGg,"ERROR"))</f>
        <v>20.375172242023904</v>
      </c>
      <c r="AI1093" s="93">
        <f>IF('Net zero activities &amp; levers'!$C$14="Off",('Activity data'!BB17*EF!$H30)*kgtoGg,IF('Net zero activities &amp; levers'!$C$14="On",('Net zero Activity data'!BB17*EF!$H30)*kgtoGg,"ERROR"))</f>
        <v>20.826609399622782</v>
      </c>
      <c r="AJ1093" s="93">
        <f>IF('Net zero activities &amp; levers'!$C$14="Off",('Activity data'!BC17*EF!$H30)*kgtoGg,IF('Net zero activities &amp; levers'!$C$14="On",('Net zero Activity data'!BC17*EF!$H30)*kgtoGg,"ERROR"))</f>
        <v>21.327892968601198</v>
      </c>
      <c r="AK1093" s="93">
        <f>IF('Net zero activities &amp; levers'!$C$14="Off",('Activity data'!BD17*EF!$H30)*kgtoGg,IF('Net zero activities &amp; levers'!$C$14="On",('Net zero Activity data'!BD17*EF!$H30)*kgtoGg,"ERROR"))</f>
        <v>21.759448249958034</v>
      </c>
      <c r="AL1093" s="93">
        <f>IF('Net zero activities &amp; levers'!$C$14="Off",('Activity data'!BE17*EF!$H30)*kgtoGg,IF('Net zero activities &amp; levers'!$C$14="On",('Net zero Activity data'!BE17*EF!$H30)*kgtoGg,"ERROR"))</f>
        <v>22.18199399441237</v>
      </c>
      <c r="AM1093" s="93">
        <f>IF('Net zero activities &amp; levers'!$C$14="Off",('Activity data'!BF17*EF!$H30)*kgtoGg,IF('Net zero activities &amp; levers'!$C$14="On",('Net zero Activity data'!BF17*EF!$H30)*kgtoGg,"ERROR"))</f>
        <v>22.59577250181017</v>
      </c>
      <c r="AN1093" s="93">
        <f>IF('Net zero activities &amp; levers'!$C$14="Off",('Activity data'!BG17*EF!$H30)*kgtoGg,IF('Net zero activities &amp; levers'!$C$14="On",('Net zero Activity data'!BG17*EF!$H30)*kgtoGg,"ERROR"))</f>
        <v>23.038336766692407</v>
      </c>
      <c r="AO1093" s="93">
        <f>IF('Net zero activities &amp; levers'!$C$14="Off",('Activity data'!BH17*EF!$H30)*kgtoGg,IF('Net zero activities &amp; levers'!$C$14="On",('Net zero Activity data'!BH17*EF!$H30)*kgtoGg,"ERROR"))</f>
        <v>23.425918897173524</v>
      </c>
      <c r="AP1093" s="93">
        <f>IF('Net zero activities &amp; levers'!$C$14="Off",('Activity data'!BI17*EF!$H30)*kgtoGg,IF('Net zero activities &amp; levers'!$C$14="On",('Net zero Activity data'!BI17*EF!$H30)*kgtoGg,"ERROR"))</f>
        <v>23.817312257135292</v>
      </c>
      <c r="AQ1093" s="93">
        <f>IF('Net zero activities &amp; levers'!$C$14="Off",('Activity data'!BJ17*EF!$H30)*kgtoGg,IF('Net zero activities &amp; levers'!$C$14="On",('Net zero Activity data'!BJ17*EF!$H30)*kgtoGg,"ERROR"))</f>
        <v>24.212608537302831</v>
      </c>
      <c r="AR1093" s="93">
        <f>IF('Net zero activities &amp; levers'!$C$14="Off",('Activity data'!BK17*EF!$H30)*kgtoGg,IF('Net zero activities &amp; levers'!$C$14="On",('Net zero Activity data'!BK17*EF!$H30)*kgtoGg,"ERROR"))</f>
        <v>24.615256486618279</v>
      </c>
      <c r="AS1093" s="93">
        <f>IF('Net zero activities &amp; levers'!$C$14="Off",('Activity data'!BL17*EF!$H30)*kgtoGg,IF('Net zero activities &amp; levers'!$C$14="On",('Net zero Activity data'!BL17*EF!$H30)*kgtoGg,"ERROR"))</f>
        <v>25.005295405635504</v>
      </c>
      <c r="AT1093" s="93">
        <f>IF('Net zero activities &amp; levers'!$C$14="Off",('Activity data'!BM17*EF!$H30)*kgtoGg,IF('Net zero activities &amp; levers'!$C$14="On",('Net zero Activity data'!BM17*EF!$H30)*kgtoGg,"ERROR"))</f>
        <v>24.747550587780371</v>
      </c>
      <c r="AU1093" s="93">
        <f>IF('Net zero activities &amp; levers'!$C$14="Off",('Activity data'!BN17*EF!$H30)*kgtoGg,IF('Net zero activities &amp; levers'!$C$14="On",('Net zero Activity data'!BN17*EF!$H30)*kgtoGg,"ERROR"))</f>
        <v>24.394894742319181</v>
      </c>
      <c r="AV1093" s="93">
        <f>IF('Net zero activities &amp; levers'!$C$14="Off",('Activity data'!BO17*EF!$H30)*kgtoGg,IF('Net zero activities &amp; levers'!$C$14="On",('Net zero Activity data'!BO17*EF!$H30)*kgtoGg,"ERROR"))</f>
        <v>24.072341241520441</v>
      </c>
      <c r="AW1093" s="93">
        <f>IF('Net zero activities &amp; levers'!$C$14="Off",('Activity data'!BP17*EF!$H30)*kgtoGg,IF('Net zero activities &amp; levers'!$C$14="On",('Net zero Activity data'!BP17*EF!$H30)*kgtoGg,"ERROR"))</f>
        <v>23.723756662689041</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6.5208072536393505E-2</v>
      </c>
      <c r="V1094" s="93">
        <f>IF('Net zero activities &amp; levers'!$C$14="Off",('Activity data'!AO18*EF!$H31)*kgtoGg,IF('Net zero activities &amp; levers'!$C$14="On",('Net zero Activity data'!AO18*EF!$H31)*kgtoGg,"ERROR"))</f>
        <v>6.4243597436855954E-2</v>
      </c>
      <c r="W1094" s="93">
        <f>IF('Net zero activities &amp; levers'!$C$14="Off",('Activity data'!AP18*EF!$H31)*kgtoGg,IF('Net zero activities &amp; levers'!$C$14="On",('Net zero Activity data'!AP18*EF!$H31)*kgtoGg,"ERROR"))</f>
        <v>6.3441538166000289E-2</v>
      </c>
      <c r="X1094" s="93">
        <f>IF('Net zero activities &amp; levers'!$C$14="Off",('Activity data'!AQ18*EF!$H31)*kgtoGg,IF('Net zero activities &amp; levers'!$C$14="On",('Net zero Activity data'!AQ18*EF!$H31)*kgtoGg,"ERROR"))</f>
        <v>6.2868016499950011E-2</v>
      </c>
      <c r="Y1094" s="93">
        <f>IF('Net zero activities &amp; levers'!$C$14="Off",('Activity data'!AR18*EF!$H31)*kgtoGg,IF('Net zero activities &amp; levers'!$C$14="On",('Net zero Activity data'!AR18*EF!$H31)*kgtoGg,"ERROR"))</f>
        <v>6.2442906404453782E-2</v>
      </c>
      <c r="Z1094" s="93">
        <f>IF('Net zero activities &amp; levers'!$C$14="Off",('Activity data'!AS18*EF!$H31)*kgtoGg,IF('Net zero activities &amp; levers'!$C$14="On",('Net zero Activity data'!AS18*EF!$H31)*kgtoGg,"ERROR"))</f>
        <v>6.2186019693382777E-2</v>
      </c>
      <c r="AA1094" s="93">
        <f>IF('Net zero activities &amp; levers'!$C$14="Off",('Activity data'!AT18*EF!$H31)*kgtoGg,IF('Net zero activities &amp; levers'!$C$14="On",('Net zero Activity data'!AT18*EF!$H31)*kgtoGg,"ERROR"))</f>
        <v>6.193537898858989E-2</v>
      </c>
      <c r="AB1094" s="93">
        <f>IF('Net zero activities &amp; levers'!$C$14="Off",('Activity data'!AU18*EF!$H31)*kgtoGg,IF('Net zero activities &amp; levers'!$C$14="On",('Net zero Activity data'!AU18*EF!$H31)*kgtoGg,"ERROR"))</f>
        <v>6.1804868414534773E-2</v>
      </c>
      <c r="AC1094" s="93">
        <f>IF('Net zero activities &amp; levers'!$C$14="Off",('Activity data'!AV18*EF!$H31)*kgtoGg,IF('Net zero activities &amp; levers'!$C$14="On",('Net zero Activity data'!AV18*EF!$H31)*kgtoGg,"ERROR"))</f>
        <v>6.1678655137237554E-2</v>
      </c>
      <c r="AD1094" s="93">
        <f>IF('Net zero activities &amp; levers'!$C$14="Off",('Activity data'!AW18*EF!$H31)*kgtoGg,IF('Net zero activities &amp; levers'!$C$14="On",('Net zero Activity data'!AW18*EF!$H31)*kgtoGg,"ERROR"))</f>
        <v>6.2905518558888249E-2</v>
      </c>
      <c r="AE1094" s="93">
        <f>IF('Net zero activities &amp; levers'!$C$14="Off",('Activity data'!AX18*EF!$H31)*kgtoGg,IF('Net zero activities &amp; levers'!$C$14="On",('Net zero Activity data'!AX18*EF!$H31)*kgtoGg,"ERROR"))</f>
        <v>6.4047481395826819E-2</v>
      </c>
      <c r="AF1094" s="93">
        <f>IF('Net zero activities &amp; levers'!$C$14="Off",('Activity data'!AY18*EF!$H31)*kgtoGg,IF('Net zero activities &amp; levers'!$C$14="On",('Net zero Activity data'!AY18*EF!$H31)*kgtoGg,"ERROR"))</f>
        <v>6.5285321515176548E-2</v>
      </c>
      <c r="AG1094" s="93">
        <f>IF('Net zero activities &amp; levers'!$C$14="Off",('Activity data'!AZ18*EF!$H31)*kgtoGg,IF('Net zero activities &amp; levers'!$C$14="On",('Net zero Activity data'!AZ18*EF!$H31)*kgtoGg,"ERROR"))</f>
        <v>6.6829411456946819E-2</v>
      </c>
      <c r="AH1094" s="93">
        <f>IF('Net zero activities &amp; levers'!$C$14="Off",('Activity data'!BA18*EF!$H31)*kgtoGg,IF('Net zero activities &amp; levers'!$C$14="On",('Net zero Activity data'!BA18*EF!$H31)*kgtoGg,"ERROR"))</f>
        <v>6.8210599752421636E-2</v>
      </c>
      <c r="AI1094" s="93">
        <f>IF('Net zero activities &amp; levers'!$C$14="Off",('Activity data'!BB18*EF!$H31)*kgtoGg,IF('Net zero activities &amp; levers'!$C$14="On",('Net zero Activity data'!BB18*EF!$H31)*kgtoGg,"ERROR"))</f>
        <v>6.97218900082575E-2</v>
      </c>
      <c r="AJ1094" s="93">
        <f>IF('Net zero activities &amp; levers'!$C$14="Off",('Activity data'!BC18*EF!$H31)*kgtoGg,IF('Net zero activities &amp; levers'!$C$14="On",('Net zero Activity data'!BC18*EF!$H31)*kgtoGg,"ERROR"))</f>
        <v>7.1400052650511345E-2</v>
      </c>
      <c r="AK1094" s="93">
        <f>IF('Net zero activities &amp; levers'!$C$14="Off",('Activity data'!BD18*EF!$H31)*kgtoGg,IF('Net zero activities &amp; levers'!$C$14="On",('Net zero Activity data'!BD18*EF!$H31)*kgtoGg,"ERROR"))</f>
        <v>7.2844783729003118E-2</v>
      </c>
      <c r="AL1094" s="93">
        <f>IF('Net zero activities &amp; levers'!$C$14="Off",('Activity data'!BE18*EF!$H31)*kgtoGg,IF('Net zero activities &amp; levers'!$C$14="On",('Net zero Activity data'!BE18*EF!$H31)*kgtoGg,"ERROR"))</f>
        <v>7.425935329973872E-2</v>
      </c>
      <c r="AM1094" s="93">
        <f>IF('Net zero activities &amp; levers'!$C$14="Off",('Activity data'!BF18*EF!$H31)*kgtoGg,IF('Net zero activities &amp; levers'!$C$14="On",('Net zero Activity data'!BF18*EF!$H31)*kgtoGg,"ERROR"))</f>
        <v>7.5644572517471448E-2</v>
      </c>
      <c r="AN1094" s="93">
        <f>IF('Net zero activities &amp; levers'!$C$14="Off",('Activity data'!BG18*EF!$H31)*kgtoGg,IF('Net zero activities &amp; levers'!$C$14="On",('Net zero Activity data'!BG18*EF!$H31)*kgtoGg,"ERROR"))</f>
        <v>7.7126158713554993E-2</v>
      </c>
      <c r="AO1094" s="93">
        <f>IF('Net zero activities &amp; levers'!$C$14="Off",('Activity data'!BH18*EF!$H31)*kgtoGg,IF('Net zero activities &amp; levers'!$C$14="On",('Net zero Activity data'!BH18*EF!$H31)*kgtoGg,"ERROR"))</f>
        <v>7.8423679503043631E-2</v>
      </c>
      <c r="AP1094" s="93">
        <f>IF('Net zero activities &amp; levers'!$C$14="Off",('Activity data'!BI18*EF!$H31)*kgtoGg,IF('Net zero activities &amp; levers'!$C$14="On",('Net zero Activity data'!BI18*EF!$H31)*kgtoGg,"ERROR"))</f>
        <v>7.97339592643624E-2</v>
      </c>
      <c r="AQ1094" s="93">
        <f>IF('Net zero activities &amp; levers'!$C$14="Off",('Activity data'!BJ18*EF!$H31)*kgtoGg,IF('Net zero activities &amp; levers'!$C$14="On",('Net zero Activity data'!BJ18*EF!$H31)*kgtoGg,"ERROR"))</f>
        <v>8.1057304953412193E-2</v>
      </c>
      <c r="AR1094" s="93">
        <f>IF('Net zero activities &amp; levers'!$C$14="Off",('Activity data'!BK18*EF!$H31)*kgtoGg,IF('Net zero activities &amp; levers'!$C$14="On",('Net zero Activity data'!BK18*EF!$H31)*kgtoGg,"ERROR"))</f>
        <v>8.240526205461611E-2</v>
      </c>
      <c r="AS1094" s="93">
        <f>IF('Net zero activities &amp; levers'!$C$14="Off",('Activity data'!BL18*EF!$H31)*kgtoGg,IF('Net zero activities &amp; levers'!$C$14="On",('Net zero Activity data'!BL18*EF!$H31)*kgtoGg,"ERROR"))</f>
        <v>8.3711007511730773E-2</v>
      </c>
      <c r="AT1094" s="93">
        <f>IF('Net zero activities &amp; levers'!$C$14="Off",('Activity data'!BM18*EF!$H31)*kgtoGg,IF('Net zero activities &amp; levers'!$C$14="On",('Net zero Activity data'!BM18*EF!$H31)*kgtoGg,"ERROR"))</f>
        <v>8.2848147144213638E-2</v>
      </c>
      <c r="AU1094" s="93">
        <f>IF('Net zero activities &amp; levers'!$C$14="Off",('Activity data'!BN18*EF!$H31)*kgtoGg,IF('Net zero activities &amp; levers'!$C$14="On",('Net zero Activity data'!BN18*EF!$H31)*kgtoGg,"ERROR"))</f>
        <v>8.1667550168670444E-2</v>
      </c>
      <c r="AV1094" s="93">
        <f>IF('Net zero activities &amp; levers'!$C$14="Off",('Activity data'!BO18*EF!$H31)*kgtoGg,IF('Net zero activities &amp; levers'!$C$14="On",('Net zero Activity data'!BO18*EF!$H31)*kgtoGg,"ERROR"))</f>
        <v>8.0587727751447041E-2</v>
      </c>
      <c r="AW1094" s="93">
        <f>IF('Net zero activities &amp; levers'!$C$14="Off",('Activity data'!BP18*EF!$H31)*kgtoGg,IF('Net zero activities &amp; levers'!$C$14="On",('Net zero Activity data'!BP18*EF!$H31)*kgtoGg,"ERROR"))</f>
        <v>7.9420760282210401E-2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0.62362181084971624</v>
      </c>
      <c r="V1095" s="93">
        <f>IF('Net zero activities &amp; levers'!$C$14="Off",('Activity data'!AO19*EF!$H32)*kgtoGg,IF('Net zero activities &amp; levers'!$C$14="On",('Net zero Activity data'!AO19*EF!$H32)*kgtoGg,"ERROR"))</f>
        <v>0.62975834362790895</v>
      </c>
      <c r="W1095" s="93">
        <f>IF('Net zero activities &amp; levers'!$C$14="Off",('Activity data'!AP19*EF!$H32)*kgtoGg,IF('Net zero activities &amp; levers'!$C$14="On",('Net zero Activity data'!AP19*EF!$H32)*kgtoGg,"ERROR"))</f>
        <v>0.63661806601458326</v>
      </c>
      <c r="X1095" s="93">
        <f>IF('Net zero activities &amp; levers'!$C$14="Off",('Activity data'!AQ19*EF!$H32)*kgtoGg,IF('Net zero activities &amp; levers'!$C$14="On",('Net zero Activity data'!AQ19*EF!$H32)*kgtoGg,"ERROR"))</f>
        <v>0.64461911652082593</v>
      </c>
      <c r="Y1095" s="93">
        <f>IF('Net zero activities &amp; levers'!$C$14="Off",('Activity data'!AR19*EF!$H32)*kgtoGg,IF('Net zero activities &amp; levers'!$C$14="On",('Net zero Activity data'!AR19*EF!$H32)*kgtoGg,"ERROR"))</f>
        <v>0.65284863075994159</v>
      </c>
      <c r="Z1095" s="93">
        <f>IF('Net zero activities &amp; levers'!$C$14="Off",('Activity data'!AS19*EF!$H32)*kgtoGg,IF('Net zero activities &amp; levers'!$C$14="On",('Net zero Activity data'!AS19*EF!$H32)*kgtoGg,"ERROR"))</f>
        <v>0.66201640033414832</v>
      </c>
      <c r="AA1095" s="93">
        <f>IF('Net zero activities &amp; levers'!$C$14="Off",('Activity data'!AT19*EF!$H32)*kgtoGg,IF('Net zero activities &amp; levers'!$C$14="On",('Net zero Activity data'!AT19*EF!$H32)*kgtoGg,"ERROR"))</f>
        <v>0.67125261512288303</v>
      </c>
      <c r="AB1095" s="93">
        <f>IF('Net zero activities &amp; levers'!$C$14="Off",('Activity data'!AU19*EF!$H32)*kgtoGg,IF('Net zero activities &amp; levers'!$C$14="On",('Net zero Activity data'!AU19*EF!$H32)*kgtoGg,"ERROR"))</f>
        <v>0.68123362927515707</v>
      </c>
      <c r="AC1095" s="93">
        <f>IF('Net zero activities &amp; levers'!$C$14="Off",('Activity data'!AV19*EF!$H32)*kgtoGg,IF('Net zero activities &amp; levers'!$C$14="On",('Net zero Activity data'!AV19*EF!$H32)*kgtoGg,"ERROR"))</f>
        <v>0.69131170026293443</v>
      </c>
      <c r="AD1095" s="93">
        <f>IF('Net zero activities &amp; levers'!$C$14="Off",('Activity data'!AW19*EF!$H32)*kgtoGg,IF('Net zero activities &amp; levers'!$C$14="On",('Net zero Activity data'!AW19*EF!$H32)*kgtoGg,"ERROR"))</f>
        <v>0.70929427511021537</v>
      </c>
      <c r="AE1095" s="93">
        <f>IF('Net zero activities &amp; levers'!$C$14="Off",('Activity data'!AX19*EF!$H32)*kgtoGg,IF('Net zero activities &amp; levers'!$C$14="On",('Net zero Activity data'!AX19*EF!$H32)*kgtoGg,"ERROR"))</f>
        <v>0.72715122981574809</v>
      </c>
      <c r="AF1095" s="93">
        <f>IF('Net zero activities &amp; levers'!$C$14="Off",('Activity data'!AY19*EF!$H32)*kgtoGg,IF('Net zero activities &amp; levers'!$C$14="On",('Net zero Activity data'!AY19*EF!$H32)*kgtoGg,"ERROR"))</f>
        <v>0.74601215527494713</v>
      </c>
      <c r="AG1095" s="93">
        <f>IF('Net zero activities &amp; levers'!$C$14="Off",('Activity data'!AZ19*EF!$H32)*kgtoGg,IF('Net zero activities &amp; levers'!$C$14="On",('Net zero Activity data'!AZ19*EF!$H32)*kgtoGg,"ERROR"))</f>
        <v>0.76728919666539808</v>
      </c>
      <c r="AH1095" s="93">
        <f>IF('Net zero activities &amp; levers'!$C$14="Off",('Activity data'!BA19*EF!$H32)*kgtoGg,IF('Net zero activities &amp; levers'!$C$14="On",('Net zero Activity data'!BA19*EF!$H32)*kgtoGg,"ERROR"))</f>
        <v>0.78800247115205035</v>
      </c>
      <c r="AI1095" s="93">
        <f>IF('Net zero activities &amp; levers'!$C$14="Off",('Activity data'!BB19*EF!$H32)*kgtoGg,IF('Net zero activities &amp; levers'!$C$14="On",('Net zero Activity data'!BB19*EF!$H32)*kgtoGg,"ERROR"))</f>
        <v>0.80963804495852154</v>
      </c>
      <c r="AJ1095" s="93">
        <f>IF('Net zero activities &amp; levers'!$C$14="Off",('Activity data'!BC19*EF!$H32)*kgtoGg,IF('Net zero activities &amp; levers'!$C$14="On",('Net zero Activity data'!BC19*EF!$H32)*kgtoGg,"ERROR"))</f>
        <v>0.83294592225134301</v>
      </c>
      <c r="AK1095" s="93">
        <f>IF('Net zero activities &amp; levers'!$C$14="Off",('Activity data'!BD19*EF!$H32)*kgtoGg,IF('Net zero activities &amp; levers'!$C$14="On",('Net zero Activity data'!BD19*EF!$H32)*kgtoGg,"ERROR"))</f>
        <v>0.85519779243031502</v>
      </c>
      <c r="AL1095" s="93">
        <f>IF('Net zero activities &amp; levers'!$C$14="Off",('Activity data'!BE19*EF!$H32)*kgtoGg,IF('Net zero activities &amp; levers'!$C$14="On",('Net zero Activity data'!BE19*EF!$H32)*kgtoGg,"ERROR"))</f>
        <v>0.87776706050370401</v>
      </c>
      <c r="AM1095" s="93">
        <f>IF('Net zero activities &amp; levers'!$C$14="Off",('Activity data'!BF19*EF!$H32)*kgtoGg,IF('Net zero activities &amp; levers'!$C$14="On",('Net zero Activity data'!BF19*EF!$H32)*kgtoGg,"ERROR"))</f>
        <v>0.90066099726983295</v>
      </c>
      <c r="AN1095" s="93">
        <f>IF('Net zero activities &amp; levers'!$C$14="Off",('Activity data'!BG19*EF!$H32)*kgtoGg,IF('Net zero activities &amp; levers'!$C$14="On",('Net zero Activity data'!BG19*EF!$H32)*kgtoGg,"ERROR"))</f>
        <v>0.9243952674903968</v>
      </c>
      <c r="AO1095" s="93">
        <f>IF('Net zero activities &amp; levers'!$C$14="Off",('Activity data'!BH19*EF!$H32)*kgtoGg,IF('Net zero activities &amp; levers'!$C$14="On",('Net zero Activity data'!BH19*EF!$H32)*kgtoGg,"ERROR"))</f>
        <v>0.9473181386080739</v>
      </c>
      <c r="AP1095" s="93">
        <f>IF('Net zero activities &amp; levers'!$C$14="Off",('Activity data'!BI19*EF!$H32)*kgtoGg,IF('Net zero activities &amp; levers'!$C$14="On",('Net zero Activity data'!BI19*EF!$H32)*kgtoGg,"ERROR"))</f>
        <v>0.97088253498355026</v>
      </c>
      <c r="AQ1095" s="93">
        <f>IF('Net zero activities &amp; levers'!$C$14="Off",('Activity data'!BJ19*EF!$H32)*kgtoGg,IF('Net zero activities &amp; levers'!$C$14="On",('Net zero Activity data'!BJ19*EF!$H32)*kgtoGg,"ERROR"))</f>
        <v>0.99511129245345753</v>
      </c>
      <c r="AR1095" s="93">
        <f>IF('Net zero activities &amp; levers'!$C$14="Off",('Activity data'!BK19*EF!$H32)*kgtoGg,IF('Net zero activities &amp; levers'!$C$14="On",('Net zero Activity data'!BK19*EF!$H32)*kgtoGg,"ERROR"))</f>
        <v>1.0201179940064276</v>
      </c>
      <c r="AS1095" s="93">
        <f>IF('Net zero activities &amp; levers'!$C$14="Off",('Activity data'!BL19*EF!$H32)*kgtoGg,IF('Net zero activities &amp; levers'!$C$14="On",('Net zero Activity data'!BL19*EF!$H32)*kgtoGg,"ERROR"))</f>
        <v>1.0449555893838414</v>
      </c>
      <c r="AT1095" s="93">
        <f>IF('Net zero activities &amp; levers'!$C$14="Off",('Activity data'!BM19*EF!$H32)*kgtoGg,IF('Net zero activities &amp; levers'!$C$14="On",('Net zero Activity data'!BM19*EF!$H32)*kgtoGg,"ERROR"))</f>
        <v>1.0524228088534864</v>
      </c>
      <c r="AU1095" s="93">
        <f>IF('Net zero activities &amp; levers'!$C$14="Off",('Activity data'!BN19*EF!$H32)*kgtoGg,IF('Net zero activities &amp; levers'!$C$14="On",('Net zero Activity data'!BN19*EF!$H32)*kgtoGg,"ERROR"))</f>
        <v>1.0571651301297169</v>
      </c>
      <c r="AV1095" s="93">
        <f>IF('Net zero activities &amp; levers'!$C$14="Off",('Activity data'!BO19*EF!$H32)*kgtoGg,IF('Net zero activities &amp; levers'!$C$14="On",('Net zero Activity data'!BO19*EF!$H32)*kgtoGg,"ERROR"))</f>
        <v>1.0626334738337255</v>
      </c>
      <c r="AW1095" s="93">
        <f>IF('Net zero activities &amp; levers'!$C$14="Off",('Activity data'!BP19*EF!$H32)*kgtoGg,IF('Net zero activities &amp; levers'!$C$14="On",('Net zero Activity data'!BP19*EF!$H32)*kgtoGg,"ERROR"))</f>
        <v>1.0672288289702998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2.0450810277937865</v>
      </c>
      <c r="V1096" s="93">
        <f>IF('Net zero activities &amp; levers'!$C$14="Off",('Activity data'!AO20*EF!$H33)*kgtoGg,IF('Net zero activities &amp; levers'!$C$14="On",('Net zero Activity data'!AO20*EF!$H33)*kgtoGg,"ERROR"))</f>
        <v>2.0366087031538358</v>
      </c>
      <c r="W1096" s="93">
        <f>IF('Net zero activities &amp; levers'!$C$14="Off",('Activity data'!AP20*EF!$H33)*kgtoGg,IF('Net zero activities &amp; levers'!$C$14="On",('Net zero Activity data'!AP20*EF!$H33)*kgtoGg,"ERROR"))</f>
        <v>2.0347846257629154</v>
      </c>
      <c r="X1096" s="93">
        <f>IF('Net zero activities &amp; levers'!$C$14="Off",('Activity data'!AQ20*EF!$H33)*kgtoGg,IF('Net zero activities &amp; levers'!$C$14="On",('Net zero Activity data'!AQ20*EF!$H33)*kgtoGg,"ERROR"))</f>
        <v>2.0432263950688512</v>
      </c>
      <c r="Y1096" s="93">
        <f>IF('Net zero activities &amp; levers'!$C$14="Off",('Activity data'!AR20*EF!$H33)*kgtoGg,IF('Net zero activities &amp; levers'!$C$14="On",('Net zero Activity data'!AR20*EF!$H33)*kgtoGg,"ERROR"))</f>
        <v>2.0602648964303465</v>
      </c>
      <c r="Z1096" s="93">
        <f>IF('Net zero activities &amp; levers'!$C$14="Off",('Activity data'!AS20*EF!$H33)*kgtoGg,IF('Net zero activities &amp; levers'!$C$14="On",('Net zero Activity data'!AS20*EF!$H33)*kgtoGg,"ERROR"))</f>
        <v>2.0853696293451214</v>
      </c>
      <c r="AA1096" s="93">
        <f>IF('Net zero activities &amp; levers'!$C$14="Off",('Activity data'!AT20*EF!$H33)*kgtoGg,IF('Net zero activities &amp; levers'!$C$14="On",('Net zero Activity data'!AT20*EF!$H33)*kgtoGg,"ERROR"))</f>
        <v>2.1105802102028739</v>
      </c>
      <c r="AB1096" s="93">
        <f>IF('Net zero activities &amp; levers'!$C$14="Off",('Activity data'!AU20*EF!$H33)*kgtoGg,IF('Net zero activities &amp; levers'!$C$14="On",('Net zero Activity data'!AU20*EF!$H33)*kgtoGg,"ERROR"))</f>
        <v>2.141870391301282</v>
      </c>
      <c r="AC1096" s="93">
        <f>IF('Net zero activities &amp; levers'!$C$14="Off",('Activity data'!AV20*EF!$H33)*kgtoGg,IF('Net zero activities &amp; levers'!$C$14="On",('Net zero Activity data'!AV20*EF!$H33)*kgtoGg,"ERROR"))</f>
        <v>2.1734050389400235</v>
      </c>
      <c r="AD1096" s="93">
        <f>IF('Net zero activities &amp; levers'!$C$14="Off",('Activity data'!AW20*EF!$H33)*kgtoGg,IF('Net zero activities &amp; levers'!$C$14="On",('Net zero Activity data'!AW20*EF!$H33)*kgtoGg,"ERROR"))</f>
        <v>2.278734569022379</v>
      </c>
      <c r="AE1096" s="93">
        <f>IF('Net zero activities &amp; levers'!$C$14="Off",('Activity data'!AX20*EF!$H33)*kgtoGg,IF('Net zero activities &amp; levers'!$C$14="On",('Net zero Activity data'!AX20*EF!$H33)*kgtoGg,"ERROR"))</f>
        <v>2.3814111511747402</v>
      </c>
      <c r="AF1096" s="93">
        <f>IF('Net zero activities &amp; levers'!$C$14="Off",('Activity data'!AY20*EF!$H33)*kgtoGg,IF('Net zero activities &amp; levers'!$C$14="On",('Net zero Activity data'!AY20*EF!$H33)*kgtoGg,"ERROR"))</f>
        <v>2.4912209704628796</v>
      </c>
      <c r="AG1096" s="93">
        <f>IF('Net zero activities &amp; levers'!$C$14="Off",('Activity data'!AZ20*EF!$H33)*kgtoGg,IF('Net zero activities &amp; levers'!$C$14="On",('Net zero Activity data'!AZ20*EF!$H33)*kgtoGg,"ERROR"))</f>
        <v>2.6200935712676121</v>
      </c>
      <c r="AH1096" s="93">
        <f>IF('Net zero activities &amp; levers'!$C$14="Off",('Activity data'!BA20*EF!$H33)*kgtoGg,IF('Net zero activities &amp; levers'!$C$14="On",('Net zero Activity data'!BA20*EF!$H33)*kgtoGg,"ERROR"))</f>
        <v>2.7423857606788906</v>
      </c>
      <c r="AI1096" s="93">
        <f>IF('Net zero activities &amp; levers'!$C$14="Off",('Activity data'!BB20*EF!$H33)*kgtoGg,IF('Net zero activities &amp; levers'!$C$14="On",('Net zero Activity data'!BB20*EF!$H33)*kgtoGg,"ERROR"))</f>
        <v>2.8758749556868275</v>
      </c>
      <c r="AJ1096" s="93">
        <f>IF('Net zero activities &amp; levers'!$C$14="Off",('Activity data'!BC20*EF!$H33)*kgtoGg,IF('Net zero activities &amp; levers'!$C$14="On",('Net zero Activity data'!BC20*EF!$H33)*kgtoGg,"ERROR"))</f>
        <v>3.0216516881492481</v>
      </c>
      <c r="AK1096" s="93">
        <f>IF('Net zero activities &amp; levers'!$C$14="Off",('Activity data'!BD20*EF!$H33)*kgtoGg,IF('Net zero activities &amp; levers'!$C$14="On",('Net zero Activity data'!BD20*EF!$H33)*kgtoGg,"ERROR"))</f>
        <v>3.1568029474835764</v>
      </c>
      <c r="AL1096" s="93">
        <f>IF('Net zero activities &amp; levers'!$C$14="Off",('Activity data'!BE20*EF!$H33)*kgtoGg,IF('Net zero activities &amp; levers'!$C$14="On",('Net zero Activity data'!BE20*EF!$H33)*kgtoGg,"ERROR"))</f>
        <v>3.2929037714527905</v>
      </c>
      <c r="AM1096" s="93">
        <f>IF('Net zero activities &amp; levers'!$C$14="Off",('Activity data'!BF20*EF!$H33)*kgtoGg,IF('Net zero activities &amp; levers'!$C$14="On",('Net zero Activity data'!BF20*EF!$H33)*kgtoGg,"ERROR"))</f>
        <v>3.4300142687824615</v>
      </c>
      <c r="AN1096" s="93">
        <f>IF('Net zero activities &amp; levers'!$C$14="Off",('Activity data'!BG20*EF!$H33)*kgtoGg,IF('Net zero activities &amp; levers'!$C$14="On",('Net zero Activity data'!BG20*EF!$H33)*kgtoGg,"ERROR"))</f>
        <v>3.5770425412834923</v>
      </c>
      <c r="AO1096" s="93">
        <f>IF('Net zero activities &amp; levers'!$C$14="Off",('Activity data'!BH20*EF!$H33)*kgtoGg,IF('Net zero activities &amp; levers'!$C$14="On",('Net zero Activity data'!BH20*EF!$H33)*kgtoGg,"ERROR"))</f>
        <v>3.7158096985773255</v>
      </c>
      <c r="AP1096" s="93">
        <f>IF('Net zero activities &amp; levers'!$C$14="Off",('Activity data'!BI20*EF!$H33)*kgtoGg,IF('Net zero activities &amp; levers'!$C$14="On",('Net zero Activity data'!BI20*EF!$H33)*kgtoGg,"ERROR"))</f>
        <v>3.8582077894310229</v>
      </c>
      <c r="AQ1096" s="93">
        <f>IF('Net zero activities &amp; levers'!$C$14="Off",('Activity data'!BJ20*EF!$H33)*kgtoGg,IF('Net zero activities &amp; levers'!$C$14="On",('Net zero Activity data'!BJ20*EF!$H33)*kgtoGg,"ERROR"))</f>
        <v>4.0043731678411723</v>
      </c>
      <c r="AR1096" s="93">
        <f>IF('Net zero activities &amp; levers'!$C$14="Off",('Activity data'!BK20*EF!$H33)*kgtoGg,IF('Net zero activities &amp; levers'!$C$14="On",('Net zero Activity data'!BK20*EF!$H33)*kgtoGg,"ERROR"))</f>
        <v>4.1551640539128618</v>
      </c>
      <c r="AS1096" s="93">
        <f>IF('Net zero activities &amp; levers'!$C$14="Off",('Activity data'!BL20*EF!$H33)*kgtoGg,IF('Net zero activities &amp; levers'!$C$14="On",('Net zero Activity data'!BL20*EF!$H33)*kgtoGg,"ERROR"))</f>
        <v>4.3076906724160979</v>
      </c>
      <c r="AT1096" s="93">
        <f>IF('Net zero activities &amp; levers'!$C$14="Off",('Activity data'!BM20*EF!$H33)*kgtoGg,IF('Net zero activities &amp; levers'!$C$14="On",('Net zero Activity data'!BM20*EF!$H33)*kgtoGg,"ERROR"))</f>
        <v>4.3215096779005089</v>
      </c>
      <c r="AU1096" s="93">
        <f>IF('Net zero activities &amp; levers'!$C$14="Off",('Activity data'!BN20*EF!$H33)*kgtoGg,IF('Net zero activities &amp; levers'!$C$14="On",('Net zero Activity data'!BN20*EF!$H33)*kgtoGg,"ERROR"))</f>
        <v>4.3138846808381643</v>
      </c>
      <c r="AV1096" s="93">
        <f>IF('Net zero activities &amp; levers'!$C$14="Off",('Activity data'!BO20*EF!$H33)*kgtoGg,IF('Net zero activities &amp; levers'!$C$14="On",('Net zero Activity data'!BO20*EF!$H33)*kgtoGg,"ERROR"))</f>
        <v>4.3121081110987083</v>
      </c>
      <c r="AW1096" s="93">
        <f>IF('Net zero activities &amp; levers'!$C$14="Off",('Activity data'!BP20*EF!$H33)*kgtoGg,IF('Net zero activities &amp; levers'!$C$14="On",('Net zero Activity data'!BP20*EF!$H33)*kgtoGg,"ERROR"))</f>
        <v>4.303653731262937</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2.5984242118738201E-2</v>
      </c>
      <c r="V1097" s="93">
        <f>IF('Net zero activities &amp; levers'!$C$14="Off",('Activity data'!AO21*EF!$H34)*kgtoGg,IF('Net zero activities &amp; levers'!$C$14="On",('Net zero Activity data'!AO21*EF!$H34)*kgtoGg,"ERROR"))</f>
        <v>2.6239930984496233E-2</v>
      </c>
      <c r="W1097" s="93">
        <f>IF('Net zero activities &amp; levers'!$C$14="Off",('Activity data'!AP21*EF!$H34)*kgtoGg,IF('Net zero activities &amp; levers'!$C$14="On",('Net zero Activity data'!AP21*EF!$H34)*kgtoGg,"ERROR"))</f>
        <v>2.6525752750607659E-2</v>
      </c>
      <c r="X1097" s="93">
        <f>IF('Net zero activities &amp; levers'!$C$14="Off",('Activity data'!AQ21*EF!$H34)*kgtoGg,IF('Net zero activities &amp; levers'!$C$14="On",('Net zero Activity data'!AQ21*EF!$H34)*kgtoGg,"ERROR"))</f>
        <v>2.6859129855034445E-2</v>
      </c>
      <c r="Y1097" s="93">
        <f>IF('Net zero activities &amp; levers'!$C$14="Off",('Activity data'!AR21*EF!$H34)*kgtoGg,IF('Net zero activities &amp; levers'!$C$14="On",('Net zero Activity data'!AR21*EF!$H34)*kgtoGg,"ERROR"))</f>
        <v>2.7202026281664259E-2</v>
      </c>
      <c r="Z1097" s="93">
        <f>IF('Net zero activities &amp; levers'!$C$14="Off",('Activity data'!AS21*EF!$H34)*kgtoGg,IF('Net zero activities &amp; levers'!$C$14="On",('Net zero Activity data'!AS21*EF!$H34)*kgtoGg,"ERROR"))</f>
        <v>2.7584016680589539E-2</v>
      </c>
      <c r="AA1097" s="93">
        <f>IF('Net zero activities &amp; levers'!$C$14="Off",('Activity data'!AT21*EF!$H34)*kgtoGg,IF('Net zero activities &amp; levers'!$C$14="On",('Net zero Activity data'!AT21*EF!$H34)*kgtoGg,"ERROR"))</f>
        <v>2.796885896345349E-2</v>
      </c>
      <c r="AB1097" s="93">
        <f>IF('Net zero activities &amp; levers'!$C$14="Off",('Activity data'!AU21*EF!$H34)*kgtoGg,IF('Net zero activities &amp; levers'!$C$14="On",('Net zero Activity data'!AU21*EF!$H34)*kgtoGg,"ERROR"))</f>
        <v>2.8384734553131574E-2</v>
      </c>
      <c r="AC1097" s="93">
        <f>IF('Net zero activities &amp; levers'!$C$14="Off",('Activity data'!AV21*EF!$H34)*kgtoGg,IF('Net zero activities &amp; levers'!$C$14="On",('Net zero Activity data'!AV21*EF!$H34)*kgtoGg,"ERROR"))</f>
        <v>2.8804654177622294E-2</v>
      </c>
      <c r="AD1097" s="93">
        <f>IF('Net zero activities &amp; levers'!$C$14="Off",('Activity data'!AW21*EF!$H34)*kgtoGg,IF('Net zero activities &amp; levers'!$C$14="On",('Net zero Activity data'!AW21*EF!$H34)*kgtoGg,"ERROR"))</f>
        <v>2.9553928129592334E-2</v>
      </c>
      <c r="AE1097" s="93">
        <f>IF('Net zero activities &amp; levers'!$C$14="Off",('Activity data'!AX21*EF!$H34)*kgtoGg,IF('Net zero activities &amp; levers'!$C$14="On",('Net zero Activity data'!AX21*EF!$H34)*kgtoGg,"ERROR"))</f>
        <v>3.0297967908989535E-2</v>
      </c>
      <c r="AF1097" s="93">
        <f>IF('Net zero activities &amp; levers'!$C$14="Off",('Activity data'!AY21*EF!$H34)*kgtoGg,IF('Net zero activities &amp; levers'!$C$14="On",('Net zero Activity data'!AY21*EF!$H34)*kgtoGg,"ERROR"))</f>
        <v>3.1083839803122827E-2</v>
      </c>
      <c r="AG1097" s="93">
        <f>IF('Net zero activities &amp; levers'!$C$14="Off",('Activity data'!AZ21*EF!$H34)*kgtoGg,IF('Net zero activities &amp; levers'!$C$14="On",('Net zero Activity data'!AZ21*EF!$H34)*kgtoGg,"ERROR"))</f>
        <v>3.1970383194391612E-2</v>
      </c>
      <c r="AH1097" s="93">
        <f>IF('Net zero activities &amp; levers'!$C$14="Off",('Activity data'!BA21*EF!$H34)*kgtoGg,IF('Net zero activities &amp; levers'!$C$14="On",('Net zero Activity data'!BA21*EF!$H34)*kgtoGg,"ERROR"))</f>
        <v>3.2833436298002124E-2</v>
      </c>
      <c r="AI1097" s="93">
        <f>IF('Net zero activities &amp; levers'!$C$14="Off",('Activity data'!BB21*EF!$H34)*kgtoGg,IF('Net zero activities &amp; levers'!$C$14="On",('Net zero Activity data'!BB21*EF!$H34)*kgtoGg,"ERROR"))</f>
        <v>3.373491853993843E-2</v>
      </c>
      <c r="AJ1097" s="93">
        <f>IF('Net zero activities &amp; levers'!$C$14="Off",('Activity data'!BC21*EF!$H34)*kgtoGg,IF('Net zero activities &amp; levers'!$C$14="On",('Net zero Activity data'!BC21*EF!$H34)*kgtoGg,"ERROR"))</f>
        <v>3.4706080093805991E-2</v>
      </c>
      <c r="AK1097" s="93">
        <f>IF('Net zero activities &amp; levers'!$C$14="Off",('Activity data'!BD21*EF!$H34)*kgtoGg,IF('Net zero activities &amp; levers'!$C$14="On",('Net zero Activity data'!BD21*EF!$H34)*kgtoGg,"ERROR"))</f>
        <v>3.563324135126316E-2</v>
      </c>
      <c r="AL1097" s="93">
        <f>IF('Net zero activities &amp; levers'!$C$14="Off",('Activity data'!BE21*EF!$H34)*kgtoGg,IF('Net zero activities &amp; levers'!$C$14="On",('Net zero Activity data'!BE21*EF!$H34)*kgtoGg,"ERROR"))</f>
        <v>3.6573627520987695E-2</v>
      </c>
      <c r="AM1097" s="93">
        <f>IF('Net zero activities &amp; levers'!$C$14="Off",('Activity data'!BF21*EF!$H34)*kgtoGg,IF('Net zero activities &amp; levers'!$C$14="On",('Net zero Activity data'!BF21*EF!$H34)*kgtoGg,"ERROR"))</f>
        <v>3.7527541552909743E-2</v>
      </c>
      <c r="AN1097" s="93">
        <f>IF('Net zero activities &amp; levers'!$C$14="Off",('Activity data'!BG21*EF!$H34)*kgtoGg,IF('Net zero activities &amp; levers'!$C$14="On",('Net zero Activity data'!BG21*EF!$H34)*kgtoGg,"ERROR"))</f>
        <v>3.8516469478766573E-2</v>
      </c>
      <c r="AO1097" s="93">
        <f>IF('Net zero activities &amp; levers'!$C$14="Off",('Activity data'!BH21*EF!$H34)*kgtoGg,IF('Net zero activities &amp; levers'!$C$14="On",('Net zero Activity data'!BH21*EF!$H34)*kgtoGg,"ERROR"))</f>
        <v>3.9471589108669776E-2</v>
      </c>
      <c r="AP1097" s="93">
        <f>IF('Net zero activities &amp; levers'!$C$14="Off",('Activity data'!BI21*EF!$H34)*kgtoGg,IF('Net zero activities &amp; levers'!$C$14="On",('Net zero Activity data'!BI21*EF!$H34)*kgtoGg,"ERROR"))</f>
        <v>4.0453438957647962E-2</v>
      </c>
      <c r="AQ1097" s="93">
        <f>IF('Net zero activities &amp; levers'!$C$14="Off",('Activity data'!BJ21*EF!$H34)*kgtoGg,IF('Net zero activities &amp; levers'!$C$14="On",('Net zero Activity data'!BJ21*EF!$H34)*kgtoGg,"ERROR"))</f>
        <v>4.1462970518894096E-2</v>
      </c>
      <c r="AR1097" s="93">
        <f>IF('Net zero activities &amp; levers'!$C$14="Off",('Activity data'!BK21*EF!$H34)*kgtoGg,IF('Net zero activities &amp; levers'!$C$14="On",('Net zero Activity data'!BK21*EF!$H34)*kgtoGg,"ERROR"))</f>
        <v>4.2504916416934525E-2</v>
      </c>
      <c r="AS1097" s="93">
        <f>IF('Net zero activities &amp; levers'!$C$14="Off",('Activity data'!BL21*EF!$H34)*kgtoGg,IF('Net zero activities &amp; levers'!$C$14="On",('Net zero Activity data'!BL21*EF!$H34)*kgtoGg,"ERROR"))</f>
        <v>4.3539816224326754E-2</v>
      </c>
      <c r="AT1097" s="93">
        <f>IF('Net zero activities &amp; levers'!$C$14="Off",('Activity data'!BM21*EF!$H34)*kgtoGg,IF('Net zero activities &amp; levers'!$C$14="On",('Net zero Activity data'!BM21*EF!$H34)*kgtoGg,"ERROR"))</f>
        <v>4.3850950368895303E-2</v>
      </c>
      <c r="AU1097" s="93">
        <f>IF('Net zero activities &amp; levers'!$C$14="Off",('Activity data'!BN21*EF!$H34)*kgtoGg,IF('Net zero activities &amp; levers'!$C$14="On",('Net zero Activity data'!BN21*EF!$H34)*kgtoGg,"ERROR"))</f>
        <v>4.4048547088738253E-2</v>
      </c>
      <c r="AV1097" s="93">
        <f>IF('Net zero activities &amp; levers'!$C$14="Off",('Activity data'!BO21*EF!$H34)*kgtoGg,IF('Net zero activities &amp; levers'!$C$14="On",('Net zero Activity data'!BO21*EF!$H34)*kgtoGg,"ERROR"))</f>
        <v>4.4276394743071941E-2</v>
      </c>
      <c r="AW1097" s="93">
        <f>IF('Net zero activities &amp; levers'!$C$14="Off",('Activity data'!BP21*EF!$H34)*kgtoGg,IF('Net zero activities &amp; levers'!$C$14="On",('Net zero Activity data'!BP21*EF!$H34)*kgtoGg,"ERROR"))</f>
        <v>4.4467867873762529E-2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8.5211709491407842E-2</v>
      </c>
      <c r="V1098" s="93">
        <f>IF('Net zero activities &amp; levers'!$C$14="Off",('Activity data'!AO22*EF!$H35)*kgtoGg,IF('Net zero activities &amp; levers'!$C$14="On",('Net zero Activity data'!AO22*EF!$H35)*kgtoGg,"ERROR"))</f>
        <v>8.4858695964743228E-2</v>
      </c>
      <c r="W1098" s="93">
        <f>IF('Net zero activities &amp; levers'!$C$14="Off",('Activity data'!AP22*EF!$H35)*kgtoGg,IF('Net zero activities &amp; levers'!$C$14="On",('Net zero Activity data'!AP22*EF!$H35)*kgtoGg,"ERROR"))</f>
        <v>8.478269274012154E-2</v>
      </c>
      <c r="X1098" s="93">
        <f>IF('Net zero activities &amp; levers'!$C$14="Off",('Activity data'!AQ22*EF!$H35)*kgtoGg,IF('Net zero activities &amp; levers'!$C$14="On",('Net zero Activity data'!AQ22*EF!$H35)*kgtoGg,"ERROR"))</f>
        <v>8.5134433127868864E-2</v>
      </c>
      <c r="Y1098" s="93">
        <f>IF('Net zero activities &amp; levers'!$C$14="Off",('Activity data'!AR22*EF!$H35)*kgtoGg,IF('Net zero activities &amp; levers'!$C$14="On",('Net zero Activity data'!AR22*EF!$H35)*kgtoGg,"ERROR"))</f>
        <v>8.5844370684597854E-2</v>
      </c>
      <c r="Z1098" s="93">
        <f>IF('Net zero activities &amp; levers'!$C$14="Off",('Activity data'!AS22*EF!$H35)*kgtoGg,IF('Net zero activities &amp; levers'!$C$14="On",('Net zero Activity data'!AS22*EF!$H35)*kgtoGg,"ERROR"))</f>
        <v>8.6890401222713479E-2</v>
      </c>
      <c r="AA1098" s="93">
        <f>IF('Net zero activities &amp; levers'!$C$14="Off",('Activity data'!AT22*EF!$H35)*kgtoGg,IF('Net zero activities &amp; levers'!$C$14="On",('Net zero Activity data'!AT22*EF!$H35)*kgtoGg,"ERROR"))</f>
        <v>8.7940842091786486E-2</v>
      </c>
      <c r="AB1098" s="93">
        <f>IF('Net zero activities &amp; levers'!$C$14="Off",('Activity data'!AU22*EF!$H35)*kgtoGg,IF('Net zero activities &amp; levers'!$C$14="On",('Net zero Activity data'!AU22*EF!$H35)*kgtoGg,"ERROR"))</f>
        <v>8.9244599637553504E-2</v>
      </c>
      <c r="AC1098" s="93">
        <f>IF('Net zero activities &amp; levers'!$C$14="Off",('Activity data'!AV22*EF!$H35)*kgtoGg,IF('Net zero activities &amp; levers'!$C$14="On",('Net zero Activity data'!AV22*EF!$H35)*kgtoGg,"ERROR"))</f>
        <v>9.0558543289167709E-2</v>
      </c>
      <c r="AD1098" s="93">
        <f>IF('Net zero activities &amp; levers'!$C$14="Off",('Activity data'!AW22*EF!$H35)*kgtoGg,IF('Net zero activities &amp; levers'!$C$14="On",('Net zero Activity data'!AW22*EF!$H35)*kgtoGg,"ERROR"))</f>
        <v>9.4947273709265909E-2</v>
      </c>
      <c r="AE1098" s="93">
        <f>IF('Net zero activities &amp; levers'!$C$14="Off",('Activity data'!AX22*EF!$H35)*kgtoGg,IF('Net zero activities &amp; levers'!$C$14="On",('Net zero Activity data'!AX22*EF!$H35)*kgtoGg,"ERROR"))</f>
        <v>9.9225464632280935E-2</v>
      </c>
      <c r="AF1098" s="93">
        <f>IF('Net zero activities &amp; levers'!$C$14="Off",('Activity data'!AY22*EF!$H35)*kgtoGg,IF('Net zero activities &amp; levers'!$C$14="On",('Net zero Activity data'!AY22*EF!$H35)*kgtoGg,"ERROR"))</f>
        <v>0.10380087376928673</v>
      </c>
      <c r="AG1098" s="93">
        <f>IF('Net zero activities &amp; levers'!$C$14="Off",('Activity data'!AZ22*EF!$H35)*kgtoGg,IF('Net zero activities &amp; levers'!$C$14="On",('Net zero Activity data'!AZ22*EF!$H35)*kgtoGg,"ERROR"))</f>
        <v>0.10917056546948394</v>
      </c>
      <c r="AH1098" s="93">
        <f>IF('Net zero activities &amp; levers'!$C$14="Off",('Activity data'!BA22*EF!$H35)*kgtoGg,IF('Net zero activities &amp; levers'!$C$14="On",('Net zero Activity data'!BA22*EF!$H35)*kgtoGg,"ERROR"))</f>
        <v>0.11426607336162055</v>
      </c>
      <c r="AI1098" s="93">
        <f>IF('Net zero activities &amp; levers'!$C$14="Off",('Activity data'!BB22*EF!$H35)*kgtoGg,IF('Net zero activities &amp; levers'!$C$14="On",('Net zero Activity data'!BB22*EF!$H35)*kgtoGg,"ERROR"))</f>
        <v>0.11982812315361793</v>
      </c>
      <c r="AJ1098" s="93">
        <f>IF('Net zero activities &amp; levers'!$C$14="Off",('Activity data'!BC22*EF!$H35)*kgtoGg,IF('Net zero activities &amp; levers'!$C$14="On",('Net zero Activity data'!BC22*EF!$H35)*kgtoGg,"ERROR"))</f>
        <v>0.12590215367288546</v>
      </c>
      <c r="AK1098" s="93">
        <f>IF('Net zero activities &amp; levers'!$C$14="Off",('Activity data'!BD22*EF!$H35)*kgtoGg,IF('Net zero activities &amp; levers'!$C$14="On",('Net zero Activity data'!BD22*EF!$H35)*kgtoGg,"ERROR"))</f>
        <v>0.13153345614514914</v>
      </c>
      <c r="AL1098" s="93">
        <f>IF('Net zero activities &amp; levers'!$C$14="Off",('Activity data'!BE22*EF!$H35)*kgtoGg,IF('Net zero activities &amp; levers'!$C$14="On",('Net zero Activity data'!BE22*EF!$H35)*kgtoGg,"ERROR"))</f>
        <v>0.13720432381053307</v>
      </c>
      <c r="AM1098" s="93">
        <f>IF('Net zero activities &amp; levers'!$C$14="Off",('Activity data'!BF22*EF!$H35)*kgtoGg,IF('Net zero activities &amp; levers'!$C$14="On",('Net zero Activity data'!BF22*EF!$H35)*kgtoGg,"ERROR"))</f>
        <v>0.14291726119926934</v>
      </c>
      <c r="AN1098" s="93">
        <f>IF('Net zero activities &amp; levers'!$C$14="Off",('Activity data'!BG22*EF!$H35)*kgtoGg,IF('Net zero activities &amp; levers'!$C$14="On",('Net zero Activity data'!BG22*EF!$H35)*kgtoGg,"ERROR"))</f>
        <v>0.14904343922014565</v>
      </c>
      <c r="AO1098" s="93">
        <f>IF('Net zero activities &amp; levers'!$C$14="Off",('Activity data'!BH22*EF!$H35)*kgtoGg,IF('Net zero activities &amp; levers'!$C$14="On",('Net zero Activity data'!BH22*EF!$H35)*kgtoGg,"ERROR"))</f>
        <v>0.15482540410738871</v>
      </c>
      <c r="AP1098" s="93">
        <f>IF('Net zero activities &amp; levers'!$C$14="Off",('Activity data'!BI22*EF!$H35)*kgtoGg,IF('Net zero activities &amp; levers'!$C$14="On",('Net zero Activity data'!BI22*EF!$H35)*kgtoGg,"ERROR"))</f>
        <v>0.16075865789295943</v>
      </c>
      <c r="AQ1098" s="93">
        <f>IF('Net zero activities &amp; levers'!$C$14="Off",('Activity data'!BJ22*EF!$H35)*kgtoGg,IF('Net zero activities &amp; levers'!$C$14="On",('Net zero Activity data'!BJ22*EF!$H35)*kgtoGg,"ERROR"))</f>
        <v>0.16684888199338235</v>
      </c>
      <c r="AR1098" s="93">
        <f>IF('Net zero activities &amp; levers'!$C$14="Off",('Activity data'!BK22*EF!$H35)*kgtoGg,IF('Net zero activities &amp; levers'!$C$14="On",('Net zero Activity data'!BK22*EF!$H35)*kgtoGg,"ERROR"))</f>
        <v>0.17313183557970274</v>
      </c>
      <c r="AS1098" s="93">
        <f>IF('Net zero activities &amp; levers'!$C$14="Off",('Activity data'!BL22*EF!$H35)*kgtoGg,IF('Net zero activities &amp; levers'!$C$14="On",('Net zero Activity data'!BL22*EF!$H35)*kgtoGg,"ERROR"))</f>
        <v>0.17948711135067091</v>
      </c>
      <c r="AT1098" s="93">
        <f>IF('Net zero activities &amp; levers'!$C$14="Off",('Activity data'!BM22*EF!$H35)*kgtoGg,IF('Net zero activities &amp; levers'!$C$14="On",('Net zero Activity data'!BM22*EF!$H35)*kgtoGg,"ERROR"))</f>
        <v>0.18006290324585467</v>
      </c>
      <c r="AU1098" s="93">
        <f>IF('Net zero activities &amp; levers'!$C$14="Off",('Activity data'!BN22*EF!$H35)*kgtoGg,IF('Net zero activities &amp; levers'!$C$14="On",('Net zero Activity data'!BN22*EF!$H35)*kgtoGg,"ERROR"))</f>
        <v>0.1797451950349237</v>
      </c>
      <c r="AV1098" s="93">
        <f>IF('Net zero activities &amp; levers'!$C$14="Off",('Activity data'!BO22*EF!$H35)*kgtoGg,IF('Net zero activities &amp; levers'!$C$14="On",('Net zero Activity data'!BO22*EF!$H35)*kgtoGg,"ERROR"))</f>
        <v>0.1796711712957797</v>
      </c>
      <c r="AW1098" s="93">
        <f>IF('Net zero activities &amp; levers'!$C$14="Off",('Activity data'!BP22*EF!$H35)*kgtoGg,IF('Net zero activities &amp; levers'!$C$14="On",('Net zero Activity data'!BP22*EF!$H35)*kgtoGg,"ERROR"))</f>
        <v>0.17931890546928922</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6.0816462045917556E-2</v>
      </c>
      <c r="V1099" s="93">
        <f>IF('Net zero activities &amp; levers'!$C$14="Off",('Activity data'!AO5*EF!$H36*EF!$H54)*NtoN2O*kgtoGg,IF('Net zero activities &amp; levers'!$C$14="On",('Net zero Activity data'!AO5*EF!$H36*EF!$H54)*NtoN2O*kgtoGg,"ERROR"))</f>
        <v>6.0951424813447848E-2</v>
      </c>
      <c r="W1099" s="93">
        <f>IF('Net zero activities &amp; levers'!$C$14="Off",('Activity data'!AP5*EF!$H36*EF!$H54)*NtoN2O*kgtoGg,IF('Net zero activities &amp; levers'!$C$14="On",('Net zero Activity data'!AP5*EF!$H36*EF!$H54)*NtoN2O*kgtoGg,"ERROR"))</f>
        <v>6.1136956873609968E-2</v>
      </c>
      <c r="X1099" s="93">
        <f>IF('Net zero activities &amp; levers'!$C$14="Off",('Activity data'!AQ5*EF!$H36*EF!$H54)*NtoN2O*kgtoGg,IF('Net zero activities &amp; levers'!$C$14="On",('Net zero Activity data'!AQ5*EF!$H36*EF!$H54)*NtoN2O*kgtoGg,"ERROR"))</f>
        <v>6.1395693454680218E-2</v>
      </c>
      <c r="Y1099" s="93">
        <f>IF('Net zero activities &amp; levers'!$C$14="Off",('Activity data'!AR5*EF!$H36*EF!$H54)*NtoN2O*kgtoGg,IF('Net zero activities &amp; levers'!$C$14="On",('Net zero Activity data'!AR5*EF!$H36*EF!$H54)*NtoN2O*kgtoGg,"ERROR"))</f>
        <v>6.1657124133564084E-2</v>
      </c>
      <c r="Z1099" s="93">
        <f>IF('Net zero activities &amp; levers'!$C$14="Off",('Activity data'!AS5*EF!$H36*EF!$H54)*NtoN2O*kgtoGg,IF('Net zero activities &amp; levers'!$C$14="On",('Net zero Activity data'!AS5*EF!$H36*EF!$H54)*NtoN2O*kgtoGg,"ERROR"))</f>
        <v>6.1977606825238112E-2</v>
      </c>
      <c r="AA1099" s="93">
        <f>IF('Net zero activities &amp; levers'!$C$14="Off",('Activity data'!AT5*EF!$H36*EF!$H54)*NtoN2O*kgtoGg,IF('Net zero activities &amp; levers'!$C$14="On",('Net zero Activity data'!AT5*EF!$H36*EF!$H54)*NtoN2O*kgtoGg,"ERROR"))</f>
        <v>6.2306907908009301E-2</v>
      </c>
      <c r="AB1099" s="93">
        <f>IF('Net zero activities &amp; levers'!$C$14="Off",('Activity data'!AU5*EF!$H36*EF!$H54)*NtoN2O*kgtoGg,IF('Net zero activities &amp; levers'!$C$14="On",('Net zero Activity data'!AU5*EF!$H36*EF!$H54)*NtoN2O*kgtoGg,"ERROR"))</f>
        <v>6.2682599159019151E-2</v>
      </c>
      <c r="AC1099" s="93">
        <f>IF('Net zero activities &amp; levers'!$C$14="Off",('Activity data'!AV5*EF!$H36*EF!$H54)*NtoN2O*kgtoGg,IF('Net zero activities &amp; levers'!$C$14="On",('Net zero Activity data'!AV5*EF!$H36*EF!$H54)*NtoN2O*kgtoGg,"ERROR"))</f>
        <v>6.3067601033638634E-2</v>
      </c>
      <c r="AD1099" s="93">
        <f>IF('Net zero activities &amp; levers'!$C$14="Off",('Activity data'!AW5*EF!$H36*EF!$H54)*NtoN2O*kgtoGg,IF('Net zero activities &amp; levers'!$C$14="On",('Net zero Activity data'!AW5*EF!$H36*EF!$H54)*NtoN2O*kgtoGg,"ERROR"))</f>
        <v>6.3882346626399467E-2</v>
      </c>
      <c r="AE1099" s="93">
        <f>IF('Net zero activities &amp; levers'!$C$14="Off",('Activity data'!AX5*EF!$H36*EF!$H54)*NtoN2O*kgtoGg,IF('Net zero activities &amp; levers'!$C$14="On",('Net zero Activity data'!AX5*EF!$H36*EF!$H54)*NtoN2O*kgtoGg,"ERROR"))</f>
        <v>6.4689584584329982E-2</v>
      </c>
      <c r="AF1099" s="93">
        <f>IF('Net zero activities &amp; levers'!$C$14="Off",('Activity data'!AY5*EF!$H36*EF!$H54)*NtoN2O*kgtoGg,IF('Net zero activities &amp; levers'!$C$14="On",('Net zero Activity data'!AY5*EF!$H36*EF!$H54)*NtoN2O*kgtoGg,"ERROR"))</f>
        <v>6.5551674623882339E-2</v>
      </c>
      <c r="AG1099" s="93">
        <f>IF('Net zero activities &amp; levers'!$C$14="Off",('Activity data'!AZ5*EF!$H36*EF!$H54)*NtoN2O*kgtoGg,IF('Net zero activities &amp; levers'!$C$14="On",('Net zero Activity data'!AZ5*EF!$H36*EF!$H54)*NtoN2O*kgtoGg,"ERROR"))</f>
        <v>6.6545495978796609E-2</v>
      </c>
      <c r="AH1099" s="93">
        <f>IF('Net zero activities &amp; levers'!$C$14="Off",('Activity data'!BA5*EF!$H36*EF!$H54)*NtoN2O*kgtoGg,IF('Net zero activities &amp; levers'!$C$14="On",('Net zero Activity data'!BA5*EF!$H36*EF!$H54)*NtoN2O*kgtoGg,"ERROR"))</f>
        <v>6.7506322135827357E-2</v>
      </c>
      <c r="AI1099" s="93">
        <f>IF('Net zero activities &amp; levers'!$C$14="Off",('Activity data'!BB5*EF!$H36*EF!$H54)*NtoN2O*kgtoGg,IF('Net zero activities &amp; levers'!$C$14="On",('Net zero Activity data'!BB5*EF!$H36*EF!$H54)*NtoN2O*kgtoGg,"ERROR"))</f>
        <v>6.8502600239465777E-2</v>
      </c>
      <c r="AJ1099" s="93">
        <f>IF('Net zero activities &amp; levers'!$C$14="Off",('Activity data'!BC5*EF!$H36*EF!$H54)*NtoN2O*kgtoGg,IF('Net zero activities &amp; levers'!$C$14="On",('Net zero Activity data'!BC5*EF!$H36*EF!$H54)*NtoN2O*kgtoGg,"ERROR"))</f>
        <v>6.9587364096927701E-2</v>
      </c>
      <c r="AK1099" s="93">
        <f>IF('Net zero activities &amp; levers'!$C$14="Off",('Activity data'!BD5*EF!$H36*EF!$H54)*NtoN2O*kgtoGg,IF('Net zero activities &amp; levers'!$C$14="On",('Net zero Activity data'!BD5*EF!$H36*EF!$H54)*NtoN2O*kgtoGg,"ERROR"))</f>
        <v>7.0611974748672937E-2</v>
      </c>
      <c r="AL1099" s="93">
        <f>IF('Net zero activities &amp; levers'!$C$14="Off",('Activity data'!BE5*EF!$H36*EF!$H54)*NtoN2O*kgtoGg,IF('Net zero activities &amp; levers'!$C$14="On",('Net zero Activity data'!BE5*EF!$H36*EF!$H54)*NtoN2O*kgtoGg,"ERROR"))</f>
        <v>7.1651161750631132E-2</v>
      </c>
      <c r="AM1099" s="93">
        <f>IF('Net zero activities &amp; levers'!$C$14="Off",('Activity data'!BF5*EF!$H36*EF!$H54)*NtoN2O*kgtoGg,IF('Net zero activities &amp; levers'!$C$14="On",('Net zero Activity data'!BF5*EF!$H36*EF!$H54)*NtoN2O*kgtoGg,"ERROR"))</f>
        <v>7.2705167332917112E-2</v>
      </c>
      <c r="AN1099" s="93">
        <f>IF('Net zero activities &amp; levers'!$C$14="Off",('Activity data'!BG5*EF!$H36*EF!$H54)*NtoN2O*kgtoGg,IF('Net zero activities &amp; levers'!$C$14="On",('Net zero Activity data'!BG5*EF!$H36*EF!$H54)*NtoN2O*kgtoGg,"ERROR"))</f>
        <v>7.378937498480638E-2</v>
      </c>
      <c r="AO1099" s="93">
        <f>IF('Net zero activities &amp; levers'!$C$14="Off",('Activity data'!BH5*EF!$H36*EF!$H54)*NtoN2O*kgtoGg,IF('Net zero activities &amp; levers'!$C$14="On",('Net zero Activity data'!BH5*EF!$H36*EF!$H54)*NtoN2O*kgtoGg,"ERROR"))</f>
        <v>7.4827235450841162E-2</v>
      </c>
      <c r="AP1099" s="93">
        <f>IF('Net zero activities &amp; levers'!$C$14="Off",('Activity data'!BI5*EF!$H36*EF!$H54)*NtoN2O*kgtoGg,IF('Net zero activities &amp; levers'!$C$14="On",('Net zero Activity data'!BI5*EF!$H36*EF!$H54)*NtoN2O*kgtoGg,"ERROR"))</f>
        <v>7.5896497989515546E-2</v>
      </c>
      <c r="AQ1099" s="93">
        <f>IF('Net zero activities &amp; levers'!$C$14="Off",('Activity data'!BJ5*EF!$H36*EF!$H54)*NtoN2O*kgtoGg,IF('Net zero activities &amp; levers'!$C$14="On",('Net zero Activity data'!BJ5*EF!$H36*EF!$H54)*NtoN2O*kgtoGg,"ERROR"))</f>
        <v>7.6998074214624207E-2</v>
      </c>
      <c r="AR1099" s="93">
        <f>IF('Net zero activities &amp; levers'!$C$14="Off",('Activity data'!BK5*EF!$H36*EF!$H54)*NtoN2O*kgtoGg,IF('Net zero activities &amp; levers'!$C$14="On",('Net zero Activity data'!BK5*EF!$H36*EF!$H54)*NtoN2O*kgtoGg,"ERROR"))</f>
        <v>7.8137667811155359E-2</v>
      </c>
      <c r="AS1099" s="93">
        <f>IF('Net zero activities &amp; levers'!$C$14="Off",('Activity data'!BL5*EF!$H36*EF!$H54)*NtoN2O*kgtoGg,IF('Net zero activities &amp; levers'!$C$14="On",('Net zero Activity data'!BL5*EF!$H36*EF!$H54)*NtoN2O*kgtoGg,"ERROR"))</f>
        <v>7.9252854953773391E-2</v>
      </c>
      <c r="AT1099" s="93">
        <f>IF('Net zero activities &amp; levers'!$C$14="Off",('Activity data'!BM5*EF!$H36*EF!$H54)*NtoN2O*kgtoGg,IF('Net zero activities &amp; levers'!$C$14="On",('Net zero Activity data'!BM5*EF!$H36*EF!$H54)*NtoN2O*kgtoGg,"ERROR"))</f>
        <v>7.9452958412024641E-2</v>
      </c>
      <c r="AU1099" s="93">
        <f>IF('Net zero activities &amp; levers'!$C$14="Off",('Activity data'!BN5*EF!$H36*EF!$H54)*NtoN2O*kgtoGg,IF('Net zero activities &amp; levers'!$C$14="On",('Net zero Activity data'!BN5*EF!$H36*EF!$H54)*NtoN2O*kgtoGg,"ERROR"))</f>
        <v>7.9512905712363344E-2</v>
      </c>
      <c r="AV1099" s="93">
        <f>IF('Net zero activities &amp; levers'!$C$14="Off",('Activity data'!BO5*EF!$H36*EF!$H54)*NtoN2O*kgtoGg,IF('Net zero activities &amp; levers'!$C$14="On",('Net zero Activity data'!BO5*EF!$H36*EF!$H54)*NtoN2O*kgtoGg,"ERROR"))</f>
        <v>7.9613930403244507E-2</v>
      </c>
      <c r="AW1099" s="93">
        <f>IF('Net zero activities &amp; levers'!$C$14="Off",('Activity data'!BP5*EF!$H36*EF!$H54)*NtoN2O*kgtoGg,IF('Net zero activities &amp; levers'!$C$14="On",('Net zero Activity data'!BP5*EF!$H36*EF!$H54)*NtoN2O*kgtoGg,"ERROR"))</f>
        <v>7.9672386451390659E-2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0.26629291502798441</v>
      </c>
      <c r="V1100" s="93">
        <f>IF('Net zero activities &amp; levers'!$C$14="Off",('Activity data'!AO6*EF!$H37*EF!$H55)*NtoN2O*kgtoGg,IF('Net zero activities &amp; levers'!$C$14="On",('Net zero Activity data'!AO6*EF!$H37*EF!$H55)*NtoN2O*kgtoGg,"ERROR"))</f>
        <v>0.26688386733886943</v>
      </c>
      <c r="W1100" s="93">
        <f>IF('Net zero activities &amp; levers'!$C$14="Off",('Activity data'!AP6*EF!$H37*EF!$H55)*NtoN2O*kgtoGg,IF('Net zero activities &amp; levers'!$C$14="On",('Net zero Activity data'!AP6*EF!$H37*EF!$H55)*NtoN2O*kgtoGg,"ERROR"))</f>
        <v>0.26769624397949698</v>
      </c>
      <c r="X1100" s="93">
        <f>IF('Net zero activities &amp; levers'!$C$14="Off",('Activity data'!AQ6*EF!$H37*EF!$H55)*NtoN2O*kgtoGg,IF('Net zero activities &amp; levers'!$C$14="On",('Net zero Activity data'!AQ6*EF!$H37*EF!$H55)*NtoN2O*kgtoGg,"ERROR"))</f>
        <v>0.26882915628777215</v>
      </c>
      <c r="Y1100" s="93">
        <f>IF('Net zero activities &amp; levers'!$C$14="Off",('Activity data'!AR6*EF!$H37*EF!$H55)*NtoN2O*kgtoGg,IF('Net zero activities &amp; levers'!$C$14="On",('Net zero Activity data'!AR6*EF!$H37*EF!$H55)*NtoN2O*kgtoGg,"ERROR"))</f>
        <v>0.26997386505930787</v>
      </c>
      <c r="Z1100" s="93">
        <f>IF('Net zero activities &amp; levers'!$C$14="Off",('Activity data'!AS6*EF!$H37*EF!$H55)*NtoN2O*kgtoGg,IF('Net zero activities &amp; levers'!$C$14="On",('Net zero Activity data'!AS6*EF!$H37*EF!$H55)*NtoN2O*kgtoGg,"ERROR"))</f>
        <v>0.27137714087166043</v>
      </c>
      <c r="AA1100" s="93">
        <f>IF('Net zero activities &amp; levers'!$C$14="Off",('Activity data'!AT6*EF!$H37*EF!$H55)*NtoN2O*kgtoGg,IF('Net zero activities &amp; levers'!$C$14="On",('Net zero Activity data'!AT6*EF!$H37*EF!$H55)*NtoN2O*kgtoGg,"ERROR"))</f>
        <v>0.27281902917464657</v>
      </c>
      <c r="AB1100" s="93">
        <f>IF('Net zero activities &amp; levers'!$C$14="Off",('Activity data'!AU6*EF!$H37*EF!$H55)*NtoN2O*kgtoGg,IF('Net zero activities &amp; levers'!$C$14="On",('Net zero Activity data'!AU6*EF!$H37*EF!$H55)*NtoN2O*kgtoGg,"ERROR"))</f>
        <v>0.27446404295901289</v>
      </c>
      <c r="AC1100" s="93">
        <f>IF('Net zero activities &amp; levers'!$C$14="Off",('Activity data'!AV6*EF!$H37*EF!$H55)*NtoN2O*kgtoGg,IF('Net zero activities &amp; levers'!$C$14="On",('Net zero Activity data'!AV6*EF!$H37*EF!$H55)*NtoN2O*kgtoGg,"ERROR"))</f>
        <v>0.27614982453910969</v>
      </c>
      <c r="AD1100" s="93">
        <f>IF('Net zero activities &amp; levers'!$C$14="Off",('Activity data'!AW6*EF!$H37*EF!$H55)*NtoN2O*kgtoGg,IF('Net zero activities &amp; levers'!$C$14="On",('Net zero Activity data'!AW6*EF!$H37*EF!$H55)*NtoN2O*kgtoGg,"ERROR"))</f>
        <v>0.27971729577311</v>
      </c>
      <c r="AE1100" s="93">
        <f>IF('Net zero activities &amp; levers'!$C$14="Off",('Activity data'!AX6*EF!$H37*EF!$H55)*NtoN2O*kgtoGg,IF('Net zero activities &amp; levers'!$C$14="On",('Net zero Activity data'!AX6*EF!$H37*EF!$H55)*NtoN2O*kgtoGg,"ERROR"))</f>
        <v>0.28325189383598742</v>
      </c>
      <c r="AF1100" s="93">
        <f>IF('Net zero activities &amp; levers'!$C$14="Off",('Activity data'!AY6*EF!$H37*EF!$H55)*NtoN2O*kgtoGg,IF('Net zero activities &amp; levers'!$C$14="On",('Net zero Activity data'!AY6*EF!$H37*EF!$H55)*NtoN2O*kgtoGg,"ERROR"))</f>
        <v>0.28702666898610468</v>
      </c>
      <c r="AG1100" s="93">
        <f>IF('Net zero activities &amp; levers'!$C$14="Off",('Activity data'!AZ6*EF!$H37*EF!$H55)*NtoN2O*kgtoGg,IF('Net zero activities &amp; levers'!$C$14="On",('Net zero Activity data'!AZ6*EF!$H37*EF!$H55)*NtoN2O*kgtoGg,"ERROR"))</f>
        <v>0.29137824710680116</v>
      </c>
      <c r="AH1100" s="93">
        <f>IF('Net zero activities &amp; levers'!$C$14="Off",('Activity data'!BA6*EF!$H37*EF!$H55)*NtoN2O*kgtoGg,IF('Net zero activities &amp; levers'!$C$14="On",('Net zero Activity data'!BA6*EF!$H37*EF!$H55)*NtoN2O*kgtoGg,"ERROR"))</f>
        <v>0.2955853513937568</v>
      </c>
      <c r="AI1100" s="93">
        <f>IF('Net zero activities &amp; levers'!$C$14="Off",('Activity data'!BB6*EF!$H37*EF!$H55)*NtoN2O*kgtoGg,IF('Net zero activities &amp; levers'!$C$14="On",('Net zero Activity data'!BB6*EF!$H37*EF!$H55)*NtoN2O*kgtoGg,"ERROR"))</f>
        <v>0.29994768671336342</v>
      </c>
      <c r="AJ1100" s="93">
        <f>IF('Net zero activities &amp; levers'!$C$14="Off",('Activity data'!BC6*EF!$H37*EF!$H55)*NtoN2O*kgtoGg,IF('Net zero activities &amp; levers'!$C$14="On",('Net zero Activity data'!BC6*EF!$H37*EF!$H55)*NtoN2O*kgtoGg,"ERROR"))</f>
        <v>0.30469746859811764</v>
      </c>
      <c r="AK1100" s="93">
        <f>IF('Net zero activities &amp; levers'!$C$14="Off",('Activity data'!BD6*EF!$H37*EF!$H55)*NtoN2O*kgtoGg,IF('Net zero activities &amp; levers'!$C$14="On",('Net zero Activity data'!BD6*EF!$H37*EF!$H55)*NtoN2O*kgtoGg,"ERROR"))</f>
        <v>0.30918386172332046</v>
      </c>
      <c r="AL1100" s="93">
        <f>IF('Net zero activities &amp; levers'!$C$14="Off",('Activity data'!BE6*EF!$H37*EF!$H55)*NtoN2O*kgtoGg,IF('Net zero activities &amp; levers'!$C$14="On",('Net zero Activity data'!BE6*EF!$H37*EF!$H55)*NtoN2O*kgtoGg,"ERROR"))</f>
        <v>0.31373407932397118</v>
      </c>
      <c r="AM1100" s="93">
        <f>IF('Net zero activities &amp; levers'!$C$14="Off",('Activity data'!BF6*EF!$H37*EF!$H55)*NtoN2O*kgtoGg,IF('Net zero activities &amp; levers'!$C$14="On",('Net zero Activity data'!BF6*EF!$H37*EF!$H55)*NtoN2O*kgtoGg,"ERROR"))</f>
        <v>0.31834918203663459</v>
      </c>
      <c r="AN1100" s="93">
        <f>IF('Net zero activities &amp; levers'!$C$14="Off",('Activity data'!BG6*EF!$H37*EF!$H55)*NtoN2O*kgtoGg,IF('Net zero activities &amp; levers'!$C$14="On",('Net zero Activity data'!BG6*EF!$H37*EF!$H55)*NtoN2O*kgtoGg,"ERROR"))</f>
        <v>0.32309652850179488</v>
      </c>
      <c r="AO1100" s="93">
        <f>IF('Net zero activities &amp; levers'!$C$14="Off",('Activity data'!BH6*EF!$H37*EF!$H55)*NtoN2O*kgtoGg,IF('Net zero activities &amp; levers'!$C$14="On",('Net zero Activity data'!BH6*EF!$H37*EF!$H55)*NtoN2O*kgtoGg,"ERROR"))</f>
        <v>0.32764093768962349</v>
      </c>
      <c r="AP1100" s="93">
        <f>IF('Net zero activities &amp; levers'!$C$14="Off",('Activity data'!BI6*EF!$H37*EF!$H55)*NtoN2O*kgtoGg,IF('Net zero activities &amp; levers'!$C$14="On",('Net zero Activity data'!BI6*EF!$H37*EF!$H55)*NtoN2O*kgtoGg,"ERROR"))</f>
        <v>0.33232284500180553</v>
      </c>
      <c r="AQ1100" s="93">
        <f>IF('Net zero activities &amp; levers'!$C$14="Off",('Activity data'!BJ6*EF!$H37*EF!$H55)*NtoN2O*kgtoGg,IF('Net zero activities &amp; levers'!$C$14="On",('Net zero Activity data'!BJ6*EF!$H37*EF!$H55)*NtoN2O*kgtoGg,"ERROR"))</f>
        <v>0.33714624205979671</v>
      </c>
      <c r="AR1100" s="93">
        <f>IF('Net zero activities &amp; levers'!$C$14="Off",('Activity data'!BK6*EF!$H37*EF!$H55)*NtoN2O*kgtoGg,IF('Net zero activities &amp; levers'!$C$14="On",('Net zero Activity data'!BK6*EF!$H37*EF!$H55)*NtoN2O*kgtoGg,"ERROR"))</f>
        <v>0.34213610320197207</v>
      </c>
      <c r="AS1100" s="93">
        <f>IF('Net zero activities &amp; levers'!$C$14="Off",('Activity data'!BL6*EF!$H37*EF!$H55)*NtoN2O*kgtoGg,IF('Net zero activities &amp; levers'!$C$14="On",('Net zero Activity data'!BL6*EF!$H37*EF!$H55)*NtoN2O*kgtoGg,"ERROR"))</f>
        <v>0.34701909746075132</v>
      </c>
      <c r="AT1100" s="93">
        <f>IF('Net zero activities &amp; levers'!$C$14="Off",('Activity data'!BM6*EF!$H37*EF!$H55)*NtoN2O*kgtoGg,IF('Net zero activities &amp; levers'!$C$14="On",('Net zero Activity data'!BM6*EF!$H37*EF!$H55)*NtoN2O*kgtoGg,"ERROR"))</f>
        <v>0.3478952768932983</v>
      </c>
      <c r="AU1100" s="93">
        <f>IF('Net zero activities &amp; levers'!$C$14="Off",('Activity data'!BN6*EF!$H37*EF!$H55)*NtoN2O*kgtoGg,IF('Net zero activities &amp; levers'!$C$14="On",('Net zero Activity data'!BN6*EF!$H37*EF!$H55)*NtoN2O*kgtoGg,"ERROR"))</f>
        <v>0.34815776406894489</v>
      </c>
      <c r="AV1100" s="93">
        <f>IF('Net zero activities &amp; levers'!$C$14="Off",('Activity data'!BO6*EF!$H37*EF!$H55)*NtoN2O*kgtoGg,IF('Net zero activities &amp; levers'!$C$14="On",('Net zero Activity data'!BO6*EF!$H37*EF!$H55)*NtoN2O*kgtoGg,"ERROR"))</f>
        <v>0.34860011402682689</v>
      </c>
      <c r="AW1100" s="93">
        <f>IF('Net zero activities &amp; levers'!$C$14="Off",('Activity data'!BP6*EF!$H37*EF!$H55)*NtoN2O*kgtoGg,IF('Net zero activities &amp; levers'!$C$14="On",('Net zero Activity data'!BP6*EF!$H37*EF!$H55)*NtoN2O*kgtoGg,"ERROR"))</f>
        <v>0.34885607155770249</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1.1848462244660362E-2</v>
      </c>
      <c r="V1101" s="93">
        <f>IF('Net zero activities &amp; levers'!$C$14="Off",('Activity data'!AO7*EF!$H38*EF!$H56)*NtoN2O*kgtoGg,IF('Net zero activities &amp; levers'!$C$14="On",('Net zero Activity data'!AO7*EF!$H38*EF!$H56)*NtoN2O*kgtoGg,"ERROR"))</f>
        <v>1.1874756132889346E-2</v>
      </c>
      <c r="W1101" s="93">
        <f>IF('Net zero activities &amp; levers'!$C$14="Off",('Activity data'!AP7*EF!$H38*EF!$H56)*NtoN2O*kgtoGg,IF('Net zero activities &amp; levers'!$C$14="On",('Net zero Activity data'!AP7*EF!$H38*EF!$H56)*NtoN2O*kgtoGg,"ERROR"))</f>
        <v>1.1910902096269216E-2</v>
      </c>
      <c r="X1101" s="93">
        <f>IF('Net zero activities &amp; levers'!$C$14="Off",('Activity data'!AQ7*EF!$H38*EF!$H56)*NtoN2O*kgtoGg,IF('Net zero activities &amp; levers'!$C$14="On",('Net zero Activity data'!AQ7*EF!$H38*EF!$H56)*NtoN2O*kgtoGg,"ERROR"))</f>
        <v>1.1961310004078922E-2</v>
      </c>
      <c r="Y1101" s="93">
        <f>IF('Net zero activities &amp; levers'!$C$14="Off",('Activity data'!AR7*EF!$H38*EF!$H56)*NtoN2O*kgtoGg,IF('Net zero activities &amp; levers'!$C$14="On",('Net zero Activity data'!AR7*EF!$H38*EF!$H56)*NtoN2O*kgtoGg,"ERROR"))</f>
        <v>1.2012242784844973E-2</v>
      </c>
      <c r="Z1101" s="93">
        <f>IF('Net zero activities &amp; levers'!$C$14="Off",('Activity data'!AS7*EF!$H38*EF!$H56)*NtoN2O*kgtoGg,IF('Net zero activities &amp; levers'!$C$14="On",('Net zero Activity data'!AS7*EF!$H38*EF!$H56)*NtoN2O*kgtoGg,"ERROR"))</f>
        <v>1.207468027207499E-2</v>
      </c>
      <c r="AA1101" s="93">
        <f>IF('Net zero activities &amp; levers'!$C$14="Off",('Activity data'!AT7*EF!$H38*EF!$H56)*NtoN2O*kgtoGg,IF('Net zero activities &amp; levers'!$C$14="On",('Net zero Activity data'!AT7*EF!$H38*EF!$H56)*NtoN2O*kgtoGg,"ERROR"))</f>
        <v>1.2138835787129359E-2</v>
      </c>
      <c r="AB1101" s="93">
        <f>IF('Net zero activities &amp; levers'!$C$14="Off",('Activity data'!AU7*EF!$H38*EF!$H56)*NtoN2O*kgtoGg,IF('Net zero activities &amp; levers'!$C$14="On",('Net zero Activity data'!AU7*EF!$H38*EF!$H56)*NtoN2O*kgtoGg,"ERROR"))</f>
        <v>1.2212029186638171E-2</v>
      </c>
      <c r="AC1101" s="93">
        <f>IF('Net zero activities &amp; levers'!$C$14="Off",('Activity data'!AV7*EF!$H38*EF!$H56)*NtoN2O*kgtoGg,IF('Net zero activities &amp; levers'!$C$14="On",('Net zero Activity data'!AV7*EF!$H38*EF!$H56)*NtoN2O*kgtoGg,"ERROR"))</f>
        <v>1.2287036512320952E-2</v>
      </c>
      <c r="AD1101" s="93">
        <f>IF('Net zero activities &amp; levers'!$C$14="Off",('Activity data'!AW7*EF!$H38*EF!$H56)*NtoN2O*kgtoGg,IF('Net zero activities &amp; levers'!$C$14="On",('Net zero Activity data'!AW7*EF!$H38*EF!$H56)*NtoN2O*kgtoGg,"ERROR"))</f>
        <v>1.2445767916123122E-2</v>
      </c>
      <c r="AE1101" s="93">
        <f>IF('Net zero activities &amp; levers'!$C$14="Off",('Activity data'!AX7*EF!$H38*EF!$H56)*NtoN2O*kgtoGg,IF('Net zero activities &amp; levers'!$C$14="On",('Net zero Activity data'!AX7*EF!$H38*EF!$H56)*NtoN2O*kgtoGg,"ERROR"))</f>
        <v>1.260303665792818E-2</v>
      </c>
      <c r="AF1101" s="93">
        <f>IF('Net zero activities &amp; levers'!$C$14="Off",('Activity data'!AY7*EF!$H38*EF!$H56)*NtoN2O*kgtoGg,IF('Net zero activities &amp; levers'!$C$14="On",('Net zero Activity data'!AY7*EF!$H38*EF!$H56)*NtoN2O*kgtoGg,"ERROR"))</f>
        <v>1.2770991861856712E-2</v>
      </c>
      <c r="AG1101" s="93">
        <f>IF('Net zero activities &amp; levers'!$C$14="Off",('Activity data'!AZ7*EF!$H38*EF!$H56)*NtoN2O*kgtoGg,IF('Net zero activities &amp; levers'!$C$14="On",('Net zero Activity data'!AZ7*EF!$H38*EF!$H56)*NtoN2O*kgtoGg,"ERROR"))</f>
        <v>1.2964611391923229E-2</v>
      </c>
      <c r="AH1101" s="93">
        <f>IF('Net zero activities &amp; levers'!$C$14="Off",('Activity data'!BA7*EF!$H38*EF!$H56)*NtoN2O*kgtoGg,IF('Net zero activities &amp; levers'!$C$14="On",('Net zero Activity data'!BA7*EF!$H38*EF!$H56)*NtoN2O*kgtoGg,"ERROR"))</f>
        <v>1.3151802689514099E-2</v>
      </c>
      <c r="AI1101" s="93">
        <f>IF('Net zero activities &amp; levers'!$C$14="Off",('Activity data'!BB7*EF!$H38*EF!$H56)*NtoN2O*kgtoGg,IF('Net zero activities &amp; levers'!$C$14="On",('Net zero Activity data'!BB7*EF!$H38*EF!$H56)*NtoN2O*kgtoGg,"ERROR"))</f>
        <v>1.3345900851410278E-2</v>
      </c>
      <c r="AJ1101" s="93">
        <f>IF('Net zero activities &amp; levers'!$C$14="Off",('Activity data'!BC7*EF!$H38*EF!$H56)*NtoN2O*kgtoGg,IF('Net zero activities &amp; levers'!$C$14="On",('Net zero Activity data'!BC7*EF!$H38*EF!$H56)*NtoN2O*kgtoGg,"ERROR"))</f>
        <v>1.3557238097562575E-2</v>
      </c>
      <c r="AK1101" s="93">
        <f>IF('Net zero activities &amp; levers'!$C$14="Off",('Activity data'!BD7*EF!$H38*EF!$H56)*NtoN2O*kgtoGg,IF('Net zero activities &amp; levers'!$C$14="On",('Net zero Activity data'!BD7*EF!$H38*EF!$H56)*NtoN2O*kgtoGg,"ERROR"))</f>
        <v>1.3756856099239729E-2</v>
      </c>
      <c r="AL1101" s="93">
        <f>IF('Net zero activities &amp; levers'!$C$14="Off",('Activity data'!BE7*EF!$H38*EF!$H56)*NtoN2O*kgtoGg,IF('Net zero activities &amp; levers'!$C$14="On",('Net zero Activity data'!BE7*EF!$H38*EF!$H56)*NtoN2O*kgtoGg,"ERROR"))</f>
        <v>1.3959313913187322E-2</v>
      </c>
      <c r="AM1101" s="93">
        <f>IF('Net zero activities &amp; levers'!$C$14="Off",('Activity data'!BF7*EF!$H38*EF!$H56)*NtoN2O*kgtoGg,IF('Net zero activities &amp; levers'!$C$14="On",('Net zero Activity data'!BF7*EF!$H38*EF!$H56)*NtoN2O*kgtoGg,"ERROR"))</f>
        <v>1.4164658731469383E-2</v>
      </c>
      <c r="AN1101" s="93">
        <f>IF('Net zero activities &amp; levers'!$C$14="Off",('Activity data'!BG7*EF!$H38*EF!$H56)*NtoN2O*kgtoGg,IF('Net zero activities &amp; levers'!$C$14="On",('Net zero Activity data'!BG7*EF!$H38*EF!$H56)*NtoN2O*kgtoGg,"ERROR"))</f>
        <v>1.4375887615831038E-2</v>
      </c>
      <c r="AO1101" s="93">
        <f>IF('Net zero activities &amp; levers'!$C$14="Off",('Activity data'!BH7*EF!$H38*EF!$H56)*NtoN2O*kgtoGg,IF('Net zero activities &amp; levers'!$C$14="On",('Net zero Activity data'!BH7*EF!$H38*EF!$H56)*NtoN2O*kgtoGg,"ERROR"))</f>
        <v>1.4578086989707043E-2</v>
      </c>
      <c r="AP1101" s="93">
        <f>IF('Net zero activities &amp; levers'!$C$14="Off",('Activity data'!BI7*EF!$H38*EF!$H56)*NtoN2O*kgtoGg,IF('Net zero activities &amp; levers'!$C$14="On",('Net zero Activity data'!BI7*EF!$H38*EF!$H56)*NtoN2O*kgtoGg,"ERROR"))</f>
        <v>1.4786404218182909E-2</v>
      </c>
      <c r="AQ1101" s="93">
        <f>IF('Net zero activities &amp; levers'!$C$14="Off",('Activity data'!BJ7*EF!$H38*EF!$H56)*NtoN2O*kgtoGg,IF('Net zero activities &amp; levers'!$C$14="On",('Net zero Activity data'!BJ7*EF!$H38*EF!$H56)*NtoN2O*kgtoGg,"ERROR"))</f>
        <v>1.5001016904842665E-2</v>
      </c>
      <c r="AR1101" s="93">
        <f>IF('Net zero activities &amp; levers'!$C$14="Off",('Activity data'!BK7*EF!$H38*EF!$H56)*NtoN2O*kgtoGg,IF('Net zero activities &amp; levers'!$C$14="On",('Net zero Activity data'!BK7*EF!$H38*EF!$H56)*NtoN2O*kgtoGg,"ERROR"))</f>
        <v>1.5223036260269183E-2</v>
      </c>
      <c r="AS1101" s="93">
        <f>IF('Net zero activities &amp; levers'!$C$14="Off",('Activity data'!BL7*EF!$H38*EF!$H56)*NtoN2O*kgtoGg,IF('Net zero activities &amp; levers'!$C$14="On",('Net zero Activity data'!BL7*EF!$H38*EF!$H56)*NtoN2O*kgtoGg,"ERROR"))</f>
        <v>1.5440300670439317E-2</v>
      </c>
      <c r="AT1101" s="93">
        <f>IF('Net zero activities &amp; levers'!$C$14="Off",('Activity data'!BM7*EF!$H38*EF!$H56)*NtoN2O*kgtoGg,IF('Net zero activities &amp; levers'!$C$14="On",('Net zero Activity data'!BM7*EF!$H38*EF!$H56)*NtoN2O*kgtoGg,"ERROR"))</f>
        <v>1.5479285481300656E-2</v>
      </c>
      <c r="AU1101" s="93">
        <f>IF('Net zero activities &amp; levers'!$C$14="Off",('Activity data'!BN7*EF!$H38*EF!$H56)*NtoN2O*kgtoGg,IF('Net zero activities &amp; levers'!$C$14="On",('Net zero Activity data'!BN7*EF!$H38*EF!$H56)*NtoN2O*kgtoGg,"ERROR"))</f>
        <v>1.5490964610615939E-2</v>
      </c>
      <c r="AV1101" s="93">
        <f>IF('Net zero activities &amp; levers'!$C$14="Off",('Activity data'!BO7*EF!$H38*EF!$H56)*NtoN2O*kgtoGg,IF('Net zero activities &amp; levers'!$C$14="On",('Net zero Activity data'!BO7*EF!$H38*EF!$H56)*NtoN2O*kgtoGg,"ERROR"))</f>
        <v>1.551064657164123E-2</v>
      </c>
      <c r="AW1101" s="93">
        <f>IF('Net zero activities &amp; levers'!$C$14="Off",('Activity data'!BP7*EF!$H38*EF!$H56)*NtoN2O*kgtoGg,IF('Net zero activities &amp; levers'!$C$14="On",('Net zero Activity data'!BP7*EF!$H38*EF!$H56)*NtoN2O*kgtoGg,"ERROR"))</f>
        <v>1.5522035170322112E-2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0.42698363915907306</v>
      </c>
      <c r="V1102" s="93">
        <f>IF('Net zero activities &amp; levers'!$C$14="Off",('Activity data'!AO8*EF!$H39*EF!$H57)*NtoN2O*kgtoGg,IF('Net zero activities &amp; levers'!$C$14="On",('Net zero Activity data'!AO8*EF!$H39*EF!$H57)*NtoN2O*kgtoGg,"ERROR"))</f>
        <v>0.42232713616950668</v>
      </c>
      <c r="W1102" s="93">
        <f>IF('Net zero activities &amp; levers'!$C$14="Off",('Activity data'!AP8*EF!$H39*EF!$H57)*NtoN2O*kgtoGg,IF('Net zero activities &amp; levers'!$C$14="On",('Net zero Activity data'!AP8*EF!$H39*EF!$H57)*NtoN2O*kgtoGg,"ERROR"))</f>
        <v>0.41862612287587098</v>
      </c>
      <c r="X1102" s="93">
        <f>IF('Net zero activities &amp; levers'!$C$14="Off",('Activity data'!AQ8*EF!$H39*EF!$H57)*NtoN2O*kgtoGg,IF('Net zero activities &amp; levers'!$C$14="On",('Net zero Activity data'!AQ8*EF!$H39*EF!$H57)*NtoN2O*kgtoGg,"ERROR"))</f>
        <v>0.41631320467823163</v>
      </c>
      <c r="Y1102" s="93">
        <f>IF('Net zero activities &amp; levers'!$C$14="Off",('Activity data'!AR8*EF!$H39*EF!$H57)*NtoN2O*kgtoGg,IF('Net zero activities &amp; levers'!$C$14="On",('Net zero Activity data'!AR8*EF!$H39*EF!$H57)*NtoN2O*kgtoGg,"ERROR"))</f>
        <v>0.41474143393653135</v>
      </c>
      <c r="Z1102" s="93">
        <f>IF('Net zero activities &amp; levers'!$C$14="Off",('Activity data'!AS8*EF!$H39*EF!$H57)*NtoN2O*kgtoGg,IF('Net zero activities &amp; levers'!$C$14="On",('Net zero Activity data'!AS8*EF!$H39*EF!$H57)*NtoN2O*kgtoGg,"ERROR"))</f>
        <v>0.41419226125522973</v>
      </c>
      <c r="AA1102" s="93">
        <f>IF('Net zero activities &amp; levers'!$C$14="Off",('Activity data'!AT8*EF!$H39*EF!$H57)*NtoN2O*kgtoGg,IF('Net zero activities &amp; levers'!$C$14="On",('Net zero Activity data'!AT8*EF!$H39*EF!$H57)*NtoN2O*kgtoGg,"ERROR"))</f>
        <v>0.41363266711777924</v>
      </c>
      <c r="AB1102" s="93">
        <f>IF('Net zero activities &amp; levers'!$C$14="Off",('Activity data'!AU8*EF!$H39*EF!$H57)*NtoN2O*kgtoGg,IF('Net zero activities &amp; levers'!$C$14="On",('Net zero Activity data'!AU8*EF!$H39*EF!$H57)*NtoN2O*kgtoGg,"ERROR"))</f>
        <v>0.41379745173860982</v>
      </c>
      <c r="AC1102" s="93">
        <f>IF('Net zero activities &amp; levers'!$C$14="Off",('Activity data'!AV8*EF!$H39*EF!$H57)*NtoN2O*kgtoGg,IF('Net zero activities &amp; levers'!$C$14="On",('Net zero Activity data'!AV8*EF!$H39*EF!$H57)*NtoN2O*kgtoGg,"ERROR"))</f>
        <v>0.41394599361077566</v>
      </c>
      <c r="AD1102" s="93">
        <f>IF('Net zero activities &amp; levers'!$C$14="Off",('Activity data'!AW8*EF!$H39*EF!$H57)*NtoN2O*kgtoGg,IF('Net zero activities &amp; levers'!$C$14="On",('Net zero Activity data'!AW8*EF!$H39*EF!$H57)*NtoN2O*kgtoGg,"ERROR"))</f>
        <v>0.41911071322216925</v>
      </c>
      <c r="AE1102" s="93">
        <f>IF('Net zero activities &amp; levers'!$C$14="Off",('Activity data'!AX8*EF!$H39*EF!$H57)*NtoN2O*kgtoGg,IF('Net zero activities &amp; levers'!$C$14="On",('Net zero Activity data'!AX8*EF!$H39*EF!$H57)*NtoN2O*kgtoGg,"ERROR"))</f>
        <v>0.42350915580112658</v>
      </c>
      <c r="AF1102" s="93">
        <f>IF('Net zero activities &amp; levers'!$C$14="Off",('Activity data'!AY8*EF!$H39*EF!$H57)*NtoN2O*kgtoGg,IF('Net zero activities &amp; levers'!$C$14="On",('Net zero Activity data'!AY8*EF!$H39*EF!$H57)*NtoN2O*kgtoGg,"ERROR"))</f>
        <v>0.42828655091999529</v>
      </c>
      <c r="AG1102" s="93">
        <f>IF('Net zero activities &amp; levers'!$C$14="Off",('Activity data'!AZ8*EF!$H39*EF!$H57)*NtoN2O*kgtoGg,IF('Net zero activities &amp; levers'!$C$14="On",('Net zero Activity data'!AZ8*EF!$H39*EF!$H57)*NtoN2O*kgtoGg,"ERROR"))</f>
        <v>0.43473606294373074</v>
      </c>
      <c r="AH1102" s="93">
        <f>IF('Net zero activities &amp; levers'!$C$14="Off",('Activity data'!BA8*EF!$H39*EF!$H57)*NtoN2O*kgtoGg,IF('Net zero activities &amp; levers'!$C$14="On",('Net zero Activity data'!BA8*EF!$H39*EF!$H57)*NtoN2O*kgtoGg,"ERROR"))</f>
        <v>0.43990185077390459</v>
      </c>
      <c r="AI1102" s="93">
        <f>IF('Net zero activities &amp; levers'!$C$14="Off",('Activity data'!BB8*EF!$H39*EF!$H57)*NtoN2O*kgtoGg,IF('Net zero activities &amp; levers'!$C$14="On",('Net zero Activity data'!BB8*EF!$H39*EF!$H57)*NtoN2O*kgtoGg,"ERROR"))</f>
        <v>0.44551022373094312</v>
      </c>
      <c r="AJ1102" s="93">
        <f>IF('Net zero activities &amp; levers'!$C$14="Off",('Activity data'!BC8*EF!$H39*EF!$H57)*NtoN2O*kgtoGg,IF('Net zero activities &amp; levers'!$C$14="On",('Net zero Activity data'!BC8*EF!$H39*EF!$H57)*NtoN2O*kgtoGg,"ERROR"))</f>
        <v>0.45185059080542433</v>
      </c>
      <c r="AK1102" s="93">
        <f>IF('Net zero activities &amp; levers'!$C$14="Off",('Activity data'!BD8*EF!$H39*EF!$H57)*NtoN2O*kgtoGg,IF('Net zero activities &amp; levers'!$C$14="On",('Net zero Activity data'!BD8*EF!$H39*EF!$H57)*NtoN2O*kgtoGg,"ERROR"))</f>
        <v>0.45647812581333175</v>
      </c>
      <c r="AL1102" s="93">
        <f>IF('Net zero activities &amp; levers'!$C$14="Off",('Activity data'!BE8*EF!$H39*EF!$H57)*NtoN2O*kgtoGg,IF('Net zero activities &amp; levers'!$C$14="On",('Net zero Activity data'!BE8*EF!$H39*EF!$H57)*NtoN2O*kgtoGg,"ERROR"))</f>
        <v>0.46063751935223107</v>
      </c>
      <c r="AM1102" s="93">
        <f>IF('Net zero activities &amp; levers'!$C$14="Off",('Activity data'!BF8*EF!$H39*EF!$H57)*NtoN2O*kgtoGg,IF('Net zero activities &amp; levers'!$C$14="On",('Net zero Activity data'!BF8*EF!$H39*EF!$H57)*NtoN2O*kgtoGg,"ERROR"))</f>
        <v>0.46433191897479725</v>
      </c>
      <c r="AN1102" s="93">
        <f>IF('Net zero activities &amp; levers'!$C$14="Off",('Activity data'!BG8*EF!$H39*EF!$H57)*NtoN2O*kgtoGg,IF('Net zero activities &amp; levers'!$C$14="On",('Net zero Activity data'!BG8*EF!$H39*EF!$H57)*NtoN2O*kgtoGg,"ERROR"))</f>
        <v>0.47060819979582602</v>
      </c>
      <c r="AO1102" s="93">
        <f>IF('Net zero activities &amp; levers'!$C$14="Off",('Activity data'!BH8*EF!$H39*EF!$H57)*NtoN2O*kgtoGg,IF('Net zero activities &amp; levers'!$C$14="On",('Net zero Activity data'!BH8*EF!$H39*EF!$H57)*NtoN2O*kgtoGg,"ERROR"))</f>
        <v>0.47563566458053241</v>
      </c>
      <c r="AP1102" s="93">
        <f>IF('Net zero activities &amp; levers'!$C$14="Off",('Activity data'!BI8*EF!$H39*EF!$H57)*NtoN2O*kgtoGg,IF('Net zero activities &amp; levers'!$C$14="On",('Net zero Activity data'!BI8*EF!$H39*EF!$H57)*NtoN2O*kgtoGg,"ERROR"))</f>
        <v>0.48057038822059167</v>
      </c>
      <c r="AQ1102" s="93">
        <f>IF('Net zero activities &amp; levers'!$C$14="Off",('Activity data'!BJ8*EF!$H39*EF!$H57)*NtoN2O*kgtoGg,IF('Net zero activities &amp; levers'!$C$14="On",('Net zero Activity data'!BJ8*EF!$H39*EF!$H57)*NtoN2O*kgtoGg,"ERROR"))</f>
        <v>0.48540877906730001</v>
      </c>
      <c r="AR1102" s="93">
        <f>IF('Net zero activities &amp; levers'!$C$14="Off",('Activity data'!BK8*EF!$H39*EF!$H57)*NtoN2O*kgtoGg,IF('Net zero activities &amp; levers'!$C$14="On",('Net zero Activity data'!BK8*EF!$H39*EF!$H57)*NtoN2O*kgtoGg,"ERROR"))</f>
        <v>0.4902114035295696</v>
      </c>
      <c r="AS1102" s="93">
        <f>IF('Net zero activities &amp; levers'!$C$14="Off",('Activity data'!BL8*EF!$H39*EF!$H57)*NtoN2O*kgtoGg,IF('Net zero activities &amp; levers'!$C$14="On",('Net zero Activity data'!BL8*EF!$H39*EF!$H57)*NtoN2O*kgtoGg,"ERROR"))</f>
        <v>0.49452277010807233</v>
      </c>
      <c r="AT1102" s="93">
        <f>IF('Net zero activities &amp; levers'!$C$14="Off",('Activity data'!BM8*EF!$H39*EF!$H57)*NtoN2O*kgtoGg,IF('Net zero activities &amp; levers'!$C$14="On",('Net zero Activity data'!BM8*EF!$H39*EF!$H57)*NtoN2O*kgtoGg,"ERROR"))</f>
        <v>0.48638248823264885</v>
      </c>
      <c r="AU1102" s="93">
        <f>IF('Net zero activities &amp; levers'!$C$14="Off",('Activity data'!BN8*EF!$H39*EF!$H57)*NtoN2O*kgtoGg,IF('Net zero activities &amp; levers'!$C$14="On",('Net zero Activity data'!BN8*EF!$H39*EF!$H57)*NtoN2O*kgtoGg,"ERROR"))</f>
        <v>0.47643626073280942</v>
      </c>
      <c r="AV1102" s="93">
        <f>IF('Net zero activities &amp; levers'!$C$14="Off",('Activity data'!BO8*EF!$H39*EF!$H57)*NtoN2O*kgtoGg,IF('Net zero activities &amp; levers'!$C$14="On",('Net zero Activity data'!BO8*EF!$H39*EF!$H57)*NtoN2O*kgtoGg,"ERROR"))</f>
        <v>0.46705840197361215</v>
      </c>
      <c r="AW1102" s="93">
        <f>IF('Net zero activities &amp; levers'!$C$14="Off",('Activity data'!BP8*EF!$H39*EF!$H57)*NtoN2O*kgtoGg,IF('Net zero activities &amp; levers'!$C$14="On",('Net zero Activity data'!BP8*EF!$H39*EF!$H57)*NtoN2O*kgtoGg,"ERROR"))</f>
        <v>0.45719799904570174</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0.65400839582675063</v>
      </c>
      <c r="V1103" s="93">
        <f>IF('Net zero activities &amp; levers'!$C$14="Off",('Activity data'!AO9*EF!$H40*EF!$H58)*NtoN2O*kgtoGg,IF('Net zero activities &amp; levers'!$C$14="On",('Net zero Activity data'!AO9*EF!$H40*EF!$H58)*NtoN2O*kgtoGg,"ERROR"))</f>
        <v>0.64687605685384164</v>
      </c>
      <c r="W1103" s="93">
        <f>IF('Net zero activities &amp; levers'!$C$14="Off",('Activity data'!AP9*EF!$H40*EF!$H58)*NtoN2O*kgtoGg,IF('Net zero activities &amp; levers'!$C$14="On",('Net zero Activity data'!AP9*EF!$H40*EF!$H58)*NtoN2O*kgtoGg,"ERROR"))</f>
        <v>0.64120723597847695</v>
      </c>
      <c r="X1103" s="93">
        <f>IF('Net zero activities &amp; levers'!$C$14="Off",('Activity data'!AQ9*EF!$H40*EF!$H58)*NtoN2O*kgtoGg,IF('Net zero activities &amp; levers'!$C$14="On",('Net zero Activity data'!AQ9*EF!$H40*EF!$H58)*NtoN2O*kgtoGg,"ERROR"))</f>
        <v>0.63766455241548192</v>
      </c>
      <c r="Y1103" s="93">
        <f>IF('Net zero activities &amp; levers'!$C$14="Off",('Activity data'!AR9*EF!$H40*EF!$H58)*NtoN2O*kgtoGg,IF('Net zero activities &amp; levers'!$C$14="On",('Net zero Activity data'!AR9*EF!$H40*EF!$H58)*NtoN2O*kgtoGg,"ERROR"))</f>
        <v>0.63525708016804106</v>
      </c>
      <c r="Z1103" s="93">
        <f>IF('Net zero activities &amp; levers'!$C$14="Off",('Activity data'!AS9*EF!$H40*EF!$H58)*NtoN2O*kgtoGg,IF('Net zero activities &amp; levers'!$C$14="On",('Net zero Activity data'!AS9*EF!$H40*EF!$H58)*NtoN2O*kgtoGg,"ERROR"))</f>
        <v>0.6344159155158372</v>
      </c>
      <c r="AA1103" s="93">
        <f>IF('Net zero activities &amp; levers'!$C$14="Off",('Activity data'!AT9*EF!$H40*EF!$H58)*NtoN2O*kgtoGg,IF('Net zero activities &amp; levers'!$C$14="On",('Net zero Activity data'!AT9*EF!$H40*EF!$H58)*NtoN2O*kgtoGg,"ERROR"))</f>
        <v>0.63355878837890778</v>
      </c>
      <c r="AB1103" s="93">
        <f>IF('Net zero activities &amp; levers'!$C$14="Off",('Activity data'!AU9*EF!$H40*EF!$H58)*NtoN2O*kgtoGg,IF('Net zero activities &amp; levers'!$C$14="On",('Net zero Activity data'!AU9*EF!$H40*EF!$H58)*NtoN2O*kgtoGg,"ERROR"))</f>
        <v>0.63381118803932246</v>
      </c>
      <c r="AC1103" s="93">
        <f>IF('Net zero activities &amp; levers'!$C$14="Off",('Activity data'!AV9*EF!$H40*EF!$H58)*NtoN2O*kgtoGg,IF('Net zero activities &amp; levers'!$C$14="On",('Net zero Activity data'!AV9*EF!$H40*EF!$H58)*NtoN2O*kgtoGg,"ERROR"))</f>
        <v>0.63403870877458901</v>
      </c>
      <c r="AD1103" s="93">
        <f>IF('Net zero activities &amp; levers'!$C$14="Off",('Activity data'!AW9*EF!$H40*EF!$H58)*NtoN2O*kgtoGg,IF('Net zero activities &amp; levers'!$C$14="On",('Net zero Activity data'!AW9*EF!$H40*EF!$H58)*NtoN2O*kgtoGg,"ERROR"))</f>
        <v>0.64194948023785836</v>
      </c>
      <c r="AE1103" s="93">
        <f>IF('Net zero activities &amp; levers'!$C$14="Off",('Activity data'!AX9*EF!$H40*EF!$H58)*NtoN2O*kgtoGg,IF('Net zero activities &amp; levers'!$C$14="On",('Net zero Activity data'!AX9*EF!$H40*EF!$H58)*NtoN2O*kgtoGg,"ERROR"))</f>
        <v>0.64868654955710747</v>
      </c>
      <c r="AF1103" s="93">
        <f>IF('Net zero activities &amp; levers'!$C$14="Off",('Activity data'!AY9*EF!$H40*EF!$H58)*NtoN2O*kgtoGg,IF('Net zero activities &amp; levers'!$C$14="On",('Net zero Activity data'!AY9*EF!$H40*EF!$H58)*NtoN2O*kgtoGg,"ERROR"))</f>
        <v>0.65600405831242059</v>
      </c>
      <c r="AG1103" s="93">
        <f>IF('Net zero activities &amp; levers'!$C$14="Off",('Activity data'!AZ9*EF!$H40*EF!$H58)*NtoN2O*kgtoGg,IF('Net zero activities &amp; levers'!$C$14="On",('Net zero Activity data'!AZ9*EF!$H40*EF!$H58)*NtoN2O*kgtoGg,"ERROR"))</f>
        <v>0.66588273895886363</v>
      </c>
      <c r="AH1103" s="93">
        <f>IF('Net zero activities &amp; levers'!$C$14="Off",('Activity data'!BA9*EF!$H40*EF!$H58)*NtoN2O*kgtoGg,IF('Net zero activities &amp; levers'!$C$14="On",('Net zero Activity data'!BA9*EF!$H40*EF!$H58)*NtoN2O*kgtoGg,"ERROR"))</f>
        <v>0.67379514660672368</v>
      </c>
      <c r="AI1103" s="93">
        <f>IF('Net zero activities &amp; levers'!$C$14="Off",('Activity data'!BB9*EF!$H40*EF!$H58)*NtoN2O*kgtoGg,IF('Net zero activities &amp; levers'!$C$14="On",('Net zero Activity data'!BB9*EF!$H40*EF!$H58)*NtoN2O*kgtoGg,"ERROR"))</f>
        <v>0.68238545935981809</v>
      </c>
      <c r="AJ1103" s="93">
        <f>IF('Net zero activities &amp; levers'!$C$14="Off",('Activity data'!BC9*EF!$H40*EF!$H58)*NtoN2O*kgtoGg,IF('Net zero activities &amp; levers'!$C$14="On",('Net zero Activity data'!BC9*EF!$H40*EF!$H58)*NtoN2O*kgtoGg,"ERROR"))</f>
        <v>0.69209696331229009</v>
      </c>
      <c r="AK1103" s="93">
        <f>IF('Net zero activities &amp; levers'!$C$14="Off",('Activity data'!BD9*EF!$H40*EF!$H58)*NtoN2O*kgtoGg,IF('Net zero activities &amp; levers'!$C$14="On",('Net zero Activity data'!BD9*EF!$H40*EF!$H58)*NtoN2O*kgtoGg,"ERROR"))</f>
        <v>0.69918493219351963</v>
      </c>
      <c r="AL1103" s="93">
        <f>IF('Net zero activities &amp; levers'!$C$14="Off",('Activity data'!BE9*EF!$H40*EF!$H58)*NtoN2O*kgtoGg,IF('Net zero activities &amp; levers'!$C$14="On",('Net zero Activity data'!BE9*EF!$H40*EF!$H58)*NtoN2O*kgtoGg,"ERROR"))</f>
        <v>0.7055558514665512</v>
      </c>
      <c r="AM1103" s="93">
        <f>IF('Net zero activities &amp; levers'!$C$14="Off",('Activity data'!BF9*EF!$H40*EF!$H58)*NtoN2O*kgtoGg,IF('Net zero activities &amp; levers'!$C$14="On",('Net zero Activity data'!BF9*EF!$H40*EF!$H58)*NtoN2O*kgtoGg,"ERROR"))</f>
        <v>0.71121454221979907</v>
      </c>
      <c r="AN1103" s="93">
        <f>IF('Net zero activities &amp; levers'!$C$14="Off",('Activity data'!BG9*EF!$H40*EF!$H58)*NtoN2O*kgtoGg,IF('Net zero activities &amp; levers'!$C$14="On",('Net zero Activity data'!BG9*EF!$H40*EF!$H58)*NtoN2O*kgtoGg,"ERROR"))</f>
        <v>0.72082788562472022</v>
      </c>
      <c r="AO1103" s="93">
        <f>IF('Net zero activities &amp; levers'!$C$14="Off",('Activity data'!BH9*EF!$H40*EF!$H58)*NtoN2O*kgtoGg,IF('Net zero activities &amp; levers'!$C$14="On",('Net zero Activity data'!BH9*EF!$H40*EF!$H58)*NtoN2O*kgtoGg,"ERROR"))</f>
        <v>0.72852842465566992</v>
      </c>
      <c r="AP1103" s="93">
        <f>IF('Net zero activities &amp; levers'!$C$14="Off",('Activity data'!BI9*EF!$H40*EF!$H58)*NtoN2O*kgtoGg,IF('Net zero activities &amp; levers'!$C$14="On",('Net zero Activity data'!BI9*EF!$H40*EF!$H58)*NtoN2O*kgtoGg,"ERROR"))</f>
        <v>0.73608691260626102</v>
      </c>
      <c r="AQ1103" s="93">
        <f>IF('Net zero activities &amp; levers'!$C$14="Off",('Activity data'!BJ9*EF!$H40*EF!$H58)*NtoN2O*kgtoGg,IF('Net zero activities &amp; levers'!$C$14="On",('Net zero Activity data'!BJ9*EF!$H40*EF!$H58)*NtoN2O*kgtoGg,"ERROR"))</f>
        <v>0.7434978481687351</v>
      </c>
      <c r="AR1103" s="93">
        <f>IF('Net zero activities &amp; levers'!$C$14="Off",('Activity data'!BK9*EF!$H40*EF!$H58)*NtoN2O*kgtoGg,IF('Net zero activities &amp; levers'!$C$14="On",('Net zero Activity data'!BK9*EF!$H40*EF!$H58)*NtoN2O*kgtoGg,"ERROR"))</f>
        <v>0.75085400056490925</v>
      </c>
      <c r="AS1103" s="93">
        <f>IF('Net zero activities &amp; levers'!$C$14="Off",('Activity data'!BL9*EF!$H40*EF!$H58)*NtoN2O*kgtoGg,IF('Net zero activities &amp; levers'!$C$14="On",('Net zero Activity data'!BL9*EF!$H40*EF!$H58)*NtoN2O*kgtoGg,"ERROR"))</f>
        <v>0.75745769607272995</v>
      </c>
      <c r="AT1103" s="93">
        <f>IF('Net zero activities &amp; levers'!$C$14="Off",('Activity data'!BM9*EF!$H40*EF!$H58)*NtoN2O*kgtoGg,IF('Net zero activities &amp; levers'!$C$14="On",('Net zero Activity data'!BM9*EF!$H40*EF!$H58)*NtoN2O*kgtoGg,"ERROR"))</f>
        <v>0.74498927292328954</v>
      </c>
      <c r="AU1103" s="93">
        <f>IF('Net zero activities &amp; levers'!$C$14="Off",('Activity data'!BN9*EF!$H40*EF!$H58)*NtoN2O*kgtoGg,IF('Net zero activities &amp; levers'!$C$14="On",('Net zero Activity data'!BN9*EF!$H40*EF!$H58)*NtoN2O*kgtoGg,"ERROR"))</f>
        <v>0.72975469319908981</v>
      </c>
      <c r="AV1103" s="93">
        <f>IF('Net zero activities &amp; levers'!$C$14="Off",('Activity data'!BO9*EF!$H40*EF!$H58)*NtoN2O*kgtoGg,IF('Net zero activities &amp; levers'!$C$14="On",('Net zero Activity data'!BO9*EF!$H40*EF!$H58)*NtoN2O*kgtoGg,"ERROR"))</f>
        <v>0.7153906806212974</v>
      </c>
      <c r="AW1103" s="93">
        <f>IF('Net zero activities &amp; levers'!$C$14="Off",('Activity data'!BP9*EF!$H40*EF!$H58)*NtoN2O*kgtoGg,IF('Net zero activities &amp; levers'!$C$14="On",('Net zero Activity data'!BP9*EF!$H40*EF!$H58)*NtoN2O*kgtoGg,"ERROR"))</f>
        <v>0.70028755790261721</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1.153985484741868</v>
      </c>
      <c r="V1104" s="93">
        <f>IF('Net zero activities &amp; levers'!$C$14="Off",('Activity data'!AO10*EF!$H41*EF!$H59)*NtoN2O*kgtoGg,IF('Net zero activities &amp; levers'!$C$14="On",('Net zero Activity data'!AO10*EF!$H41*EF!$H59)*NtoN2O*kgtoGg,"ERROR"))</f>
        <v>1.1681776928202523</v>
      </c>
      <c r="W1104" s="93">
        <f>IF('Net zero activities &amp; levers'!$C$14="Off",('Activity data'!AP10*EF!$H41*EF!$H59)*NtoN2O*kgtoGg,IF('Net zero activities &amp; levers'!$C$14="On",('Net zero Activity data'!AP10*EF!$H41*EF!$H59)*NtoN2O*kgtoGg,"ERROR"))</f>
        <v>1.1847858658110593</v>
      </c>
      <c r="X1104" s="93">
        <f>IF('Net zero activities &amp; levers'!$C$14="Off",('Activity data'!AQ10*EF!$H41*EF!$H59)*NtoN2O*kgtoGg,IF('Net zero activities &amp; levers'!$C$14="On",('Net zero Activity data'!AQ10*EF!$H41*EF!$H59)*NtoN2O*kgtoGg,"ERROR"))</f>
        <v>1.2052579959901222</v>
      </c>
      <c r="Y1104" s="93">
        <f>IF('Net zero activities &amp; levers'!$C$14="Off",('Activity data'!AR10*EF!$H41*EF!$H59)*NtoN2O*kgtoGg,IF('Net zero activities &amp; levers'!$C$14="On",('Net zero Activity data'!AR10*EF!$H41*EF!$H59)*NtoN2O*kgtoGg,"ERROR"))</f>
        <v>1.2279627132127788</v>
      </c>
      <c r="Z1104" s="93">
        <f>IF('Net zero activities &amp; levers'!$C$14="Off",('Activity data'!AS10*EF!$H41*EF!$H59)*NtoN2O*kgtoGg,IF('Net zero activities &amp; levers'!$C$14="On",('Net zero Activity data'!AS10*EF!$H41*EF!$H59)*NtoN2O*kgtoGg,"ERROR"))</f>
        <v>1.2539130427561374</v>
      </c>
      <c r="AA1104" s="93">
        <f>IF('Net zero activities &amp; levers'!$C$14="Off",('Activity data'!AT10*EF!$H41*EF!$H59)*NtoN2O*kgtoGg,IF('Net zero activities &amp; levers'!$C$14="On",('Net zero Activity data'!AT10*EF!$H41*EF!$H59)*NtoN2O*kgtoGg,"ERROR"))</f>
        <v>1.2801331982777941</v>
      </c>
      <c r="AB1104" s="93">
        <f>IF('Net zero activities &amp; levers'!$C$14="Off",('Activity data'!AU10*EF!$H41*EF!$H59)*NtoN2O*kgtoGg,IF('Net zero activities &amp; levers'!$C$14="On",('Net zero Activity data'!AU10*EF!$H41*EF!$H59)*NtoN2O*kgtoGg,"ERROR"))</f>
        <v>1.3089620827409241</v>
      </c>
      <c r="AC1104" s="93">
        <f>IF('Net zero activities &amp; levers'!$C$14="Off",('Activity data'!AV10*EF!$H41*EF!$H59)*NtoN2O*kgtoGg,IF('Net zero activities &amp; levers'!$C$14="On",('Net zero Activity data'!AV10*EF!$H41*EF!$H59)*NtoN2O*kgtoGg,"ERROR"))</f>
        <v>1.3381727583507665</v>
      </c>
      <c r="AD1104" s="93">
        <f>IF('Net zero activities &amp; levers'!$C$14="Off",('Activity data'!AW10*EF!$H41*EF!$H59)*NtoN2O*kgtoGg,IF('Net zero activities &amp; levers'!$C$14="On",('Net zero Activity data'!AW10*EF!$H41*EF!$H59)*NtoN2O*kgtoGg,"ERROR"))</f>
        <v>1.3997999888688804</v>
      </c>
      <c r="AE1104" s="93">
        <f>IF('Net zero activities &amp; levers'!$C$14="Off",('Activity data'!AX10*EF!$H41*EF!$H59)*NtoN2O*kgtoGg,IF('Net zero activities &amp; levers'!$C$14="On",('Net zero Activity data'!AX10*EF!$H41*EF!$H59)*NtoN2O*kgtoGg,"ERROR"))</f>
        <v>1.4614887366690807</v>
      </c>
      <c r="AF1104" s="93">
        <f>IF('Net zero activities &amp; levers'!$C$14="Off",('Activity data'!AY10*EF!$H41*EF!$H59)*NtoN2O*kgtoGg,IF('Net zero activities &amp; levers'!$C$14="On",('Net zero Activity data'!AY10*EF!$H41*EF!$H59)*NtoN2O*kgtoGg,"ERROR"))</f>
        <v>1.5272080994678909</v>
      </c>
      <c r="AG1104" s="93">
        <f>IF('Net zero activities &amp; levers'!$C$14="Off",('Activity data'!AZ10*EF!$H41*EF!$H59)*NtoN2O*kgtoGg,IF('Net zero activities &amp; levers'!$C$14="On",('Net zero Activity data'!AZ10*EF!$H41*EF!$H59)*NtoN2O*kgtoGg,"ERROR"))</f>
        <v>1.6020093868016521</v>
      </c>
      <c r="AH1104" s="93">
        <f>IF('Net zero activities &amp; levers'!$C$14="Off",('Activity data'!BA10*EF!$H41*EF!$H59)*NtoN2O*kgtoGg,IF('Net zero activities &amp; levers'!$C$14="On",('Net zero Activity data'!BA10*EF!$H41*EF!$H59)*NtoN2O*kgtoGg,"ERROR"))</f>
        <v>1.6754213266014404</v>
      </c>
      <c r="AI1104" s="93">
        <f>IF('Net zero activities &amp; levers'!$C$14="Off",('Activity data'!BB10*EF!$H41*EF!$H59)*NtoN2O*kgtoGg,IF('Net zero activities &amp; levers'!$C$14="On",('Net zero Activity data'!BB10*EF!$H41*EF!$H59)*NtoN2O*kgtoGg,"ERROR"))</f>
        <v>1.7539482946712348</v>
      </c>
      <c r="AJ1104" s="93">
        <f>IF('Net zero activities &amp; levers'!$C$14="Off",('Activity data'!BC10*EF!$H41*EF!$H59)*NtoN2O*kgtoGg,IF('Net zero activities &amp; levers'!$C$14="On",('Net zero Activity data'!BC10*EF!$H41*EF!$H59)*NtoN2O*kgtoGg,"ERROR"))</f>
        <v>1.8391434417217309</v>
      </c>
      <c r="AK1104" s="93">
        <f>IF('Net zero activities &amp; levers'!$C$14="Off",('Activity data'!BD10*EF!$H41*EF!$H59)*NtoN2O*kgtoGg,IF('Net zero activities &amp; levers'!$C$14="On",('Net zero Activity data'!BD10*EF!$H41*EF!$H59)*NtoN2O*kgtoGg,"ERROR"))</f>
        <v>1.921241606675032</v>
      </c>
      <c r="AL1104" s="93">
        <f>IF('Net zero activities &amp; levers'!$C$14="Off",('Activity data'!BE10*EF!$H41*EF!$H59)*NtoN2O*kgtoGg,IF('Net zero activities &amp; levers'!$C$14="On",('Net zero Activity data'!BE10*EF!$H41*EF!$H59)*NtoN2O*kgtoGg,"ERROR"))</f>
        <v>2.0051699352654189</v>
      </c>
      <c r="AM1104" s="93">
        <f>IF('Net zero activities &amp; levers'!$C$14="Off",('Activity data'!BF10*EF!$H41*EF!$H59)*NtoN2O*kgtoGg,IF('Net zero activities &amp; levers'!$C$14="On",('Net zero Activity data'!BF10*EF!$H41*EF!$H59)*NtoN2O*kgtoGg,"ERROR"))</f>
        <v>2.0909710367631238</v>
      </c>
      <c r="AN1104" s="93">
        <f>IF('Net zero activities &amp; levers'!$C$14="Off",('Activity data'!BG10*EF!$H41*EF!$H59)*NtoN2O*kgtoGg,IF('Net zero activities &amp; levers'!$C$14="On",('Net zero Activity data'!BG10*EF!$H41*EF!$H59)*NtoN2O*kgtoGg,"ERROR"))</f>
        <v>2.1790289637419105</v>
      </c>
      <c r="AO1104" s="93">
        <f>IF('Net zero activities &amp; levers'!$C$14="Off",('Activity data'!BH10*EF!$H41*EF!$H59)*NtoN2O*kgtoGg,IF('Net zero activities &amp; levers'!$C$14="On",('Net zero Activity data'!BH10*EF!$H41*EF!$H59)*NtoN2O*kgtoGg,"ERROR"))</f>
        <v>2.2646607608535678</v>
      </c>
      <c r="AP1104" s="93">
        <f>IF('Net zero activities &amp; levers'!$C$14="Off",('Activity data'!BI10*EF!$H41*EF!$H59)*NtoN2O*kgtoGg,IF('Net zero activities &amp; levers'!$C$14="On",('Net zero Activity data'!BI10*EF!$H41*EF!$H59)*NtoN2O*kgtoGg,"ERROR"))</f>
        <v>2.353193027486558</v>
      </c>
      <c r="AQ1104" s="93">
        <f>IF('Net zero activities &amp; levers'!$C$14="Off",('Activity data'!BJ10*EF!$H41*EF!$H59)*NtoN2O*kgtoGg,IF('Net zero activities &amp; levers'!$C$14="On",('Net zero Activity data'!BJ10*EF!$H41*EF!$H59)*NtoN2O*kgtoGg,"ERROR"))</f>
        <v>2.4447358434125941</v>
      </c>
      <c r="AR1104" s="93">
        <f>IF('Net zero activities &amp; levers'!$C$14="Off",('Activity data'!BK10*EF!$H41*EF!$H59)*NtoN2O*kgtoGg,IF('Net zero activities &amp; levers'!$C$14="On",('Net zero Activity data'!BK10*EF!$H41*EF!$H59)*NtoN2O*kgtoGg,"ERROR"))</f>
        <v>2.5397378087912235</v>
      </c>
      <c r="AS1104" s="93">
        <f>IF('Net zero activities &amp; levers'!$C$14="Off",('Activity data'!BL10*EF!$H41*EF!$H59)*NtoN2O*kgtoGg,IF('Net zero activities &amp; levers'!$C$14="On",('Net zero Activity data'!BL10*EF!$H41*EF!$H59)*NtoN2O*kgtoGg,"ERROR"))</f>
        <v>2.6359417490256347</v>
      </c>
      <c r="AT1104" s="93">
        <f>IF('Net zero activities &amp; levers'!$C$14="Off",('Activity data'!BM10*EF!$H41*EF!$H59)*NtoN2O*kgtoGg,IF('Net zero activities &amp; levers'!$C$14="On",('Net zero Activity data'!BM10*EF!$H41*EF!$H59)*NtoN2O*kgtoGg,"ERROR"))</f>
        <v>2.667718055306378</v>
      </c>
      <c r="AU1104" s="93">
        <f>IF('Net zero activities &amp; levers'!$C$14="Off",('Activity data'!BN10*EF!$H41*EF!$H59)*NtoN2O*kgtoGg,IF('Net zero activities &amp; levers'!$C$14="On",('Net zero Activity data'!BN10*EF!$H41*EF!$H59)*NtoN2O*kgtoGg,"ERROR"))</f>
        <v>2.6893875400956349</v>
      </c>
      <c r="AV1104" s="93">
        <f>IF('Net zero activities &amp; levers'!$C$14="Off",('Activity data'!BO10*EF!$H41*EF!$H59)*NtoN2O*kgtoGg,IF('Net zero activities &amp; levers'!$C$14="On",('Net zero Activity data'!BO10*EF!$H41*EF!$H59)*NtoN2O*kgtoGg,"ERROR"))</f>
        <v>2.7138524328901203</v>
      </c>
      <c r="AW1104" s="93">
        <f>IF('Net zero activities &amp; levers'!$C$14="Off",('Activity data'!BP10*EF!$H41*EF!$H59)*NtoN2O*kgtoGg,IF('Net zero activities &amp; levers'!$C$14="On",('Net zero Activity data'!BP10*EF!$H41*EF!$H59)*NtoN2O*kgtoGg,"ERROR"))</f>
        <v>2.7350899196728151</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0.11993554121760756</v>
      </c>
      <c r="V1105" s="93">
        <f>IF('Net zero activities &amp; levers'!$C$14="Off",('Activity data'!AO11*EF!$H42*EF!$H60)*NtoN2O*kgtoGg,IF('Net zero activities &amp; levers'!$C$14="On",('Net zero Activity data'!AO11*EF!$H42*EF!$H60)*NtoN2O*kgtoGg,"ERROR"))</f>
        <v>0.12015396732787187</v>
      </c>
      <c r="W1105" s="93">
        <f>IF('Net zero activities &amp; levers'!$C$14="Off",('Activity data'!AP11*EF!$H42*EF!$H60)*NtoN2O*kgtoGg,IF('Net zero activities &amp; levers'!$C$14="On",('Net zero Activity data'!AP11*EF!$H42*EF!$H60)*NtoN2O*kgtoGg,"ERROR"))</f>
        <v>0.12040009919620051</v>
      </c>
      <c r="X1105" s="93">
        <f>IF('Net zero activities &amp; levers'!$C$14="Off",('Activity data'!AQ11*EF!$H42*EF!$H60)*NtoN2O*kgtoGg,IF('Net zero activities &amp; levers'!$C$14="On",('Net zero Activity data'!AQ11*EF!$H42*EF!$H60)*NtoN2O*kgtoGg,"ERROR"))</f>
        <v>0.12067339732653325</v>
      </c>
      <c r="Y1105" s="93">
        <f>IF('Net zero activities &amp; levers'!$C$14="Off",('Activity data'!AR11*EF!$H42*EF!$H60)*NtoN2O*kgtoGg,IF('Net zero activities &amp; levers'!$C$14="On",('Net zero Activity data'!AR11*EF!$H42*EF!$H60)*NtoN2O*kgtoGg,"ERROR"))</f>
        <v>0.12083862250016517</v>
      </c>
      <c r="Z1105" s="93">
        <f>IF('Net zero activities &amp; levers'!$C$14="Off",('Activity data'!AS11*EF!$H42*EF!$H60)*NtoN2O*kgtoGg,IF('Net zero activities &amp; levers'!$C$14="On",('Net zero Activity data'!AS11*EF!$H42*EF!$H60)*NtoN2O*kgtoGg,"ERROR"))</f>
        <v>0.12102674750622945</v>
      </c>
      <c r="AA1105" s="93">
        <f>IF('Net zero activities &amp; levers'!$C$14="Off",('Activity data'!AT11*EF!$H42*EF!$H60)*NtoN2O*kgtoGg,IF('Net zero activities &amp; levers'!$C$14="On",('Net zero Activity data'!AT11*EF!$H42*EF!$H60)*NtoN2O*kgtoGg,"ERROR"))</f>
        <v>0.12123490277133757</v>
      </c>
      <c r="AB1105" s="93">
        <f>IF('Net zero activities &amp; levers'!$C$14="Off",('Activity data'!AU11*EF!$H42*EF!$H60)*NtoN2O*kgtoGg,IF('Net zero activities &amp; levers'!$C$14="On",('Net zero Activity data'!AU11*EF!$H42*EF!$H60)*NtoN2O*kgtoGg,"ERROR"))</f>
        <v>0.12146353888676951</v>
      </c>
      <c r="AC1105" s="93">
        <f>IF('Net zero activities &amp; levers'!$C$14="Off",('Activity data'!AV11*EF!$H42*EF!$H60)*NtoN2O*kgtoGg,IF('Net zero activities &amp; levers'!$C$14="On",('Net zero Activity data'!AV11*EF!$H42*EF!$H60)*NtoN2O*kgtoGg,"ERROR"))</f>
        <v>0.12171046574717839</v>
      </c>
      <c r="AD1105" s="93">
        <f>IF('Net zero activities &amp; levers'!$C$14="Off",('Activity data'!AW11*EF!$H42*EF!$H60)*NtoN2O*kgtoGg,IF('Net zero activities &amp; levers'!$C$14="On",('Net zero Activity data'!AW11*EF!$H42*EF!$H60)*NtoN2O*kgtoGg,"ERROR"))</f>
        <v>0.1218842890110466</v>
      </c>
      <c r="AE1105" s="93">
        <f>IF('Net zero activities &amp; levers'!$C$14="Off",('Activity data'!AX11*EF!$H42*EF!$H60)*NtoN2O*kgtoGg,IF('Net zero activities &amp; levers'!$C$14="On",('Net zero Activity data'!AX11*EF!$H42*EF!$H60)*NtoN2O*kgtoGg,"ERROR"))</f>
        <v>0.12207335386646867</v>
      </c>
      <c r="AF1105" s="93">
        <f>IF('Net zero activities &amp; levers'!$C$14="Off",('Activity data'!AY11*EF!$H42*EF!$H60)*NtoN2O*kgtoGg,IF('Net zero activities &amp; levers'!$C$14="On",('Net zero Activity data'!AY11*EF!$H42*EF!$H60)*NtoN2O*kgtoGg,"ERROR"))</f>
        <v>0.12227928315059336</v>
      </c>
      <c r="AG1105" s="93">
        <f>IF('Net zero activities &amp; levers'!$C$14="Off",('Activity data'!AZ11*EF!$H42*EF!$H60)*NtoN2O*kgtoGg,IF('Net zero activities &amp; levers'!$C$14="On",('Net zero Activity data'!AZ11*EF!$H42*EF!$H60)*NtoN2O*kgtoGg,"ERROR"))</f>
        <v>0.12250428668008742</v>
      </c>
      <c r="AH1105" s="93">
        <f>IF('Net zero activities &amp; levers'!$C$14="Off",('Activity data'!BA11*EF!$H42*EF!$H60)*NtoN2O*kgtoGg,IF('Net zero activities &amp; levers'!$C$14="On",('Net zero Activity data'!BA11*EF!$H42*EF!$H60)*NtoN2O*kgtoGg,"ERROR"))</f>
        <v>0.12274179275603146</v>
      </c>
      <c r="AI1105" s="93">
        <f>IF('Net zero activities &amp; levers'!$C$14="Off",('Activity data'!BB11*EF!$H42*EF!$H60)*NtoN2O*kgtoGg,IF('Net zero activities &amp; levers'!$C$14="On",('Net zero Activity data'!BB11*EF!$H42*EF!$H60)*NtoN2O*kgtoGg,"ERROR"))</f>
        <v>0.12289368408262624</v>
      </c>
      <c r="AJ1105" s="93">
        <f>IF('Net zero activities &amp; levers'!$C$14="Off",('Activity data'!BC11*EF!$H42*EF!$H60)*NtoN2O*kgtoGg,IF('Net zero activities &amp; levers'!$C$14="On",('Net zero Activity data'!BC11*EF!$H42*EF!$H60)*NtoN2O*kgtoGg,"ERROR"))</f>
        <v>0.1230607702638557</v>
      </c>
      <c r="AK1105" s="93">
        <f>IF('Net zero activities &amp; levers'!$C$14="Off",('Activity data'!BD11*EF!$H42*EF!$H60)*NtoN2O*kgtoGg,IF('Net zero activities &amp; levers'!$C$14="On",('Net zero Activity data'!BD11*EF!$H42*EF!$H60)*NtoN2O*kgtoGg,"ERROR"))</f>
        <v>0.12323716754799312</v>
      </c>
      <c r="AL1105" s="93">
        <f>IF('Net zero activities &amp; levers'!$C$14="Off",('Activity data'!BE11*EF!$H42*EF!$H60)*NtoN2O*kgtoGg,IF('Net zero activities &amp; levers'!$C$14="On",('Net zero Activity data'!BE11*EF!$H42*EF!$H60)*NtoN2O*kgtoGg,"ERROR"))</f>
        <v>0.12342518950883125</v>
      </c>
      <c r="AM1105" s="93">
        <f>IF('Net zero activities &amp; levers'!$C$14="Off",('Activity data'!BF11*EF!$H42*EF!$H60)*NtoN2O*kgtoGg,IF('Net zero activities &amp; levers'!$C$14="On",('Net zero Activity data'!BF11*EF!$H42*EF!$H60)*NtoN2O*kgtoGg,"ERROR"))</f>
        <v>0.12362445924387389</v>
      </c>
      <c r="AN1105" s="93">
        <f>IF('Net zero activities &amp; levers'!$C$14="Off",('Activity data'!BG11*EF!$H42*EF!$H60)*NtoN2O*kgtoGg,IF('Net zero activities &amp; levers'!$C$14="On",('Net zero Activity data'!BG11*EF!$H42*EF!$H60)*NtoN2O*kgtoGg,"ERROR"))</f>
        <v>0.12374194996194518</v>
      </c>
      <c r="AO1105" s="93">
        <f>IF('Net zero activities &amp; levers'!$C$14="Off",('Activity data'!BH11*EF!$H42*EF!$H60)*NtoN2O*kgtoGg,IF('Net zero activities &amp; levers'!$C$14="On",('Net zero Activity data'!BH11*EF!$H42*EF!$H60)*NtoN2O*kgtoGg,"ERROR"))</f>
        <v>0.12386718060158546</v>
      </c>
      <c r="AP1105" s="93">
        <f>IF('Net zero activities &amp; levers'!$C$14="Off",('Activity data'!BI11*EF!$H42*EF!$H60)*NtoN2O*kgtoGg,IF('Net zero activities &amp; levers'!$C$14="On",('Net zero Activity data'!BI11*EF!$H42*EF!$H60)*NtoN2O*kgtoGg,"ERROR"))</f>
        <v>0.12400266133733781</v>
      </c>
      <c r="AQ1105" s="93">
        <f>IF('Net zero activities &amp; levers'!$C$14="Off",('Activity data'!BJ11*EF!$H42*EF!$H60)*NtoN2O*kgtoGg,IF('Net zero activities &amp; levers'!$C$14="On",('Net zero Activity data'!BJ11*EF!$H42*EF!$H60)*NtoN2O*kgtoGg,"ERROR"))</f>
        <v>0.12414811892012274</v>
      </c>
      <c r="AR1105" s="93">
        <f>IF('Net zero activities &amp; levers'!$C$14="Off",('Activity data'!BK11*EF!$H42*EF!$H60)*NtoN2O*kgtoGg,IF('Net zero activities &amp; levers'!$C$14="On",('Net zero Activity data'!BK11*EF!$H42*EF!$H60)*NtoN2O*kgtoGg,"ERROR"))</f>
        <v>0.1243034755080016</v>
      </c>
      <c r="AS1105" s="93">
        <f>IF('Net zero activities &amp; levers'!$C$14="Off",('Activity data'!BL11*EF!$H42*EF!$H60)*NtoN2O*kgtoGg,IF('Net zero activities &amp; levers'!$C$14="On",('Net zero Activity data'!BL11*EF!$H42*EF!$H60)*NtoN2O*kgtoGg,"ERROR"))</f>
        <v>0.12437203151401055</v>
      </c>
      <c r="AT1105" s="93">
        <f>IF('Net zero activities &amp; levers'!$C$14="Off",('Activity data'!BM11*EF!$H42*EF!$H60)*NtoN2O*kgtoGg,IF('Net zero activities &amp; levers'!$C$14="On",('Net zero Activity data'!BM11*EF!$H42*EF!$H60)*NtoN2O*kgtoGg,"ERROR"))</f>
        <v>0.12441476463107816</v>
      </c>
      <c r="AU1105" s="93">
        <f>IF('Net zero activities &amp; levers'!$C$14="Off",('Activity data'!BN11*EF!$H42*EF!$H60)*NtoN2O*kgtoGg,IF('Net zero activities &amp; levers'!$C$14="On",('Net zero Activity data'!BN11*EF!$H42*EF!$H60)*NtoN2O*kgtoGg,"ERROR"))</f>
        <v>0.12445970043989918</v>
      </c>
      <c r="AV1105" s="93">
        <f>IF('Net zero activities &amp; levers'!$C$14="Off",('Activity data'!BO11*EF!$H42*EF!$H60)*NtoN2O*kgtoGg,IF('Net zero activities &amp; levers'!$C$14="On",('Net zero Activity data'!BO11*EF!$H42*EF!$H60)*NtoN2O*kgtoGg,"ERROR"))</f>
        <v>0.12451321422469058</v>
      </c>
      <c r="AW1105" s="93">
        <f>IF('Net zero activities &amp; levers'!$C$14="Off",('Activity data'!BP11*EF!$H42*EF!$H60)*NtoN2O*kgtoGg,IF('Net zero activities &amp; levers'!$C$14="On",('Net zero Activity data'!BP11*EF!$H42*EF!$H60)*NtoN2O*kgtoGg,"ERROR"))</f>
        <v>0.12457203472627142</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6.4134504431053646E-2</v>
      </c>
      <c r="V1106" s="93">
        <f>IF('Net zero activities &amp; levers'!$C$14="Off",('Activity data'!AO12*EF!$H43*EF!$H61)*NtoN2O*kgtoGg,IF('Net zero activities &amp; levers'!$C$14="On",('Net zero Activity data'!AO12*EF!$H43*EF!$H61)*NtoN2O*kgtoGg,"ERROR"))</f>
        <v>6.4251305924542451E-2</v>
      </c>
      <c r="W1106" s="93">
        <f>IF('Net zero activities &amp; levers'!$C$14="Off",('Activity data'!AP12*EF!$H43*EF!$H61)*NtoN2O*kgtoGg,IF('Net zero activities &amp; levers'!$C$14="On",('Net zero Activity data'!AP12*EF!$H43*EF!$H61)*NtoN2O*kgtoGg,"ERROR"))</f>
        <v>6.4382922835090298E-2</v>
      </c>
      <c r="X1106" s="93">
        <f>IF('Net zero activities &amp; levers'!$C$14="Off",('Activity data'!AQ12*EF!$H43*EF!$H61)*NtoN2O*kgtoGg,IF('Net zero activities &amp; levers'!$C$14="On",('Net zero Activity data'!AQ12*EF!$H43*EF!$H61)*NtoN2O*kgtoGg,"ERROR"))</f>
        <v>6.452906667179524E-2</v>
      </c>
      <c r="Y1106" s="93">
        <f>IF('Net zero activities &amp; levers'!$C$14="Off",('Activity data'!AR12*EF!$H43*EF!$H61)*NtoN2O*kgtoGg,IF('Net zero activities &amp; levers'!$C$14="On",('Net zero Activity data'!AR12*EF!$H43*EF!$H61)*NtoN2O*kgtoGg,"ERROR"))</f>
        <v>6.461741941963664E-2</v>
      </c>
      <c r="Z1106" s="93">
        <f>IF('Net zero activities &amp; levers'!$C$14="Off",('Activity data'!AS12*EF!$H43*EF!$H61)*NtoN2O*kgtoGg,IF('Net zero activities &amp; levers'!$C$14="On",('Net zero Activity data'!AS12*EF!$H43*EF!$H61)*NtoN2O*kgtoGg,"ERROR"))</f>
        <v>6.4718017656927529E-2</v>
      </c>
      <c r="AA1106" s="93">
        <f>IF('Net zero activities &amp; levers'!$C$14="Off",('Activity data'!AT12*EF!$H43*EF!$H61)*NtoN2O*kgtoGg,IF('Net zero activities &amp; levers'!$C$14="On",('Net zero Activity data'!AT12*EF!$H43*EF!$H61)*NtoN2O*kgtoGg,"ERROR"))</f>
        <v>6.4829326903852097E-2</v>
      </c>
      <c r="AB1106" s="93">
        <f>IF('Net zero activities &amp; levers'!$C$14="Off",('Activity data'!AU12*EF!$H43*EF!$H61)*NtoN2O*kgtoGg,IF('Net zero activities &amp; levers'!$C$14="On",('Net zero Activity data'!AU12*EF!$H43*EF!$H61)*NtoN2O*kgtoGg,"ERROR"))</f>
        <v>6.4951588110241806E-2</v>
      </c>
      <c r="AC1106" s="93">
        <f>IF('Net zero activities &amp; levers'!$C$14="Off",('Activity data'!AV12*EF!$H43*EF!$H61)*NtoN2O*kgtoGg,IF('Net zero activities &amp; levers'!$C$14="On",('Net zero Activity data'!AV12*EF!$H43*EF!$H61)*NtoN2O*kgtoGg,"ERROR"))</f>
        <v>6.5083630136002199E-2</v>
      </c>
      <c r="AD1106" s="93">
        <f>IF('Net zero activities &amp; levers'!$C$14="Off",('Activity data'!AW12*EF!$H43*EF!$H61)*NtoN2O*kgtoGg,IF('Net zero activities &amp; levers'!$C$14="On",('Net zero Activity data'!AW12*EF!$H43*EF!$H61)*NtoN2O*kgtoGg,"ERROR"))</f>
        <v>6.5176580639027398E-2</v>
      </c>
      <c r="AE1106" s="93">
        <f>IF('Net zero activities &amp; levers'!$C$14="Off",('Activity data'!AX12*EF!$H43*EF!$H61)*NtoN2O*kgtoGg,IF('Net zero activities &amp; levers'!$C$14="On",('Net zero Activity data'!AX12*EF!$H43*EF!$H61)*NtoN2O*kgtoGg,"ERROR"))</f>
        <v>6.5277681452720504E-2</v>
      </c>
      <c r="AF1106" s="93">
        <f>IF('Net zero activities &amp; levers'!$C$14="Off",('Activity data'!AY12*EF!$H43*EF!$H61)*NtoN2O*kgtoGg,IF('Net zero activities &amp; levers'!$C$14="On",('Net zero Activity data'!AY12*EF!$H43*EF!$H61)*NtoN2O*kgtoGg,"ERROR"))</f>
        <v>6.5387800375360933E-2</v>
      </c>
      <c r="AG1106" s="93">
        <f>IF('Net zero activities &amp; levers'!$C$14="Off",('Activity data'!AZ12*EF!$H43*EF!$H61)*NtoN2O*kgtoGg,IF('Net zero activities &amp; levers'!$C$14="On",('Net zero Activity data'!AZ12*EF!$H43*EF!$H61)*NtoN2O*kgtoGg,"ERROR"))</f>
        <v>6.5508119087502772E-2</v>
      </c>
      <c r="AH1106" s="93">
        <f>IF('Net zero activities &amp; levers'!$C$14="Off",('Activity data'!BA12*EF!$H43*EF!$H61)*NtoN2O*kgtoGg,IF('Net zero activities &amp; levers'!$C$14="On",('Net zero Activity data'!BA12*EF!$H43*EF!$H61)*NtoN2O*kgtoGg,"ERROR"))</f>
        <v>6.5635123429380049E-2</v>
      </c>
      <c r="AI1106" s="93">
        <f>IF('Net zero activities &amp; levers'!$C$14="Off",('Activity data'!BB12*EF!$H43*EF!$H61)*NtoN2O*kgtoGg,IF('Net zero activities &amp; levers'!$C$14="On",('Net zero Activity data'!BB12*EF!$H43*EF!$H61)*NtoN2O*kgtoGg,"ERROR"))</f>
        <v>6.5716346016610083E-2</v>
      </c>
      <c r="AJ1106" s="93">
        <f>IF('Net zero activities &amp; levers'!$C$14="Off",('Activity data'!BC12*EF!$H43*EF!$H61)*NtoN2O*kgtoGg,IF('Net zero activities &amp; levers'!$C$14="On",('Net zero Activity data'!BC12*EF!$H43*EF!$H61)*NtoN2O*kgtoGg,"ERROR"))</f>
        <v>6.5805693922340425E-2</v>
      </c>
      <c r="AK1106" s="93">
        <f>IF('Net zero activities &amp; levers'!$C$14="Off",('Activity data'!BD12*EF!$H43*EF!$H61)*NtoN2O*kgtoGg,IF('Net zero activities &amp; levers'!$C$14="On",('Net zero Activity data'!BD12*EF!$H43*EF!$H61)*NtoN2O*kgtoGg,"ERROR"))</f>
        <v>6.590002086067985E-2</v>
      </c>
      <c r="AL1106" s="93">
        <f>IF('Net zero activities &amp; levers'!$C$14="Off",('Activity data'!BE12*EF!$H43*EF!$H61)*NtoN2O*kgtoGg,IF('Net zero activities &amp; levers'!$C$14="On",('Net zero Activity data'!BE12*EF!$H43*EF!$H61)*NtoN2O*kgtoGg,"ERROR"))</f>
        <v>6.6000563995417774E-2</v>
      </c>
      <c r="AM1106" s="93">
        <f>IF('Net zero activities &amp; levers'!$C$14="Off",('Activity data'!BF12*EF!$H43*EF!$H61)*NtoN2O*kgtoGg,IF('Net zero activities &amp; levers'!$C$14="On",('Net zero Activity data'!BF12*EF!$H43*EF!$H61)*NtoN2O*kgtoGg,"ERROR"))</f>
        <v>6.6107121781169384E-2</v>
      </c>
      <c r="AN1106" s="93">
        <f>IF('Net zero activities &amp; levers'!$C$14="Off",('Activity data'!BG12*EF!$H43*EF!$H61)*NtoN2O*kgtoGg,IF('Net zero activities &amp; levers'!$C$14="On",('Net zero Activity data'!BG12*EF!$H43*EF!$H61)*NtoN2O*kgtoGg,"ERROR"))</f>
        <v>6.6169948937342224E-2</v>
      </c>
      <c r="AO1106" s="93">
        <f>IF('Net zero activities &amp; levers'!$C$14="Off",('Activity data'!BH12*EF!$H43*EF!$H61)*NtoN2O*kgtoGg,IF('Net zero activities &amp; levers'!$C$14="On",('Net zero Activity data'!BH12*EF!$H43*EF!$H61)*NtoN2O*kgtoGg,"ERROR"))</f>
        <v>6.6236914950346962E-2</v>
      </c>
      <c r="AP1106" s="93">
        <f>IF('Net zero activities &amp; levers'!$C$14="Off",('Activity data'!BI12*EF!$H43*EF!$H61)*NtoN2O*kgtoGg,IF('Net zero activities &amp; levers'!$C$14="On",('Net zero Activity data'!BI12*EF!$H43*EF!$H61)*NtoN2O*kgtoGg,"ERROR"))</f>
        <v>6.6309362114542192E-2</v>
      </c>
      <c r="AQ1106" s="93">
        <f>IF('Net zero activities &amp; levers'!$C$14="Off",('Activity data'!BJ12*EF!$H43*EF!$H61)*NtoN2O*kgtoGg,IF('Net zero activities &amp; levers'!$C$14="On",('Net zero Activity data'!BJ12*EF!$H43*EF!$H61)*NtoN2O*kgtoGg,"ERROR"))</f>
        <v>6.6387144312320595E-2</v>
      </c>
      <c r="AR1106" s="93">
        <f>IF('Net zero activities &amp; levers'!$C$14="Off",('Activity data'!BK12*EF!$H43*EF!$H61)*NtoN2O*kgtoGg,IF('Net zero activities &amp; levers'!$C$14="On",('Net zero Activity data'!BK12*EF!$H43*EF!$H61)*NtoN2O*kgtoGg,"ERROR"))</f>
        <v>6.6470219918371612E-2</v>
      </c>
      <c r="AS1106" s="93">
        <f>IF('Net zero activities &amp; levers'!$C$14="Off",('Activity data'!BL12*EF!$H43*EF!$H61)*NtoN2O*kgtoGg,IF('Net zero activities &amp; levers'!$C$14="On",('Net zero Activity data'!BL12*EF!$H43*EF!$H61)*NtoN2O*kgtoGg,"ERROR"))</f>
        <v>6.6506879655981649E-2</v>
      </c>
      <c r="AT1106" s="93">
        <f>IF('Net zero activities &amp; levers'!$C$14="Off",('Activity data'!BM12*EF!$H43*EF!$H61)*NtoN2O*kgtoGg,IF('Net zero activities &amp; levers'!$C$14="On",('Net zero Activity data'!BM12*EF!$H43*EF!$H61)*NtoN2O*kgtoGg,"ERROR"))</f>
        <v>6.6529730824685301E-2</v>
      </c>
      <c r="AU1106" s="93">
        <f>IF('Net zero activities &amp; levers'!$C$14="Off",('Activity data'!BN12*EF!$H43*EF!$H61)*NtoN2O*kgtoGg,IF('Net zero activities &amp; levers'!$C$14="On",('Net zero Activity data'!BN12*EF!$H43*EF!$H61)*NtoN2O*kgtoGg,"ERROR"))</f>
        <v>6.6553759863956619E-2</v>
      </c>
      <c r="AV1106" s="93">
        <f>IF('Net zero activities &amp; levers'!$C$14="Off",('Activity data'!BO12*EF!$H43*EF!$H61)*NtoN2O*kgtoGg,IF('Net zero activities &amp; levers'!$C$14="On",('Net zero Activity data'!BO12*EF!$H43*EF!$H61)*NtoN2O*kgtoGg,"ERROR"))</f>
        <v>6.6582375902480173E-2</v>
      </c>
      <c r="AW1106" s="93">
        <f>IF('Net zero activities &amp; levers'!$C$14="Off",('Activity data'!BP12*EF!$H43*EF!$H61)*NtoN2O*kgtoGg,IF('Net zero activities &amp; levers'!$C$14="On",('Net zero Activity data'!BP12*EF!$H43*EF!$H61)*NtoN2O*kgtoGg,"ERROR"))</f>
        <v>6.6613829662399648E-2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1.5169089233145598E-2</v>
      </c>
      <c r="V1107" s="93">
        <f>IF('Net zero activities &amp; levers'!$C$14="Off",('Activity data'!AO13*EF!$H44*EF!$H62)*NtoN2O*kgtoGg,IF('Net zero activities &amp; levers'!$C$14="On",('Net zero Activity data'!AO13*EF!$H44*EF!$H62)*NtoN2O*kgtoGg,"ERROR"))</f>
        <v>1.5217432465051218E-2</v>
      </c>
      <c r="W1107" s="93">
        <f>IF('Net zero activities &amp; levers'!$C$14="Off",('Activity data'!AP13*EF!$H44*EF!$H62)*NtoN2O*kgtoGg,IF('Net zero activities &amp; levers'!$C$14="On",('Net zero Activity data'!AP13*EF!$H44*EF!$H62)*NtoN2O*kgtoGg,"ERROR"))</f>
        <v>1.5269956801068697E-2</v>
      </c>
      <c r="X1107" s="93">
        <f>IF('Net zero activities &amp; levers'!$C$14="Off",('Activity data'!AQ13*EF!$H44*EF!$H62)*NtoN2O*kgtoGg,IF('Net zero activities &amp; levers'!$C$14="On",('Net zero Activity data'!AQ13*EF!$H44*EF!$H62)*NtoN2O*kgtoGg,"ERROR"))</f>
        <v>1.5326606915032537E-2</v>
      </c>
      <c r="Y1107" s="93">
        <f>IF('Net zero activities &amp; levers'!$C$14="Off",('Activity data'!AR13*EF!$H44*EF!$H62)*NtoN2O*kgtoGg,IF('Net zero activities &amp; levers'!$C$14="On",('Net zero Activity data'!AR13*EF!$H44*EF!$H62)*NtoN2O*kgtoGg,"ERROR"))</f>
        <v>1.5361884173332353E-2</v>
      </c>
      <c r="Z1107" s="93">
        <f>IF('Net zero activities &amp; levers'!$C$14="Off",('Activity data'!AS13*EF!$H44*EF!$H62)*NtoN2O*kgtoGg,IF('Net zero activities &amp; levers'!$C$14="On",('Net zero Activity data'!AS13*EF!$H44*EF!$H62)*NtoN2O*kgtoGg,"ERROR"))</f>
        <v>1.5400671462758263E-2</v>
      </c>
      <c r="AA1107" s="93">
        <f>IF('Net zero activities &amp; levers'!$C$14="Off",('Activity data'!AT13*EF!$H44*EF!$H62)*NtoN2O*kgtoGg,IF('Net zero activities &amp; levers'!$C$14="On",('Net zero Activity data'!AT13*EF!$H44*EF!$H62)*NtoN2O*kgtoGg,"ERROR"))</f>
        <v>1.5442458670944098E-2</v>
      </c>
      <c r="AB1107" s="93">
        <f>IF('Net zero activities &amp; levers'!$C$14="Off",('Activity data'!AU13*EF!$H44*EF!$H62)*NtoN2O*kgtoGg,IF('Net zero activities &amp; levers'!$C$14="On",('Net zero Activity data'!AU13*EF!$H44*EF!$H62)*NtoN2O*kgtoGg,"ERROR"))</f>
        <v>1.5487358547995303E-2</v>
      </c>
      <c r="AC1107" s="93">
        <f>IF('Net zero activities &amp; levers'!$C$14="Off",('Activity data'!AV13*EF!$H44*EF!$H62)*NtoN2O*kgtoGg,IF('Net zero activities &amp; levers'!$C$14="On",('Net zero Activity data'!AV13*EF!$H44*EF!$H62)*NtoN2O*kgtoGg,"ERROR"))</f>
        <v>1.5534984647023522E-2</v>
      </c>
      <c r="AD1107" s="93">
        <f>IF('Net zero activities &amp; levers'!$C$14="Off",('Activity data'!AW13*EF!$H44*EF!$H62)*NtoN2O*kgtoGg,IF('Net zero activities &amp; levers'!$C$14="On",('Net zero Activity data'!AW13*EF!$H44*EF!$H62)*NtoN2O*kgtoGg,"ERROR"))</f>
        <v>1.55682858445836E-2</v>
      </c>
      <c r="AE1107" s="93">
        <f>IF('Net zero activities &amp; levers'!$C$14="Off",('Activity data'!AX13*EF!$H44*EF!$H62)*NtoN2O*kgtoGg,IF('Net zero activities &amp; levers'!$C$14="On",('Net zero Activity data'!AX13*EF!$H44*EF!$H62)*NtoN2O*kgtoGg,"ERROR"))</f>
        <v>1.5603856144375206E-2</v>
      </c>
      <c r="AF1107" s="93">
        <f>IF('Net zero activities &amp; levers'!$C$14="Off",('Activity data'!AY13*EF!$H44*EF!$H62)*NtoN2O*kgtoGg,IF('Net zero activities &amp; levers'!$C$14="On",('Net zero Activity data'!AY13*EF!$H44*EF!$H62)*NtoN2O*kgtoGg,"ERROR"))</f>
        <v>1.5642015402559783E-2</v>
      </c>
      <c r="AG1107" s="93">
        <f>IF('Net zero activities &amp; levers'!$C$14="Off",('Activity data'!AZ13*EF!$H44*EF!$H62)*NtoN2O*kgtoGg,IF('Net zero activities &amp; levers'!$C$14="On",('Net zero Activity data'!AZ13*EF!$H44*EF!$H62)*NtoN2O*kgtoGg,"ERROR"))</f>
        <v>1.5683187659152956E-2</v>
      </c>
      <c r="AH1107" s="93">
        <f>IF('Net zero activities &amp; levers'!$C$14="Off",('Activity data'!BA13*EF!$H44*EF!$H62)*NtoN2O*kgtoGg,IF('Net zero activities &amp; levers'!$C$14="On",('Net zero Activity data'!BA13*EF!$H44*EF!$H62)*NtoN2O*kgtoGg,"ERROR"))</f>
        <v>1.5726164172815249E-2</v>
      </c>
      <c r="AI1107" s="93">
        <f>IF('Net zero activities &amp; levers'!$C$14="Off",('Activity data'!BB13*EF!$H44*EF!$H62)*NtoN2O*kgtoGg,IF('Net zero activities &amp; levers'!$C$14="On",('Net zero Activity data'!BB13*EF!$H44*EF!$H62)*NtoN2O*kgtoGg,"ERROR"))</f>
        <v>1.5752809314354653E-2</v>
      </c>
      <c r="AJ1107" s="93">
        <f>IF('Net zero activities &amp; levers'!$C$14="Off",('Activity data'!BC13*EF!$H44*EF!$H62)*NtoN2O*kgtoGg,IF('Net zero activities &amp; levers'!$C$14="On",('Net zero Activity data'!BC13*EF!$H44*EF!$H62)*NtoN2O*kgtoGg,"ERROR"))</f>
        <v>1.5781850848802792E-2</v>
      </c>
      <c r="AK1107" s="93">
        <f>IF('Net zero activities &amp; levers'!$C$14="Off",('Activity data'!BD13*EF!$H44*EF!$H62)*NtoN2O*kgtoGg,IF('Net zero activities &amp; levers'!$C$14="On",('Net zero Activity data'!BD13*EF!$H44*EF!$H62)*NtoN2O*kgtoGg,"ERROR"))</f>
        <v>1.5812211011200589E-2</v>
      </c>
      <c r="AL1107" s="93">
        <f>IF('Net zero activities &amp; levers'!$C$14="Off",('Activity data'!BE13*EF!$H44*EF!$H62)*NtoN2O*kgtoGg,IF('Net zero activities &amp; levers'!$C$14="On",('Net zero Activity data'!BE13*EF!$H44*EF!$H62)*NtoN2O*kgtoGg,"ERROR"))</f>
        <v>1.5844326691144793E-2</v>
      </c>
      <c r="AM1107" s="93">
        <f>IF('Net zero activities &amp; levers'!$C$14="Off",('Activity data'!BF13*EF!$H44*EF!$H62)*NtoN2O*kgtoGg,IF('Net zero activities &amp; levers'!$C$14="On",('Net zero Activity data'!BF13*EF!$H44*EF!$H62)*NtoN2O*kgtoGg,"ERROR"))</f>
        <v>1.5878136398182703E-2</v>
      </c>
      <c r="AN1107" s="93">
        <f>IF('Net zero activities &amp; levers'!$C$14="Off",('Activity data'!BG13*EF!$H44*EF!$H62)*NtoN2O*kgtoGg,IF('Net zero activities &amp; levers'!$C$14="On",('Net zero Activity data'!BG13*EF!$H44*EF!$H62)*NtoN2O*kgtoGg,"ERROR"))</f>
        <v>1.5896594572359181E-2</v>
      </c>
      <c r="AO1107" s="93">
        <f>IF('Net zero activities &amp; levers'!$C$14="Off",('Activity data'!BH13*EF!$H44*EF!$H62)*NtoN2O*kgtoGg,IF('Net zero activities &amp; levers'!$C$14="On",('Net zero Activity data'!BH13*EF!$H44*EF!$H62)*NtoN2O*kgtoGg,"ERROR"))</f>
        <v>1.5916177337524529E-2</v>
      </c>
      <c r="AP1107" s="93">
        <f>IF('Net zero activities &amp; levers'!$C$14="Off",('Activity data'!BI13*EF!$H44*EF!$H62)*NtoN2O*kgtoGg,IF('Net zero activities &amp; levers'!$C$14="On",('Net zero Activity data'!BI13*EF!$H44*EF!$H62)*NtoN2O*kgtoGg,"ERROR"))</f>
        <v>1.5937350394875968E-2</v>
      </c>
      <c r="AQ1107" s="93">
        <f>IF('Net zero activities &amp; levers'!$C$14="Off",('Activity data'!BJ13*EF!$H44*EF!$H62)*NtoN2O*kgtoGg,IF('Net zero activities &amp; levers'!$C$14="On",('Net zero Activity data'!BJ13*EF!$H44*EF!$H62)*NtoN2O*kgtoGg,"ERROR"))</f>
        <v>1.5960067925113876E-2</v>
      </c>
      <c r="AR1107" s="93">
        <f>IF('Net zero activities &amp; levers'!$C$14="Off",('Activity data'!BK13*EF!$H44*EF!$H62)*NtoN2O*kgtoGg,IF('Net zero activities &amp; levers'!$C$14="On",('Net zero Activity data'!BK13*EF!$H44*EF!$H62)*NtoN2O*kgtoGg,"ERROR"))</f>
        <v>1.5984319352677589E-2</v>
      </c>
      <c r="AS1107" s="93">
        <f>IF('Net zero activities &amp; levers'!$C$14="Off",('Activity data'!BL13*EF!$H44*EF!$H62)*NtoN2O*kgtoGg,IF('Net zero activities &amp; levers'!$C$14="On",('Net zero Activity data'!BL13*EF!$H44*EF!$H62)*NtoN2O*kgtoGg,"ERROR"))</f>
        <v>1.5992531796631609E-2</v>
      </c>
      <c r="AT1107" s="93">
        <f>IF('Net zero activities &amp; levers'!$C$14="Off",('Activity data'!BM13*EF!$H44*EF!$H62)*NtoN2O*kgtoGg,IF('Net zero activities &amp; levers'!$C$14="On",('Net zero Activity data'!BM13*EF!$H44*EF!$H62)*NtoN2O*kgtoGg,"ERROR"))</f>
        <v>1.5995859016638941E-2</v>
      </c>
      <c r="AU1107" s="93">
        <f>IF('Net zero activities &amp; levers'!$C$14="Off",('Activity data'!BN13*EF!$H44*EF!$H62)*NtoN2O*kgtoGg,IF('Net zero activities &amp; levers'!$C$14="On",('Net zero Activity data'!BN13*EF!$H44*EF!$H62)*NtoN2O*kgtoGg,"ERROR"))</f>
        <v>1.5999410618704444E-2</v>
      </c>
      <c r="AV1107" s="93">
        <f>IF('Net zero activities &amp; levers'!$C$14="Off",('Activity data'!BO13*EF!$H44*EF!$H62)*NtoN2O*kgtoGg,IF('Net zero activities &amp; levers'!$C$14="On",('Net zero Activity data'!BO13*EF!$H44*EF!$H62)*NtoN2O*kgtoGg,"ERROR"))</f>
        <v>1.6004346485136448E-2</v>
      </c>
      <c r="AW1107" s="93">
        <f>IF('Net zero activities &amp; levers'!$C$14="Off",('Activity data'!BP13*EF!$H44*EF!$H62)*NtoN2O*kgtoGg,IF('Net zero activities &amp; levers'!$C$14="On",('Net zero Activity data'!BP13*EF!$H44*EF!$H62)*NtoN2O*kgtoGg,"ERROR"))</f>
        <v>1.6010076603504106E-2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0.12025881876429237</v>
      </c>
      <c r="V1108" s="93">
        <f>IF('Net zero activities &amp; levers'!$C$14="Off",('Activity data'!AO14*EF!$H45*EF!$H63)*NtoN2O*kgtoGg,IF('Net zero activities &amp; levers'!$C$14="On",('Net zero Activity data'!AO14*EF!$H45*EF!$H63)*NtoN2O*kgtoGg,"ERROR"))</f>
        <v>0.12064207842311976</v>
      </c>
      <c r="W1108" s="93">
        <f>IF('Net zero activities &amp; levers'!$C$14="Off",('Activity data'!AP14*EF!$H45*EF!$H63)*NtoN2O*kgtoGg,IF('Net zero activities &amp; levers'!$C$14="On",('Net zero Activity data'!AP14*EF!$H45*EF!$H63)*NtoN2O*kgtoGg,"ERROR"))</f>
        <v>0.12105848540107061</v>
      </c>
      <c r="X1108" s="93">
        <f>IF('Net zero activities &amp; levers'!$C$14="Off",('Activity data'!AQ14*EF!$H45*EF!$H63)*NtoN2O*kgtoGg,IF('Net zero activities &amp; levers'!$C$14="On",('Net zero Activity data'!AQ14*EF!$H45*EF!$H63)*NtoN2O*kgtoGg,"ERROR"))</f>
        <v>0.12150760107858062</v>
      </c>
      <c r="Y1108" s="93">
        <f>IF('Net zero activities &amp; levers'!$C$14="Off",('Activity data'!AR14*EF!$H45*EF!$H63)*NtoN2O*kgtoGg,IF('Net zero activities &amp; levers'!$C$14="On",('Net zero Activity data'!AR14*EF!$H45*EF!$H63)*NtoN2O*kgtoGg,"ERROR"))</f>
        <v>0.12178727518077449</v>
      </c>
      <c r="Z1108" s="93">
        <f>IF('Net zero activities &amp; levers'!$C$14="Off",('Activity data'!AS14*EF!$H45*EF!$H63)*NtoN2O*kgtoGg,IF('Net zero activities &amp; levers'!$C$14="On",('Net zero Activity data'!AS14*EF!$H45*EF!$H63)*NtoN2O*kgtoGg,"ERROR"))</f>
        <v>0.12209477641158249</v>
      </c>
      <c r="AA1108" s="93">
        <f>IF('Net zero activities &amp; levers'!$C$14="Off",('Activity data'!AT14*EF!$H45*EF!$H63)*NtoN2O*kgtoGg,IF('Net zero activities &amp; levers'!$C$14="On",('Net zero Activity data'!AT14*EF!$H45*EF!$H63)*NtoN2O*kgtoGg,"ERROR"))</f>
        <v>0.12242606065802923</v>
      </c>
      <c r="AB1108" s="93">
        <f>IF('Net zero activities &amp; levers'!$C$14="Off",('Activity data'!AU14*EF!$H45*EF!$H63)*NtoN2O*kgtoGg,IF('Net zero activities &amp; levers'!$C$14="On",('Net zero Activity data'!AU14*EF!$H45*EF!$H63)*NtoN2O*kgtoGg,"ERROR"))</f>
        <v>0.12278202179016112</v>
      </c>
      <c r="AC1108" s="93">
        <f>IF('Net zero activities &amp; levers'!$C$14="Off",('Activity data'!AV14*EF!$H45*EF!$H63)*NtoN2O*kgtoGg,IF('Net zero activities &amp; levers'!$C$14="On",('Net zero Activity data'!AV14*EF!$H45*EF!$H63)*NtoN2O*kgtoGg,"ERROR"))</f>
        <v>0.12315959610088306</v>
      </c>
      <c r="AD1108" s="93">
        <f>IF('Net zero activities &amp; levers'!$C$14="Off",('Activity data'!AW14*EF!$H45*EF!$H63)*NtoN2O*kgtoGg,IF('Net zero activities &amp; levers'!$C$14="On",('Net zero Activity data'!AW14*EF!$H45*EF!$H63)*NtoN2O*kgtoGg,"ERROR"))</f>
        <v>0.12342360421768289</v>
      </c>
      <c r="AE1108" s="93">
        <f>IF('Net zero activities &amp; levers'!$C$14="Off",('Activity data'!AX14*EF!$H45*EF!$H63)*NtoN2O*kgtoGg,IF('Net zero activities &amp; levers'!$C$14="On",('Net zero Activity data'!AX14*EF!$H45*EF!$H63)*NtoN2O*kgtoGg,"ERROR"))</f>
        <v>0.12370560151958311</v>
      </c>
      <c r="AF1108" s="93">
        <f>IF('Net zero activities &amp; levers'!$C$14="Off",('Activity data'!AY14*EF!$H45*EF!$H63)*NtoN2O*kgtoGg,IF('Net zero activities &amp; levers'!$C$14="On",('Net zero Activity data'!AY14*EF!$H45*EF!$H63)*NtoN2O*kgtoGg,"ERROR"))</f>
        <v>0.12400812378994931</v>
      </c>
      <c r="AG1108" s="93">
        <f>IF('Net zero activities &amp; levers'!$C$14="Off",('Activity data'!AZ14*EF!$H45*EF!$H63)*NtoN2O*kgtoGg,IF('Net zero activities &amp; levers'!$C$14="On",('Net zero Activity data'!AZ14*EF!$H45*EF!$H63)*NtoN2O*kgtoGg,"ERROR"))</f>
        <v>0.12433453276992529</v>
      </c>
      <c r="AH1108" s="93">
        <f>IF('Net zero activities &amp; levers'!$C$14="Off",('Activity data'!BA14*EF!$H45*EF!$H63)*NtoN2O*kgtoGg,IF('Net zero activities &amp; levers'!$C$14="On",('Net zero Activity data'!BA14*EF!$H45*EF!$H63)*NtoN2O*kgtoGg,"ERROR"))</f>
        <v>0.12467524569528282</v>
      </c>
      <c r="AI1108" s="93">
        <f>IF('Net zero activities &amp; levers'!$C$14="Off",('Activity data'!BB14*EF!$H45*EF!$H63)*NtoN2O*kgtoGg,IF('Net zero activities &amp; levers'!$C$14="On",('Net zero Activity data'!BB14*EF!$H45*EF!$H63)*NtoN2O*kgtoGg,"ERROR"))</f>
        <v>0.12488648535496748</v>
      </c>
      <c r="AJ1108" s="93">
        <f>IF('Net zero activities &amp; levers'!$C$14="Off",('Activity data'!BC14*EF!$H45*EF!$H63)*NtoN2O*kgtoGg,IF('Net zero activities &amp; levers'!$C$14="On",('Net zero Activity data'!BC14*EF!$H45*EF!$H63)*NtoN2O*kgtoGg,"ERROR"))</f>
        <v>0.12511672334580246</v>
      </c>
      <c r="AK1108" s="93">
        <f>IF('Net zero activities &amp; levers'!$C$14="Off",('Activity data'!BD14*EF!$H45*EF!$H63)*NtoN2O*kgtoGg,IF('Net zero activities &amp; levers'!$C$14="On",('Net zero Activity data'!BD14*EF!$H45*EF!$H63)*NtoN2O*kgtoGg,"ERROR"))</f>
        <v>0.1253574152694463</v>
      </c>
      <c r="AL1108" s="93">
        <f>IF('Net zero activities &amp; levers'!$C$14="Off",('Activity data'!BE14*EF!$H45*EF!$H63)*NtoN2O*kgtoGg,IF('Net zero activities &amp; levers'!$C$14="On",('Net zero Activity data'!BE14*EF!$H45*EF!$H63)*NtoN2O*kgtoGg,"ERROR"))</f>
        <v>0.1256120247370644</v>
      </c>
      <c r="AM1108" s="93">
        <f>IF('Net zero activities &amp; levers'!$C$14="Off",('Activity data'!BF14*EF!$H45*EF!$H63)*NtoN2O*kgtoGg,IF('Net zero activities &amp; levers'!$C$14="On",('Net zero Activity data'!BF14*EF!$H45*EF!$H63)*NtoN2O*kgtoGg,"ERROR"))</f>
        <v>0.12588006425932263</v>
      </c>
      <c r="AN1108" s="93">
        <f>IF('Net zero activities &amp; levers'!$C$14="Off",('Activity data'!BG14*EF!$H45*EF!$H63)*NtoN2O*kgtoGg,IF('Net zero activities &amp; levers'!$C$14="On",('Net zero Activity data'!BG14*EF!$H45*EF!$H63)*NtoN2O*kgtoGg,"ERROR"))</f>
        <v>0.12602639857042675</v>
      </c>
      <c r="AO1108" s="93">
        <f>IF('Net zero activities &amp; levers'!$C$14="Off",('Activity data'!BH14*EF!$H45*EF!$H63)*NtoN2O*kgtoGg,IF('Net zero activities &amp; levers'!$C$14="On",('Net zero Activity data'!BH14*EF!$H45*EF!$H63)*NtoN2O*kgtoGg,"ERROR"))</f>
        <v>0.12618164851132482</v>
      </c>
      <c r="AP1108" s="93">
        <f>IF('Net zero activities &amp; levers'!$C$14="Off",('Activity data'!BI14*EF!$H45*EF!$H63)*NtoN2O*kgtoGg,IF('Net zero activities &amp; levers'!$C$14="On",('Net zero Activity data'!BI14*EF!$H45*EF!$H63)*NtoN2O*kgtoGg,"ERROR"))</f>
        <v>0.12634950610828249</v>
      </c>
      <c r="AQ1108" s="93">
        <f>IF('Net zero activities &amp; levers'!$C$14="Off",('Activity data'!BJ14*EF!$H45*EF!$H63)*NtoN2O*kgtoGg,IF('Net zero activities &amp; levers'!$C$14="On",('Net zero Activity data'!BJ14*EF!$H45*EF!$H63)*NtoN2O*kgtoGg,"ERROR"))</f>
        <v>0.12652960811108985</v>
      </c>
      <c r="AR1108" s="93">
        <f>IF('Net zero activities &amp; levers'!$C$14="Off",('Activity data'!BK14*EF!$H45*EF!$H63)*NtoN2O*kgtoGg,IF('Net zero activities &amp; levers'!$C$14="On",('Net zero Activity data'!BK14*EF!$H45*EF!$H63)*NtoN2O*kgtoGg,"ERROR"))</f>
        <v>0.1267218706779015</v>
      </c>
      <c r="AS1108" s="93">
        <f>IF('Net zero activities &amp; levers'!$C$14="Off",('Activity data'!BL14*EF!$H45*EF!$H63)*NtoN2O*kgtoGg,IF('Net zero activities &amp; levers'!$C$14="On",('Net zero Activity data'!BL14*EF!$H45*EF!$H63)*NtoN2O*kgtoGg,"ERROR"))</f>
        <v>0.12678697800200639</v>
      </c>
      <c r="AT1108" s="93">
        <f>IF('Net zero activities &amp; levers'!$C$14="Off",('Activity data'!BM14*EF!$H45*EF!$H63)*NtoN2O*kgtoGg,IF('Net zero activities &amp; levers'!$C$14="On",('Net zero Activity data'!BM14*EF!$H45*EF!$H63)*NtoN2O*kgtoGg,"ERROR"))</f>
        <v>0.12681335582480782</v>
      </c>
      <c r="AU1108" s="93">
        <f>IF('Net zero activities &amp; levers'!$C$14="Off",('Activity data'!BN14*EF!$H45*EF!$H63)*NtoN2O*kgtoGg,IF('Net zero activities &amp; levers'!$C$14="On",('Net zero Activity data'!BN14*EF!$H45*EF!$H63)*NtoN2O*kgtoGg,"ERROR"))</f>
        <v>0.12684151252311404</v>
      </c>
      <c r="AV1108" s="93">
        <f>IF('Net zero activities &amp; levers'!$C$14="Off",('Activity data'!BO14*EF!$H45*EF!$H63)*NtoN2O*kgtoGg,IF('Net zero activities &amp; levers'!$C$14="On",('Net zero Activity data'!BO14*EF!$H45*EF!$H63)*NtoN2O*kgtoGg,"ERROR"))</f>
        <v>0.12688064351229661</v>
      </c>
      <c r="AW1108" s="93">
        <f>IF('Net zero activities &amp; levers'!$C$14="Off",('Activity data'!BP14*EF!$H45*EF!$H63)*NtoN2O*kgtoGg,IF('Net zero activities &amp; levers'!$C$14="On",('Net zero Activity data'!BP14*EF!$H45*EF!$H63)*NtoN2O*kgtoGg,"ERROR"))</f>
        <v>0.1269260712407306</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8.1553518665542224E-2</v>
      </c>
      <c r="V1111" s="93">
        <f>IF('Net zero activities &amp; levers'!$C$14="Off",('Activity data'!AO17*EF!$H48*EF!$H66)*NtoN2O*kgtoGg,IF('Net zero activities &amp; levers'!$C$14="On",('Net zero Activity data'!AO17*EF!$H48*EF!$H66)*NtoN2O*kgtoGg,"ERROR"))</f>
        <v>8.0347282459301256E-2</v>
      </c>
      <c r="W1111" s="93">
        <f>IF('Net zero activities &amp; levers'!$C$14="Off",('Activity data'!AP17*EF!$H48*EF!$H66)*NtoN2O*kgtoGg,IF('Net zero activities &amp; levers'!$C$14="On",('Net zero Activity data'!AP17*EF!$H48*EF!$H66)*NtoN2O*kgtoGg,"ERROR"))</f>
        <v>7.9344174206406756E-2</v>
      </c>
      <c r="X1111" s="93">
        <f>IF('Net zero activities &amp; levers'!$C$14="Off",('Activity data'!AQ17*EF!$H48*EF!$H66)*NtoN2O*kgtoGg,IF('Net zero activities &amp; levers'!$C$14="On",('Net zero Activity data'!AQ17*EF!$H48*EF!$H66)*NtoN2O*kgtoGg,"ERROR"))</f>
        <v>7.8626890163526628E-2</v>
      </c>
      <c r="Y1111" s="93">
        <f>IF('Net zero activities &amp; levers'!$C$14="Off",('Activity data'!AR17*EF!$H48*EF!$H66)*NtoN2O*kgtoGg,IF('Net zero activities &amp; levers'!$C$14="On",('Net zero Activity data'!AR17*EF!$H48*EF!$H66)*NtoN2O*kgtoGg,"ERROR"))</f>
        <v>7.809521942462215E-2</v>
      </c>
      <c r="Z1111" s="93">
        <f>IF('Net zero activities &amp; levers'!$C$14="Off",('Activity data'!AS17*EF!$H48*EF!$H66)*NtoN2O*kgtoGg,IF('Net zero activities &amp; levers'!$C$14="On",('Net zero Activity data'!AS17*EF!$H48*EF!$H66)*NtoN2O*kgtoGg,"ERROR"))</f>
        <v>7.777393995152368E-2</v>
      </c>
      <c r="AA1111" s="93">
        <f>IF('Net zero activities &amp; levers'!$C$14="Off",('Activity data'!AT17*EF!$H48*EF!$H66)*NtoN2O*kgtoGg,IF('Net zero activities &amp; levers'!$C$14="On",('Net zero Activity data'!AT17*EF!$H48*EF!$H66)*NtoN2O*kgtoGg,"ERROR"))</f>
        <v>7.7460472146057349E-2</v>
      </c>
      <c r="AB1111" s="93">
        <f>IF('Net zero activities &amp; levers'!$C$14="Off",('Activity data'!AU17*EF!$H48*EF!$H66)*NtoN2O*kgtoGg,IF('Net zero activities &amp; levers'!$C$14="On",('Net zero Activity data'!AU17*EF!$H48*EF!$H66)*NtoN2O*kgtoGg,"ERROR"))</f>
        <v>7.7297247009609521E-2</v>
      </c>
      <c r="AC1111" s="93">
        <f>IF('Net zero activities &amp; levers'!$C$14="Off",('Activity data'!AV17*EF!$H48*EF!$H66)*NtoN2O*kgtoGg,IF('Net zero activities &amp; levers'!$C$14="On",('Net zero Activity data'!AV17*EF!$H48*EF!$H66)*NtoN2O*kgtoGg,"ERROR"))</f>
        <v>7.7139396356070353E-2</v>
      </c>
      <c r="AD1111" s="93">
        <f>IF('Net zero activities &amp; levers'!$C$14="Off",('Activity data'!AW17*EF!$H48*EF!$H66)*NtoN2O*kgtoGg,IF('Net zero activities &amp; levers'!$C$14="On",('Net zero Activity data'!AW17*EF!$H48*EF!$H66)*NtoN2O*kgtoGg,"ERROR"))</f>
        <v>7.8673792713236393E-2</v>
      </c>
      <c r="AE1111" s="93">
        <f>IF('Net zero activities &amp; levers'!$C$14="Off",('Activity data'!AX17*EF!$H48*EF!$H66)*NtoN2O*kgtoGg,IF('Net zero activities &amp; levers'!$C$14="On",('Net zero Activity data'!AX17*EF!$H48*EF!$H66)*NtoN2O*kgtoGg,"ERROR"))</f>
        <v>8.0102006796479649E-2</v>
      </c>
      <c r="AF1111" s="93">
        <f>IF('Net zero activities &amp; levers'!$C$14="Off",('Activity data'!AY17*EF!$H48*EF!$H66)*NtoN2O*kgtoGg,IF('Net zero activities &amp; levers'!$C$14="On",('Net zero Activity data'!AY17*EF!$H48*EF!$H66)*NtoN2O*kgtoGg,"ERROR"))</f>
        <v>8.1650131336152315E-2</v>
      </c>
      <c r="AG1111" s="93">
        <f>IF('Net zero activities &amp; levers'!$C$14="Off",('Activity data'!AZ17*EF!$H48*EF!$H66)*NtoN2O*kgtoGg,IF('Net zero activities &amp; levers'!$C$14="On",('Net zero Activity data'!AZ17*EF!$H48*EF!$H66)*NtoN2O*kgtoGg,"ERROR"))</f>
        <v>8.3581272113502497E-2</v>
      </c>
      <c r="AH1111" s="93">
        <f>IF('Net zero activities &amp; levers'!$C$14="Off",('Activity data'!BA17*EF!$H48*EF!$H66)*NtoN2O*kgtoGg,IF('Net zero activities &amp; levers'!$C$14="On",('Net zero Activity data'!BA17*EF!$H48*EF!$H66)*NtoN2O*kgtoGg,"ERROR"))</f>
        <v>8.530867734193899E-2</v>
      </c>
      <c r="AI1111" s="93">
        <f>IF('Net zero activities &amp; levers'!$C$14="Off",('Activity data'!BB17*EF!$H48*EF!$H66)*NtoN2O*kgtoGg,IF('Net zero activities &amp; levers'!$C$14="On",('Net zero Activity data'!BB17*EF!$H48*EF!$H66)*NtoN2O*kgtoGg,"ERROR"))</f>
        <v>8.7198796667572701E-2</v>
      </c>
      <c r="AJ1111" s="93">
        <f>IF('Net zero activities &amp; levers'!$C$14="Off",('Activity data'!BC17*EF!$H48*EF!$H66)*NtoN2O*kgtoGg,IF('Net zero activities &amp; levers'!$C$14="On",('Net zero Activity data'!BC17*EF!$H48*EF!$H66)*NtoN2O*kgtoGg,"ERROR"))</f>
        <v>8.9297617611750771E-2</v>
      </c>
      <c r="AK1111" s="93">
        <f>IF('Net zero activities &amp; levers'!$C$14="Off",('Activity data'!BD17*EF!$H48*EF!$H66)*NtoN2O*kgtoGg,IF('Net zero activities &amp; levers'!$C$14="On",('Net zero Activity data'!BD17*EF!$H48*EF!$H66)*NtoN2O*kgtoGg,"ERROR"))</f>
        <v>9.1104493637885545E-2</v>
      </c>
      <c r="AL1111" s="93">
        <f>IF('Net zero activities &amp; levers'!$C$14="Off",('Activity data'!BE17*EF!$H48*EF!$H66)*NtoN2O*kgtoGg,IF('Net zero activities &amp; levers'!$C$14="On",('Net zero Activity data'!BE17*EF!$H48*EF!$H66)*NtoN2O*kgtoGg,"ERROR"))</f>
        <v>9.2873647692029826E-2</v>
      </c>
      <c r="AM1111" s="93">
        <f>IF('Net zero activities &amp; levers'!$C$14="Off",('Activity data'!BF17*EF!$H48*EF!$H66)*NtoN2O*kgtoGg,IF('Net zero activities &amp; levers'!$C$14="On",('Net zero Activity data'!BF17*EF!$H48*EF!$H66)*NtoN2O*kgtoGg,"ERROR"))</f>
        <v>9.4606094257847037E-2</v>
      </c>
      <c r="AN1111" s="93">
        <f>IF('Net zero activities &amp; levers'!$C$14="Off",('Activity data'!BG17*EF!$H48*EF!$H66)*NtoN2O*kgtoGg,IF('Net zero activities &amp; levers'!$C$14="On",('Net zero Activity data'!BG17*EF!$H48*EF!$H66)*NtoN2O*kgtoGg,"ERROR"))</f>
        <v>9.6459063726151303E-2</v>
      </c>
      <c r="AO1111" s="93">
        <f>IF('Net zero activities &amp; levers'!$C$14="Off",('Activity data'!BH17*EF!$H48*EF!$H66)*NtoN2O*kgtoGg,IF('Net zero activities &amp; levers'!$C$14="On",('Net zero Activity data'!BH17*EF!$H48*EF!$H66)*NtoN2O*kgtoGg,"ERROR"))</f>
        <v>9.8081828850291944E-2</v>
      </c>
      <c r="AP1111" s="93">
        <f>IF('Net zero activities &amp; levers'!$C$14="Off",('Activity data'!BI17*EF!$H48*EF!$H66)*NtoN2O*kgtoGg,IF('Net zero activities &amp; levers'!$C$14="On",('Net zero Activity data'!BI17*EF!$H48*EF!$H66)*NtoN2O*kgtoGg,"ERROR"))</f>
        <v>9.9720551186581713E-2</v>
      </c>
      <c r="AQ1111" s="93">
        <f>IF('Net zero activities &amp; levers'!$C$14="Off",('Activity data'!BJ17*EF!$H48*EF!$H66)*NtoN2O*kgtoGg,IF('Net zero activities &amp; levers'!$C$14="On",('Net zero Activity data'!BJ17*EF!$H48*EF!$H66)*NtoN2O*kgtoGg,"ERROR"))</f>
        <v>0.10137561463432668</v>
      </c>
      <c r="AR1111" s="93">
        <f>IF('Net zero activities &amp; levers'!$C$14="Off",('Activity data'!BK17*EF!$H48*EF!$H66)*NtoN2O*kgtoGg,IF('Net zero activities &amp; levers'!$C$14="On",('Net zero Activity data'!BK17*EF!$H48*EF!$H66)*NtoN2O*kgtoGg,"ERROR"))</f>
        <v>0.10306145873824542</v>
      </c>
      <c r="AS1111" s="93">
        <f>IF('Net zero activities &amp; levers'!$C$14="Off",('Activity data'!BL17*EF!$H48*EF!$H66)*NtoN2O*kgtoGg,IF('Net zero activities &amp; levers'!$C$14="On",('Net zero Activity data'!BL17*EF!$H48*EF!$H66)*NtoN2O*kgtoGg,"ERROR"))</f>
        <v>0.10469451017447387</v>
      </c>
      <c r="AT1111" s="93">
        <f>IF('Net zero activities &amp; levers'!$C$14="Off",('Activity data'!BM17*EF!$H48*EF!$H66)*NtoN2O*kgtoGg,IF('Net zero activities &amp; levers'!$C$14="On",('Net zero Activity data'!BM17*EF!$H48*EF!$H66)*NtoN2O*kgtoGg,"ERROR"))</f>
        <v>0.10361536005776417</v>
      </c>
      <c r="AU1111" s="93">
        <f>IF('Net zero activities &amp; levers'!$C$14="Off",('Activity data'!BN17*EF!$H48*EF!$H66)*NtoN2O*kgtoGg,IF('Net zero activities &amp; levers'!$C$14="On",('Net zero Activity data'!BN17*EF!$H48*EF!$H66)*NtoN2O*kgtoGg,"ERROR"))</f>
        <v>0.1021388275712732</v>
      </c>
      <c r="AV1111" s="93">
        <f>IF('Net zero activities &amp; levers'!$C$14="Off",('Activity data'!BO17*EF!$H48*EF!$H66)*NtoN2O*kgtoGg,IF('Net zero activities &amp; levers'!$C$14="On",('Net zero Activity data'!BO17*EF!$H48*EF!$H66)*NtoN2O*kgtoGg,"ERROR"))</f>
        <v>0.10078833039763954</v>
      </c>
      <c r="AW1111" s="93">
        <f>IF('Net zero activities &amp; levers'!$C$14="Off",('Activity data'!BP17*EF!$H48*EF!$H66)*NtoN2O*kgtoGg,IF('Net zero activities &amp; levers'!$C$14="On",('Net zero Activity data'!BP17*EF!$H48*EF!$H66)*NtoN2O*kgtoGg,"ERROR"))</f>
        <v>9.9328843871161435E-2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3.1905387698694387E-2</v>
      </c>
      <c r="V1112" s="93">
        <f>IF('Net zero activities &amp; levers'!$C$14="Off",('Activity data'!AO18*EF!$H49*EF!$H67)*NtoN2O*kgtoGg,IF('Net zero activities &amp; levers'!$C$14="On",('Net zero Activity data'!AO18*EF!$H49*EF!$H67)*NtoN2O*kgtoGg,"ERROR"))</f>
        <v>3.1433483672405185E-2</v>
      </c>
      <c r="W1112" s="93">
        <f>IF('Net zero activities &amp; levers'!$C$14="Off",('Activity data'!AP18*EF!$H49*EF!$H67)*NtoN2O*kgtoGg,IF('Net zero activities &amp; levers'!$C$14="On",('Net zero Activity data'!AP18*EF!$H49*EF!$H67)*NtoN2O*kgtoGg,"ERROR"))</f>
        <v>3.1041047414153568E-2</v>
      </c>
      <c r="X1112" s="93">
        <f>IF('Net zero activities &amp; levers'!$C$14="Off",('Activity data'!AQ18*EF!$H49*EF!$H67)*NtoN2O*kgtoGg,IF('Net zero activities &amp; levers'!$C$14="On",('Net zero Activity data'!AQ18*EF!$H49*EF!$H67)*NtoN2O*kgtoGg,"ERROR"))</f>
        <v>3.0760431373881528E-2</v>
      </c>
      <c r="Y1112" s="93">
        <f>IF('Net zero activities &amp; levers'!$C$14="Off",('Activity data'!AR18*EF!$H49*EF!$H67)*NtoN2O*kgtoGg,IF('Net zero activities &amp; levers'!$C$14="On",('Net zero Activity data'!AR18*EF!$H49*EF!$H67)*NtoN2O*kgtoGg,"ERROR"))</f>
        <v>3.0552431016197801E-2</v>
      </c>
      <c r="Z1112" s="93">
        <f>IF('Net zero activities &amp; levers'!$C$14="Off",('Activity data'!AS18*EF!$H49*EF!$H67)*NtoN2O*kgtoGg,IF('Net zero activities &amp; levers'!$C$14="On",('Net zero Activity data'!AS18*EF!$H49*EF!$H67)*NtoN2O*kgtoGg,"ERROR"))</f>
        <v>3.0426739981444573E-2</v>
      </c>
      <c r="AA1112" s="93">
        <f>IF('Net zero activities &amp; levers'!$C$14="Off",('Activity data'!AT18*EF!$H49*EF!$H67)*NtoN2O*kgtoGg,IF('Net zero activities &amp; levers'!$C$14="On",('Net zero Activity data'!AT18*EF!$H49*EF!$H67)*NtoN2O*kgtoGg,"ERROR"))</f>
        <v>3.030410502923021E-2</v>
      </c>
      <c r="AB1112" s="93">
        <f>IF('Net zero activities &amp; levers'!$C$14="Off",('Activity data'!AU18*EF!$H49*EF!$H67)*NtoN2O*kgtoGg,IF('Net zero activities &amp; levers'!$C$14="On",('Net zero Activity data'!AU18*EF!$H49*EF!$H67)*NtoN2O*kgtoGg,"ERROR"))</f>
        <v>3.0240248051067217E-2</v>
      </c>
      <c r="AC1112" s="93">
        <f>IF('Net zero activities &amp; levers'!$C$14="Off",('Activity data'!AV18*EF!$H49*EF!$H67)*NtoN2O*kgtoGg,IF('Net zero activities &amp; levers'!$C$14="On",('Net zero Activity data'!AV18*EF!$H49*EF!$H67)*NtoN2O*kgtoGg,"ERROR"))</f>
        <v>3.0178493679434107E-2</v>
      </c>
      <c r="AD1112" s="93">
        <f>IF('Net zero activities &amp; levers'!$C$14="Off",('Activity data'!AW18*EF!$H49*EF!$H67)*NtoN2O*kgtoGg,IF('Net zero activities &amp; levers'!$C$14="On",('Net zero Activity data'!AW18*EF!$H49*EF!$H67)*NtoN2O*kgtoGg,"ERROR"))</f>
        <v>3.0778780600953914E-2</v>
      </c>
      <c r="AE1112" s="93">
        <f>IF('Net zero activities &amp; levers'!$C$14="Off",('Activity data'!AX18*EF!$H49*EF!$H67)*NtoN2O*kgtoGg,IF('Net zero activities &amp; levers'!$C$14="On",('Net zero Activity data'!AX18*EF!$H49*EF!$H67)*NtoN2O*kgtoGg,"ERROR"))</f>
        <v>3.1337526867065243E-2</v>
      </c>
      <c r="AF1112" s="93">
        <f>IF('Net zero activities &amp; levers'!$C$14="Off",('Activity data'!AY18*EF!$H49*EF!$H67)*NtoN2O*kgtoGg,IF('Net zero activities &amp; levers'!$C$14="On",('Net zero Activity data'!AY18*EF!$H49*EF!$H67)*NtoN2O*kgtoGg,"ERROR"))</f>
        <v>3.1943184531533234E-2</v>
      </c>
      <c r="AG1112" s="93">
        <f>IF('Net zero activities &amp; levers'!$C$14="Off",('Activity data'!AZ18*EF!$H49*EF!$H67)*NtoN2O*kgtoGg,IF('Net zero activities &amp; levers'!$C$14="On",('Net zero Activity data'!AZ18*EF!$H49*EF!$H67)*NtoN2O*kgtoGg,"ERROR"))</f>
        <v>3.2698685903028914E-2</v>
      </c>
      <c r="AH1112" s="93">
        <f>IF('Net zero activities &amp; levers'!$C$14="Off",('Activity data'!BA18*EF!$H49*EF!$H67)*NtoN2O*kgtoGg,IF('Net zero activities &amp; levers'!$C$14="On",('Net zero Activity data'!BA18*EF!$H49*EF!$H67)*NtoN2O*kgtoGg,"ERROR"))</f>
        <v>3.3374481802799269E-2</v>
      </c>
      <c r="AI1112" s="93">
        <f>IF('Net zero activities &amp; levers'!$C$14="Off",('Activity data'!BB18*EF!$H49*EF!$H67)*NtoN2O*kgtoGg,IF('Net zero activities &amp; levers'!$C$14="On",('Net zero Activity data'!BB18*EF!$H49*EF!$H67)*NtoN2O*kgtoGg,"ERROR"))</f>
        <v>3.411393475183086E-2</v>
      </c>
      <c r="AJ1112" s="93">
        <f>IF('Net zero activities &amp; levers'!$C$14="Off",('Activity data'!BC18*EF!$H49*EF!$H67)*NtoN2O*kgtoGg,IF('Net zero activities &amp; levers'!$C$14="On",('Net zero Activity data'!BC18*EF!$H49*EF!$H67)*NtoN2O*kgtoGg,"ERROR"))</f>
        <v>3.493503599957426E-2</v>
      </c>
      <c r="AK1112" s="93">
        <f>IF('Net zero activities &amp; levers'!$C$14="Off",('Activity data'!BD18*EF!$H49*EF!$H67)*NtoN2O*kgtoGg,IF('Net zero activities &amp; levers'!$C$14="On",('Net zero Activity data'!BD18*EF!$H49*EF!$H67)*NtoN2O*kgtoGg,"ERROR"))</f>
        <v>3.5641922484432501E-2</v>
      </c>
      <c r="AL1112" s="93">
        <f>IF('Net zero activities &amp; levers'!$C$14="Off",('Activity data'!BE18*EF!$H49*EF!$H67)*NtoN2O*kgtoGg,IF('Net zero activities &amp; levers'!$C$14="On",('Net zero Activity data'!BE18*EF!$H49*EF!$H67)*NtoN2O*kgtoGg,"ERROR"))</f>
        <v>3.6334051370099325E-2</v>
      </c>
      <c r="AM1112" s="93">
        <f>IF('Net zero activities &amp; levers'!$C$14="Off",('Activity data'!BF18*EF!$H49*EF!$H67)*NtoN2O*kgtoGg,IF('Net zero activities &amp; levers'!$C$14="On",('Net zero Activity data'!BF18*EF!$H49*EF!$H67)*NtoN2O*kgtoGg,"ERROR"))</f>
        <v>3.7011819543123894E-2</v>
      </c>
      <c r="AN1112" s="93">
        <f>IF('Net zero activities &amp; levers'!$C$14="Off",('Activity data'!BG18*EF!$H49*EF!$H67)*NtoN2O*kgtoGg,IF('Net zero activities &amp; levers'!$C$14="On",('Net zero Activity data'!BG18*EF!$H49*EF!$H67)*NtoN2O*kgtoGg,"ERROR"))</f>
        <v>3.773673871580295E-2</v>
      </c>
      <c r="AO1112" s="93">
        <f>IF('Net zero activities &amp; levers'!$C$14="Off",('Activity data'!BH18*EF!$H49*EF!$H67)*NtoN2O*kgtoGg,IF('Net zero activities &amp; levers'!$C$14="On",('Net zero Activity data'!BH18*EF!$H49*EF!$H67)*NtoN2O*kgtoGg,"ERROR"))</f>
        <v>3.837159728814684E-2</v>
      </c>
      <c r="AP1112" s="93">
        <f>IF('Net zero activities &amp; levers'!$C$14="Off",('Activity data'!BI18*EF!$H49*EF!$H67)*NtoN2O*kgtoGg,IF('Net zero activities &amp; levers'!$C$14="On",('Net zero Activity data'!BI18*EF!$H49*EF!$H67)*NtoN2O*kgtoGg,"ERROR"))</f>
        <v>3.9012698644965753E-2</v>
      </c>
      <c r="AQ1112" s="93">
        <f>IF('Net zero activities &amp; levers'!$C$14="Off",('Activity data'!BJ18*EF!$H49*EF!$H67)*NtoN2O*kgtoGg,IF('Net zero activities &amp; levers'!$C$14="On",('Net zero Activity data'!BJ18*EF!$H49*EF!$H67)*NtoN2O*kgtoGg,"ERROR"))</f>
        <v>3.9660192975440933E-2</v>
      </c>
      <c r="AR1112" s="93">
        <f>IF('Net zero activities &amp; levers'!$C$14="Off",('Activity data'!BK18*EF!$H49*EF!$H67)*NtoN2O*kgtoGg,IF('Net zero activities &amp; levers'!$C$14="On",('Net zero Activity data'!BK18*EF!$H49*EF!$H67)*NtoN2O*kgtoGg,"ERROR"))</f>
        <v>4.0319729321820701E-2</v>
      </c>
      <c r="AS1112" s="93">
        <f>IF('Net zero activities &amp; levers'!$C$14="Off",('Activity data'!BL18*EF!$H49*EF!$H67)*NtoN2O*kgtoGg,IF('Net zero activities &amp; levers'!$C$14="On",('Net zero Activity data'!BL18*EF!$H49*EF!$H67)*NtoN2O*kgtoGg,"ERROR"))</f>
        <v>4.0958612107718124E-2</v>
      </c>
      <c r="AT1112" s="93">
        <f>IF('Net zero activities &amp; levers'!$C$14="Off",('Activity data'!BM18*EF!$H49*EF!$H67)*NtoN2O*kgtoGg,IF('Net zero activities &amp; levers'!$C$14="On",('Net zero Activity data'!BM18*EF!$H49*EF!$H67)*NtoN2O*kgtoGg,"ERROR"))</f>
        <v>4.0536426732738551E-2</v>
      </c>
      <c r="AU1112" s="93">
        <f>IF('Net zero activities &amp; levers'!$C$14="Off",('Activity data'!BN18*EF!$H49*EF!$H67)*NtoN2O*kgtoGg,IF('Net zero activities &amp; levers'!$C$14="On",('Net zero Activity data'!BN18*EF!$H49*EF!$H67)*NtoN2O*kgtoGg,"ERROR"))</f>
        <v>3.9958777328984299E-2</v>
      </c>
      <c r="AV1112" s="93">
        <f>IF('Net zero activities &amp; levers'!$C$14="Off",('Activity data'!BO18*EF!$H49*EF!$H67)*NtoN2O*kgtoGg,IF('Net zero activities &amp; levers'!$C$14="On",('Net zero Activity data'!BO18*EF!$H49*EF!$H67)*NtoN2O*kgtoGg,"ERROR"))</f>
        <v>3.943043549142998E-2</v>
      </c>
      <c r="AW1112" s="93">
        <f>IF('Net zero activities &amp; levers'!$C$14="Off",('Activity data'!BP18*EF!$H49*EF!$H67)*NtoN2O*kgtoGg,IF('Net zero activities &amp; levers'!$C$14="On",('Net zero Activity data'!BP18*EF!$H49*EF!$H67)*NtoN2O*kgtoGg,"ERROR"))</f>
        <v>3.8859454812358696E-2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0.36780418290966244</v>
      </c>
      <c r="V1113" s="93">
        <f>IF('Net zero activities &amp; levers'!$C$14="Off",('Activity data'!AO19*EF!$H50*EF!$H68)*NtoN2O*kgtoGg,IF('Net zero activities &amp; levers'!$C$14="On",('Net zero Activity data'!AO19*EF!$H50*EF!$H68)*NtoN2O*kgtoGg,"ERROR"))</f>
        <v>0.3714234316035242</v>
      </c>
      <c r="W1113" s="93">
        <f>IF('Net zero activities &amp; levers'!$C$14="Off",('Activity data'!AP19*EF!$H50*EF!$H68)*NtoN2O*kgtoGg,IF('Net zero activities &amp; levers'!$C$14="On",('Net zero Activity data'!AP19*EF!$H50*EF!$H68)*NtoN2O*kgtoGg,"ERROR"))</f>
        <v>0.37546920829626063</v>
      </c>
      <c r="X1113" s="93">
        <f>IF('Net zero activities &amp; levers'!$C$14="Off",('Activity data'!AQ19*EF!$H50*EF!$H68)*NtoN2O*kgtoGg,IF('Net zero activities &amp; levers'!$C$14="On",('Net zero Activity data'!AQ19*EF!$H50*EF!$H68)*NtoN2O*kgtoGg,"ERROR"))</f>
        <v>0.38018812574377231</v>
      </c>
      <c r="Y1113" s="93">
        <f>IF('Net zero activities &amp; levers'!$C$14="Off",('Activity data'!AR19*EF!$H50*EF!$H68)*NtoN2O*kgtoGg,IF('Net zero activities &amp; levers'!$C$14="On",('Net zero Activity data'!AR19*EF!$H50*EF!$H68)*NtoN2O*kgtoGg,"ERROR"))</f>
        <v>0.38504178818437407</v>
      </c>
      <c r="Z1113" s="93">
        <f>IF('Net zero activities &amp; levers'!$C$14="Off",('Activity data'!AS19*EF!$H50*EF!$H68)*NtoN2O*kgtoGg,IF('Net zero activities &amp; levers'!$C$14="On",('Net zero Activity data'!AS19*EF!$H50*EF!$H68)*NtoN2O*kgtoGg,"ERROR"))</f>
        <v>0.39044882164388489</v>
      </c>
      <c r="AA1113" s="93">
        <f>IF('Net zero activities &amp; levers'!$C$14="Off",('Activity data'!AT19*EF!$H50*EF!$H68)*NtoN2O*kgtoGg,IF('Net zero activities &amp; levers'!$C$14="On",('Net zero Activity data'!AT19*EF!$H50*EF!$H68)*NtoN2O*kgtoGg,"ERROR"))</f>
        <v>0.39589622321715578</v>
      </c>
      <c r="AB1113" s="93">
        <f>IF('Net zero activities &amp; levers'!$C$14="Off",('Activity data'!AU19*EF!$H50*EF!$H68)*NtoN2O*kgtoGg,IF('Net zero activities &amp; levers'!$C$14="On",('Net zero Activity data'!AU19*EF!$H50*EF!$H68)*NtoN2O*kgtoGg,"ERROR"))</f>
        <v>0.40178289794696498</v>
      </c>
      <c r="AC1113" s="93">
        <f>IF('Net zero activities &amp; levers'!$C$14="Off",('Activity data'!AV19*EF!$H50*EF!$H68)*NtoN2O*kgtoGg,IF('Net zero activities &amp; levers'!$C$14="On",('Net zero Activity data'!AV19*EF!$H50*EF!$H68)*NtoN2O*kgtoGg,"ERROR"))</f>
        <v>0.40772681555933066</v>
      </c>
      <c r="AD1113" s="93">
        <f>IF('Net zero activities &amp; levers'!$C$14="Off",('Activity data'!AW19*EF!$H50*EF!$H68)*NtoN2O*kgtoGg,IF('Net zero activities &amp; levers'!$C$14="On",('Net zero Activity data'!AW19*EF!$H50*EF!$H68)*NtoN2O*kgtoGg,"ERROR"))</f>
        <v>0.4183327086394717</v>
      </c>
      <c r="AE1113" s="93">
        <f>IF('Net zero activities &amp; levers'!$C$14="Off",('Activity data'!AX19*EF!$H50*EF!$H68)*NtoN2O*kgtoGg,IF('Net zero activities &amp; levers'!$C$14="On",('Net zero Activity data'!AX19*EF!$H50*EF!$H68)*NtoN2O*kgtoGg,"ERROR"))</f>
        <v>0.42886451256367109</v>
      </c>
      <c r="AF1113" s="93">
        <f>IF('Net zero activities &amp; levers'!$C$14="Off",('Activity data'!AY19*EF!$H50*EF!$H68)*NtoN2O*kgtoGg,IF('Net zero activities &amp; levers'!$C$14="On",('Net zero Activity data'!AY19*EF!$H50*EF!$H68)*NtoN2O*kgtoGg,"ERROR"))</f>
        <v>0.43998844562173473</v>
      </c>
      <c r="AG1113" s="93">
        <f>IF('Net zero activities &amp; levers'!$C$14="Off",('Activity data'!AZ19*EF!$H50*EF!$H68)*NtoN2O*kgtoGg,IF('Net zero activities &amp; levers'!$C$14="On",('Net zero Activity data'!AZ19*EF!$H50*EF!$H68)*NtoN2O*kgtoGg,"ERROR"))</f>
        <v>0.45253737301201774</v>
      </c>
      <c r="AH1113" s="93">
        <f>IF('Net zero activities &amp; levers'!$C$14="Off",('Activity data'!BA19*EF!$H50*EF!$H68)*NtoN2O*kgtoGg,IF('Net zero activities &amp; levers'!$C$14="On",('Net zero Activity data'!BA19*EF!$H50*EF!$H68)*NtoN2O*kgtoGg,"ERROR"))</f>
        <v>0.46475379787946464</v>
      </c>
      <c r="AI1113" s="93">
        <f>IF('Net zero activities &amp; levers'!$C$14="Off",('Activity data'!BB19*EF!$H50*EF!$H68)*NtoN2O*kgtoGg,IF('Net zero activities &amp; levers'!$C$14="On",('Net zero Activity data'!BB19*EF!$H50*EF!$H68)*NtoN2O*kgtoGg,"ERROR"))</f>
        <v>0.47751418311170685</v>
      </c>
      <c r="AJ1113" s="93">
        <f>IF('Net zero activities &amp; levers'!$C$14="Off",('Activity data'!BC19*EF!$H50*EF!$H68)*NtoN2O*kgtoGg,IF('Net zero activities &amp; levers'!$C$14="On",('Net zero Activity data'!BC19*EF!$H50*EF!$H68)*NtoN2O*kgtoGg,"ERROR"))</f>
        <v>0.49126087159164322</v>
      </c>
      <c r="AK1113" s="93">
        <f>IF('Net zero activities &amp; levers'!$C$14="Off",('Activity data'!BD19*EF!$H50*EF!$H68)*NtoN2O*kgtoGg,IF('Net zero activities &amp; levers'!$C$14="On",('Net zero Activity data'!BD19*EF!$H50*EF!$H68)*NtoN2O*kgtoGg,"ERROR"))</f>
        <v>0.50438474055677307</v>
      </c>
      <c r="AL1113" s="93">
        <f>IF('Net zero activities &amp; levers'!$C$14="Off",('Activity data'!BE19*EF!$H50*EF!$H68)*NtoN2O*kgtoGg,IF('Net zero activities &amp; levers'!$C$14="On",('Net zero Activity data'!BE19*EF!$H50*EF!$H68)*NtoN2O*kgtoGg,"ERROR"))</f>
        <v>0.51769580674814197</v>
      </c>
      <c r="AM1113" s="93">
        <f>IF('Net zero activities &amp; levers'!$C$14="Off",('Activity data'!BF19*EF!$H50*EF!$H68)*NtoN2O*kgtoGg,IF('Net zero activities &amp; levers'!$C$14="On",('Net zero Activity data'!BF19*EF!$H50*EF!$H68)*NtoN2O*kgtoGg,"ERROR"))</f>
        <v>0.53119835838978235</v>
      </c>
      <c r="AN1113" s="93">
        <f>IF('Net zero activities &amp; levers'!$C$14="Off",('Activity data'!BG19*EF!$H50*EF!$H68)*NtoN2O*kgtoGg,IF('Net zero activities &amp; levers'!$C$14="On",('Net zero Activity data'!BG19*EF!$H50*EF!$H68)*NtoN2O*kgtoGg,"ERROR"))</f>
        <v>0.54519652797518725</v>
      </c>
      <c r="AO1113" s="93">
        <f>IF('Net zero activities &amp; levers'!$C$14="Off",('Activity data'!BH19*EF!$H50*EF!$H68)*NtoN2O*kgtoGg,IF('Net zero activities &amp; levers'!$C$14="On",('Net zero Activity data'!BH19*EF!$H50*EF!$H68)*NtoN2O*kgtoGg,"ERROR"))</f>
        <v>0.55871614472799591</v>
      </c>
      <c r="AP1113" s="93">
        <f>IF('Net zero activities &amp; levers'!$C$14="Off",('Activity data'!BI19*EF!$H50*EF!$H68)*NtoN2O*kgtoGg,IF('Net zero activities &amp; levers'!$C$14="On",('Net zero Activity data'!BI19*EF!$H50*EF!$H68)*NtoN2O*kgtoGg,"ERROR"))</f>
        <v>0.57261412488817054</v>
      </c>
      <c r="AQ1113" s="93">
        <f>IF('Net zero activities &amp; levers'!$C$14="Off",('Activity data'!BJ19*EF!$H50*EF!$H68)*NtoN2O*kgtoGg,IF('Net zero activities &amp; levers'!$C$14="On",('Net zero Activity data'!BJ19*EF!$H50*EF!$H68)*NtoN2O*kgtoGg,"ERROR"))</f>
        <v>0.5869039367406349</v>
      </c>
      <c r="AR1113" s="93">
        <f>IF('Net zero activities &amp; levers'!$C$14="Off",('Activity data'!BK19*EF!$H50*EF!$H68)*NtoN2O*kgtoGg,IF('Net zero activities &amp; levers'!$C$14="On",('Net zero Activity data'!BK19*EF!$H50*EF!$H68)*NtoN2O*kgtoGg,"ERROR"))</f>
        <v>0.60165257008208883</v>
      </c>
      <c r="AS1113" s="93">
        <f>IF('Net zero activities &amp; levers'!$C$14="Off",('Activity data'!BL19*EF!$H50*EF!$H68)*NtoN2O*kgtoGg,IF('Net zero activities &amp; levers'!$C$14="On",('Net zero Activity data'!BL19*EF!$H50*EF!$H68)*NtoN2O*kgtoGg,"ERROR"))</f>
        <v>0.61630146676000175</v>
      </c>
      <c r="AT1113" s="93">
        <f>IF('Net zero activities &amp; levers'!$C$14="Off",('Activity data'!BM19*EF!$H50*EF!$H68)*NtoN2O*kgtoGg,IF('Net zero activities &amp; levers'!$C$14="On",('Net zero Activity data'!BM19*EF!$H50*EF!$H68)*NtoN2O*kgtoGg,"ERROR"))</f>
        <v>0.62070553747699242</v>
      </c>
      <c r="AU1113" s="93">
        <f>IF('Net zero activities &amp; levers'!$C$14="Off",('Activity data'!BN19*EF!$H50*EF!$H68)*NtoN2O*kgtoGg,IF('Net zero activities &amp; levers'!$C$14="On",('Net zero Activity data'!BN19*EF!$H50*EF!$H68)*NtoN2O*kgtoGg,"ERROR"))</f>
        <v>0.62350249802544178</v>
      </c>
      <c r="AV1113" s="93">
        <f>IF('Net zero activities &amp; levers'!$C$14="Off",('Activity data'!BO19*EF!$H50*EF!$H68)*NtoN2O*kgtoGg,IF('Net zero activities &amp; levers'!$C$14="On",('Net zero Activity data'!BO19*EF!$H50*EF!$H68)*NtoN2O*kgtoGg,"ERROR"))</f>
        <v>0.62672765733342273</v>
      </c>
      <c r="AW1113" s="93">
        <f>IF('Net zero activities &amp; levers'!$C$14="Off",('Activity data'!BP19*EF!$H50*EF!$H68)*NtoN2O*kgtoGg,IF('Net zero activities &amp; levers'!$C$14="On",('Net zero Activity data'!BP19*EF!$H50*EF!$H68)*NtoN2O*kgtoGg,"ERROR"))</f>
        <v>0.62943793912886614</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1.5747123914012153</v>
      </c>
      <c r="V1114" s="93">
        <f>IF('Net zero activities &amp; levers'!$C$14="Off",('Activity data'!AO20*EF!$H51*EF!$H69)*NtoN2O*kgtoGg,IF('Net zero activities &amp; levers'!$C$14="On",('Net zero Activity data'!AO20*EF!$H51*EF!$H69)*NtoN2O*kgtoGg,"ERROR"))</f>
        <v>1.5681887014284537</v>
      </c>
      <c r="W1114" s="93">
        <f>IF('Net zero activities &amp; levers'!$C$14="Off",('Activity data'!AP20*EF!$H51*EF!$H69)*NtoN2O*kgtoGg,IF('Net zero activities &amp; levers'!$C$14="On",('Net zero Activity data'!AP20*EF!$H51*EF!$H69)*NtoN2O*kgtoGg,"ERROR"))</f>
        <v>1.5667841618374447</v>
      </c>
      <c r="X1114" s="93">
        <f>IF('Net zero activities &amp; levers'!$C$14="Off",('Activity data'!AQ20*EF!$H51*EF!$H69)*NtoN2O*kgtoGg,IF('Net zero activities &amp; levers'!$C$14="On",('Net zero Activity data'!AQ20*EF!$H51*EF!$H69)*NtoN2O*kgtoGg,"ERROR"))</f>
        <v>1.573284324203015</v>
      </c>
      <c r="Y1114" s="93">
        <f>IF('Net zero activities &amp; levers'!$C$14="Off",('Activity data'!AR20*EF!$H51*EF!$H69)*NtoN2O*kgtoGg,IF('Net zero activities &amp; levers'!$C$14="On",('Net zero Activity data'!AR20*EF!$H51*EF!$H69)*NtoN2O*kgtoGg,"ERROR"))</f>
        <v>1.5864039702513664</v>
      </c>
      <c r="Z1114" s="93">
        <f>IF('Net zero activities &amp; levers'!$C$14="Off",('Activity data'!AS20*EF!$H51*EF!$H69)*NtoN2O*kgtoGg,IF('Net zero activities &amp; levers'!$C$14="On",('Net zero Activity data'!AS20*EF!$H51*EF!$H69)*NtoN2O*kgtoGg,"ERROR"))</f>
        <v>1.6057346145957432</v>
      </c>
      <c r="AA1114" s="93">
        <f>IF('Net zero activities &amp; levers'!$C$14="Off",('Activity data'!AT20*EF!$H51*EF!$H69)*NtoN2O*kgtoGg,IF('Net zero activities &amp; levers'!$C$14="On",('Net zero Activity data'!AT20*EF!$H51*EF!$H69)*NtoN2O*kgtoGg,"ERROR"))</f>
        <v>1.6251467618562128</v>
      </c>
      <c r="AB1114" s="93">
        <f>IF('Net zero activities &amp; levers'!$C$14="Off",('Activity data'!AU20*EF!$H51*EF!$H69)*NtoN2O*kgtoGg,IF('Net zero activities &amp; levers'!$C$14="On",('Net zero Activity data'!AU20*EF!$H51*EF!$H69)*NtoN2O*kgtoGg,"ERROR"))</f>
        <v>1.6492402013019869</v>
      </c>
      <c r="AC1114" s="93">
        <f>IF('Net zero activities &amp; levers'!$C$14="Off",('Activity data'!AV20*EF!$H51*EF!$H69)*NtoN2O*kgtoGg,IF('Net zero activities &amp; levers'!$C$14="On",('Net zero Activity data'!AV20*EF!$H51*EF!$H69)*NtoN2O*kgtoGg,"ERROR"))</f>
        <v>1.6735218799838179</v>
      </c>
      <c r="AD1114" s="93">
        <f>IF('Net zero activities &amp; levers'!$C$14="Off",('Activity data'!AW20*EF!$H51*EF!$H69)*NtoN2O*kgtoGg,IF('Net zero activities &amp; levers'!$C$14="On",('Net zero Activity data'!AW20*EF!$H51*EF!$H69)*NtoN2O*kgtoGg,"ERROR"))</f>
        <v>1.7546256181472317</v>
      </c>
      <c r="AE1114" s="93">
        <f>IF('Net zero activities &amp; levers'!$C$14="Off",('Activity data'!AX20*EF!$H51*EF!$H69)*NtoN2O*kgtoGg,IF('Net zero activities &amp; levers'!$C$14="On",('Net zero Activity data'!AX20*EF!$H51*EF!$H69)*NtoN2O*kgtoGg,"ERROR"))</f>
        <v>1.8336865864045497</v>
      </c>
      <c r="AF1114" s="93">
        <f>IF('Net zero activities &amp; levers'!$C$14="Off",('Activity data'!AY20*EF!$H51*EF!$H69)*NtoN2O*kgtoGg,IF('Net zero activities &amp; levers'!$C$14="On",('Net zero Activity data'!AY20*EF!$H51*EF!$H69)*NtoN2O*kgtoGg,"ERROR"))</f>
        <v>1.918240147256417</v>
      </c>
      <c r="AG1114" s="93">
        <f>IF('Net zero activities &amp; levers'!$C$14="Off",('Activity data'!AZ20*EF!$H51*EF!$H69)*NtoN2O*kgtoGg,IF('Net zero activities &amp; levers'!$C$14="On",('Net zero Activity data'!AZ20*EF!$H51*EF!$H69)*NtoN2O*kgtoGg,"ERROR"))</f>
        <v>2.0174720498760612</v>
      </c>
      <c r="AH1114" s="93">
        <f>IF('Net zero activities &amp; levers'!$C$14="Off",('Activity data'!BA20*EF!$H51*EF!$H69)*NtoN2O*kgtoGg,IF('Net zero activities &amp; levers'!$C$14="On",('Net zero Activity data'!BA20*EF!$H51*EF!$H69)*NtoN2O*kgtoGg,"ERROR"))</f>
        <v>2.1116370357227456</v>
      </c>
      <c r="AI1114" s="93">
        <f>IF('Net zero activities &amp; levers'!$C$14="Off",('Activity data'!BB20*EF!$H51*EF!$H69)*NtoN2O*kgtoGg,IF('Net zero activities &amp; levers'!$C$14="On",('Net zero Activity data'!BB20*EF!$H51*EF!$H69)*NtoN2O*kgtoGg,"ERROR"))</f>
        <v>2.2144237158788571</v>
      </c>
      <c r="AJ1114" s="93">
        <f>IF('Net zero activities &amp; levers'!$C$14="Off",('Activity data'!BC20*EF!$H51*EF!$H69)*NtoN2O*kgtoGg,IF('Net zero activities &amp; levers'!$C$14="On",('Net zero Activity data'!BC20*EF!$H51*EF!$H69)*NtoN2O*kgtoGg,"ERROR"))</f>
        <v>2.3266717998749207</v>
      </c>
      <c r="AK1114" s="93">
        <f>IF('Net zero activities &amp; levers'!$C$14="Off",('Activity data'!BD20*EF!$H51*EF!$H69)*NtoN2O*kgtoGg,IF('Net zero activities &amp; levers'!$C$14="On",('Net zero Activity data'!BD20*EF!$H51*EF!$H69)*NtoN2O*kgtoGg,"ERROR"))</f>
        <v>2.4307382695623536</v>
      </c>
      <c r="AL1114" s="93">
        <f>IF('Net zero activities &amp; levers'!$C$14="Off",('Activity data'!BE20*EF!$H51*EF!$H69)*NtoN2O*kgtoGg,IF('Net zero activities &amp; levers'!$C$14="On",('Net zero Activity data'!BE20*EF!$H51*EF!$H69)*NtoN2O*kgtoGg,"ERROR"))</f>
        <v>2.5355359040186483</v>
      </c>
      <c r="AM1114" s="93">
        <f>IF('Net zero activities &amp; levers'!$C$14="Off",('Activity data'!BF20*EF!$H51*EF!$H69)*NtoN2O*kgtoGg,IF('Net zero activities &amp; levers'!$C$14="On",('Net zero Activity data'!BF20*EF!$H51*EF!$H69)*NtoN2O*kgtoGg,"ERROR"))</f>
        <v>2.6411109869624947</v>
      </c>
      <c r="AN1114" s="93">
        <f>IF('Net zero activities &amp; levers'!$C$14="Off",('Activity data'!BG20*EF!$H51*EF!$H69)*NtoN2O*kgtoGg,IF('Net zero activities &amp; levers'!$C$14="On",('Net zero Activity data'!BG20*EF!$H51*EF!$H69)*NtoN2O*kgtoGg,"ERROR"))</f>
        <v>2.7543227567882886</v>
      </c>
      <c r="AO1114" s="93">
        <f>IF('Net zero activities &amp; levers'!$C$14="Off",('Activity data'!BH20*EF!$H51*EF!$H69)*NtoN2O*kgtoGg,IF('Net zero activities &amp; levers'!$C$14="On",('Net zero Activity data'!BH20*EF!$H51*EF!$H69)*NtoN2O*kgtoGg,"ERROR"))</f>
        <v>2.8611734679045404</v>
      </c>
      <c r="AP1114" s="93">
        <f>IF('Net zero activities &amp; levers'!$C$14="Off",('Activity data'!BI20*EF!$H51*EF!$H69)*NtoN2O*kgtoGg,IF('Net zero activities &amp; levers'!$C$14="On",('Net zero Activity data'!BI20*EF!$H51*EF!$H69)*NtoN2O*kgtoGg,"ERROR"))</f>
        <v>2.970819997861887</v>
      </c>
      <c r="AQ1114" s="93">
        <f>IF('Net zero activities &amp; levers'!$C$14="Off",('Activity data'!BJ20*EF!$H51*EF!$H69)*NtoN2O*kgtoGg,IF('Net zero activities &amp; levers'!$C$14="On",('Net zero Activity data'!BJ20*EF!$H51*EF!$H69)*NtoN2O*kgtoGg,"ERROR"))</f>
        <v>3.0833673392377019</v>
      </c>
      <c r="AR1114" s="93">
        <f>IF('Net zero activities &amp; levers'!$C$14="Off",('Activity data'!BK20*EF!$H51*EF!$H69)*NtoN2O*kgtoGg,IF('Net zero activities &amp; levers'!$C$14="On",('Net zero Activity data'!BK20*EF!$H51*EF!$H69)*NtoN2O*kgtoGg,"ERROR"))</f>
        <v>3.1994763215129036</v>
      </c>
      <c r="AS1114" s="93">
        <f>IF('Net zero activities &amp; levers'!$C$14="Off",('Activity data'!BL20*EF!$H51*EF!$H69)*NtoN2O*kgtoGg,IF('Net zero activities &amp; levers'!$C$14="On",('Net zero Activity data'!BL20*EF!$H51*EF!$H69)*NtoN2O*kgtoGg,"ERROR"))</f>
        <v>3.3169218177603947</v>
      </c>
      <c r="AT1114" s="93">
        <f>IF('Net zero activities &amp; levers'!$C$14="Off",('Activity data'!BM20*EF!$H51*EF!$H69)*NtoN2O*kgtoGg,IF('Net zero activities &amp; levers'!$C$14="On",('Net zero Activity data'!BM20*EF!$H51*EF!$H69)*NtoN2O*kgtoGg,"ERROR"))</f>
        <v>3.3275624519833906</v>
      </c>
      <c r="AU1114" s="93">
        <f>IF('Net zero activities &amp; levers'!$C$14="Off",('Activity data'!BN20*EF!$H51*EF!$H69)*NtoN2O*kgtoGg,IF('Net zero activities &amp; levers'!$C$14="On",('Net zero Activity data'!BN20*EF!$H51*EF!$H69)*NtoN2O*kgtoGg,"ERROR"))</f>
        <v>3.3216912042453854</v>
      </c>
      <c r="AV1114" s="93">
        <f>IF('Net zero activities &amp; levers'!$C$14="Off",('Activity data'!BO20*EF!$H51*EF!$H69)*NtoN2O*kgtoGg,IF('Net zero activities &amp; levers'!$C$14="On",('Net zero Activity data'!BO20*EF!$H51*EF!$H69)*NtoN2O*kgtoGg,"ERROR"))</f>
        <v>3.3203232455460054</v>
      </c>
      <c r="AW1114" s="93">
        <f>IF('Net zero activities &amp; levers'!$C$14="Off",('Activity data'!BP20*EF!$H51*EF!$H69)*NtoN2O*kgtoGg,IF('Net zero activities &amp; levers'!$C$14="On",('Net zero Activity data'!BP20*EF!$H51*EF!$H69)*NtoN2O*kgtoGg,"ERROR"))</f>
        <v>3.3138133730724602</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1.5325174287902615E-2</v>
      </c>
      <c r="V1115" s="93">
        <f>IF('Net zero activities &amp; levers'!$C$14="Off",('Activity data'!AO21*EF!$H52*EF!$H70)*NtoN2O*kgtoGg,IF('Net zero activities &amp; levers'!$C$14="On",('Net zero Activity data'!AO21*EF!$H52*EF!$H70)*NtoN2O*kgtoGg,"ERROR"))</f>
        <v>1.5475976316813522E-2</v>
      </c>
      <c r="W1115" s="93">
        <f>IF('Net zero activities &amp; levers'!$C$14="Off",('Activity data'!AP21*EF!$H52*EF!$H70)*NtoN2O*kgtoGg,IF('Net zero activities &amp; levers'!$C$14="On",('Net zero Activity data'!AP21*EF!$H52*EF!$H70)*NtoN2O*kgtoGg,"ERROR"))</f>
        <v>1.5644550345677539E-2</v>
      </c>
      <c r="X1115" s="93">
        <f>IF('Net zero activities &amp; levers'!$C$14="Off",('Activity data'!AQ21*EF!$H52*EF!$H70)*NtoN2O*kgtoGg,IF('Net zero activities &amp; levers'!$C$14="On",('Net zero Activity data'!AQ21*EF!$H52*EF!$H70)*NtoN2O*kgtoGg,"ERROR"))</f>
        <v>1.584117190599053E-2</v>
      </c>
      <c r="Y1115" s="93">
        <f>IF('Net zero activities &amp; levers'!$C$14="Off",('Activity data'!AR21*EF!$H52*EF!$H70)*NtoN2O*kgtoGg,IF('Net zero activities &amp; levers'!$C$14="On",('Net zero Activity data'!AR21*EF!$H52*EF!$H70)*NtoN2O*kgtoGg,"ERROR"))</f>
        <v>1.60434078410156E-2</v>
      </c>
      <c r="Z1115" s="93">
        <f>IF('Net zero activities &amp; levers'!$C$14="Off",('Activity data'!AS21*EF!$H52*EF!$H70)*NtoN2O*kgtoGg,IF('Net zero activities &amp; levers'!$C$14="On",('Net zero Activity data'!AS21*EF!$H52*EF!$H70)*NtoN2O*kgtoGg,"ERROR"))</f>
        <v>1.6268700901828553E-2</v>
      </c>
      <c r="AA1115" s="93">
        <f>IF('Net zero activities &amp; levers'!$C$14="Off",('Activity data'!AT21*EF!$H52*EF!$H70)*NtoN2O*kgtoGg,IF('Net zero activities &amp; levers'!$C$14="On",('Net zero Activity data'!AT21*EF!$H52*EF!$H70)*NtoN2O*kgtoGg,"ERROR"))</f>
        <v>1.6495675967381506E-2</v>
      </c>
      <c r="AB1115" s="93">
        <f>IF('Net zero activities &amp; levers'!$C$14="Off",('Activity data'!AU21*EF!$H52*EF!$H70)*NtoN2O*kgtoGg,IF('Net zero activities &amp; levers'!$C$14="On",('Net zero Activity data'!AU21*EF!$H52*EF!$H70)*NtoN2O*kgtoGg,"ERROR"))</f>
        <v>1.6740954081123558E-2</v>
      </c>
      <c r="AC1115" s="93">
        <f>IF('Net zero activities &amp; levers'!$C$14="Off",('Activity data'!AV21*EF!$H52*EF!$H70)*NtoN2O*kgtoGg,IF('Net zero activities &amp; levers'!$C$14="On",('Net zero Activity data'!AV21*EF!$H52*EF!$H70)*NtoN2O*kgtoGg,"ERROR"))</f>
        <v>1.6988617314972129E-2</v>
      </c>
      <c r="AD1115" s="93">
        <f>IF('Net zero activities &amp; levers'!$C$14="Off",('Activity data'!AW21*EF!$H52*EF!$H70)*NtoN2O*kgtoGg,IF('Net zero activities &amp; levers'!$C$14="On",('Net zero Activity data'!AW21*EF!$H52*EF!$H70)*NtoN2O*kgtoGg,"ERROR"))</f>
        <v>1.7430529526644669E-2</v>
      </c>
      <c r="AE1115" s="93">
        <f>IF('Net zero activities &amp; levers'!$C$14="Off",('Activity data'!AX21*EF!$H52*EF!$H70)*NtoN2O*kgtoGg,IF('Net zero activities &amp; levers'!$C$14="On",('Net zero Activity data'!AX21*EF!$H52*EF!$H70)*NtoN2O*kgtoGg,"ERROR"))</f>
        <v>1.786935469015298E-2</v>
      </c>
      <c r="AF1115" s="93">
        <f>IF('Net zero activities &amp; levers'!$C$14="Off",('Activity data'!AY21*EF!$H52*EF!$H70)*NtoN2O*kgtoGg,IF('Net zero activities &amp; levers'!$C$14="On",('Net zero Activity data'!AY21*EF!$H52*EF!$H70)*NtoN2O*kgtoGg,"ERROR"))</f>
        <v>1.8332851900905632E-2</v>
      </c>
      <c r="AG1115" s="93">
        <f>IF('Net zero activities &amp; levers'!$C$14="Off",('Activity data'!AZ21*EF!$H52*EF!$H70)*NtoN2O*kgtoGg,IF('Net zero activities &amp; levers'!$C$14="On",('Net zero Activity data'!AZ21*EF!$H52*EF!$H70)*NtoN2O*kgtoGg,"ERROR"))</f>
        <v>1.8855723875500757E-2</v>
      </c>
      <c r="AH1115" s="93">
        <f>IF('Net zero activities &amp; levers'!$C$14="Off",('Activity data'!BA21*EF!$H52*EF!$H70)*NtoN2O*kgtoGg,IF('Net zero activities &amp; levers'!$C$14="On",('Net zero Activity data'!BA21*EF!$H52*EF!$H70)*NtoN2O*kgtoGg,"ERROR"))</f>
        <v>1.9364741578311039E-2</v>
      </c>
      <c r="AI1115" s="93">
        <f>IF('Net zero activities &amp; levers'!$C$14="Off",('Activity data'!BB21*EF!$H52*EF!$H70)*NtoN2O*kgtoGg,IF('Net zero activities &amp; levers'!$C$14="On",('Net zero Activity data'!BB21*EF!$H52*EF!$H70)*NtoN2O*kgtoGg,"ERROR"))</f>
        <v>1.9896424296321137E-2</v>
      </c>
      <c r="AJ1115" s="93">
        <f>IF('Net zero activities &amp; levers'!$C$14="Off",('Activity data'!BC21*EF!$H52*EF!$H70)*NtoN2O*kgtoGg,IF('Net zero activities &amp; levers'!$C$14="On",('Net zero Activity data'!BC21*EF!$H52*EF!$H70)*NtoN2O*kgtoGg,"ERROR"))</f>
        <v>2.046920298298515E-2</v>
      </c>
      <c r="AK1115" s="93">
        <f>IF('Net zero activities &amp; levers'!$C$14="Off",('Activity data'!BD21*EF!$H52*EF!$H70)*NtoN2O*kgtoGg,IF('Net zero activities &amp; levers'!$C$14="On",('Net zero Activity data'!BD21*EF!$H52*EF!$H70)*NtoN2O*kgtoGg,"ERROR"))</f>
        <v>2.1016030856532232E-2</v>
      </c>
      <c r="AL1115" s="93">
        <f>IF('Net zero activities &amp; levers'!$C$14="Off",('Activity data'!BE21*EF!$H52*EF!$H70)*NtoN2O*kgtoGg,IF('Net zero activities &amp; levers'!$C$14="On",('Net zero Activity data'!BE21*EF!$H52*EF!$H70)*NtoN2O*kgtoGg,"ERROR"))</f>
        <v>2.1570658614505935E-2</v>
      </c>
      <c r="AM1115" s="93">
        <f>IF('Net zero activities &amp; levers'!$C$14="Off",('Activity data'!BF21*EF!$H52*EF!$H70)*NtoN2O*kgtoGg,IF('Net zero activities &amp; levers'!$C$14="On",('Net zero Activity data'!BF21*EF!$H52*EF!$H70)*NtoN2O*kgtoGg,"ERROR"))</f>
        <v>2.2133264932907619E-2</v>
      </c>
      <c r="AN1115" s="93">
        <f>IF('Net zero activities &amp; levers'!$C$14="Off",('Activity data'!BG21*EF!$H52*EF!$H70)*NtoN2O*kgtoGg,IF('Net zero activities &amp; levers'!$C$14="On",('Net zero Activity data'!BG21*EF!$H52*EF!$H70)*NtoN2O*kgtoGg,"ERROR"))</f>
        <v>2.2716521998966156E-2</v>
      </c>
      <c r="AO1115" s="93">
        <f>IF('Net zero activities &amp; levers'!$C$14="Off",('Activity data'!BH21*EF!$H52*EF!$H70)*NtoN2O*kgtoGg,IF('Net zero activities &amp; levers'!$C$14="On",('Net zero Activity data'!BH21*EF!$H52*EF!$H70)*NtoN2O*kgtoGg,"ERROR"))</f>
        <v>2.3279839363666517E-2</v>
      </c>
      <c r="AP1115" s="93">
        <f>IF('Net zero activities &amp; levers'!$C$14="Off",('Activity data'!BI21*EF!$H52*EF!$H70)*NtoN2O*kgtoGg,IF('Net zero activities &amp; levers'!$C$14="On",('Net zero Activity data'!BI21*EF!$H52*EF!$H70)*NtoN2O*kgtoGg,"ERROR"))</f>
        <v>2.3858921870340458E-2</v>
      </c>
      <c r="AQ1115" s="93">
        <f>IF('Net zero activities &amp; levers'!$C$14="Off",('Activity data'!BJ21*EF!$H52*EF!$H70)*NtoN2O*kgtoGg,IF('Net zero activities &amp; levers'!$C$14="On",('Net zero Activity data'!BJ21*EF!$H52*EF!$H70)*NtoN2O*kgtoGg,"ERROR"))</f>
        <v>2.4454330697526477E-2</v>
      </c>
      <c r="AR1115" s="93">
        <f>IF('Net zero activities &amp; levers'!$C$14="Off",('Activity data'!BK21*EF!$H52*EF!$H70)*NtoN2O*kgtoGg,IF('Net zero activities &amp; levers'!$C$14="On",('Net zero Activity data'!BK21*EF!$H52*EF!$H70)*NtoN2O*kgtoGg,"ERROR"))</f>
        <v>2.5068857086753722E-2</v>
      </c>
      <c r="AS1115" s="93">
        <f>IF('Net zero activities &amp; levers'!$C$14="Off",('Activity data'!BL21*EF!$H52*EF!$H70)*NtoN2O*kgtoGg,IF('Net zero activities &amp; levers'!$C$14="On",('Net zero Activity data'!BL21*EF!$H52*EF!$H70)*NtoN2O*kgtoGg,"ERROR"))</f>
        <v>2.5679227781666765E-2</v>
      </c>
      <c r="AT1115" s="93">
        <f>IF('Net zero activities &amp; levers'!$C$14="Off",('Activity data'!BM21*EF!$H52*EF!$H70)*NtoN2O*kgtoGg,IF('Net zero activities &amp; levers'!$C$14="On",('Net zero Activity data'!BM21*EF!$H52*EF!$H70)*NtoN2O*kgtoGg,"ERROR"))</f>
        <v>2.5862730728208039E-2</v>
      </c>
      <c r="AU1115" s="93">
        <f>IF('Net zero activities &amp; levers'!$C$14="Off",('Activity data'!BN21*EF!$H52*EF!$H70)*NtoN2O*kgtoGg,IF('Net zero activities &amp; levers'!$C$14="On",('Net zero Activity data'!BN21*EF!$H52*EF!$H70)*NtoN2O*kgtoGg,"ERROR"))</f>
        <v>2.5979270751060095E-2</v>
      </c>
      <c r="AV1115" s="93">
        <f>IF('Net zero activities &amp; levers'!$C$14="Off",('Activity data'!BO21*EF!$H52*EF!$H70)*NtoN2O*kgtoGg,IF('Net zero activities &amp; levers'!$C$14="On",('Net zero Activity data'!BO21*EF!$H52*EF!$H70)*NtoN2O*kgtoGg,"ERROR"))</f>
        <v>2.6113652388892645E-2</v>
      </c>
      <c r="AW1115" s="93">
        <f>IF('Net zero activities &amp; levers'!$C$14="Off",('Activity data'!BP21*EF!$H52*EF!$H70)*NtoN2O*kgtoGg,IF('Net zero activities &amp; levers'!$C$14="On",('Net zero Activity data'!BP21*EF!$H52*EF!$H70)*NtoN2O*kgtoGg,"ERROR"))</f>
        <v>2.6226580797036117E-2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6.5613016308384037E-2</v>
      </c>
      <c r="V1116" s="93">
        <f>IF('Net zero activities &amp; levers'!$C$14="Off",('Activity data'!AO22*EF!$H53*EF!$H71)*NtoN2O*kgtoGg,IF('Net zero activities &amp; levers'!$C$14="On",('Net zero Activity data'!AO22*EF!$H53*EF!$H71)*NtoN2O*kgtoGg,"ERROR"))</f>
        <v>6.5341195892852283E-2</v>
      </c>
      <c r="W1116" s="93">
        <f>IF('Net zero activities &amp; levers'!$C$14="Off",('Activity data'!AP22*EF!$H53*EF!$H71)*NtoN2O*kgtoGg,IF('Net zero activities &amp; levers'!$C$14="On",('Net zero Activity data'!AP22*EF!$H53*EF!$H71)*NtoN2O*kgtoGg,"ERROR"))</f>
        <v>6.5282673409893577E-2</v>
      </c>
      <c r="X1116" s="93">
        <f>IF('Net zero activities &amp; levers'!$C$14="Off",('Activity data'!AQ22*EF!$H53*EF!$H71)*NtoN2O*kgtoGg,IF('Net zero activities &amp; levers'!$C$14="On",('Net zero Activity data'!AQ22*EF!$H53*EF!$H71)*NtoN2O*kgtoGg,"ERROR"))</f>
        <v>6.5553513508459005E-2</v>
      </c>
      <c r="Y1116" s="93">
        <f>IF('Net zero activities &amp; levers'!$C$14="Off",('Activity data'!AR22*EF!$H53*EF!$H71)*NtoN2O*kgtoGg,IF('Net zero activities &amp; levers'!$C$14="On",('Net zero Activity data'!AR22*EF!$H53*EF!$H71)*NtoN2O*kgtoGg,"ERROR"))</f>
        <v>6.6100165427140339E-2</v>
      </c>
      <c r="Z1116" s="93">
        <f>IF('Net zero activities &amp; levers'!$C$14="Off",('Activity data'!AS22*EF!$H53*EF!$H71)*NtoN2O*kgtoGg,IF('Net zero activities &amp; levers'!$C$14="On",('Net zero Activity data'!AS22*EF!$H53*EF!$H71)*NtoN2O*kgtoGg,"ERROR"))</f>
        <v>6.6905608941489364E-2</v>
      </c>
      <c r="AA1116" s="93">
        <f>IF('Net zero activities &amp; levers'!$C$14="Off",('Activity data'!AT22*EF!$H53*EF!$H71)*NtoN2O*kgtoGg,IF('Net zero activities &amp; levers'!$C$14="On",('Net zero Activity data'!AT22*EF!$H53*EF!$H71)*NtoN2O*kgtoGg,"ERROR"))</f>
        <v>6.7714448410675587E-2</v>
      </c>
      <c r="AB1116" s="93">
        <f>IF('Net zero activities &amp; levers'!$C$14="Off",('Activity data'!AU22*EF!$H53*EF!$H71)*NtoN2O*kgtoGg,IF('Net zero activities &amp; levers'!$C$14="On",('Net zero Activity data'!AU22*EF!$H53*EF!$H71)*NtoN2O*kgtoGg,"ERROR"))</f>
        <v>6.8718341720916176E-2</v>
      </c>
      <c r="AC1116" s="93">
        <f>IF('Net zero activities &amp; levers'!$C$14="Off",('Activity data'!AV22*EF!$H53*EF!$H71)*NtoN2O*kgtoGg,IF('Net zero activities &amp; levers'!$C$14="On",('Net zero Activity data'!AV22*EF!$H53*EF!$H71)*NtoN2O*kgtoGg,"ERROR"))</f>
        <v>6.9730078332659137E-2</v>
      </c>
      <c r="AD1116" s="93">
        <f>IF('Net zero activities &amp; levers'!$C$14="Off",('Activity data'!AW22*EF!$H53*EF!$H71)*NtoN2O*kgtoGg,IF('Net zero activities &amp; levers'!$C$14="On",('Net zero Activity data'!AW22*EF!$H53*EF!$H71)*NtoN2O*kgtoGg,"ERROR"))</f>
        <v>7.3109400756134729E-2</v>
      </c>
      <c r="AE1116" s="93">
        <f>IF('Net zero activities &amp; levers'!$C$14="Off",('Activity data'!AX22*EF!$H53*EF!$H71)*NtoN2O*kgtoGg,IF('Net zero activities &amp; levers'!$C$14="On",('Net zero Activity data'!AX22*EF!$H53*EF!$H71)*NtoN2O*kgtoGg,"ERROR"))</f>
        <v>7.6403607766856313E-2</v>
      </c>
      <c r="AF1116" s="93">
        <f>IF('Net zero activities &amp; levers'!$C$14="Off",('Activity data'!AY22*EF!$H53*EF!$H71)*NtoN2O*kgtoGg,IF('Net zero activities &amp; levers'!$C$14="On",('Net zero Activity data'!AY22*EF!$H53*EF!$H71)*NtoN2O*kgtoGg,"ERROR"))</f>
        <v>7.9926672802350787E-2</v>
      </c>
      <c r="AG1116" s="93">
        <f>IF('Net zero activities &amp; levers'!$C$14="Off",('Activity data'!AZ22*EF!$H53*EF!$H71)*NtoN2O*kgtoGg,IF('Net zero activities &amp; levers'!$C$14="On",('Net zero Activity data'!AZ22*EF!$H53*EF!$H71)*NtoN2O*kgtoGg,"ERROR"))</f>
        <v>8.4061335411502625E-2</v>
      </c>
      <c r="AH1116" s="93">
        <f>IF('Net zero activities &amp; levers'!$C$14="Off",('Activity data'!BA22*EF!$H53*EF!$H71)*NtoN2O*kgtoGg,IF('Net zero activities &amp; levers'!$C$14="On",('Net zero Activity data'!BA22*EF!$H53*EF!$H71)*NtoN2O*kgtoGg,"ERROR"))</f>
        <v>8.7984876488447827E-2</v>
      </c>
      <c r="AI1116" s="93">
        <f>IF('Net zero activities &amp; levers'!$C$14="Off",('Activity data'!BB22*EF!$H53*EF!$H71)*NtoN2O*kgtoGg,IF('Net zero activities &amp; levers'!$C$14="On",('Net zero Activity data'!BB22*EF!$H53*EF!$H71)*NtoN2O*kgtoGg,"ERROR"))</f>
        <v>9.2267654828285792E-2</v>
      </c>
      <c r="AJ1116" s="93">
        <f>IF('Net zero activities &amp; levers'!$C$14="Off",('Activity data'!BC22*EF!$H53*EF!$H71)*NtoN2O*kgtoGg,IF('Net zero activities &amp; levers'!$C$14="On",('Net zero Activity data'!BC22*EF!$H53*EF!$H71)*NtoN2O*kgtoGg,"ERROR"))</f>
        <v>9.6944658328121783E-2</v>
      </c>
      <c r="AK1116" s="93">
        <f>IF('Net zero activities &amp; levers'!$C$14="Off",('Activity data'!BD22*EF!$H53*EF!$H71)*NtoN2O*kgtoGg,IF('Net zero activities &amp; levers'!$C$14="On",('Net zero Activity data'!BD22*EF!$H53*EF!$H71)*NtoN2O*kgtoGg,"ERROR"))</f>
        <v>0.10128076123176481</v>
      </c>
      <c r="AL1116" s="93">
        <f>IF('Net zero activities &amp; levers'!$C$14="Off",('Activity data'!BE22*EF!$H53*EF!$H71)*NtoN2O*kgtoGg,IF('Net zero activities &amp; levers'!$C$14="On",('Net zero Activity data'!BE22*EF!$H53*EF!$H71)*NtoN2O*kgtoGg,"ERROR"))</f>
        <v>0.10564732933411043</v>
      </c>
      <c r="AM1116" s="93">
        <f>IF('Net zero activities &amp; levers'!$C$14="Off",('Activity data'!BF22*EF!$H53*EF!$H71)*NtoN2O*kgtoGg,IF('Net zero activities &amp; levers'!$C$14="On",('Net zero Activity data'!BF22*EF!$H53*EF!$H71)*NtoN2O*kgtoGg,"ERROR"))</f>
        <v>0.1100462911234374</v>
      </c>
      <c r="AN1116" s="93">
        <f>IF('Net zero activities &amp; levers'!$C$14="Off",('Activity data'!BG22*EF!$H53*EF!$H71)*NtoN2O*kgtoGg,IF('Net zero activities &amp; levers'!$C$14="On",('Net zero Activity data'!BG22*EF!$H53*EF!$H71)*NtoN2O*kgtoGg,"ERROR"))</f>
        <v>0.11476344819951216</v>
      </c>
      <c r="AO1116" s="93">
        <f>IF('Net zero activities &amp; levers'!$C$14="Off",('Activity data'!BH22*EF!$H53*EF!$H71)*NtoN2O*kgtoGg,IF('Net zero activities &amp; levers'!$C$14="On",('Net zero Activity data'!BH22*EF!$H53*EF!$H71)*NtoN2O*kgtoGg,"ERROR"))</f>
        <v>0.11921556116268929</v>
      </c>
      <c r="AP1116" s="93">
        <f>IF('Net zero activities &amp; levers'!$C$14="Off",('Activity data'!BI22*EF!$H53*EF!$H71)*NtoN2O*kgtoGg,IF('Net zero activities &amp; levers'!$C$14="On",('Net zero Activity data'!BI22*EF!$H53*EF!$H71)*NtoN2O*kgtoGg,"ERROR"))</f>
        <v>0.12378416657757875</v>
      </c>
      <c r="AQ1116" s="93">
        <f>IF('Net zero activities &amp; levers'!$C$14="Off",('Activity data'!BJ22*EF!$H53*EF!$H71)*NtoN2O*kgtoGg,IF('Net zero activities &amp; levers'!$C$14="On",('Net zero Activity data'!BJ22*EF!$H53*EF!$H71)*NtoN2O*kgtoGg,"ERROR"))</f>
        <v>0.12847363913490437</v>
      </c>
      <c r="AR1116" s="93">
        <f>IF('Net zero activities &amp; levers'!$C$14="Off",('Activity data'!BK22*EF!$H53*EF!$H71)*NtoN2O*kgtoGg,IF('Net zero activities &amp; levers'!$C$14="On",('Net zero Activity data'!BK22*EF!$H53*EF!$H71)*NtoN2O*kgtoGg,"ERROR"))</f>
        <v>0.1333115133963711</v>
      </c>
      <c r="AS1116" s="93">
        <f>IF('Net zero activities &amp; levers'!$C$14="Off",('Activity data'!BL22*EF!$H53*EF!$H71)*NtoN2O*kgtoGg,IF('Net zero activities &amp; levers'!$C$14="On",('Net zero Activity data'!BL22*EF!$H53*EF!$H71)*NtoN2O*kgtoGg,"ERROR"))</f>
        <v>0.13820507574001659</v>
      </c>
      <c r="AT1116" s="93">
        <f>IF('Net zero activities &amp; levers'!$C$14="Off",('Activity data'!BM22*EF!$H53*EF!$H71)*NtoN2O*kgtoGg,IF('Net zero activities &amp; levers'!$C$14="On",('Net zero Activity data'!BM22*EF!$H53*EF!$H71)*NtoN2O*kgtoGg,"ERROR"))</f>
        <v>0.13864843549930808</v>
      </c>
      <c r="AU1116" s="93">
        <f>IF('Net zero activities &amp; levers'!$C$14="Off",('Activity data'!BN22*EF!$H53*EF!$H71)*NtoN2O*kgtoGg,IF('Net zero activities &amp; levers'!$C$14="On",('Net zero Activity data'!BN22*EF!$H53*EF!$H71)*NtoN2O*kgtoGg,"ERROR"))</f>
        <v>0.13840380017689122</v>
      </c>
      <c r="AV1116" s="93">
        <f>IF('Net zero activities &amp; levers'!$C$14="Off",('Activity data'!BO22*EF!$H53*EF!$H71)*NtoN2O*kgtoGg,IF('Net zero activities &amp; levers'!$C$14="On",('Net zero Activity data'!BO22*EF!$H53*EF!$H71)*NtoN2O*kgtoGg,"ERROR"))</f>
        <v>0.13834680189775034</v>
      </c>
      <c r="AW1116" s="93">
        <f>IF('Net zero activities &amp; levers'!$C$14="Off",('Activity data'!BP22*EF!$H53*EF!$H71)*NtoN2O*kgtoGg,IF('Net zero activities &amp; levers'!$C$14="On",('Net zero Activity data'!BP22*EF!$H53*EF!$H71)*NtoN2O*kgtoGg,"ERROR"))</f>
        <v>0.13807555721135267</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6.6007517124244455</v>
      </c>
      <c r="W1117" s="22">
        <f t="shared" si="375"/>
        <v>6.6002784832559032</v>
      </c>
      <c r="X1117" s="22">
        <f t="shared" si="375"/>
        <v>6.5997148582591896</v>
      </c>
      <c r="Y1117" s="22">
        <f t="shared" si="375"/>
        <v>6.599007137525664</v>
      </c>
      <c r="Z1117" s="22">
        <f t="shared" si="375"/>
        <v>6.5982275724596908</v>
      </c>
      <c r="AA1117" s="22">
        <f t="shared" si="375"/>
        <v>6.5973363206567672</v>
      </c>
      <c r="AB1117" s="22">
        <f t="shared" si="375"/>
        <v>6.5964493805240059</v>
      </c>
      <c r="AC1117" s="22">
        <f t="shared" si="375"/>
        <v>6.5954805991522667</v>
      </c>
      <c r="AD1117" s="22">
        <f t="shared" si="375"/>
        <v>6.5945145730271486</v>
      </c>
      <c r="AE1117" s="22">
        <f t="shared" si="375"/>
        <v>6.5925479257498747</v>
      </c>
      <c r="AF1117" s="22">
        <f t="shared" si="375"/>
        <v>6.5906472764247885</v>
      </c>
      <c r="AG1117" s="22">
        <f t="shared" si="375"/>
        <v>6.5886772588458173</v>
      </c>
      <c r="AH1117" s="22">
        <f t="shared" si="375"/>
        <v>6.5864840426990678</v>
      </c>
      <c r="AI1117" s="22">
        <f t="shared" si="375"/>
        <v>6.5844155786350456</v>
      </c>
      <c r="AJ1117" s="22">
        <f t="shared" si="375"/>
        <v>6.5822701505167984</v>
      </c>
      <c r="AK1117" s="22">
        <f t="shared" si="375"/>
        <v>6.5800096624760016</v>
      </c>
      <c r="AL1117" s="22">
        <f t="shared" si="375"/>
        <v>6.5779218785415985</v>
      </c>
      <c r="AM1117" s="22">
        <f t="shared" si="375"/>
        <v>6.5758590585708045</v>
      </c>
      <c r="AN1117" s="22">
        <f t="shared" si="375"/>
        <v>6.5738200041774837</v>
      </c>
      <c r="AO1117" s="22">
        <f t="shared" si="375"/>
        <v>6.5717279509176141</v>
      </c>
      <c r="AP1117" s="22">
        <f t="shared" si="375"/>
        <v>6.5697660121399908</v>
      </c>
      <c r="AQ1117" s="22">
        <f t="shared" si="375"/>
        <v>6.5677964767585859</v>
      </c>
      <c r="AR1117" s="22">
        <f t="shared" si="375"/>
        <v>6.5658191596470648</v>
      </c>
      <c r="AS1117" s="22">
        <f t="shared" si="375"/>
        <v>6.5638262853025298</v>
      </c>
      <c r="AT1117" s="22">
        <f t="shared" si="375"/>
        <v>6.5618729804775473</v>
      </c>
      <c r="AU1117" s="22">
        <f t="shared" si="375"/>
        <v>6.561377910368746</v>
      </c>
      <c r="AV1117" s="22">
        <f t="shared" si="375"/>
        <v>6.5611086133274776</v>
      </c>
      <c r="AW1117" s="22">
        <f t="shared" si="375"/>
        <v>6.5607818169023533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4.3564961302001354E-2</v>
      </c>
      <c r="W1118" s="94">
        <f>IF('Net zero activities &amp; levers'!$C$14="Off",'Activity data'!AP48*ttokg*ONEF*NtoN2O*kgtoGg,IF('Net zero activities &amp; levers'!$C$14="On",'Net zero Activity data'!AP48*ttokg*ONEF*NtoN2O*kgtoGg,"ERROR"))</f>
        <v>4.3561837989488969E-2</v>
      </c>
      <c r="X1118" s="94">
        <f>IF('Net zero activities &amp; levers'!$C$14="Off",'Activity data'!AQ48*ttokg*ONEF*NtoN2O*kgtoGg,IF('Net zero activities &amp; levers'!$C$14="On",'Net zero Activity data'!AQ48*ttokg*ONEF*NtoN2O*kgtoGg,"ERROR"))</f>
        <v>4.3558118064510654E-2</v>
      </c>
      <c r="Y1118" s="94">
        <f>IF('Net zero activities &amp; levers'!$C$14="Off",'Activity data'!AR48*ttokg*ONEF*NtoN2O*kgtoGg,IF('Net zero activities &amp; levers'!$C$14="On",'Net zero Activity data'!AR48*ttokg*ONEF*NtoN2O*kgtoGg,"ERROR"))</f>
        <v>4.3553447107669403E-2</v>
      </c>
      <c r="Z1118" s="94">
        <f>IF('Net zero activities &amp; levers'!$C$14="Off",'Activity data'!AS48*ttokg*ONEF*NtoN2O*kgtoGg,IF('Net zero activities &amp; levers'!$C$14="On",'Net zero Activity data'!AS48*ttokg*ONEF*NtoN2O*kgtoGg,"ERROR"))</f>
        <v>4.3548301978233964E-2</v>
      </c>
      <c r="AA1118" s="94">
        <f>IF('Net zero activities &amp; levers'!$C$14="Off",'Activity data'!AT48*ttokg*ONEF*NtoN2O*kgtoGg,IF('Net zero activities &amp; levers'!$C$14="On",'Net zero Activity data'!AT48*ttokg*ONEF*NtoN2O*kgtoGg,"ERROR"))</f>
        <v>4.3542419716334671E-2</v>
      </c>
      <c r="AB1118" s="94">
        <f>IF('Net zero activities &amp; levers'!$C$14="Off",'Activity data'!AU48*ttokg*ONEF*NtoN2O*kgtoGg,IF('Net zero activities &amp; levers'!$C$14="On",'Net zero Activity data'!AU48*ttokg*ONEF*NtoN2O*kgtoGg,"ERROR"))</f>
        <v>4.3536565911458443E-2</v>
      </c>
      <c r="AC1118" s="94">
        <f>IF('Net zero activities &amp; levers'!$C$14="Off",'Activity data'!AV48*ttokg*ONEF*NtoN2O*kgtoGg,IF('Net zero activities &amp; levers'!$C$14="On",'Net zero Activity data'!AV48*ttokg*ONEF*NtoN2O*kgtoGg,"ERROR"))</f>
        <v>4.3530171954404978E-2</v>
      </c>
      <c r="AD1118" s="94">
        <f>IF('Net zero activities &amp; levers'!$C$14="Off",'Activity data'!AW48*ttokg*ONEF*NtoN2O*kgtoGg,IF('Net zero activities &amp; levers'!$C$14="On",'Net zero Activity data'!AW48*ttokg*ONEF*NtoN2O*kgtoGg,"ERROR"))</f>
        <v>4.3523796181979192E-2</v>
      </c>
      <c r="AE1118" s="94">
        <f>IF('Net zero activities &amp; levers'!$C$14="Off",'Activity data'!AX48*ttokg*ONEF*NtoN2O*kgtoGg,IF('Net zero activities &amp; levers'!$C$14="On",'Net zero Activity data'!AX48*ttokg*ONEF*NtoN2O*kgtoGg,"ERROR"))</f>
        <v>4.3510816309949178E-2</v>
      </c>
      <c r="AF1118" s="94">
        <f>IF('Net zero activities &amp; levers'!$C$14="Off",'Activity data'!AY48*ttokg*ONEF*NtoN2O*kgtoGg,IF('Net zero activities &amp; levers'!$C$14="On",'Net zero Activity data'!AY48*ttokg*ONEF*NtoN2O*kgtoGg,"ERROR"))</f>
        <v>4.3498272024403609E-2</v>
      </c>
      <c r="AG1118" s="94">
        <f>IF('Net zero activities &amp; levers'!$C$14="Off",'Activity data'!AZ48*ttokg*ONEF*NtoN2O*kgtoGg,IF('Net zero activities &amp; levers'!$C$14="On",'Net zero Activity data'!AZ48*ttokg*ONEF*NtoN2O*kgtoGg,"ERROR"))</f>
        <v>4.3485269908382404E-2</v>
      </c>
      <c r="AH1118" s="94">
        <f>IF('Net zero activities &amp; levers'!$C$14="Off",'Activity data'!BA48*ttokg*ONEF*NtoN2O*kgtoGg,IF('Net zero activities &amp; levers'!$C$14="On",'Net zero Activity data'!BA48*ttokg*ONEF*NtoN2O*kgtoGg,"ERROR"))</f>
        <v>4.3470794681813855E-2</v>
      </c>
      <c r="AI1118" s="94">
        <f>IF('Net zero activities &amp; levers'!$C$14="Off",'Activity data'!BB48*ttokg*ONEF*NtoN2O*kgtoGg,IF('Net zero activities &amp; levers'!$C$14="On",'Net zero Activity data'!BB48*ttokg*ONEF*NtoN2O*kgtoGg,"ERROR"))</f>
        <v>4.3457142818991309E-2</v>
      </c>
      <c r="AJ1118" s="94">
        <f>IF('Net zero activities &amp; levers'!$C$14="Off",'Activity data'!BC48*ttokg*ONEF*NtoN2O*kgtoGg,IF('Net zero activities &amp; levers'!$C$14="On",'Net zero Activity data'!BC48*ttokg*ONEF*NtoN2O*kgtoGg,"ERROR"))</f>
        <v>4.3442982993410872E-2</v>
      </c>
      <c r="AK1118" s="94">
        <f>IF('Net zero activities &amp; levers'!$C$14="Off",'Activity data'!BD48*ttokg*ONEF*NtoN2O*kgtoGg,IF('Net zero activities &amp; levers'!$C$14="On",'Net zero Activity data'!BD48*ttokg*ONEF*NtoN2O*kgtoGg,"ERROR"))</f>
        <v>4.3428063772341617E-2</v>
      </c>
      <c r="AL1118" s="94">
        <f>IF('Net zero activities &amp; levers'!$C$14="Off",'Activity data'!BE48*ttokg*ONEF*NtoN2O*kgtoGg,IF('Net zero activities &amp; levers'!$C$14="On",'Net zero Activity data'!BE48*ttokg*ONEF*NtoN2O*kgtoGg,"ERROR"))</f>
        <v>4.341428439837456E-2</v>
      </c>
      <c r="AM1118" s="94">
        <f>IF('Net zero activities &amp; levers'!$C$14="Off",'Activity data'!BF48*ttokg*ONEF*NtoN2O*kgtoGg,IF('Net zero activities &amp; levers'!$C$14="On",'Net zero Activity data'!BF48*ttokg*ONEF*NtoN2O*kgtoGg,"ERROR"))</f>
        <v>4.3400669786567307E-2</v>
      </c>
      <c r="AN1118" s="94">
        <f>IF('Net zero activities &amp; levers'!$C$14="Off",'Activity data'!BG48*ttokg*ONEF*NtoN2O*kgtoGg,IF('Net zero activities &amp; levers'!$C$14="On",'Net zero Activity data'!BG48*ttokg*ONEF*NtoN2O*kgtoGg,"ERROR"))</f>
        <v>4.3387212027571391E-2</v>
      </c>
      <c r="AO1118" s="94">
        <f>IF('Net zero activities &amp; levers'!$C$14="Off",'Activity data'!BH48*ttokg*ONEF*NtoN2O*kgtoGg,IF('Net zero activities &amp; levers'!$C$14="On",'Net zero Activity data'!BH48*ttokg*ONEF*NtoN2O*kgtoGg,"ERROR"))</f>
        <v>4.3373404476056268E-2</v>
      </c>
      <c r="AP1118" s="94">
        <f>IF('Net zero activities &amp; levers'!$C$14="Off",'Activity data'!BI48*ttokg*ONEF*NtoN2O*kgtoGg,IF('Net zero activities &amp; levers'!$C$14="On",'Net zero Activity data'!BI48*ttokg*ONEF*NtoN2O*kgtoGg,"ERROR"))</f>
        <v>4.3360455680123942E-2</v>
      </c>
      <c r="AQ1118" s="94">
        <f>IF('Net zero activities &amp; levers'!$C$14="Off",'Activity data'!BJ48*ttokg*ONEF*NtoN2O*kgtoGg,IF('Net zero activities &amp; levers'!$C$14="On",'Net zero Activity data'!BJ48*ttokg*ONEF*NtoN2O*kgtoGg,"ERROR"))</f>
        <v>4.3347456746606679E-2</v>
      </c>
      <c r="AR1118" s="94">
        <f>IF('Net zero activities &amp; levers'!$C$14="Off",'Activity data'!BK48*ttokg*ONEF*NtoN2O*kgtoGg,IF('Net zero activities &amp; levers'!$C$14="On",'Net zero Activity data'!BK48*ttokg*ONEF*NtoN2O*kgtoGg,"ERROR"))</f>
        <v>4.3334406453670642E-2</v>
      </c>
      <c r="AS1118" s="94">
        <f>IF('Net zero activities &amp; levers'!$C$14="Off",'Activity data'!BL48*ttokg*ONEF*NtoN2O*kgtoGg,IF('Net zero activities &amp; levers'!$C$14="On",'Net zero Activity data'!BL48*ttokg*ONEF*NtoN2O*kgtoGg,"ERROR"))</f>
        <v>4.3321253482996702E-2</v>
      </c>
      <c r="AT1118" s="94">
        <f>IF('Net zero activities &amp; levers'!$C$14="Off",'Activity data'!BM48*ttokg*ONEF*NtoN2O*kgtoGg,IF('Net zero activities &amp; levers'!$C$14="On",'Net zero Activity data'!BM48*ttokg*ONEF*NtoN2O*kgtoGg,"ERROR"))</f>
        <v>4.3308361671151811E-2</v>
      </c>
      <c r="AU1118" s="94">
        <f>IF('Net zero activities &amp; levers'!$C$14="Off",'Activity data'!BN48*ttokg*ONEF*NtoN2O*kgtoGg,IF('Net zero activities &amp; levers'!$C$14="On",'Net zero Activity data'!BN48*ttokg*ONEF*NtoN2O*kgtoGg,"ERROR"))</f>
        <v>4.3305094208433745E-2</v>
      </c>
      <c r="AV1118" s="94">
        <f>IF('Net zero activities &amp; levers'!$C$14="Off",'Activity data'!BO48*ttokg*ONEF*NtoN2O*kgtoGg,IF('Net zero activities &amp; levers'!$C$14="On",'Net zero Activity data'!BO48*ttokg*ONEF*NtoN2O*kgtoGg,"ERROR"))</f>
        <v>4.3303316847961369E-2</v>
      </c>
      <c r="AW1118" s="94">
        <f>IF('Net zero activities &amp; levers'!$C$14="Off",'Activity data'!BP48*ttokg*ONEF*NtoN2O*kgtoGg,IF('Net zero activities &amp; levers'!$C$14="On",'Net zero Activity data'!BP48*ttokg*ONEF*NtoN2O*kgtoGg,"ERROR"))</f>
        <v>4.3301159991555531E-2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2.9920831317593892</v>
      </c>
      <c r="W1119" s="22">
        <f t="shared" si="376"/>
        <v>2.9956160654028894</v>
      </c>
      <c r="X1119" s="22">
        <f t="shared" si="376"/>
        <v>2.999823856987974</v>
      </c>
      <c r="Y1119" s="22">
        <f t="shared" si="376"/>
        <v>3.0051074078675009</v>
      </c>
      <c r="Z1119" s="22">
        <f t="shared" si="376"/>
        <v>3.0109273188788133</v>
      </c>
      <c r="AA1119" s="22">
        <f t="shared" si="376"/>
        <v>3.0175810369686715</v>
      </c>
      <c r="AB1119" s="22">
        <f t="shared" si="376"/>
        <v>3.024202565908769</v>
      </c>
      <c r="AC1119" s="22">
        <f t="shared" si="376"/>
        <v>3.0314350877584868</v>
      </c>
      <c r="AD1119" s="22">
        <f t="shared" si="376"/>
        <v>3.0386470400741876</v>
      </c>
      <c r="AE1119" s="22">
        <f t="shared" si="376"/>
        <v>3.0533292168981085</v>
      </c>
      <c r="AF1119" s="22">
        <f t="shared" si="376"/>
        <v>3.0675186802521446</v>
      </c>
      <c r="AG1119" s="22">
        <f t="shared" si="376"/>
        <v>3.0822260183574164</v>
      </c>
      <c r="AH1119" s="22">
        <f t="shared" si="376"/>
        <v>3.0985996648428551</v>
      </c>
      <c r="AI1119" s="22">
        <f t="shared" si="376"/>
        <v>3.1140419637709953</v>
      </c>
      <c r="AJ1119" s="22">
        <f t="shared" si="376"/>
        <v>3.1300588445605206</v>
      </c>
      <c r="AK1119" s="22">
        <f t="shared" si="376"/>
        <v>3.1469347152399401</v>
      </c>
      <c r="AL1119" s="22">
        <f t="shared" si="376"/>
        <v>3.162521248345938</v>
      </c>
      <c r="AM1119" s="22">
        <f t="shared" si="376"/>
        <v>3.177921410803688</v>
      </c>
      <c r="AN1119" s="22">
        <f t="shared" si="376"/>
        <v>3.1931441492694401</v>
      </c>
      <c r="AO1119" s="22">
        <f t="shared" si="376"/>
        <v>3.2087625553971719</v>
      </c>
      <c r="AP1119" s="22">
        <f t="shared" si="376"/>
        <v>3.2234095805061624</v>
      </c>
      <c r="AQ1119" s="22">
        <f t="shared" si="376"/>
        <v>3.2381133187234368</v>
      </c>
      <c r="AR1119" s="22">
        <f t="shared" si="376"/>
        <v>3.2528751521257839</v>
      </c>
      <c r="AS1119" s="22">
        <f t="shared" si="376"/>
        <v>3.2677531294084665</v>
      </c>
      <c r="AT1119" s="22">
        <f t="shared" si="376"/>
        <v>3.2823356969907755</v>
      </c>
      <c r="AU1119" s="22">
        <f t="shared" si="376"/>
        <v>3.2860316860792262</v>
      </c>
      <c r="AV1119" s="22">
        <f t="shared" si="376"/>
        <v>3.2880421466349921</v>
      </c>
      <c r="AW1119" s="22">
        <f t="shared" si="376"/>
        <v>3.2904818738573378</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0.32597623656611813</v>
      </c>
      <c r="V1120" s="94">
        <f>IF('Net zero activities &amp; levers'!$C$14="Off",'Activity data'!AO50*ManureNEF*NtoN2O*kgtoGg,IF('Net zero activities &amp; levers'!$C$14="On",'Net zero Activity data'!AO50*ManureNEF*NtoN2O*kgtoGg,"ERROR"))</f>
        <v>0.32669963700008048</v>
      </c>
      <c r="W1120" s="94">
        <f>IF('Net zero activities &amp; levers'!$C$14="Off",'Activity data'!AP50*ManureNEF*NtoN2O*kgtoGg,IF('Net zero activities &amp; levers'!$C$14="On",'Net zero Activity data'!AP50*ManureNEF*NtoN2O*kgtoGg,"ERROR"))</f>
        <v>0.32769408884254947</v>
      </c>
      <c r="X1120" s="94">
        <f>IF('Net zero activities &amp; levers'!$C$14="Off",'Activity data'!AQ50*ManureNEF*NtoN2O*kgtoGg,IF('Net zero activities &amp; levers'!$C$14="On",'Net zero Activity data'!AQ50*ManureNEF*NtoN2O*kgtoGg,"ERROR"))</f>
        <v>0.32908091691708596</v>
      </c>
      <c r="Y1120" s="94">
        <f>IF('Net zero activities &amp; levers'!$C$14="Off",'Activity data'!AR50*ManureNEF*NtoN2O*kgtoGg,IF('Net zero activities &amp; levers'!$C$14="On",'Net zero Activity data'!AR50*ManureNEF*NtoN2O*kgtoGg,"ERROR"))</f>
        <v>0.33048218535590351</v>
      </c>
      <c r="Z1120" s="94">
        <f>IF('Net zero activities &amp; levers'!$C$14="Off",'Activity data'!AS50*ManureNEF*NtoN2O*kgtoGg,IF('Net zero activities &amp; levers'!$C$14="On",'Net zero Activity data'!AS50*ManureNEF*NtoN2O*kgtoGg,"ERROR"))</f>
        <v>0.33219997258327627</v>
      </c>
      <c r="AA1120" s="94">
        <f>IF('Net zero activities &amp; levers'!$C$14="Off",'Activity data'!AT50*ManureNEF*NtoN2O*kgtoGg,IF('Net zero activities &amp; levers'!$C$14="On",'Net zero Activity data'!AT50*ManureNEF*NtoN2O*kgtoGg,"ERROR"))</f>
        <v>0.33396502638692988</v>
      </c>
      <c r="AB1120" s="94">
        <f>IF('Net zero activities &amp; levers'!$C$14="Off",'Activity data'!AU50*ManureNEF*NtoN2O*kgtoGg,IF('Net zero activities &amp; levers'!$C$14="On",'Net zero Activity data'!AU50*ManureNEF*NtoN2O*kgtoGg,"ERROR"))</f>
        <v>0.3359787314923427</v>
      </c>
      <c r="AC1120" s="94">
        <f>IF('Net zero activities &amp; levers'!$C$14="Off",'Activity data'!AV50*ManureNEF*NtoN2O*kgtoGg,IF('Net zero activities &amp; levers'!$C$14="On",'Net zero Activity data'!AV50*ManureNEF*NtoN2O*kgtoGg,"ERROR"))</f>
        <v>0.3380423415403031</v>
      </c>
      <c r="AD1120" s="94">
        <f>IF('Net zero activities &amp; levers'!$C$14="Off",'Activity data'!AW50*ManureNEF*NtoN2O*kgtoGg,IF('Net zero activities &amp; levers'!$C$14="On",'Net zero Activity data'!AW50*ManureNEF*NtoN2O*kgtoGg,"ERROR"))</f>
        <v>0.34240937791750115</v>
      </c>
      <c r="AE1120" s="94">
        <f>IF('Net zero activities &amp; levers'!$C$14="Off",'Activity data'!AX50*ManureNEF*NtoN2O*kgtoGg,IF('Net zero activities &amp; levers'!$C$14="On",'Net zero Activity data'!AX50*ManureNEF*NtoN2O*kgtoGg,"ERROR"))</f>
        <v>0.34673617337200874</v>
      </c>
      <c r="AF1120" s="94">
        <f>IF('Net zero activities &amp; levers'!$C$14="Off",'Activity data'!AY50*ManureNEF*NtoN2O*kgtoGg,IF('Net zero activities &amp; levers'!$C$14="On",'Net zero Activity data'!AY50*ManureNEF*NtoN2O*kgtoGg,"ERROR"))</f>
        <v>0.35135697598400939</v>
      </c>
      <c r="AG1120" s="94">
        <f>IF('Net zero activities &amp; levers'!$C$14="Off",'Activity data'!AZ50*ManureNEF*NtoN2O*kgtoGg,IF('Net zero activities &amp; levers'!$C$14="On",'Net zero Activity data'!AZ50*ManureNEF*NtoN2O*kgtoGg,"ERROR"))</f>
        <v>0.35668385844634987</v>
      </c>
      <c r="AH1120" s="94">
        <f>IF('Net zero activities &amp; levers'!$C$14="Off",'Activity data'!BA50*ManureNEF*NtoN2O*kgtoGg,IF('Net zero activities &amp; levers'!$C$14="On",'Net zero Activity data'!BA50*ManureNEF*NtoN2O*kgtoGg,"ERROR"))</f>
        <v>0.36183388664803473</v>
      </c>
      <c r="AI1120" s="94">
        <f>IF('Net zero activities &amp; levers'!$C$14="Off",'Activity data'!BB50*ManureNEF*NtoN2O*kgtoGg,IF('Net zero activities &amp; levers'!$C$14="On",'Net zero Activity data'!BB50*ManureNEF*NtoN2O*kgtoGg,"ERROR"))</f>
        <v>0.36717393728353659</v>
      </c>
      <c r="AJ1120" s="94">
        <f>IF('Net zero activities &amp; levers'!$C$14="Off",'Activity data'!BC50*ManureNEF*NtoN2O*kgtoGg,IF('Net zero activities &amp; levers'!$C$14="On",'Net zero Activity data'!BC50*ManureNEF*NtoN2O*kgtoGg,"ERROR"))</f>
        <v>0.37298827155953246</v>
      </c>
      <c r="AK1120" s="94">
        <f>IF('Net zero activities &amp; levers'!$C$14="Off",'Activity data'!BD50*ManureNEF*NtoN2O*kgtoGg,IF('Net zero activities &amp; levers'!$C$14="On",'Net zero Activity data'!BD50*ManureNEF*NtoN2O*kgtoGg,"ERROR"))</f>
        <v>0.37848018465288702</v>
      </c>
      <c r="AL1120" s="94">
        <f>IF('Net zero activities &amp; levers'!$C$14="Off",'Activity data'!BE50*ManureNEF*NtoN2O*kgtoGg,IF('Net zero activities &amp; levers'!$C$14="On",'Net zero Activity data'!BE50*ManureNEF*NtoN2O*kgtoGg,"ERROR"))</f>
        <v>0.38405022698338281</v>
      </c>
      <c r="AM1120" s="94">
        <f>IF('Net zero activities &amp; levers'!$C$14="Off",'Activity data'!BF50*ManureNEF*NtoN2O*kgtoGg,IF('Net zero activities &amp; levers'!$C$14="On",'Net zero Activity data'!BF50*ManureNEF*NtoN2O*kgtoGg,"ERROR"))</f>
        <v>0.38969969690443573</v>
      </c>
      <c r="AN1120" s="94">
        <f>IF('Net zero activities &amp; levers'!$C$14="Off",'Activity data'!BG50*ManureNEF*NtoN2O*kgtoGg,IF('Net zero activities &amp; levers'!$C$14="On",'Net zero Activity data'!BG50*ManureNEF*NtoN2O*kgtoGg,"ERROR"))</f>
        <v>0.39551104991856234</v>
      </c>
      <c r="AO1120" s="94">
        <f>IF('Net zero activities &amp; levers'!$C$14="Off",'Activity data'!BH50*ManureNEF*NtoN2O*kgtoGg,IF('Net zero activities &amp; levers'!$C$14="On",'Net zero Activity data'!BH50*ManureNEF*NtoN2O*kgtoGg,"ERROR"))</f>
        <v>0.40107398201650862</v>
      </c>
      <c r="AP1120" s="94">
        <f>IF('Net zero activities &amp; levers'!$C$14="Off",'Activity data'!BI50*ManureNEF*NtoN2O*kgtoGg,IF('Net zero activities &amp; levers'!$C$14="On",'Net zero Activity data'!BI50*ManureNEF*NtoN2O*kgtoGg,"ERROR"))</f>
        <v>0.40680522922380336</v>
      </c>
      <c r="AQ1120" s="94">
        <f>IF('Net zero activities &amp; levers'!$C$14="Off",'Activity data'!BJ50*ManureNEF*NtoN2O*kgtoGg,IF('Net zero activities &amp; levers'!$C$14="On",'Net zero Activity data'!BJ50*ManureNEF*NtoN2O*kgtoGg,"ERROR"))</f>
        <v>0.41270967779038581</v>
      </c>
      <c r="AR1120" s="94">
        <f>IF('Net zero activities &amp; levers'!$C$14="Off",'Activity data'!BK50*ManureNEF*NtoN2O*kgtoGg,IF('Net zero activities &amp; levers'!$C$14="On",'Net zero Activity data'!BK50*ManureNEF*NtoN2O*kgtoGg,"ERROR"))</f>
        <v>0.41881789946779274</v>
      </c>
      <c r="AS1120" s="94">
        <f>IF('Net zero activities &amp; levers'!$C$14="Off",'Activity data'!BL50*ManureNEF*NtoN2O*kgtoGg,IF('Net zero activities &amp; levers'!$C$14="On",'Net zero Activity data'!BL50*ManureNEF*NtoN2O*kgtoGg,"ERROR"))</f>
        <v>0.42479530255222547</v>
      </c>
      <c r="AT1120" s="94">
        <f>IF('Net zero activities &amp; levers'!$C$14="Off",'Activity data'!BM50*ManureNEF*NtoN2O*kgtoGg,IF('Net zero activities &amp; levers'!$C$14="On",'Net zero Activity data'!BM50*ManureNEF*NtoN2O*kgtoGg,"ERROR"))</f>
        <v>0.4258678570884521</v>
      </c>
      <c r="AU1120" s="94">
        <f>IF('Net zero activities &amp; levers'!$C$14="Off",'Activity data'!BN50*ManureNEF*NtoN2O*kgtoGg,IF('Net zero activities &amp; levers'!$C$14="On",'Net zero Activity data'!BN50*ManureNEF*NtoN2O*kgtoGg,"ERROR"))</f>
        <v>0.42618917461826755</v>
      </c>
      <c r="AV1120" s="94">
        <f>IF('Net zero activities &amp; levers'!$C$14="Off",'Activity data'!BO50*ManureNEF*NtoN2O*kgtoGg,IF('Net zero activities &amp; levers'!$C$14="On",'Net zero Activity data'!BO50*ManureNEF*NtoN2O*kgtoGg,"ERROR"))</f>
        <v>0.42673066696139056</v>
      </c>
      <c r="AW1120" s="94">
        <f>IF('Net zero activities &amp; levers'!$C$14="Off",'Activity data'!BP50*ManureNEF*NtoN2O*kgtoGg,IF('Net zero activities &amp; levers'!$C$14="On",'Net zero Activity data'!BP50*ManureNEF*NtoN2O*kgtoGg,"ERROR"))</f>
        <v>0.42704399137945392</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0.95314498551395777</v>
      </c>
      <c r="V1121" s="94">
        <f>IF('Net zero activities &amp; levers'!$C$14="Off",'Activity data'!AO51*ManureNEF*NtoN2O*kgtoGg,IF('Net zero activities &amp; levers'!$C$14="On",'Net zero Activity data'!AO51*ManureNEF*NtoN2O*kgtoGg,"ERROR"))</f>
        <v>0.95526018723360828</v>
      </c>
      <c r="W1121" s="94">
        <f>IF('Net zero activities &amp; levers'!$C$14="Off",'Activity data'!AP51*ManureNEF*NtoN2O*kgtoGg,IF('Net zero activities &amp; levers'!$C$14="On",'Net zero Activity data'!AP51*ManureNEF*NtoN2O*kgtoGg,"ERROR"))</f>
        <v>0.95816793534730293</v>
      </c>
      <c r="X1121" s="94">
        <f>IF('Net zero activities &amp; levers'!$C$14="Off",'Activity data'!AQ51*ManureNEF*NtoN2O*kgtoGg,IF('Net zero activities &amp; levers'!$C$14="On",'Net zero Activity data'!AQ51*ManureNEF*NtoN2O*kgtoGg,"ERROR"))</f>
        <v>0.96222298009209484</v>
      </c>
      <c r="Y1121" s="94">
        <f>IF('Net zero activities &amp; levers'!$C$14="Off",'Activity data'!AR51*ManureNEF*NtoN2O*kgtoGg,IF('Net zero activities &amp; levers'!$C$14="On",'Net zero Activity data'!AR51*ManureNEF*NtoN2O*kgtoGg,"ERROR"))</f>
        <v>0.96632024803986749</v>
      </c>
      <c r="Z1121" s="94">
        <f>IF('Net zero activities &amp; levers'!$C$14="Off",'Activity data'!AS51*ManureNEF*NtoN2O*kgtoGg,IF('Net zero activities &amp; levers'!$C$14="On",'Net zero Activity data'!AS51*ManureNEF*NtoN2O*kgtoGg,"ERROR"))</f>
        <v>0.97134300767166737</v>
      </c>
      <c r="AA1121" s="94">
        <f>IF('Net zero activities &amp; levers'!$C$14="Off",'Activity data'!AT51*ManureNEF*NtoN2O*kgtoGg,IF('Net zero activities &amp; levers'!$C$14="On",'Net zero Activity data'!AT51*ManureNEF*NtoN2O*kgtoGg,"ERROR"))</f>
        <v>0.97650397339063155</v>
      </c>
      <c r="AB1121" s="94">
        <f>IF('Net zero activities &amp; levers'!$C$14="Off",'Activity data'!AU51*ManureNEF*NtoN2O*kgtoGg,IF('Net zero activities &amp; levers'!$C$14="On",'Net zero Activity data'!AU51*ManureNEF*NtoN2O*kgtoGg,"ERROR"))</f>
        <v>0.98239198824639784</v>
      </c>
      <c r="AC1121" s="94">
        <f>IF('Net zero activities &amp; levers'!$C$14="Off",'Activity data'!AV51*ManureNEF*NtoN2O*kgtoGg,IF('Net zero activities &amp; levers'!$C$14="On",'Net zero Activity data'!AV51*ManureNEF*NtoN2O*kgtoGg,"ERROR"))</f>
        <v>0.98842592369515803</v>
      </c>
      <c r="AD1121" s="94">
        <f>IF('Net zero activities &amp; levers'!$C$14="Off",'Activity data'!AW51*ManureNEF*NtoN2O*kgtoGg,IF('Net zero activities &amp; levers'!$C$14="On",'Net zero Activity data'!AW51*ManureNEF*NtoN2O*kgtoGg,"ERROR"))</f>
        <v>1.0011950103878902</v>
      </c>
      <c r="AE1121" s="94">
        <f>IF('Net zero activities &amp; levers'!$C$14="Off",'Activity data'!AX51*ManureNEF*NtoN2O*kgtoGg,IF('Net zero activities &amp; levers'!$C$14="On",'Net zero Activity data'!AX51*ManureNEF*NtoN2O*kgtoGg,"ERROR"))</f>
        <v>1.0138464337991548</v>
      </c>
      <c r="AF1121" s="94">
        <f>IF('Net zero activities &amp; levers'!$C$14="Off",'Activity data'!AY51*ManureNEF*NtoN2O*kgtoGg,IF('Net zero activities &amp; levers'!$C$14="On",'Net zero Activity data'!AY51*ManureNEF*NtoN2O*kgtoGg,"ERROR"))</f>
        <v>1.027357525543368</v>
      </c>
      <c r="AG1121" s="94">
        <f>IF('Net zero activities &amp; levers'!$C$14="Off",'Activity data'!AZ51*ManureNEF*NtoN2O*kgtoGg,IF('Net zero activities &amp; levers'!$C$14="On",'Net zero Activity data'!AZ51*ManureNEF*NtoN2O*kgtoGg,"ERROR"))</f>
        <v>1.0429331741271022</v>
      </c>
      <c r="AH1121" s="94">
        <f>IF('Net zero activities &amp; levers'!$C$14="Off",'Activity data'!BA51*ManureNEF*NtoN2O*kgtoGg,IF('Net zero activities &amp; levers'!$C$14="On",'Net zero Activity data'!BA51*ManureNEF*NtoN2O*kgtoGg,"ERROR"))</f>
        <v>1.0579917060231707</v>
      </c>
      <c r="AI1121" s="94">
        <f>IF('Net zero activities &amp; levers'!$C$14="Off",'Activity data'!BB51*ManureNEF*NtoN2O*kgtoGg,IF('Net zero activities &amp; levers'!$C$14="On",'Net zero Activity data'!BB51*ManureNEF*NtoN2O*kgtoGg,"ERROR"))</f>
        <v>1.0736058579602454</v>
      </c>
      <c r="AJ1121" s="94">
        <f>IF('Net zero activities &amp; levers'!$C$14="Off",'Activity data'!BC51*ManureNEF*NtoN2O*kgtoGg,IF('Net zero activities &amp; levers'!$C$14="On",'Net zero Activity data'!BC51*ManureNEF*NtoN2O*kgtoGg,"ERROR"))</f>
        <v>1.0906068013960208</v>
      </c>
      <c r="AK1121" s="94">
        <f>IF('Net zero activities &amp; levers'!$C$14="Off",'Activity data'!BD51*ManureNEF*NtoN2O*kgtoGg,IF('Net zero activities &amp; levers'!$C$14="On",'Net zero Activity data'!BD51*ManureNEF*NtoN2O*kgtoGg,"ERROR"))</f>
        <v>1.1066649947200229</v>
      </c>
      <c r="AL1121" s="94">
        <f>IF('Net zero activities &amp; levers'!$C$14="Off",'Activity data'!BE51*ManureNEF*NtoN2O*kgtoGg,IF('Net zero activities &amp; levers'!$C$14="On",'Net zero Activity data'!BE51*ManureNEF*NtoN2O*kgtoGg,"ERROR"))</f>
        <v>1.1229516356492486</v>
      </c>
      <c r="AM1121" s="94">
        <f>IF('Net zero activities &amp; levers'!$C$14="Off",'Activity data'!BF51*ManureNEF*NtoN2O*kgtoGg,IF('Net zero activities &amp; levers'!$C$14="On",'Net zero Activity data'!BF51*ManureNEF*NtoN2O*kgtoGg,"ERROR"))</f>
        <v>1.1394705205311262</v>
      </c>
      <c r="AN1121" s="94">
        <f>IF('Net zero activities &amp; levers'!$C$14="Off",'Activity data'!BG51*ManureNEF*NtoN2O*kgtoGg,IF('Net zero activities &amp; levers'!$C$14="On",'Net zero Activity data'!BG51*ManureNEF*NtoN2O*kgtoGg,"ERROR"))</f>
        <v>1.1564627468443551</v>
      </c>
      <c r="AO1121" s="94">
        <f>IF('Net zero activities &amp; levers'!$C$14="Off",'Activity data'!BH51*ManureNEF*NtoN2O*kgtoGg,IF('Net zero activities &amp; levers'!$C$14="On",'Net zero Activity data'!BH51*ManureNEF*NtoN2O*kgtoGg,"ERROR"))</f>
        <v>1.1727285976614799</v>
      </c>
      <c r="AP1121" s="94">
        <f>IF('Net zero activities &amp; levers'!$C$14="Off",'Activity data'!BI51*ManureNEF*NtoN2O*kgtoGg,IF('Net zero activities &amp; levers'!$C$14="On",'Net zero Activity data'!BI51*ManureNEF*NtoN2O*kgtoGg,"ERROR"))</f>
        <v>1.1894865969374968</v>
      </c>
      <c r="AQ1121" s="94">
        <f>IF('Net zero activities &amp; levers'!$C$14="Off",'Activity data'!BJ51*ManureNEF*NtoN2O*kgtoGg,IF('Net zero activities &amp; levers'!$C$14="On",'Net zero Activity data'!BJ51*ManureNEF*NtoN2O*kgtoGg,"ERROR"))</f>
        <v>1.2067510319243755</v>
      </c>
      <c r="AR1121" s="94">
        <f>IF('Net zero activities &amp; levers'!$C$14="Off",'Activity data'!BK51*ManureNEF*NtoN2O*kgtoGg,IF('Net zero activities &amp; levers'!$C$14="On",'Net zero Activity data'!BK51*ManureNEF*NtoN2O*kgtoGg,"ERROR"))</f>
        <v>1.2246112935298172</v>
      </c>
      <c r="AS1121" s="94">
        <f>IF('Net zero activities &amp; levers'!$C$14="Off",'Activity data'!BL51*ManureNEF*NtoN2O*kgtoGg,IF('Net zero activities &amp; levers'!$C$14="On",'Net zero Activity data'!BL51*ManureNEF*NtoN2O*kgtoGg,"ERROR"))</f>
        <v>1.2420890453939994</v>
      </c>
      <c r="AT1121" s="94">
        <f>IF('Net zero activities &amp; levers'!$C$14="Off",'Activity data'!BM51*ManureNEF*NtoN2O*kgtoGg,IF('Net zero activities &amp; levers'!$C$14="On",'Net zero Activity data'!BM51*ManureNEF*NtoN2O*kgtoGg,"ERROR"))</f>
        <v>1.24522516350084</v>
      </c>
      <c r="AU1121" s="94">
        <f>IF('Net zero activities &amp; levers'!$C$14="Off",'Activity data'!BN51*ManureNEF*NtoN2O*kgtoGg,IF('Net zero activities &amp; levers'!$C$14="On",'Net zero Activity data'!BN51*ManureNEF*NtoN2O*kgtoGg,"ERROR"))</f>
        <v>1.2461646865640166</v>
      </c>
      <c r="AV1121" s="94">
        <f>IF('Net zero activities &amp; levers'!$C$14="Off",'Activity data'!BO51*ManureNEF*NtoN2O*kgtoGg,IF('Net zero activities &amp; levers'!$C$14="On",'Net zero Activity data'!BO51*ManureNEF*NtoN2O*kgtoGg,"ERROR"))</f>
        <v>1.2477479943442977</v>
      </c>
      <c r="AW1121" s="94">
        <f>IF('Net zero activities &amp; levers'!$C$14="Off",'Activity data'!BP51*ManureNEF*NtoN2O*kgtoGg,IF('Net zero activities &amp; levers'!$C$14="On",'Net zero Activity data'!BP51*ManureNEF*NtoN2O*kgtoGg,"ERROR"))</f>
        <v>1.248664145782397</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5.0987882526188445E-2</v>
      </c>
      <c r="V1122" s="94">
        <f>IF('Net zero activities &amp; levers'!$C$14="Off",'Activity data'!AO52*ManureNEF*NtoN2O*kgtoGg,IF('Net zero activities &amp; levers'!$C$14="On",'Net zero Activity data'!AO52*ManureNEF*NtoN2O*kgtoGg,"ERROR"))</f>
        <v>5.1101033891867161E-2</v>
      </c>
      <c r="W1122" s="94">
        <f>IF('Net zero activities &amp; levers'!$C$14="Off",'Activity data'!AP52*ManureNEF*NtoN2O*kgtoGg,IF('Net zero activities &amp; levers'!$C$14="On",'Net zero Activity data'!AP52*ManureNEF*NtoN2O*kgtoGg,"ERROR"))</f>
        <v>5.1256582020945206E-2</v>
      </c>
      <c r="X1122" s="94">
        <f>IF('Net zero activities &amp; levers'!$C$14="Off",'Activity data'!AQ52*ManureNEF*NtoN2O*kgtoGg,IF('Net zero activities &amp; levers'!$C$14="On",'Net zero Activity data'!AQ52*ManureNEF*NtoN2O*kgtoGg,"ERROR"))</f>
        <v>5.1473504050886305E-2</v>
      </c>
      <c r="Y1122" s="94">
        <f>IF('Net zero activities &amp; levers'!$C$14="Off",'Activity data'!AR52*ManureNEF*NtoN2O*kgtoGg,IF('Net zero activities &amp; levers'!$C$14="On",'Net zero Activity data'!AR52*ManureNEF*NtoN2O*kgtoGg,"ERROR"))</f>
        <v>5.1692684784116205E-2</v>
      </c>
      <c r="Z1122" s="94">
        <f>IF('Net zero activities &amp; levers'!$C$14="Off",'Activity data'!AS52*ManureNEF*NtoN2O*kgtoGg,IF('Net zero activities &amp; levers'!$C$14="On",'Net zero Activity data'!AS52*ManureNEF*NtoN2O*kgtoGg,"ERROR"))</f>
        <v>5.1961374104162718E-2</v>
      </c>
      <c r="AA1122" s="94">
        <f>IF('Net zero activities &amp; levers'!$C$14="Off",'Activity data'!AT52*ManureNEF*NtoN2O*kgtoGg,IF('Net zero activities &amp; levers'!$C$14="On",'Net zero Activity data'!AT52*ManureNEF*NtoN2O*kgtoGg,"ERROR"))</f>
        <v>5.2237456670613344E-2</v>
      </c>
      <c r="AB1122" s="94">
        <f>IF('Net zero activities &amp; levers'!$C$14="Off",'Activity data'!AU52*ManureNEF*NtoN2O*kgtoGg,IF('Net zero activities &amp; levers'!$C$14="On",'Net zero Activity data'!AU52*ManureNEF*NtoN2O*kgtoGg,"ERROR"))</f>
        <v>5.255243226649961E-2</v>
      </c>
      <c r="AC1122" s="94">
        <f>IF('Net zero activities &amp; levers'!$C$14="Off",'Activity data'!AV52*ManureNEF*NtoN2O*kgtoGg,IF('Net zero activities &amp; levers'!$C$14="On",'Net zero Activity data'!AV52*ManureNEF*NtoN2O*kgtoGg,"ERROR"))</f>
        <v>5.28752137913545E-2</v>
      </c>
      <c r="AD1122" s="94">
        <f>IF('Net zero activities &amp; levers'!$C$14="Off",'Activity data'!AW52*ManureNEF*NtoN2O*kgtoGg,IF('Net zero activities &amp; levers'!$C$14="On",'Net zero Activity data'!AW52*ManureNEF*NtoN2O*kgtoGg,"ERROR"))</f>
        <v>5.3558287932383181E-2</v>
      </c>
      <c r="AE1122" s="94">
        <f>IF('Net zero activities &amp; levers'!$C$14="Off",'Activity data'!AX52*ManureNEF*NtoN2O*kgtoGg,IF('Net zero activities &amp; levers'!$C$14="On",'Net zero Activity data'!AX52*ManureNEF*NtoN2O*kgtoGg,"ERROR"))</f>
        <v>5.4235067751284276E-2</v>
      </c>
      <c r="AF1122" s="94">
        <f>IF('Net zero activities &amp; levers'!$C$14="Off",'Activity data'!AY52*ManureNEF*NtoN2O*kgtoGg,IF('Net zero activities &amp; levers'!$C$14="On",'Net zero Activity data'!AY52*ManureNEF*NtoN2O*kgtoGg,"ERROR"))</f>
        <v>5.4957834978856722E-2</v>
      </c>
      <c r="AG1122" s="94">
        <f>IF('Net zero activities &amp; levers'!$C$14="Off",'Activity data'!AZ52*ManureNEF*NtoN2O*kgtoGg,IF('Net zero activities &amp; levers'!$C$14="On",'Net zero Activity data'!AZ52*ManureNEF*NtoN2O*kgtoGg,"ERROR"))</f>
        <v>5.5791044356576308E-2</v>
      </c>
      <c r="AH1122" s="94">
        <f>IF('Net zero activities &amp; levers'!$C$14="Off",'Activity data'!BA52*ManureNEF*NtoN2O*kgtoGg,IF('Net zero activities &amp; levers'!$C$14="On",'Net zero Activity data'!BA52*ManureNEF*NtoN2O*kgtoGg,"ERROR"))</f>
        <v>5.6596590907209005E-2</v>
      </c>
      <c r="AI1122" s="94">
        <f>IF('Net zero activities &amp; levers'!$C$14="Off",'Activity data'!BB52*ManureNEF*NtoN2O*kgtoGg,IF('Net zero activities &amp; levers'!$C$14="On",'Net zero Activity data'!BB52*ManureNEF*NtoN2O*kgtoGg,"ERROR"))</f>
        <v>5.7431859997235581E-2</v>
      </c>
      <c r="AJ1122" s="94">
        <f>IF('Net zero activities &amp; levers'!$C$14="Off",'Activity data'!BC52*ManureNEF*NtoN2O*kgtoGg,IF('Net zero activities &amp; levers'!$C$14="On",'Net zero Activity data'!BC52*ManureNEF*NtoN2O*kgtoGg,"ERROR"))</f>
        <v>5.8341314613177618E-2</v>
      </c>
      <c r="AK1122" s="94">
        <f>IF('Net zero activities &amp; levers'!$C$14="Off",'Activity data'!BD52*ManureNEF*NtoN2O*kgtoGg,IF('Net zero activities &amp; levers'!$C$14="On",'Net zero Activity data'!BD52*ManureNEF*NtoN2O*kgtoGg,"ERROR"))</f>
        <v>5.9200337413728314E-2</v>
      </c>
      <c r="AL1122" s="94">
        <f>IF('Net zero activities &amp; levers'!$C$14="Off",'Activity data'!BE52*ManureNEF*NtoN2O*kgtoGg,IF('Net zero activities &amp; levers'!$C$14="On",'Net zero Activity data'!BE52*ManureNEF*NtoN2O*kgtoGg,"ERROR"))</f>
        <v>6.00715808730828E-2</v>
      </c>
      <c r="AM1122" s="94">
        <f>IF('Net zero activities &amp; levers'!$C$14="Off",'Activity data'!BF52*ManureNEF*NtoN2O*kgtoGg,IF('Net zero activities &amp; levers'!$C$14="On",'Net zero Activity data'!BF52*ManureNEF*NtoN2O*kgtoGg,"ERROR"))</f>
        <v>6.0955248074423256E-2</v>
      </c>
      <c r="AN1122" s="94">
        <f>IF('Net zero activities &amp; levers'!$C$14="Off",'Activity data'!BG52*ManureNEF*NtoN2O*kgtoGg,IF('Net zero activities &amp; levers'!$C$14="On",'Net zero Activity data'!BG52*ManureNEF*NtoN2O*kgtoGg,"ERROR"))</f>
        <v>6.1864236373459565E-2</v>
      </c>
      <c r="AO1122" s="94">
        <f>IF('Net zero activities &amp; levers'!$C$14="Off",'Activity data'!BH52*ManureNEF*NtoN2O*kgtoGg,IF('Net zero activities &amp; levers'!$C$14="On",'Net zero Activity data'!BH52*ManureNEF*NtoN2O*kgtoGg,"ERROR"))</f>
        <v>6.273436767903931E-2</v>
      </c>
      <c r="AP1122" s="94">
        <f>IF('Net zero activities &amp; levers'!$C$14="Off",'Activity data'!BI52*ManureNEF*NtoN2O*kgtoGg,IF('Net zero activities &amp; levers'!$C$14="On",'Net zero Activity data'!BI52*ManureNEF*NtoN2O*kgtoGg,"ERROR"))</f>
        <v>6.3630826152247133E-2</v>
      </c>
      <c r="AQ1122" s="94">
        <f>IF('Net zero activities &amp; levers'!$C$14="Off",'Activity data'!BJ52*ManureNEF*NtoN2O*kgtoGg,IF('Net zero activities &amp; levers'!$C$14="On",'Net zero Activity data'!BJ52*ManureNEF*NtoN2O*kgtoGg,"ERROR"))</f>
        <v>6.4554376080506265E-2</v>
      </c>
      <c r="AR1122" s="94">
        <f>IF('Net zero activities &amp; levers'!$C$14="Off",'Activity data'!BK52*ManureNEF*NtoN2O*kgtoGg,IF('Net zero activities &amp; levers'!$C$14="On",'Net zero Activity data'!BK52*ManureNEF*NtoN2O*kgtoGg,"ERROR"))</f>
        <v>6.5509799373358393E-2</v>
      </c>
      <c r="AS1122" s="94">
        <f>IF('Net zero activities &amp; levers'!$C$14="Off",'Activity data'!BL52*ManureNEF*NtoN2O*kgtoGg,IF('Net zero activities &amp; levers'!$C$14="On",'Net zero Activity data'!BL52*ManureNEF*NtoN2O*kgtoGg,"ERROR"))</f>
        <v>6.6444760551790549E-2</v>
      </c>
      <c r="AT1122" s="94">
        <f>IF('Net zero activities &amp; levers'!$C$14="Off",'Activity data'!BM52*ManureNEF*NtoN2O*kgtoGg,IF('Net zero activities &amp; levers'!$C$14="On",'Net zero Activity data'!BM52*ManureNEF*NtoN2O*kgtoGg,"ERROR"))</f>
        <v>6.66125251878638E-2</v>
      </c>
      <c r="AU1122" s="94">
        <f>IF('Net zero activities &amp; levers'!$C$14="Off",'Activity data'!BN52*ManureNEF*NtoN2O*kgtoGg,IF('Net zero activities &amp; levers'!$C$14="On",'Net zero Activity data'!BN52*ManureNEF*NtoN2O*kgtoGg,"ERROR"))</f>
        <v>6.6662784374350609E-2</v>
      </c>
      <c r="AV1122" s="94">
        <f>IF('Net zero activities &amp; levers'!$C$14="Off",'Activity data'!BO52*ManureNEF*NtoN2O*kgtoGg,IF('Net zero activities &amp; levers'!$C$14="On",'Net zero Activity data'!BO52*ManureNEF*NtoN2O*kgtoGg,"ERROR"))</f>
        <v>6.6747482413296103E-2</v>
      </c>
      <c r="AW1122" s="94">
        <f>IF('Net zero activities &amp; levers'!$C$14="Off",'Activity data'!BP52*ManureNEF*NtoN2O*kgtoGg,IF('Net zero activities &amp; levers'!$C$14="On",'Net zero Activity data'!BP52*ManureNEF*NtoN2O*kgtoGg,"ERROR"))</f>
        <v>6.6796491349619486E-2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0.32516446366729418</v>
      </c>
      <c r="V1123" s="94">
        <f>IF('Net zero activities &amp; levers'!$C$14="Off",'Activity data'!AO53*ManureNEF*NtoN2O*kgtoGg,IF('Net zero activities &amp; levers'!$C$14="On",'Net zero Activity data'!AO53*ManureNEF*NtoN2O*kgtoGg,"ERROR"))</f>
        <v>0.32161835754447049</v>
      </c>
      <c r="W1123" s="94">
        <f>IF('Net zero activities &amp; levers'!$C$14="Off",'Activity data'!AP53*ManureNEF*NtoN2O*kgtoGg,IF('Net zero activities &amp; levers'!$C$14="On",'Net zero Activity data'!AP53*ManureNEF*NtoN2O*kgtoGg,"ERROR"))</f>
        <v>0.31879989357470184</v>
      </c>
      <c r="X1123" s="94">
        <f>IF('Net zero activities &amp; levers'!$C$14="Off",'Activity data'!AQ53*ManureNEF*NtoN2O*kgtoGg,IF('Net zero activities &amp; levers'!$C$14="On",'Net zero Activity data'!AQ53*ManureNEF*NtoN2O*kgtoGg,"ERROR"))</f>
        <v>0.31703851740880723</v>
      </c>
      <c r="Y1123" s="94">
        <f>IF('Net zero activities &amp; levers'!$C$14="Off",'Activity data'!AR53*ManureNEF*NtoN2O*kgtoGg,IF('Net zero activities &amp; levers'!$C$14="On",'Net zero Activity data'!AR53*ManureNEF*NtoN2O*kgtoGg,"ERROR"))</f>
        <v>0.31584155353628157</v>
      </c>
      <c r="Z1123" s="94">
        <f>IF('Net zero activities &amp; levers'!$C$14="Off",'Activity data'!AS53*ManureNEF*NtoN2O*kgtoGg,IF('Net zero activities &amp; levers'!$C$14="On",'Net zero Activity data'!AS53*ManureNEF*NtoN2O*kgtoGg,"ERROR"))</f>
        <v>0.31542333741744427</v>
      </c>
      <c r="AA1123" s="94">
        <f>IF('Net zero activities &amp; levers'!$C$14="Off",'Activity data'!AT53*ManureNEF*NtoN2O*kgtoGg,IF('Net zero activities &amp; levers'!$C$14="On",'Net zero Activity data'!AT53*ManureNEF*NtoN2O*kgtoGg,"ERROR"))</f>
        <v>0.31499718495892426</v>
      </c>
      <c r="AB1123" s="94">
        <f>IF('Net zero activities &amp; levers'!$C$14="Off",'Activity data'!AU53*ManureNEF*NtoN2O*kgtoGg,IF('Net zero activities &amp; levers'!$C$14="On",'Net zero Activity data'!AU53*ManureNEF*NtoN2O*kgtoGg,"ERROR"))</f>
        <v>0.31512267478555672</v>
      </c>
      <c r="AC1123" s="94">
        <f>IF('Net zero activities &amp; levers'!$C$14="Off",'Activity data'!AV53*ManureNEF*NtoN2O*kgtoGg,IF('Net zero activities &amp; levers'!$C$14="On",'Net zero Activity data'!AV53*ManureNEF*NtoN2O*kgtoGg,"ERROR"))</f>
        <v>0.31523579513435995</v>
      </c>
      <c r="AD1123" s="94">
        <f>IF('Net zero activities &amp; levers'!$C$14="Off",'Activity data'!AW53*ManureNEF*NtoN2O*kgtoGg,IF('Net zero activities &amp; levers'!$C$14="On",'Net zero Activity data'!AW53*ManureNEF*NtoN2O*kgtoGg,"ERROR"))</f>
        <v>0.31916892776149813</v>
      </c>
      <c r="AE1123" s="94">
        <f>IF('Net zero activities &amp; levers'!$C$14="Off",'Activity data'!AX53*ManureNEF*NtoN2O*kgtoGg,IF('Net zero activities &amp; levers'!$C$14="On",'Net zero Activity data'!AX53*ManureNEF*NtoN2O*kgtoGg,"ERROR"))</f>
        <v>0.32251851095624262</v>
      </c>
      <c r="AF1123" s="94">
        <f>IF('Net zero activities &amp; levers'!$C$14="Off",'Activity data'!AY53*ManureNEF*NtoN2O*kgtoGg,IF('Net zero activities &amp; levers'!$C$14="On",'Net zero Activity data'!AY53*ManureNEF*NtoN2O*kgtoGg,"ERROR"))</f>
        <v>0.32615668108522727</v>
      </c>
      <c r="AG1123" s="94">
        <f>IF('Net zero activities &amp; levers'!$C$14="Off",'Activity data'!AZ53*ManureNEF*NtoN2O*kgtoGg,IF('Net zero activities &amp; levers'!$C$14="On",'Net zero Activity data'!AZ53*ManureNEF*NtoN2O*kgtoGg,"ERROR"))</f>
        <v>0.3310682325494565</v>
      </c>
      <c r="AH1123" s="94">
        <f>IF('Net zero activities &amp; levers'!$C$14="Off",'Activity data'!BA53*ManureNEF*NtoN2O*kgtoGg,IF('Net zero activities &amp; levers'!$C$14="On",'Net zero Activity data'!BA53*ManureNEF*NtoN2O*kgtoGg,"ERROR"))</f>
        <v>0.33500217866628129</v>
      </c>
      <c r="AI1123" s="94">
        <f>IF('Net zero activities &amp; levers'!$C$14="Off",'Activity data'!BB53*ManureNEF*NtoN2O*kgtoGg,IF('Net zero activities &amp; levers'!$C$14="On",'Net zero Activity data'!BB53*ManureNEF*NtoN2O*kgtoGg,"ERROR"))</f>
        <v>0.33927317037971827</v>
      </c>
      <c r="AJ1123" s="94">
        <f>IF('Net zero activities &amp; levers'!$C$14="Off",'Activity data'!BC53*ManureNEF*NtoN2O*kgtoGg,IF('Net zero activities &amp; levers'!$C$14="On",'Net zero Activity data'!BC53*ManureNEF*NtoN2O*kgtoGg,"ERROR"))</f>
        <v>0.34410160376720783</v>
      </c>
      <c r="AK1123" s="94">
        <f>IF('Net zero activities &amp; levers'!$C$14="Off",'Activity data'!BD53*ManureNEF*NtoN2O*kgtoGg,IF('Net zero activities &amp; levers'!$C$14="On",'Net zero Activity data'!BD53*ManureNEF*NtoN2O*kgtoGg,"ERROR"))</f>
        <v>0.34762564965784504</v>
      </c>
      <c r="AL1123" s="94">
        <f>IF('Net zero activities &amp; levers'!$C$14="Off",'Activity data'!BE53*ManureNEF*NtoN2O*kgtoGg,IF('Net zero activities &amp; levers'!$C$14="On",'Net zero Activity data'!BE53*ManureNEF*NtoN2O*kgtoGg,"ERROR"))</f>
        <v>0.35079318781439139</v>
      </c>
      <c r="AM1123" s="94">
        <f>IF('Net zero activities &amp; levers'!$C$14="Off",'Activity data'!BF53*ManureNEF*NtoN2O*kgtoGg,IF('Net zero activities &amp; levers'!$C$14="On",'Net zero Activity data'!BF53*ManureNEF*NtoN2O*kgtoGg,"ERROR"))</f>
        <v>0.35360661521926884</v>
      </c>
      <c r="AN1123" s="94">
        <f>IF('Net zero activities &amp; levers'!$C$14="Off",'Activity data'!BG53*ManureNEF*NtoN2O*kgtoGg,IF('Net zero activities &amp; levers'!$C$14="On",'Net zero Activity data'!BG53*ManureNEF*NtoN2O*kgtoGg,"ERROR"))</f>
        <v>0.35838624445989831</v>
      </c>
      <c r="AO1123" s="94">
        <f>IF('Net zero activities &amp; levers'!$C$14="Off",'Activity data'!BH53*ManureNEF*NtoN2O*kgtoGg,IF('Net zero activities &amp; levers'!$C$14="On",'Net zero Activity data'!BH53*ManureNEF*NtoN2O*kgtoGg,"ERROR"))</f>
        <v>0.36221485225748246</v>
      </c>
      <c r="AP1123" s="94">
        <f>IF('Net zero activities &amp; levers'!$C$14="Off",'Activity data'!BI53*ManureNEF*NtoN2O*kgtoGg,IF('Net zero activities &amp; levers'!$C$14="On",'Net zero Activity data'!BI53*ManureNEF*NtoN2O*kgtoGg,"ERROR"))</f>
        <v>0.36597283410645065</v>
      </c>
      <c r="AQ1123" s="94">
        <f>IF('Net zero activities &amp; levers'!$C$14="Off",'Activity data'!BJ53*ManureNEF*NtoN2O*kgtoGg,IF('Net zero activities &amp; levers'!$C$14="On",'Net zero Activity data'!BJ53*ManureNEF*NtoN2O*kgtoGg,"ERROR"))</f>
        <v>0.36965745482817469</v>
      </c>
      <c r="AR1123" s="94">
        <f>IF('Net zero activities &amp; levers'!$C$14="Off",'Activity data'!BK53*ManureNEF*NtoN2O*kgtoGg,IF('Net zero activities &amp; levers'!$C$14="On",'Net zero Activity data'!BK53*ManureNEF*NtoN2O*kgtoGg,"ERROR"))</f>
        <v>0.37331483807251847</v>
      </c>
      <c r="AS1123" s="94">
        <f>IF('Net zero activities &amp; levers'!$C$14="Off",'Activity data'!BL53*ManureNEF*NtoN2O*kgtoGg,IF('Net zero activities &amp; levers'!$C$14="On",'Net zero Activity data'!BL53*ManureNEF*NtoN2O*kgtoGg,"ERROR"))</f>
        <v>0.37659810954383977</v>
      </c>
      <c r="AT1123" s="94">
        <f>IF('Net zero activities &amp; levers'!$C$14="Off",'Activity data'!BM53*ManureNEF*NtoN2O*kgtoGg,IF('Net zero activities &amp; levers'!$C$14="On",'Net zero Activity data'!BM53*ManureNEF*NtoN2O*kgtoGg,"ERROR"))</f>
        <v>0.37039897180794035</v>
      </c>
      <c r="AU1123" s="94">
        <f>IF('Net zero activities &amp; levers'!$C$14="Off",'Activity data'!BN53*ManureNEF*NtoN2O*kgtoGg,IF('Net zero activities &amp; levers'!$C$14="On",'Net zero Activity data'!BN53*ManureNEF*NtoN2O*kgtoGg,"ERROR"))</f>
        <v>0.36282453701960099</v>
      </c>
      <c r="AV1123" s="94">
        <f>IF('Net zero activities &amp; levers'!$C$14="Off",'Activity data'!BO53*ManureNEF*NtoN2O*kgtoGg,IF('Net zero activities &amp; levers'!$C$14="On",'Net zero Activity data'!BO53*ManureNEF*NtoN2O*kgtoGg,"ERROR"))</f>
        <v>0.35568293688759689</v>
      </c>
      <c r="AW1123" s="94">
        <f>IF('Net zero activities &amp; levers'!$C$14="Off",'Activity data'!BP53*ManureNEF*NtoN2O*kgtoGg,IF('Net zero activities &amp; levers'!$C$14="On",'Net zero Activity data'!BP53*ManureNEF*NtoN2O*kgtoGg,"ERROR"))</f>
        <v>0.34817386081172674</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2.1625877622004555</v>
      </c>
      <c r="V1124" s="94">
        <f>IF('Net zero activities &amp; levers'!$C$14="Off",'Activity data'!AO54*ManureNEF*NtoN2O*kgtoGg,IF('Net zero activities &amp; levers'!$C$14="On",'Net zero Activity data'!AO54*ManureNEF*NtoN2O*kgtoGg,"ERROR"))</f>
        <v>2.1390034946633691</v>
      </c>
      <c r="W1124" s="94">
        <f>IF('Net zero activities &amp; levers'!$C$14="Off",'Activity data'!AP54*ManureNEF*NtoN2O*kgtoGg,IF('Net zero activities &amp; levers'!$C$14="On",'Net zero Activity data'!AP54*ManureNEF*NtoN2O*kgtoGg,"ERROR"))</f>
        <v>2.120258593635497</v>
      </c>
      <c r="X1124" s="94">
        <f>IF('Net zero activities &amp; levers'!$C$14="Off",'Activity data'!AQ54*ManureNEF*NtoN2O*kgtoGg,IF('Net zero activities &amp; levers'!$C$14="On",'Net zero Activity data'!AQ54*ManureNEF*NtoN2O*kgtoGg,"ERROR"))</f>
        <v>2.1085441199871933</v>
      </c>
      <c r="Y1124" s="94">
        <f>IF('Net zero activities &amp; levers'!$C$14="Off",'Activity data'!AR54*ManureNEF*NtoN2O*kgtoGg,IF('Net zero activities &amp; levers'!$C$14="On",'Net zero Activity data'!AR54*ManureNEF*NtoN2O*kgtoGg,"ERROR"))</f>
        <v>2.1005834117556552</v>
      </c>
      <c r="Z1124" s="94">
        <f>IF('Net zero activities &amp; levers'!$C$14="Off",'Activity data'!AS54*ManureNEF*NtoN2O*kgtoGg,IF('Net zero activities &amp; levers'!$C$14="On",'Net zero Activity data'!AS54*ManureNEF*NtoN2O*kgtoGg,"ERROR"))</f>
        <v>2.0978019606390341</v>
      </c>
      <c r="AA1124" s="94">
        <f>IF('Net zero activities &amp; levers'!$C$14="Off",'Activity data'!AT54*ManureNEF*NtoN2O*kgtoGg,IF('Net zero activities &amp; levers'!$C$14="On",'Net zero Activity data'!AT54*ManureNEF*NtoN2O*kgtoGg,"ERROR"))</f>
        <v>2.0949677269062552</v>
      </c>
      <c r="AB1124" s="94">
        <f>IF('Net zero activities &amp; levers'!$C$14="Off",'Activity data'!AU54*ManureNEF*NtoN2O*kgtoGg,IF('Net zero activities &amp; levers'!$C$14="On",'Net zero Activity data'!AU54*ManureNEF*NtoN2O*kgtoGg,"ERROR"))</f>
        <v>2.0958023284500262</v>
      </c>
      <c r="AC1124" s="94">
        <f>IF('Net zero activities &amp; levers'!$C$14="Off",'Activity data'!AV54*ManureNEF*NtoN2O*kgtoGg,IF('Net zero activities &amp; levers'!$C$14="On",'Net zero Activity data'!AV54*ManureNEF*NtoN2O*kgtoGg,"ERROR"))</f>
        <v>2.0965546636813071</v>
      </c>
      <c r="AD1124" s="94">
        <f>IF('Net zero activities &amp; levers'!$C$14="Off",'Activity data'!AW54*ManureNEF*NtoN2O*kgtoGg,IF('Net zero activities &amp; levers'!$C$14="On",'Net zero Activity data'!AW54*ManureNEF*NtoN2O*kgtoGg,"ERROR"))</f>
        <v>2.1227129479865181</v>
      </c>
      <c r="AE1124" s="94">
        <f>IF('Net zero activities &amp; levers'!$C$14="Off",'Activity data'!AX54*ManureNEF*NtoN2O*kgtoGg,IF('Net zero activities &amp; levers'!$C$14="On",'Net zero Activity data'!AX54*ManureNEF*NtoN2O*kgtoGg,"ERROR"))</f>
        <v>2.144990190535502</v>
      </c>
      <c r="AF1124" s="94">
        <f>IF('Net zero activities &amp; levers'!$C$14="Off",'Activity data'!AY54*ManureNEF*NtoN2O*kgtoGg,IF('Net zero activities &amp; levers'!$C$14="On",'Net zero Activity data'!AY54*ManureNEF*NtoN2O*kgtoGg,"ERROR"))</f>
        <v>2.1691867528197375</v>
      </c>
      <c r="AG1124" s="94">
        <f>IF('Net zero activities &amp; levers'!$C$14="Off",'Activity data'!AZ54*ManureNEF*NtoN2O*kgtoGg,IF('Net zero activities &amp; levers'!$C$14="On",'Net zero Activity data'!AZ54*ManureNEF*NtoN2O*kgtoGg,"ERROR"))</f>
        <v>2.2018522568239756</v>
      </c>
      <c r="AH1124" s="94">
        <f>IF('Net zero activities &amp; levers'!$C$14="Off",'Activity data'!BA54*ManureNEF*NtoN2O*kgtoGg,IF('Net zero activities &amp; levers'!$C$14="On",'Net zero Activity data'!BA54*ManureNEF*NtoN2O*kgtoGg,"ERROR"))</f>
        <v>2.2280159514462325</v>
      </c>
      <c r="AI1124" s="94">
        <f>IF('Net zero activities &amp; levers'!$C$14="Off",'Activity data'!BB54*ManureNEF*NtoN2O*kgtoGg,IF('Net zero activities &amp; levers'!$C$14="On",'Net zero Activity data'!BB54*ManureNEF*NtoN2O*kgtoGg,"ERROR"))</f>
        <v>2.2564212522831317</v>
      </c>
      <c r="AJ1124" s="94">
        <f>IF('Net zero activities &amp; levers'!$C$14="Off",'Activity data'!BC54*ManureNEF*NtoN2O*kgtoGg,IF('Net zero activities &amp; levers'!$C$14="On",'Net zero Activity data'!BC54*ManureNEF*NtoN2O*kgtoGg,"ERROR"))</f>
        <v>2.2885339586859725</v>
      </c>
      <c r="AK1124" s="94">
        <f>IF('Net zero activities &amp; levers'!$C$14="Off",'Activity data'!BD54*ManureNEF*NtoN2O*kgtoGg,IF('Net zero activities &amp; levers'!$C$14="On",'Net zero Activity data'!BD54*ManureNEF*NtoN2O*kgtoGg,"ERROR"))</f>
        <v>2.3119715091199051</v>
      </c>
      <c r="AL1124" s="94">
        <f>IF('Net zero activities &amp; levers'!$C$14="Off",'Activity data'!BE54*ManureNEF*NtoN2O*kgtoGg,IF('Net zero activities &amp; levers'!$C$14="On",'Net zero Activity data'!BE54*ManureNEF*NtoN2O*kgtoGg,"ERROR"))</f>
        <v>2.3330380155160624</v>
      </c>
      <c r="AM1124" s="94">
        <f>IF('Net zero activities &amp; levers'!$C$14="Off",'Activity data'!BF54*ManureNEF*NtoN2O*kgtoGg,IF('Net zero activities &amp; levers'!$C$14="On",'Net zero Activity data'!BF54*ManureNEF*NtoN2O*kgtoGg,"ERROR"))</f>
        <v>2.3517494196068016</v>
      </c>
      <c r="AN1124" s="94">
        <f>IF('Net zero activities &amp; levers'!$C$14="Off",'Activity data'!BG54*ManureNEF*NtoN2O*kgtoGg,IF('Net zero activities &amp; levers'!$C$14="On",'Net zero Activity data'!BG54*ManureNEF*NtoN2O*kgtoGg,"ERROR"))</f>
        <v>2.3835375417990745</v>
      </c>
      <c r="AO1124" s="94">
        <f>IF('Net zero activities &amp; levers'!$C$14="Off",'Activity data'!BH54*ManureNEF*NtoN2O*kgtoGg,IF('Net zero activities &amp; levers'!$C$14="On",'Net zero Activity data'!BH54*ManureNEF*NtoN2O*kgtoGg,"ERROR"))</f>
        <v>2.4090006575280825</v>
      </c>
      <c r="AP1124" s="94">
        <f>IF('Net zero activities &amp; levers'!$C$14="Off",'Activity data'!BI54*ManureNEF*NtoN2O*kgtoGg,IF('Net zero activities &amp; levers'!$C$14="On",'Net zero Activity data'!BI54*ManureNEF*NtoN2O*kgtoGg,"ERROR"))</f>
        <v>2.4339940576847026</v>
      </c>
      <c r="AQ1124" s="94">
        <f>IF('Net zero activities &amp; levers'!$C$14="Off",'Activity data'!BJ54*ManureNEF*NtoN2O*kgtoGg,IF('Net zero activities &amp; levers'!$C$14="On",'Net zero Activity data'!BJ54*ManureNEF*NtoN2O*kgtoGg,"ERROR"))</f>
        <v>2.4584995512779502</v>
      </c>
      <c r="AR1124" s="94">
        <f>IF('Net zero activities &amp; levers'!$C$14="Off",'Activity data'!BK54*ManureNEF*NtoN2O*kgtoGg,IF('Net zero activities &amp; levers'!$C$14="On",'Net zero Activity data'!BK54*ManureNEF*NtoN2O*kgtoGg,"ERROR"))</f>
        <v>2.4828238952012995</v>
      </c>
      <c r="AS1124" s="94">
        <f>IF('Net zero activities &amp; levers'!$C$14="Off",'Activity data'!BL54*ManureNEF*NtoN2O*kgtoGg,IF('Net zero activities &amp; levers'!$C$14="On",'Net zero Activity data'!BL54*ManureNEF*NtoN2O*kgtoGg,"ERROR"))</f>
        <v>2.5046601150138263</v>
      </c>
      <c r="AT1124" s="94">
        <f>IF('Net zero activities &amp; levers'!$C$14="Off",'Activity data'!BM54*ManureNEF*NtoN2O*kgtoGg,IF('Net zero activities &amp; levers'!$C$14="On",'Net zero Activity data'!BM54*ManureNEF*NtoN2O*kgtoGg,"ERROR"))</f>
        <v>2.4634311957996768</v>
      </c>
      <c r="AU1124" s="94">
        <f>IF('Net zero activities &amp; levers'!$C$14="Off",'Activity data'!BN54*ManureNEF*NtoN2O*kgtoGg,IF('Net zero activities &amp; levers'!$C$14="On",'Net zero Activity data'!BN54*ManureNEF*NtoN2O*kgtoGg,"ERROR"))</f>
        <v>2.41305551884499</v>
      </c>
      <c r="AV1124" s="94">
        <f>IF('Net zero activities &amp; levers'!$C$14="Off",'Activity data'!BO54*ManureNEF*NtoN2O*kgtoGg,IF('Net zero activities &amp; levers'!$C$14="On",'Net zero Activity data'!BO54*ManureNEF*NtoN2O*kgtoGg,"ERROR"))</f>
        <v>2.3655585172544238</v>
      </c>
      <c r="AW1124" s="94">
        <f>IF('Net zero activities &amp; levers'!$C$14="Off",'Activity data'!BP54*ManureNEF*NtoN2O*kgtoGg,IF('Net zero activities &amp; levers'!$C$14="On",'Net zero Activity data'!BP54*ManureNEF*NtoN2O*kgtoGg,"ERROR"))</f>
        <v>2.3156175247979878</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0.40488405007514677</v>
      </c>
      <c r="V1125" s="94">
        <f>IF('Net zero activities &amp; levers'!$C$14="Off",'Activity data'!AO55*ManureNEF*NtoN2O*kgtoGg,IF('Net zero activities &amp; levers'!$C$14="On",'Net zero Activity data'!AO55*ManureNEF*NtoN2O*kgtoGg,"ERROR"))</f>
        <v>0.40986348765236291</v>
      </c>
      <c r="W1125" s="94">
        <f>IF('Net zero activities &amp; levers'!$C$14="Off",'Activity data'!AP55*ManureNEF*NtoN2O*kgtoGg,IF('Net zero activities &amp; levers'!$C$14="On",'Net zero Activity data'!AP55*ManureNEF*NtoN2O*kgtoGg,"ERROR"))</f>
        <v>0.41569058377599444</v>
      </c>
      <c r="X1125" s="94">
        <f>IF('Net zero activities &amp; levers'!$C$14="Off",'Activity data'!AQ55*ManureNEF*NtoN2O*kgtoGg,IF('Net zero activities &amp; levers'!$C$14="On",'Net zero Activity data'!AQ55*ManureNEF*NtoN2O*kgtoGg,"ERROR"))</f>
        <v>0.42287337687881998</v>
      </c>
      <c r="Y1125" s="94">
        <f>IF('Net zero activities &amp; levers'!$C$14="Off",'Activity data'!AR55*ManureNEF*NtoN2O*kgtoGg,IF('Net zero activities &amp; levers'!$C$14="On",'Net zero Activity data'!AR55*ManureNEF*NtoN2O*kgtoGg,"ERROR"))</f>
        <v>0.43083948909294068</v>
      </c>
      <c r="Z1125" s="94">
        <f>IF('Net zero activities &amp; levers'!$C$14="Off",'Activity data'!AS55*ManureNEF*NtoN2O*kgtoGg,IF('Net zero activities &amp; levers'!$C$14="On",'Net zero Activity data'!AS55*ManureNEF*NtoN2O*kgtoGg,"ERROR"))</f>
        <v>0.43994434757272466</v>
      </c>
      <c r="AA1125" s="94">
        <f>IF('Net zero activities &amp; levers'!$C$14="Off",'Activity data'!AT55*ManureNEF*NtoN2O*kgtoGg,IF('Net zero activities &amp; levers'!$C$14="On",'Net zero Activity data'!AT55*ManureNEF*NtoN2O*kgtoGg,"ERROR"))</f>
        <v>0.44914387642432319</v>
      </c>
      <c r="AB1125" s="94">
        <f>IF('Net zero activities &amp; levers'!$C$14="Off",'Activity data'!AU55*ManureNEF*NtoN2O*kgtoGg,IF('Net zero activities &amp; levers'!$C$14="On",'Net zero Activity data'!AU55*ManureNEF*NtoN2O*kgtoGg,"ERROR"))</f>
        <v>0.45925869645881551</v>
      </c>
      <c r="AC1125" s="94">
        <f>IF('Net zero activities &amp; levers'!$C$14="Off",'Activity data'!AV55*ManureNEF*NtoN2O*kgtoGg,IF('Net zero activities &amp; levers'!$C$14="On",'Net zero Activity data'!AV55*ManureNEF*NtoN2O*kgtoGg,"ERROR"))</f>
        <v>0.46950747064421172</v>
      </c>
      <c r="AD1125" s="94">
        <f>IF('Net zero activities &amp; levers'!$C$14="Off",'Activity data'!AW55*ManureNEF*NtoN2O*kgtoGg,IF('Net zero activities &amp; levers'!$C$14="On",'Net zero Activity data'!AW55*ManureNEF*NtoN2O*kgtoGg,"ERROR"))</f>
        <v>0.4911298246659957</v>
      </c>
      <c r="AE1125" s="94">
        <f>IF('Net zero activities &amp; levers'!$C$14="Off",'Activity data'!AX55*ManureNEF*NtoN2O*kgtoGg,IF('Net zero activities &amp; levers'!$C$14="On",'Net zero Activity data'!AX55*ManureNEF*NtoN2O*kgtoGg,"ERROR"))</f>
        <v>0.51277376246560891</v>
      </c>
      <c r="AF1125" s="94">
        <f>IF('Net zero activities &amp; levers'!$C$14="Off",'Activity data'!AY55*ManureNEF*NtoN2O*kgtoGg,IF('Net zero activities &amp; levers'!$C$14="On",'Net zero Activity data'!AY55*ManureNEF*NtoN2O*kgtoGg,"ERROR"))</f>
        <v>0.53583187032759139</v>
      </c>
      <c r="AG1125" s="94">
        <f>IF('Net zero activities &amp; levers'!$C$14="Off",'Activity data'!AZ55*ManureNEF*NtoN2O*kgtoGg,IF('Net zero activities &amp; levers'!$C$14="On",'Net zero Activity data'!AZ55*ManureNEF*NtoN2O*kgtoGg,"ERROR"))</f>
        <v>0.56207643628355086</v>
      </c>
      <c r="AH1125" s="94">
        <f>IF('Net zero activities &amp; levers'!$C$14="Off",'Activity data'!BA55*ManureNEF*NtoN2O*kgtoGg,IF('Net zero activities &amp; levers'!$C$14="On",'Net zero Activity data'!BA55*ManureNEF*NtoN2O*kgtoGg,"ERROR"))</f>
        <v>0.58783353973330543</v>
      </c>
      <c r="AI1125" s="94">
        <f>IF('Net zero activities &amp; levers'!$C$14="Off",'Activity data'!BB55*ManureNEF*NtoN2O*kgtoGg,IF('Net zero activities &amp; levers'!$C$14="On",'Net zero Activity data'!BB55*ManureNEF*NtoN2O*kgtoGg,"ERROR"))</f>
        <v>0.61538528738750753</v>
      </c>
      <c r="AJ1125" s="94">
        <f>IF('Net zero activities &amp; levers'!$C$14="Off",'Activity data'!BC55*ManureNEF*NtoN2O*kgtoGg,IF('Net zero activities &amp; levers'!$C$14="On",'Net zero Activity data'!BC55*ManureNEF*NtoN2O*kgtoGg,"ERROR"))</f>
        <v>0.64527661326693864</v>
      </c>
      <c r="AK1125" s="94">
        <f>IF('Net zero activities &amp; levers'!$C$14="Off",'Activity data'!BD55*ManureNEF*NtoN2O*kgtoGg,IF('Net zero activities &amp; levers'!$C$14="On",'Net zero Activity data'!BD55*ManureNEF*NtoN2O*kgtoGg,"ERROR"))</f>
        <v>0.67408134085626836</v>
      </c>
      <c r="AL1125" s="94">
        <f>IF('Net zero activities &amp; levers'!$C$14="Off",'Activity data'!BE55*ManureNEF*NtoN2O*kgtoGg,IF('Net zero activities &amp; levers'!$C$14="On",'Net zero Activity data'!BE55*ManureNEF*NtoN2O*kgtoGg,"ERROR"))</f>
        <v>0.70352819443026682</v>
      </c>
      <c r="AM1125" s="94">
        <f>IF('Net zero activities &amp; levers'!$C$14="Off",'Activity data'!BF55*ManureNEF*NtoN2O*kgtoGg,IF('Net zero activities &amp; levers'!$C$14="On",'Net zero Activity data'!BF55*ManureNEF*NtoN2O*kgtoGg,"ERROR"))</f>
        <v>0.73363212375574727</v>
      </c>
      <c r="AN1125" s="94">
        <f>IF('Net zero activities &amp; levers'!$C$14="Off",'Activity data'!BG55*ManureNEF*NtoN2O*kgtoGg,IF('Net zero activities &amp; levers'!$C$14="On",'Net zero Activity data'!BG55*ManureNEF*NtoN2O*kgtoGg,"ERROR"))</f>
        <v>0.76452787642144748</v>
      </c>
      <c r="AO1125" s="94">
        <f>IF('Net zero activities &amp; levers'!$C$14="Off",'Activity data'!BH55*ManureNEF*NtoN2O*kgtoGg,IF('Net zero activities &amp; levers'!$C$14="On",'Net zero Activity data'!BH55*ManureNEF*NtoN2O*kgtoGg,"ERROR"))</f>
        <v>0.79457240409376606</v>
      </c>
      <c r="AP1125" s="94">
        <f>IF('Net zero activities &amp; levers'!$C$14="Off",'Activity data'!BI55*ManureNEF*NtoN2O*kgtoGg,IF('Net zero activities &amp; levers'!$C$14="On",'Net zero Activity data'!BI55*ManureNEF*NtoN2O*kgtoGg,"ERROR"))</f>
        <v>0.82563458221528374</v>
      </c>
      <c r="AQ1125" s="94">
        <f>IF('Net zero activities &amp; levers'!$C$14="Off",'Activity data'!BJ55*ManureNEF*NtoN2O*kgtoGg,IF('Net zero activities &amp; levers'!$C$14="On",'Net zero Activity data'!BJ55*ManureNEF*NtoN2O*kgtoGg,"ERROR"))</f>
        <v>0.85775303306019013</v>
      </c>
      <c r="AR1125" s="94">
        <f>IF('Net zero activities &amp; levers'!$C$14="Off",'Activity data'!BK55*ManureNEF*NtoN2O*kgtoGg,IF('Net zero activities &amp; levers'!$C$14="On",'Net zero Activity data'!BK55*ManureNEF*NtoN2O*kgtoGg,"ERROR"))</f>
        <v>0.89108515119874909</v>
      </c>
      <c r="AS1125" s="94">
        <f>IF('Net zero activities &amp; levers'!$C$14="Off",'Activity data'!BL55*ManureNEF*NtoN2O*kgtoGg,IF('Net zero activities &amp; levers'!$C$14="On",'Net zero Activity data'!BL55*ManureNEF*NtoN2O*kgtoGg,"ERROR"))</f>
        <v>0.92483899080099408</v>
      </c>
      <c r="AT1125" s="94">
        <f>IF('Net zero activities &amp; levers'!$C$14="Off",'Activity data'!BM55*ManureNEF*NtoN2O*kgtoGg,IF('Net zero activities &amp; levers'!$C$14="On",'Net zero Activity data'!BM55*ManureNEF*NtoN2O*kgtoGg,"ERROR"))</f>
        <v>0.93598793483320897</v>
      </c>
      <c r="AU1125" s="94">
        <f>IF('Net zero activities &amp; levers'!$C$14="Off",'Activity data'!BN55*ManureNEF*NtoN2O*kgtoGg,IF('Net zero activities &amp; levers'!$C$14="On",'Net zero Activity data'!BN55*ManureNEF*NtoN2O*kgtoGg,"ERROR"))</f>
        <v>0.94359082835355401</v>
      </c>
      <c r="AV1125" s="94">
        <f>IF('Net zero activities &amp; levers'!$C$14="Off",'Activity data'!BO55*ManureNEF*NtoN2O*kgtoGg,IF('Net zero activities &amp; levers'!$C$14="On",'Net zero Activity data'!BO55*ManureNEF*NtoN2O*kgtoGg,"ERROR"))</f>
        <v>0.95217451073973358</v>
      </c>
      <c r="AW1125" s="94">
        <f>IF('Net zero activities &amp; levers'!$C$14="Off",'Activity data'!BP55*ManureNEF*NtoN2O*kgtoGg,IF('Net zero activities &amp; levers'!$C$14="On",'Net zero Activity data'!BP55*ManureNEF*NtoN2O*kgtoGg,"ERROR"))</f>
        <v>0.95962583467377616</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5.9727899526368568E-2</v>
      </c>
      <c r="V1126" s="94">
        <f>IF('Net zero activities &amp; levers'!$C$14="Off",'Activity data'!AO56*ManureNEF*NtoN2O*kgtoGg,IF('Net zero activities &amp; levers'!$C$14="On",'Net zero Activity data'!AO56*ManureNEF*NtoN2O*kgtoGg,"ERROR"))</f>
        <v>5.9836675729280198E-2</v>
      </c>
      <c r="W1126" s="94">
        <f>IF('Net zero activities &amp; levers'!$C$14="Off",'Activity data'!AP56*ManureNEF*NtoN2O*kgtoGg,IF('Net zero activities &amp; levers'!$C$14="On",'Net zero Activity data'!AP56*ManureNEF*NtoN2O*kgtoGg,"ERROR"))</f>
        <v>5.9959249399707856E-2</v>
      </c>
      <c r="X1126" s="94">
        <f>IF('Net zero activities &amp; levers'!$C$14="Off",'Activity data'!AQ56*ManureNEF*NtoN2O*kgtoGg,IF('Net zero activities &amp; levers'!$C$14="On",'Net zero Activity data'!AQ56*ManureNEF*NtoN2O*kgtoGg,"ERROR"))</f>
        <v>6.0095351868613554E-2</v>
      </c>
      <c r="Y1126" s="94">
        <f>IF('Net zero activities &amp; levers'!$C$14="Off",'Activity data'!AR56*ManureNEF*NtoN2O*kgtoGg,IF('Net zero activities &amp; levers'!$C$14="On",'Net zero Activity data'!AR56*ManureNEF*NtoN2O*kgtoGg,"ERROR"))</f>
        <v>6.0177634005082255E-2</v>
      </c>
      <c r="Z1126" s="94">
        <f>IF('Net zero activities &amp; levers'!$C$14="Off",'Activity data'!AS56*ManureNEF*NtoN2O*kgtoGg,IF('Net zero activities &amp; levers'!$C$14="On",'Net zero Activity data'!AS56*ManureNEF*NtoN2O*kgtoGg,"ERROR"))</f>
        <v>6.0271320258102265E-2</v>
      </c>
      <c r="AA1126" s="94">
        <f>IF('Net zero activities &amp; levers'!$C$14="Off",'Activity data'!AT56*ManureNEF*NtoN2O*kgtoGg,IF('Net zero activities &amp; levers'!$C$14="On",'Net zero Activity data'!AT56*ManureNEF*NtoN2O*kgtoGg,"ERROR"))</f>
        <v>6.0374981580126101E-2</v>
      </c>
      <c r="AB1126" s="94">
        <f>IF('Net zero activities &amp; levers'!$C$14="Off",'Activity data'!AU56*ManureNEF*NtoN2O*kgtoGg,IF('Net zero activities &amp; levers'!$C$14="On",'Net zero Activity data'!AU56*ManureNEF*NtoN2O*kgtoGg,"ERROR"))</f>
        <v>6.0488842365611209E-2</v>
      </c>
      <c r="AC1126" s="94">
        <f>IF('Net zero activities &amp; levers'!$C$14="Off",'Activity data'!AV56*ManureNEF*NtoN2O*kgtoGg,IF('Net zero activities &amp; levers'!$C$14="On",'Net zero Activity data'!AV56*ManureNEF*NtoN2O*kgtoGg,"ERROR"))</f>
        <v>6.0611811942094841E-2</v>
      </c>
      <c r="AD1126" s="94">
        <f>IF('Net zero activities &amp; levers'!$C$14="Off",'Activity data'!AW56*ManureNEF*NtoN2O*kgtoGg,IF('Net zero activities &amp; levers'!$C$14="On",'Net zero Activity data'!AW56*ManureNEF*NtoN2O*kgtoGg,"ERROR"))</f>
        <v>6.06983759275012E-2</v>
      </c>
      <c r="AE1126" s="94">
        <f>IF('Net zero activities &amp; levers'!$C$14="Off",'Activity data'!AX56*ManureNEF*NtoN2O*kgtoGg,IF('Net zero activities &amp; levers'!$C$14="On",'Net zero Activity data'!AX56*ManureNEF*NtoN2O*kgtoGg,"ERROR"))</f>
        <v>6.0792530225501393E-2</v>
      </c>
      <c r="AF1126" s="94">
        <f>IF('Net zero activities &amp; levers'!$C$14="Off",'Activity data'!AY56*ManureNEF*NtoN2O*kgtoGg,IF('Net zero activities &amp; levers'!$C$14="On",'Net zero Activity data'!AY56*ManureNEF*NtoN2O*kgtoGg,"ERROR"))</f>
        <v>6.0895083008995501E-2</v>
      </c>
      <c r="AG1126" s="94">
        <f>IF('Net zero activities &amp; levers'!$C$14="Off",'Activity data'!AZ56*ManureNEF*NtoN2O*kgtoGg,IF('Net zero activities &amp; levers'!$C$14="On",'Net zero Activity data'!AZ56*ManureNEF*NtoN2O*kgtoGg,"ERROR"))</f>
        <v>6.1007134766683534E-2</v>
      </c>
      <c r="AH1126" s="94">
        <f>IF('Net zero activities &amp; levers'!$C$14="Off",'Activity data'!BA56*ManureNEF*NtoN2O*kgtoGg,IF('Net zero activities &amp; levers'!$C$14="On",'Net zero Activity data'!BA56*ManureNEF*NtoN2O*kgtoGg,"ERROR"))</f>
        <v>6.1125412792503671E-2</v>
      </c>
      <c r="AI1126" s="94">
        <f>IF('Net zero activities &amp; levers'!$C$14="Off",'Activity data'!BB56*ManureNEF*NtoN2O*kgtoGg,IF('Net zero activities &amp; levers'!$C$14="On",'Net zero Activity data'!BB56*ManureNEF*NtoN2O*kgtoGg,"ERROR"))</f>
        <v>6.1201054673147869E-2</v>
      </c>
      <c r="AJ1126" s="94">
        <f>IF('Net zero activities &amp; levers'!$C$14="Off",'Activity data'!BC56*ManureNEF*NtoN2O*kgtoGg,IF('Net zero activities &amp; levers'!$C$14="On",'Net zero Activity data'!BC56*ManureNEF*NtoN2O*kgtoGg,"ERROR"))</f>
        <v>6.1284263591400136E-2</v>
      </c>
      <c r="AK1126" s="94">
        <f>IF('Net zero activities &amp; levers'!$C$14="Off",'Activity data'!BD56*ManureNEF*NtoN2O*kgtoGg,IF('Net zero activities &amp; levers'!$C$14="On",'Net zero Activity data'!BD56*ManureNEF*NtoN2O*kgtoGg,"ERROR"))</f>
        <v>6.1372109438900577E-2</v>
      </c>
      <c r="AL1126" s="94">
        <f>IF('Net zero activities &amp; levers'!$C$14="Off",'Activity data'!BE56*ManureNEF*NtoN2O*kgtoGg,IF('Net zero activities &amp; levers'!$C$14="On",'Net zero Activity data'!BE56*ManureNEF*NtoN2O*kgtoGg,"ERROR"))</f>
        <v>6.1465744375397952E-2</v>
      </c>
      <c r="AM1126" s="94">
        <f>IF('Net zero activities &amp; levers'!$C$14="Off",'Activity data'!BF56*ManureNEF*NtoN2O*kgtoGg,IF('Net zero activities &amp; levers'!$C$14="On",'Net zero Activity data'!BF56*ManureNEF*NtoN2O*kgtoGg,"ERROR"))</f>
        <v>6.15649807034492E-2</v>
      </c>
      <c r="AN1126" s="94">
        <f>IF('Net zero activities &amp; levers'!$C$14="Off",'Activity data'!BG56*ManureNEF*NtoN2O*kgtoGg,IF('Net zero activities &amp; levers'!$C$14="On",'Net zero Activity data'!BG56*ManureNEF*NtoN2O*kgtoGg,"ERROR"))</f>
        <v>6.1623491081048712E-2</v>
      </c>
      <c r="AO1126" s="94">
        <f>IF('Net zero activities &amp; levers'!$C$14="Off",'Activity data'!BH56*ManureNEF*NtoN2O*kgtoGg,IF('Net zero activities &amp; levers'!$C$14="On",'Net zero Activity data'!BH56*ManureNEF*NtoN2O*kgtoGg,"ERROR"))</f>
        <v>6.1685855939589557E-2</v>
      </c>
      <c r="AP1126" s="94">
        <f>IF('Net zero activities &amp; levers'!$C$14="Off",'Activity data'!BI56*ManureNEF*NtoN2O*kgtoGg,IF('Net zero activities &amp; levers'!$C$14="On",'Net zero Activity data'!BI56*ManureNEF*NtoN2O*kgtoGg,"ERROR"))</f>
        <v>6.1753325345994238E-2</v>
      </c>
      <c r="AQ1126" s="94">
        <f>IF('Net zero activities &amp; levers'!$C$14="Off",'Activity data'!BJ56*ManureNEF*NtoN2O*kgtoGg,IF('Net zero activities &amp; levers'!$C$14="On",'Net zero Activity data'!BJ56*ManureNEF*NtoN2O*kgtoGg,"ERROR"))</f>
        <v>6.1825763222221122E-2</v>
      </c>
      <c r="AR1126" s="94">
        <f>IF('Net zero activities &amp; levers'!$C$14="Off",'Activity data'!BK56*ManureNEF*NtoN2O*kgtoGg,IF('Net zero activities &amp; levers'!$C$14="On",'Net zero Activity data'!BK56*ManureNEF*NtoN2O*kgtoGg,"ERROR"))</f>
        <v>6.190313080298479E-2</v>
      </c>
      <c r="AS1126" s="94">
        <f>IF('Net zero activities &amp; levers'!$C$14="Off",'Activity data'!BL56*ManureNEF*NtoN2O*kgtoGg,IF('Net zero activities &amp; levers'!$C$14="On",'Net zero Activity data'!BL56*ManureNEF*NtoN2O*kgtoGg,"ERROR"))</f>
        <v>6.1937271693977246E-2</v>
      </c>
      <c r="AT1126" s="94">
        <f>IF('Net zero activities &amp; levers'!$C$14="Off",'Activity data'!BM56*ManureNEF*NtoN2O*kgtoGg,IF('Net zero activities &amp; levers'!$C$14="On",'Net zero Activity data'!BM56*ManureNEF*NtoN2O*kgtoGg,"ERROR"))</f>
        <v>6.1958552786276926E-2</v>
      </c>
      <c r="AU1126" s="94">
        <f>IF('Net zero activities &amp; levers'!$C$14="Off",'Activity data'!BN56*ManureNEF*NtoN2O*kgtoGg,IF('Net zero activities &amp; levers'!$C$14="On",'Net zero Activity data'!BN56*ManureNEF*NtoN2O*kgtoGg,"ERROR"))</f>
        <v>6.1980930819069795E-2</v>
      </c>
      <c r="AV1126" s="94">
        <f>IF('Net zero activities &amp; levers'!$C$14="Off",'Activity data'!BO56*ManureNEF*NtoN2O*kgtoGg,IF('Net zero activities &amp; levers'!$C$14="On",'Net zero Activity data'!BO56*ManureNEF*NtoN2O*kgtoGg,"ERROR"))</f>
        <v>6.2007580683895905E-2</v>
      </c>
      <c r="AW1126" s="94">
        <f>IF('Net zero activities &amp; levers'!$C$14="Off",'Activity data'!BP56*ManureNEF*NtoN2O*kgtoGg,IF('Net zero activities &amp; levers'!$C$14="On",'Net zero Activity data'!BP56*ManureNEF*NtoN2O*kgtoGg,"ERROR"))</f>
        <v>6.203687329368316E-2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4.8610391330714729E-2</v>
      </c>
      <c r="V1127" s="94">
        <f>IF('Net zero activities &amp; levers'!$C$14="Off",'Activity data'!AO57*ManureNEF*NtoN2O*kgtoGg,IF('Net zero activities &amp; levers'!$C$14="On",'Net zero Activity data'!AO57*ManureNEF*NtoN2O*kgtoGg,"ERROR"))</f>
        <v>4.8698920373807381E-2</v>
      </c>
      <c r="W1127" s="94">
        <f>IF('Net zero activities &amp; levers'!$C$14="Off",'Activity data'!AP57*ManureNEF*NtoN2O*kgtoGg,IF('Net zero activities &amp; levers'!$C$14="On",'Net zero Activity data'!AP57*ManureNEF*NtoN2O*kgtoGg,"ERROR"))</f>
        <v>4.8798678679952065E-2</v>
      </c>
      <c r="X1127" s="94">
        <f>IF('Net zero activities &amp; levers'!$C$14="Off",'Activity data'!AQ57*ManureNEF*NtoN2O*kgtoGg,IF('Net zero activities &amp; levers'!$C$14="On",'Net zero Activity data'!AQ57*ManureNEF*NtoN2O*kgtoGg,"ERROR"))</f>
        <v>4.8909447589072369E-2</v>
      </c>
      <c r="Y1127" s="94">
        <f>IF('Net zero activities &amp; levers'!$C$14="Off",'Activity data'!AR57*ManureNEF*NtoN2O*kgtoGg,IF('Net zero activities &amp; levers'!$C$14="On",'Net zero Activity data'!AR57*ManureNEF*NtoN2O*kgtoGg,"ERROR"))</f>
        <v>4.8976414063450151E-2</v>
      </c>
      <c r="Z1127" s="94">
        <f>IF('Net zero activities &amp; levers'!$C$14="Off",'Activity data'!AS57*ManureNEF*NtoN2O*kgtoGg,IF('Net zero activities &amp; levers'!$C$14="On",'Net zero Activity data'!AS57*ManureNEF*NtoN2O*kgtoGg,"ERROR"))</f>
        <v>4.9052661938525685E-2</v>
      </c>
      <c r="AA1127" s="94">
        <f>IF('Net zero activities &amp; levers'!$C$14="Off",'Activity data'!AT57*ManureNEF*NtoN2O*kgtoGg,IF('Net zero activities &amp; levers'!$C$14="On",'Net zero Activity data'!AT57*ManureNEF*NtoN2O*kgtoGg,"ERROR"))</f>
        <v>4.9137028163847463E-2</v>
      </c>
      <c r="AB1127" s="94">
        <f>IF('Net zero activities &amp; levers'!$C$14="Off",'Activity data'!AU57*ManureNEF*NtoN2O*kgtoGg,IF('Net zero activities &amp; levers'!$C$14="On",'Net zero Activity data'!AU57*ManureNEF*NtoN2O*kgtoGg,"ERROR"))</f>
        <v>4.9229695366001629E-2</v>
      </c>
      <c r="AC1127" s="94">
        <f>IF('Net zero activities &amp; levers'!$C$14="Off",'Activity data'!AV57*ManureNEF*NtoN2O*kgtoGg,IF('Net zero activities &amp; levers'!$C$14="On",'Net zero Activity data'!AV57*ManureNEF*NtoN2O*kgtoGg,"ERROR"))</f>
        <v>4.9329775885859906E-2</v>
      </c>
      <c r="AD1127" s="94">
        <f>IF('Net zero activities &amp; levers'!$C$14="Off",'Activity data'!AW57*ManureNEF*NtoN2O*kgtoGg,IF('Net zero activities &amp; levers'!$C$14="On",'Net zero Activity data'!AW57*ManureNEF*NtoN2O*kgtoGg,"ERROR"))</f>
        <v>4.9400227203236169E-2</v>
      </c>
      <c r="AE1127" s="94">
        <f>IF('Net zero activities &amp; levers'!$C$14="Off",'Activity data'!AX57*ManureNEF*NtoN2O*kgtoGg,IF('Net zero activities &amp; levers'!$C$14="On",'Net zero Activity data'!AX57*ManureNEF*NtoN2O*kgtoGg,"ERROR"))</f>
        <v>4.9476856003303669E-2</v>
      </c>
      <c r="AF1127" s="94">
        <f>IF('Net zero activities &amp; levers'!$C$14="Off",'Activity data'!AY57*ManureNEF*NtoN2O*kgtoGg,IF('Net zero activities &amp; levers'!$C$14="On",'Net zero Activity data'!AY57*ManureNEF*NtoN2O*kgtoGg,"ERROR"))</f>
        <v>4.9560320028947183E-2</v>
      </c>
      <c r="AG1127" s="94">
        <f>IF('Net zero activities &amp; levers'!$C$14="Off",'Activity data'!AZ57*ManureNEF*NtoN2O*kgtoGg,IF('Net zero activities &amp; levers'!$C$14="On",'Net zero Activity data'!AZ57*ManureNEF*NtoN2O*kgtoGg,"ERROR"))</f>
        <v>4.9651514928377813E-2</v>
      </c>
      <c r="AH1127" s="94">
        <f>IF('Net zero activities &amp; levers'!$C$14="Off",'Activity data'!BA57*ManureNEF*NtoN2O*kgtoGg,IF('Net zero activities &amp; levers'!$C$14="On",'Net zero Activity data'!BA57*ManureNEF*NtoN2O*kgtoGg,"ERROR"))</f>
        <v>4.9747777163724013E-2</v>
      </c>
      <c r="AI1127" s="94">
        <f>IF('Net zero activities &amp; levers'!$C$14="Off",'Activity data'!BB57*ManureNEF*NtoN2O*kgtoGg,IF('Net zero activities &amp; levers'!$C$14="On",'Net zero Activity data'!BB57*ManureNEF*NtoN2O*kgtoGg,"ERROR"))</f>
        <v>4.9809339372478424E-2</v>
      </c>
      <c r="AJ1127" s="94">
        <f>IF('Net zero activities &amp; levers'!$C$14="Off",'Activity data'!BC57*ManureNEF*NtoN2O*kgtoGg,IF('Net zero activities &amp; levers'!$C$14="On",'Net zero Activity data'!BC57*ManureNEF*NtoN2O*kgtoGg,"ERROR"))</f>
        <v>4.9877060121249484E-2</v>
      </c>
      <c r="AK1127" s="94">
        <f>IF('Net zero activities &amp; levers'!$C$14="Off",'Activity data'!BD57*ManureNEF*NtoN2O*kgtoGg,IF('Net zero activities &amp; levers'!$C$14="On",'Net zero Activity data'!BD57*ManureNEF*NtoN2O*kgtoGg,"ERROR"))</f>
        <v>4.9948554700125304E-2</v>
      </c>
      <c r="AL1127" s="94">
        <f>IF('Net zero activities &amp; levers'!$C$14="Off",'Activity data'!BE57*ManureNEF*NtoN2O*kgtoGg,IF('Net zero activities &amp; levers'!$C$14="On",'Net zero Activity data'!BE57*ManureNEF*NtoN2O*kgtoGg,"ERROR"))</f>
        <v>5.0024760810526939E-2</v>
      </c>
      <c r="AM1127" s="94">
        <f>IF('Net zero activities &amp; levers'!$C$14="Off",'Activity data'!BF57*ManureNEF*NtoN2O*kgtoGg,IF('Net zero activities &amp; levers'!$C$14="On",'Net zero Activity data'!BF57*ManureNEF*NtoN2O*kgtoGg,"ERROR"))</f>
        <v>5.0105525692249665E-2</v>
      </c>
      <c r="AN1127" s="94">
        <f>IF('Net zero activities &amp; levers'!$C$14="Off",'Activity data'!BG57*ManureNEF*NtoN2O*kgtoGg,IF('Net zero activities &amp; levers'!$C$14="On",'Net zero Activity data'!BG57*ManureNEF*NtoN2O*kgtoGg,"ERROR"))</f>
        <v>5.015314518623111E-2</v>
      </c>
      <c r="AO1127" s="94">
        <f>IF('Net zero activities &amp; levers'!$C$14="Off",'Activity data'!BH57*ManureNEF*NtoN2O*kgtoGg,IF('Net zero activities &amp; levers'!$C$14="On",'Net zero Activity data'!BH57*ManureNEF*NtoN2O*kgtoGg,"ERROR"))</f>
        <v>5.0203901703754654E-2</v>
      </c>
      <c r="AP1127" s="94">
        <f>IF('Net zero activities &amp; levers'!$C$14="Off",'Activity data'!BI57*ManureNEF*NtoN2O*kgtoGg,IF('Net zero activities &amp; levers'!$C$14="On",'Net zero Activity data'!BI57*ManureNEF*NtoN2O*kgtoGg,"ERROR"))</f>
        <v>5.0258812629372172E-2</v>
      </c>
      <c r="AQ1127" s="94">
        <f>IF('Net zero activities &amp; levers'!$C$14="Off",'Activity data'!BJ57*ManureNEF*NtoN2O*kgtoGg,IF('Net zero activities &amp; levers'!$C$14="On",'Net zero Activity data'!BJ57*ManureNEF*NtoN2O*kgtoGg,"ERROR"))</f>
        <v>5.0317767214055016E-2</v>
      </c>
      <c r="AR1127" s="94">
        <f>IF('Net zero activities &amp; levers'!$C$14="Off",'Activity data'!BK57*ManureNEF*NtoN2O*kgtoGg,IF('Net zero activities &amp; levers'!$C$14="On",'Net zero Activity data'!BK57*ManureNEF*NtoN2O*kgtoGg,"ERROR"))</f>
        <v>5.0380733908130228E-2</v>
      </c>
      <c r="AS1127" s="94">
        <f>IF('Net zero activities &amp; levers'!$C$14="Off",'Activity data'!BL57*ManureNEF*NtoN2O*kgtoGg,IF('Net zero activities &amp; levers'!$C$14="On",'Net zero Activity data'!BL57*ManureNEF*NtoN2O*kgtoGg,"ERROR"))</f>
        <v>5.0408519952586543E-2</v>
      </c>
      <c r="AT1127" s="94">
        <f>IF('Net zero activities &amp; levers'!$C$14="Off",'Activity data'!BM57*ManureNEF*NtoN2O*kgtoGg,IF('Net zero activities &amp; levers'!$C$14="On",'Net zero Activity data'!BM57*ManureNEF*NtoN2O*kgtoGg,"ERROR"))</f>
        <v>5.042583986895454E-2</v>
      </c>
      <c r="AU1127" s="94">
        <f>IF('Net zero activities &amp; levers'!$C$14="Off",'Activity data'!BN57*ManureNEF*NtoN2O*kgtoGg,IF('Net zero activities &amp; levers'!$C$14="On",'Net zero Activity data'!BN57*ManureNEF*NtoN2O*kgtoGg,"ERROR"))</f>
        <v>5.0444052545775574E-2</v>
      </c>
      <c r="AV1127" s="94">
        <f>IF('Net zero activities &amp; levers'!$C$14="Off",'Activity data'!BO57*ManureNEF*NtoN2O*kgtoGg,IF('Net zero activities &amp; levers'!$C$14="On",'Net zero Activity data'!BO57*ManureNEF*NtoN2O*kgtoGg,"ERROR"))</f>
        <v>5.0465741913196513E-2</v>
      </c>
      <c r="AW1127" s="94">
        <f>IF('Net zero activities &amp; levers'!$C$14="Off",'Activity data'!BP57*ManureNEF*NtoN2O*kgtoGg,IF('Net zero activities &amp; levers'!$C$14="On",'Net zero Activity data'!BP57*ManureNEF*NtoN2O*kgtoGg,"ERROR"))</f>
        <v>5.0489582115784373E-2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7.5542064381065093E-3</v>
      </c>
      <c r="V1128" s="94">
        <f>IF('Net zero activities &amp; levers'!$C$14="Off",'Activity data'!AO58*ManureNEF*NtoN2O*kgtoGg,IF('Net zero activities &amp; levers'!$C$14="On",'Net zero Activity data'!AO58*ManureNEF*NtoN2O*kgtoGg,"ERROR"))</f>
        <v>7.5782813675955053E-3</v>
      </c>
      <c r="W1128" s="94">
        <f>IF('Net zero activities &amp; levers'!$C$14="Off",'Activity data'!AP58*ManureNEF*NtoN2O*kgtoGg,IF('Net zero activities &amp; levers'!$C$14="On",'Net zero Activity data'!AP58*ManureNEF*NtoN2O*kgtoGg,"ERROR"))</f>
        <v>7.6044384869322105E-3</v>
      </c>
      <c r="X1128" s="94">
        <f>IF('Net zero activities &amp; levers'!$C$14="Off",'Activity data'!AQ58*ManureNEF*NtoN2O*kgtoGg,IF('Net zero activities &amp; levers'!$C$14="On",'Net zero Activity data'!AQ58*ManureNEF*NtoN2O*kgtoGg,"ERROR"))</f>
        <v>7.6326502436862044E-3</v>
      </c>
      <c r="Y1128" s="94">
        <f>IF('Net zero activities &amp; levers'!$C$14="Off",'Activity data'!AR58*ManureNEF*NtoN2O*kgtoGg,IF('Net zero activities &amp; levers'!$C$14="On",'Net zero Activity data'!AR58*ManureNEF*NtoN2O*kgtoGg,"ERROR"))</f>
        <v>7.6502183183195108E-3</v>
      </c>
      <c r="Z1128" s="94">
        <f>IF('Net zero activities &amp; levers'!$C$14="Off",'Activity data'!AS58*ManureNEF*NtoN2O*kgtoGg,IF('Net zero activities &amp; levers'!$C$14="On",'Net zero Activity data'!AS58*ManureNEF*NtoN2O*kgtoGg,"ERROR"))</f>
        <v>7.6695343884536143E-3</v>
      </c>
      <c r="AA1128" s="94">
        <f>IF('Net zero activities &amp; levers'!$C$14="Off",'Activity data'!AT58*ManureNEF*NtoN2O*kgtoGg,IF('Net zero activities &amp; levers'!$C$14="On",'Net zero Activity data'!AT58*ManureNEF*NtoN2O*kgtoGg,"ERROR"))</f>
        <v>7.6903444181301598E-3</v>
      </c>
      <c r="AB1128" s="94">
        <f>IF('Net zero activities &amp; levers'!$C$14="Off",'Activity data'!AU58*ManureNEF*NtoN2O*kgtoGg,IF('Net zero activities &amp; levers'!$C$14="On",'Net zero Activity data'!AU58*ManureNEF*NtoN2O*kgtoGg,"ERROR"))</f>
        <v>7.7127045569016627E-3</v>
      </c>
      <c r="AC1128" s="94">
        <f>IF('Net zero activities &amp; levers'!$C$14="Off",'Activity data'!AV58*ManureNEF*NtoN2O*kgtoGg,IF('Net zero activities &amp; levers'!$C$14="On",'Net zero Activity data'!AV58*ManureNEF*NtoN2O*kgtoGg,"ERROR"))</f>
        <v>7.7364223542177131E-3</v>
      </c>
      <c r="AD1128" s="94">
        <f>IF('Net zero activities &amp; levers'!$C$14="Off",'Activity data'!AW58*ManureNEF*NtoN2O*kgtoGg,IF('Net zero activities &amp; levers'!$C$14="On",'Net zero Activity data'!AW58*ManureNEF*NtoN2O*kgtoGg,"ERROR"))</f>
        <v>7.7530063506026335E-3</v>
      </c>
      <c r="AE1128" s="94">
        <f>IF('Net zero activities &amp; levers'!$C$14="Off",'Activity data'!AX58*ManureNEF*NtoN2O*kgtoGg,IF('Net zero activities &amp; levers'!$C$14="On",'Net zero Activity data'!AX58*ManureNEF*NtoN2O*kgtoGg,"ERROR"))</f>
        <v>7.7707203598988521E-3</v>
      </c>
      <c r="AF1128" s="94">
        <f>IF('Net zero activities &amp; levers'!$C$14="Off",'Activity data'!AY58*ManureNEF*NtoN2O*kgtoGg,IF('Net zero activities &amp; levers'!$C$14="On",'Net zero Activity data'!AY58*ManureNEF*NtoN2O*kgtoGg,"ERROR"))</f>
        <v>7.7897236704747713E-3</v>
      </c>
      <c r="AG1128" s="94">
        <f>IF('Net zero activities &amp; levers'!$C$14="Off",'Activity data'!AZ58*ManureNEF*NtoN2O*kgtoGg,IF('Net zero activities &amp; levers'!$C$14="On",'Net zero Activity data'!AZ58*ManureNEF*NtoN2O*kgtoGg,"ERROR"))</f>
        <v>7.8102274542581739E-3</v>
      </c>
      <c r="AH1128" s="94">
        <f>IF('Net zero activities &amp; levers'!$C$14="Off",'Activity data'!BA58*ManureNEF*NtoN2O*kgtoGg,IF('Net zero activities &amp; levers'!$C$14="On",'Net zero Activity data'!BA58*ManureNEF*NtoN2O*kgtoGg,"ERROR"))</f>
        <v>7.8316297580619931E-3</v>
      </c>
      <c r="AI1128" s="94">
        <f>IF('Net zero activities &amp; levers'!$C$14="Off",'Activity data'!BB58*ManureNEF*NtoN2O*kgtoGg,IF('Net zero activities &amp; levers'!$C$14="On",'Net zero Activity data'!BB58*ManureNEF*NtoN2O*kgtoGg,"ERROR"))</f>
        <v>7.8448990385486181E-3</v>
      </c>
      <c r="AJ1128" s="94">
        <f>IF('Net zero activities &amp; levers'!$C$14="Off",'Activity data'!BC58*ManureNEF*NtoN2O*kgtoGg,IF('Net zero activities &amp; levers'!$C$14="On",'Net zero Activity data'!BC58*ManureNEF*NtoN2O*kgtoGg,"ERROR"))</f>
        <v>7.8593617227037914E-3</v>
      </c>
      <c r="AK1128" s="94">
        <f>IF('Net zero activities &amp; levers'!$C$14="Off",'Activity data'!BD58*ManureNEF*NtoN2O*kgtoGg,IF('Net zero activities &amp; levers'!$C$14="On",'Net zero Activity data'!BD58*ManureNEF*NtoN2O*kgtoGg,"ERROR"))</f>
        <v>7.8744810835778938E-3</v>
      </c>
      <c r="AL1128" s="94">
        <f>IF('Net zero activities &amp; levers'!$C$14="Off",'Activity data'!BE58*ManureNEF*NtoN2O*kgtoGg,IF('Net zero activities &amp; levers'!$C$14="On",'Net zero Activity data'!BE58*ManureNEF*NtoN2O*kgtoGg,"ERROR"))</f>
        <v>7.8904746921901088E-3</v>
      </c>
      <c r="AM1128" s="94">
        <f>IF('Net zero activities &amp; levers'!$C$14="Off",'Activity data'!BF58*ManureNEF*NtoN2O*kgtoGg,IF('Net zero activities &amp; levers'!$C$14="On",'Net zero Activity data'!BF58*ManureNEF*NtoN2O*kgtoGg,"ERROR"))</f>
        <v>7.9073119262949854E-3</v>
      </c>
      <c r="AN1128" s="94">
        <f>IF('Net zero activities &amp; levers'!$C$14="Off",'Activity data'!BG58*ManureNEF*NtoN2O*kgtoGg,IF('Net zero activities &amp; levers'!$C$14="On",'Net zero Activity data'!BG58*ManureNEF*NtoN2O*kgtoGg,"ERROR"))</f>
        <v>7.9165040970348727E-3</v>
      </c>
      <c r="AO1128" s="94">
        <f>IF('Net zero activities &amp; levers'!$C$14="Off",'Activity data'!BH58*ManureNEF*NtoN2O*kgtoGg,IF('Net zero activities &amp; levers'!$C$14="On",'Net zero Activity data'!BH58*ManureNEF*NtoN2O*kgtoGg,"ERROR"))</f>
        <v>7.9262563140872124E-3</v>
      </c>
      <c r="AP1128" s="94">
        <f>IF('Net zero activities &amp; levers'!$C$14="Off",'Activity data'!BI58*ManureNEF*NtoN2O*kgtoGg,IF('Net zero activities &amp; levers'!$C$14="On",'Net zero Activity data'!BI58*ManureNEF*NtoN2O*kgtoGg,"ERROR"))</f>
        <v>7.9368004966482338E-3</v>
      </c>
      <c r="AQ1128" s="94">
        <f>IF('Net zero activities &amp; levers'!$C$14="Off",'Activity data'!BJ58*ManureNEF*NtoN2O*kgtoGg,IF('Net zero activities &amp; levers'!$C$14="On",'Net zero Activity data'!BJ58*ManureNEF*NtoN2O*kgtoGg,"ERROR"))</f>
        <v>7.9481138267067097E-3</v>
      </c>
      <c r="AR1128" s="94">
        <f>IF('Net zero activities &amp; levers'!$C$14="Off",'Activity data'!BK58*ManureNEF*NtoN2O*kgtoGg,IF('Net zero activities &amp; levers'!$C$14="On",'Net zero Activity data'!BK58*ManureNEF*NtoN2O*kgtoGg,"ERROR"))</f>
        <v>7.9601910376334382E-3</v>
      </c>
      <c r="AS1128" s="94">
        <f>IF('Net zero activities &amp; levers'!$C$14="Off",'Activity data'!BL58*ManureNEF*NtoN2O*kgtoGg,IF('Net zero activities &amp; levers'!$C$14="On",'Net zero Activity data'!BL58*ManureNEF*NtoN2O*kgtoGg,"ERROR"))</f>
        <v>7.96428083472254E-3</v>
      </c>
      <c r="AT1128" s="94">
        <f>IF('Net zero activities &amp; levers'!$C$14="Off",'Activity data'!BM58*ManureNEF*NtoN2O*kgtoGg,IF('Net zero activities &amp; levers'!$C$14="On",'Net zero Activity data'!BM58*ManureNEF*NtoN2O*kgtoGg,"ERROR"))</f>
        <v>7.9659377902861934E-3</v>
      </c>
      <c r="AU1128" s="94">
        <f>IF('Net zero activities &amp; levers'!$C$14="Off",'Activity data'!BN58*ManureNEF*NtoN2O*kgtoGg,IF('Net zero activities &amp; levers'!$C$14="On",'Net zero Activity data'!BN58*ManureNEF*NtoN2O*kgtoGg,"ERROR"))</f>
        <v>7.9677064881148139E-3</v>
      </c>
      <c r="AV1128" s="94">
        <f>IF('Net zero activities &amp; levers'!$C$14="Off",'Activity data'!BO58*ManureNEF*NtoN2O*kgtoGg,IF('Net zero activities &amp; levers'!$C$14="On",'Net zero Activity data'!BO58*ManureNEF*NtoN2O*kgtoGg,"ERROR"))</f>
        <v>7.9701645495979506E-3</v>
      </c>
      <c r="AW1128" s="94">
        <f>IF('Net zero activities &amp; levers'!$C$14="Off",'Activity data'!BP58*ManureNEF*NtoN2O*kgtoGg,IF('Net zero activities &amp; levers'!$C$14="On",'Net zero Activity data'!BP58*ManureNEF*NtoN2O*kgtoGg,"ERROR"))</f>
        <v>7.9730181485450462E-3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9.1149503577846708E-2</v>
      </c>
      <c r="V1129" s="94">
        <f>IF('Net zero activities &amp; levers'!$C$14="Off",'Activity data'!AO59*ManureNEF*NtoN2O*kgtoGg,IF('Net zero activities &amp; levers'!$C$14="On",'Net zero Activity data'!AO59*ManureNEF*NtoN2O*kgtoGg,"ERROR"))</f>
        <v>9.1439993107034628E-2</v>
      </c>
      <c r="W1129" s="94">
        <f>IF('Net zero activities &amp; levers'!$C$14="Off",'Activity data'!AP59*ManureNEF*NtoN2O*kgtoGg,IF('Net zero activities &amp; levers'!$C$14="On",'Net zero Activity data'!AP59*ManureNEF*NtoN2O*kgtoGg,"ERROR"))</f>
        <v>9.1755606462600364E-2</v>
      </c>
      <c r="X1129" s="94">
        <f>IF('Net zero activities &amp; levers'!$C$14="Off",'Activity data'!AQ59*ManureNEF*NtoN2O*kgtoGg,IF('Net zero activities &amp; levers'!$C$14="On",'Net zero Activity data'!AQ59*ManureNEF*NtoN2O*kgtoGg,"ERROR"))</f>
        <v>9.2096011195281977E-2</v>
      </c>
      <c r="Y1129" s="94">
        <f>IF('Net zero activities &amp; levers'!$C$14="Off",'Activity data'!AR59*ManureNEF*NtoN2O*kgtoGg,IF('Net zero activities &amp; levers'!$C$14="On",'Net zero Activity data'!AR59*ManureNEF*NtoN2O*kgtoGg,"ERROR"))</f>
        <v>9.2307988627294835E-2</v>
      </c>
      <c r="Z1129" s="94">
        <f>IF('Net zero activities &amp; levers'!$C$14="Off",'Activity data'!AS59*ManureNEF*NtoN2O*kgtoGg,IF('Net zero activities &amp; levers'!$C$14="On",'Net zero Activity data'!AS59*ManureNEF*NtoN2O*kgtoGg,"ERROR"))</f>
        <v>9.2541057476845587E-2</v>
      </c>
      <c r="AA1129" s="94">
        <f>IF('Net zero activities &amp; levers'!$C$14="Off",'Activity data'!AT59*ManureNEF*NtoN2O*kgtoGg,IF('Net zero activities &amp; levers'!$C$14="On",'Net zero Activity data'!AT59*ManureNEF*NtoN2O*kgtoGg,"ERROR"))</f>
        <v>9.2792152530971853E-2</v>
      </c>
      <c r="AB1129" s="94">
        <f>IF('Net zero activities &amp; levers'!$C$14="Off",'Activity data'!AU59*ManureNEF*NtoN2O*kgtoGg,IF('Net zero activities &amp; levers'!$C$14="On",'Net zero Activity data'!AU59*ManureNEF*NtoN2O*kgtoGg,"ERROR"))</f>
        <v>9.306195129350936E-2</v>
      </c>
      <c r="AC1129" s="94">
        <f>IF('Net zero activities &amp; levers'!$C$14="Off",'Activity data'!AV59*ManureNEF*NtoN2O*kgtoGg,IF('Net zero activities &amp; levers'!$C$14="On",'Net zero Activity data'!AV59*ManureNEF*NtoN2O*kgtoGg,"ERROR"))</f>
        <v>9.3348131644686E-2</v>
      </c>
      <c r="AD1129" s="94">
        <f>IF('Net zero activities &amp; levers'!$C$14="Off",'Activity data'!AW59*ManureNEF*NtoN2O*kgtoGg,IF('Net zero activities &amp; levers'!$C$14="On",'Net zero Activity data'!AW59*ManureNEF*NtoN2O*kgtoGg,"ERROR"))</f>
        <v>9.3548235130102658E-2</v>
      </c>
      <c r="AE1129" s="94">
        <f>IF('Net zero activities &amp; levers'!$C$14="Off",'Activity data'!AX59*ManureNEF*NtoN2O*kgtoGg,IF('Net zero activities &amp; levers'!$C$14="On",'Net zero Activity data'!AX59*ManureNEF*NtoN2O*kgtoGg,"ERROR"))</f>
        <v>9.376197341842625E-2</v>
      </c>
      <c r="AF1129" s="94">
        <f>IF('Net zero activities &amp; levers'!$C$14="Off",'Activity data'!AY59*ManureNEF*NtoN2O*kgtoGg,IF('Net zero activities &amp; levers'!$C$14="On",'Net zero Activity data'!AY59*ManureNEF*NtoN2O*kgtoGg,"ERROR"))</f>
        <v>9.3991268492571042E-2</v>
      </c>
      <c r="AG1129" s="94">
        <f>IF('Net zero activities &amp; levers'!$C$14="Off",'Activity data'!AZ59*ManureNEF*NtoN2O*kgtoGg,IF('Net zero activities &amp; levers'!$C$14="On",'Net zero Activity data'!AZ59*ManureNEF*NtoN2O*kgtoGg,"ERROR"))</f>
        <v>9.4238668365560607E-2</v>
      </c>
      <c r="AH1129" s="94">
        <f>IF('Net zero activities &amp; levers'!$C$14="Off",'Activity data'!BA59*ManureNEF*NtoN2O*kgtoGg,IF('Net zero activities &amp; levers'!$C$14="On",'Net zero Activity data'!BA59*ManureNEF*NtoN2O*kgtoGg,"ERROR"))</f>
        <v>9.4496909834485776E-2</v>
      </c>
      <c r="AI1129" s="94">
        <f>IF('Net zero activities &amp; levers'!$C$14="Off",'Activity data'!BB59*ManureNEF*NtoN2O*kgtoGg,IF('Net zero activities &amp; levers'!$C$14="On",'Net zero Activity data'!BB59*ManureNEF*NtoN2O*kgtoGg,"ERROR"))</f>
        <v>9.46570177609901E-2</v>
      </c>
      <c r="AJ1129" s="94">
        <f>IF('Net zero activities &amp; levers'!$C$14="Off",'Activity data'!BC59*ManureNEF*NtoN2O*kgtoGg,IF('Net zero activities &amp; levers'!$C$14="On",'Net zero Activity data'!BC59*ManureNEF*NtoN2O*kgtoGg,"ERROR"))</f>
        <v>9.4831525367043507E-2</v>
      </c>
      <c r="AK1129" s="94">
        <f>IF('Net zero activities &amp; levers'!$C$14="Off",'Activity data'!BD59*ManureNEF*NtoN2O*kgtoGg,IF('Net zero activities &amp; levers'!$C$14="On",'Net zero Activity data'!BD59*ManureNEF*NtoN2O*kgtoGg,"ERROR"))</f>
        <v>9.5013956473391989E-2</v>
      </c>
      <c r="AL1129" s="94">
        <f>IF('Net zero activities &amp; levers'!$C$14="Off",'Activity data'!BE59*ManureNEF*NtoN2O*kgtoGg,IF('Net zero activities &amp; levers'!$C$14="On",'Net zero Activity data'!BE59*ManureNEF*NtoN2O*kgtoGg,"ERROR"))</f>
        <v>9.5206936304876089E-2</v>
      </c>
      <c r="AM1129" s="94">
        <f>IF('Net zero activities &amp; levers'!$C$14="Off",'Activity data'!BF59*ManureNEF*NtoN2O*kgtoGg,IF('Net zero activities &amp; levers'!$C$14="On",'Net zero Activity data'!BF59*ManureNEF*NtoN2O*kgtoGg,"ERROR"))</f>
        <v>9.5410095371663298E-2</v>
      </c>
      <c r="AN1129" s="94">
        <f>IF('Net zero activities &amp; levers'!$C$14="Off",'Activity data'!BG59*ManureNEF*NtoN2O*kgtoGg,IF('Net zero activities &amp; levers'!$C$14="On",'Net zero Activity data'!BG59*ManureNEF*NtoN2O*kgtoGg,"ERROR"))</f>
        <v>9.5521008649796235E-2</v>
      </c>
      <c r="AO1129" s="94">
        <f>IF('Net zero activities &amp; levers'!$C$14="Off",'Activity data'!BH59*ManureNEF*NtoN2O*kgtoGg,IF('Net zero activities &amp; levers'!$C$14="On",'Net zero Activity data'!BH59*ManureNEF*NtoN2O*kgtoGg,"ERROR"))</f>
        <v>9.5638679480000252E-2</v>
      </c>
      <c r="AP1129" s="94">
        <f>IF('Net zero activities &amp; levers'!$C$14="Off",'Activity data'!BI59*ManureNEF*NtoN2O*kgtoGg,IF('Net zero activities &amp; levers'!$C$14="On",'Net zero Activity data'!BI59*ManureNEF*NtoN2O*kgtoGg,"ERROR"))</f>
        <v>9.5765906213072141E-2</v>
      </c>
      <c r="AQ1129" s="94">
        <f>IF('Net zero activities &amp; levers'!$C$14="Off",'Activity data'!BJ59*ManureNEF*NtoN2O*kgtoGg,IF('Net zero activities &amp; levers'!$C$14="On",'Net zero Activity data'!BJ59*ManureNEF*NtoN2O*kgtoGg,"ERROR"))</f>
        <v>9.5902413525533289E-2</v>
      </c>
      <c r="AR1129" s="94">
        <f>IF('Net zero activities &amp; levers'!$C$14="Off",'Activity data'!BK59*ManureNEF*NtoN2O*kgtoGg,IF('Net zero activities &amp; levers'!$C$14="On",'Net zero Activity data'!BK59*ManureNEF*NtoN2O*kgtoGg,"ERROR"))</f>
        <v>9.6048137869922806E-2</v>
      </c>
      <c r="AS1129" s="94">
        <f>IF('Net zero activities &amp; levers'!$C$14="Off",'Activity data'!BL59*ManureNEF*NtoN2O*kgtoGg,IF('Net zero activities &amp; levers'!$C$14="On",'Net zero Activity data'!BL59*ManureNEF*NtoN2O*kgtoGg,"ERROR"))</f>
        <v>9.6097485604520763E-2</v>
      </c>
      <c r="AT1129" s="94">
        <f>IF('Net zero activities &amp; levers'!$C$14="Off",'Activity data'!BM59*ManureNEF*NtoN2O*kgtoGg,IF('Net zero activities &amp; levers'!$C$14="On",'Net zero Activity data'!BM59*ManureNEF*NtoN2O*kgtoGg,"ERROR"))</f>
        <v>9.6117478528769645E-2</v>
      </c>
      <c r="AU1129" s="94">
        <f>IF('Net zero activities &amp; levers'!$C$14="Off",'Activity data'!BN59*ManureNEF*NtoN2O*kgtoGg,IF('Net zero activities &amp; levers'!$C$14="On",'Net zero Activity data'!BN59*ManureNEF*NtoN2O*kgtoGg,"ERROR"))</f>
        <v>9.6138819741824741E-2</v>
      </c>
      <c r="AV1129" s="94">
        <f>IF('Net zero activities &amp; levers'!$C$14="Off",'Activity data'!BO59*ManureNEF*NtoN2O*kgtoGg,IF('Net zero activities &amp; levers'!$C$14="On",'Net zero Activity data'!BO59*ManureNEF*NtoN2O*kgtoGg,"ERROR"))</f>
        <v>9.6168478857681275E-2</v>
      </c>
      <c r="AW1129" s="94">
        <f>IF('Net zero activities &amp; levers'!$C$14="Off",'Activity data'!BP59*ManureNEF*NtoN2O*kgtoGg,IF('Net zero activities &amp; levers'!$C$14="On",'Net zero Activity data'!BP59*ManureNEF*NtoN2O*kgtoGg,"ERROR"))</f>
        <v>9.6202910552071516E-2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0.10428056541130729</v>
      </c>
      <c r="V1132" s="94">
        <f>IF('Net zero activities &amp; levers'!$C$14="Off",'Activity data'!AO62*ManureNEF*NtoN2O*kgtoGg,IF('Net zero activities &amp; levers'!$C$14="On",'Net zero Activity data'!AO62*ManureNEF*NtoN2O*kgtoGg,"ERROR"))</f>
        <v>0.10273817955641536</v>
      </c>
      <c r="W1132" s="94">
        <f>IF('Net zero activities &amp; levers'!$C$14="Off",'Activity data'!AP62*ManureNEF*NtoN2O*kgtoGg,IF('Net zero activities &amp; levers'!$C$14="On",'Net zero Activity data'!AP62*ManureNEF*NtoN2O*kgtoGg,"ERROR"))</f>
        <v>0.10145552863598629</v>
      </c>
      <c r="X1132" s="94">
        <f>IF('Net zero activities &amp; levers'!$C$14="Off",'Activity data'!AQ62*ManureNEF*NtoN2O*kgtoGg,IF('Net zero activities &amp; levers'!$C$14="On",'Net zero Activity data'!AQ62*ManureNEF*NtoN2O*kgtoGg,"ERROR"))</f>
        <v>0.10053835440762707</v>
      </c>
      <c r="Y1132" s="94">
        <f>IF('Net zero activities &amp; levers'!$C$14="Off",'Activity data'!AR62*ManureNEF*NtoN2O*kgtoGg,IF('Net zero activities &amp; levers'!$C$14="On",'Net zero Activity data'!AR62*ManureNEF*NtoN2O*kgtoGg,"ERROR"))</f>
        <v>9.9858519543689628E-2</v>
      </c>
      <c r="Z1132" s="94">
        <f>IF('Net zero activities &amp; levers'!$C$14="Off",'Activity data'!AS62*ManureNEF*NtoN2O*kgtoGg,IF('Net zero activities &amp; levers'!$C$14="On",'Net zero Activity data'!AS62*ManureNEF*NtoN2O*kgtoGg,"ERROR"))</f>
        <v>9.9447707040955638E-2</v>
      </c>
      <c r="AA1132" s="94">
        <f>IF('Net zero activities &amp; levers'!$C$14="Off",'Activity data'!AT62*ManureNEF*NtoN2O*kgtoGg,IF('Net zero activities &amp; levers'!$C$14="On",'Net zero Activity data'!AT62*ManureNEF*NtoN2O*kgtoGg,"ERROR"))</f>
        <v>9.9046883133818917E-2</v>
      </c>
      <c r="AB1132" s="94">
        <f>IF('Net zero activities &amp; levers'!$C$14="Off",'Activity data'!AU62*ManureNEF*NtoN2O*kgtoGg,IF('Net zero activities &amp; levers'!$C$14="On",'Net zero Activity data'!AU62*ManureNEF*NtoN2O*kgtoGg,"ERROR"))</f>
        <v>9.8838170992434499E-2</v>
      </c>
      <c r="AC1132" s="94">
        <f>IF('Net zero activities &amp; levers'!$C$14="Off",'Activity data'!AV62*ManureNEF*NtoN2O*kgtoGg,IF('Net zero activities &amp; levers'!$C$14="On",'Net zero Activity data'!AV62*ManureNEF*NtoN2O*kgtoGg,"ERROR"))</f>
        <v>9.8636331075886999E-2</v>
      </c>
      <c r="AD1132" s="94">
        <f>IF('Net zero activities &amp; levers'!$C$14="Off",'Activity data'!AW62*ManureNEF*NtoN2O*kgtoGg,IF('Net zero activities &amp; levers'!$C$14="On",'Net zero Activity data'!AW62*ManureNEF*NtoN2O*kgtoGg,"ERROR"))</f>
        <v>0.10059832759435153</v>
      </c>
      <c r="AE1132" s="94">
        <f>IF('Net zero activities &amp; levers'!$C$14="Off",'Activity data'!AX62*ManureNEF*NtoN2O*kgtoGg,IF('Net zero activities &amp; levers'!$C$14="On",'Net zero Activity data'!AX62*ManureNEF*NtoN2O*kgtoGg,"ERROR"))</f>
        <v>0.10242455133755742</v>
      </c>
      <c r="AF1132" s="94">
        <f>IF('Net zero activities &amp; levers'!$C$14="Off",'Activity data'!AY62*ManureNEF*NtoN2O*kgtoGg,IF('Net zero activities &amp; levers'!$C$14="On",'Net zero Activity data'!AY62*ManureNEF*NtoN2O*kgtoGg,"ERROR"))</f>
        <v>0.10440410175997709</v>
      </c>
      <c r="AG1132" s="94">
        <f>IF('Net zero activities &amp; levers'!$C$14="Off",'Activity data'!AZ62*ManureNEF*NtoN2O*kgtoGg,IF('Net zero activities &amp; levers'!$C$14="On",'Net zero Activity data'!AZ62*ManureNEF*NtoN2O*kgtoGg,"ERROR"))</f>
        <v>0.10687340603336827</v>
      </c>
      <c r="AH1132" s="94">
        <f>IF('Net zero activities &amp; levers'!$C$14="Off",'Activity data'!BA62*ManureNEF*NtoN2O*kgtoGg,IF('Net zero activities &amp; levers'!$C$14="On",'Net zero Activity data'!BA62*ManureNEF*NtoN2O*kgtoGg,"ERROR"))</f>
        <v>0.10908219845414112</v>
      </c>
      <c r="AI1132" s="94">
        <f>IF('Net zero activities &amp; levers'!$C$14="Off",'Activity data'!BB62*ManureNEF*NtoN2O*kgtoGg,IF('Net zero activities &amp; levers'!$C$14="On",'Net zero Activity data'!BB62*ManureNEF*NtoN2O*kgtoGg,"ERROR"))</f>
        <v>0.11149904956243303</v>
      </c>
      <c r="AJ1132" s="94">
        <f>IF('Net zero activities &amp; levers'!$C$14="Off",'Activity data'!BC62*ManureNEF*NtoN2O*kgtoGg,IF('Net zero activities &amp; levers'!$C$14="On",'Net zero Activity data'!BC62*ManureNEF*NtoN2O*kgtoGg,"ERROR"))</f>
        <v>0.11418276251973131</v>
      </c>
      <c r="AK1132" s="94">
        <f>IF('Net zero activities &amp; levers'!$C$14="Off",'Activity data'!BD62*ManureNEF*NtoN2O*kgtoGg,IF('Net zero activities &amp; levers'!$C$14="On",'Net zero Activity data'!BD62*ManureNEF*NtoN2O*kgtoGg,"ERROR"))</f>
        <v>0.11649317237961981</v>
      </c>
      <c r="AL1132" s="94">
        <f>IF('Net zero activities &amp; levers'!$C$14="Off",'Activity data'!BE62*ManureNEF*NtoN2O*kgtoGg,IF('Net zero activities &amp; levers'!$C$14="On",'Net zero Activity data'!BE62*ManureNEF*NtoN2O*kgtoGg,"ERROR"))</f>
        <v>0.11875534804149991</v>
      </c>
      <c r="AM1132" s="94">
        <f>IF('Net zero activities &amp; levers'!$C$14="Off",'Activity data'!BF62*ManureNEF*NtoN2O*kgtoGg,IF('Net zero activities &amp; levers'!$C$14="On",'Net zero Activity data'!BF62*ManureNEF*NtoN2O*kgtoGg,"ERROR"))</f>
        <v>0.12097058670176176</v>
      </c>
      <c r="AN1132" s="94">
        <f>IF('Net zero activities &amp; levers'!$C$14="Off",'Activity data'!BG62*ManureNEF*NtoN2O*kgtoGg,IF('Net zero activities &amp; levers'!$C$14="On",'Net zero Activity data'!BG62*ManureNEF*NtoN2O*kgtoGg,"ERROR"))</f>
        <v>0.12333993516160081</v>
      </c>
      <c r="AO1132" s="94">
        <f>IF('Net zero activities &amp; levers'!$C$14="Off",'Activity data'!BH62*ManureNEF*NtoN2O*kgtoGg,IF('Net zero activities &amp; levers'!$C$14="On",'Net zero Activity data'!BH62*ManureNEF*NtoN2O*kgtoGg,"ERROR"))</f>
        <v>0.12541492674313065</v>
      </c>
      <c r="AP1132" s="94">
        <f>IF('Net zero activities &amp; levers'!$C$14="Off",'Activity data'!BI62*ManureNEF*NtoN2O*kgtoGg,IF('Net zero activities &amp; levers'!$C$14="On",'Net zero Activity data'!BI62*ManureNEF*NtoN2O*kgtoGg,"ERROR"))</f>
        <v>0.12751032243637175</v>
      </c>
      <c r="AQ1132" s="94">
        <f>IF('Net zero activities &amp; levers'!$C$14="Off",'Activity data'!BJ62*ManureNEF*NtoN2O*kgtoGg,IF('Net zero activities &amp; levers'!$C$14="On",'Net zero Activity data'!BJ62*ManureNEF*NtoN2O*kgtoGg,"ERROR"))</f>
        <v>0.12962661312433388</v>
      </c>
      <c r="AR1132" s="94">
        <f>IF('Net zero activities &amp; levers'!$C$14="Off",'Activity data'!BK62*ManureNEF*NtoN2O*kgtoGg,IF('Net zero activities &amp; levers'!$C$14="On",'Net zero Activity data'!BK62*ManureNEF*NtoN2O*kgtoGg,"ERROR"))</f>
        <v>0.13178226231309467</v>
      </c>
      <c r="AS1132" s="94">
        <f>IF('Net zero activities &amp; levers'!$C$14="Off",'Activity data'!BL62*ManureNEF*NtoN2O*kgtoGg,IF('Net zero activities &amp; levers'!$C$14="On",'Net zero Activity data'!BL62*ManureNEF*NtoN2O*kgtoGg,"ERROR"))</f>
        <v>0.13387040675986037</v>
      </c>
      <c r="AT1132" s="94">
        <f>IF('Net zero activities &amp; levers'!$C$14="Off",'Activity data'!BM62*ManureNEF*NtoN2O*kgtoGg,IF('Net zero activities &amp; levers'!$C$14="On",'Net zero Activity data'!BM62*ManureNEF*NtoN2O*kgtoGg,"ERROR"))</f>
        <v>0.13249052289739111</v>
      </c>
      <c r="AU1132" s="94">
        <f>IF('Net zero activities &amp; levers'!$C$14="Off",'Activity data'!BN62*ManureNEF*NtoN2O*kgtoGg,IF('Net zero activities &amp; levers'!$C$14="On",'Net zero Activity data'!BN62*ManureNEF*NtoN2O*kgtoGg,"ERROR"))</f>
        <v>0.13060251554885594</v>
      </c>
      <c r="AV1132" s="94">
        <f>IF('Net zero activities &amp; levers'!$C$14="Off",'Activity data'!BO62*ManureNEF*NtoN2O*kgtoGg,IF('Net zero activities &amp; levers'!$C$14="On",'Net zero Activity data'!BO62*ManureNEF*NtoN2O*kgtoGg,"ERROR"))</f>
        <v>0.12887566658933464</v>
      </c>
      <c r="AW1132" s="94">
        <f>IF('Net zero activities &amp; levers'!$C$14="Off",'Activity data'!BP62*ManureNEF*NtoN2O*kgtoGg,IF('Net zero activities &amp; levers'!$C$14="On",'Net zero Activity data'!BP62*ManureNEF*NtoN2O*kgtoGg,"ERROR"))</f>
        <v>0.12700945550878659</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2.6456377664760063E-2</v>
      </c>
      <c r="V1133" s="94">
        <f>IF('Net zero activities &amp; levers'!$C$14="Off",'Activity data'!AO63*ManureNEF*NtoN2O*kgtoGg,IF('Net zero activities &amp; levers'!$C$14="On",'Net zero Activity data'!AO63*ManureNEF*NtoN2O*kgtoGg,"ERROR"))</f>
        <v>2.6065068483410149E-2</v>
      </c>
      <c r="W1133" s="94">
        <f>IF('Net zero activities &amp; levers'!$C$14="Off",'Activity data'!AP63*ManureNEF*NtoN2O*kgtoGg,IF('Net zero activities &amp; levers'!$C$14="On",'Net zero Activity data'!AP63*ManureNEF*NtoN2O*kgtoGg,"ERROR"))</f>
        <v>2.5739655046792514E-2</v>
      </c>
      <c r="X1133" s="94">
        <f>IF('Net zero activities &amp; levers'!$C$14="Off",'Activity data'!AQ63*ManureNEF*NtoN2O*kgtoGg,IF('Net zero activities &amp; levers'!$C$14="On",'Net zero Activity data'!AQ63*ManureNEF*NtoN2O*kgtoGg,"ERROR"))</f>
        <v>2.5506964442611874E-2</v>
      </c>
      <c r="Y1133" s="94">
        <f>IF('Net zero activities &amp; levers'!$C$14="Off",'Activity data'!AR63*ManureNEF*NtoN2O*kgtoGg,IF('Net zero activities &amp; levers'!$C$14="On",'Net zero Activity data'!AR63*ManureNEF*NtoN2O*kgtoGg,"ERROR"))</f>
        <v>2.5334487741521323E-2</v>
      </c>
      <c r="Z1133" s="94">
        <f>IF('Net zero activities &amp; levers'!$C$14="Off",'Activity data'!AS63*ManureNEF*NtoN2O*kgtoGg,IF('Net zero activities &amp; levers'!$C$14="On",'Net zero Activity data'!AS63*ManureNEF*NtoN2O*kgtoGg,"ERROR"))</f>
        <v>2.5230263040793365E-2</v>
      </c>
      <c r="AA1133" s="94">
        <f>IF('Net zero activities &amp; levers'!$C$14="Off",'Activity data'!AT63*ManureNEF*NtoN2O*kgtoGg,IF('Net zero activities &amp; levers'!$C$14="On",'Net zero Activity data'!AT63*ManureNEF*NtoN2O*kgtoGg,"ERROR"))</f>
        <v>2.5128572484912244E-2</v>
      </c>
      <c r="AB1133" s="94">
        <f>IF('Net zero activities &amp; levers'!$C$14="Off",'Activity data'!AU63*ManureNEF*NtoN2O*kgtoGg,IF('Net zero activities &amp; levers'!$C$14="On",'Net zero Activity data'!AU63*ManureNEF*NtoN2O*kgtoGg,"ERROR"))</f>
        <v>2.5075621417626519E-2</v>
      </c>
      <c r="AC1133" s="94">
        <f>IF('Net zero activities &amp; levers'!$C$14="Off",'Activity data'!AV63*ManureNEF*NtoN2O*kgtoGg,IF('Net zero activities &amp; levers'!$C$14="On",'Net zero Activity data'!AV63*ManureNEF*NtoN2O*kgtoGg,"ERROR"))</f>
        <v>2.5024413860025133E-2</v>
      </c>
      <c r="AD1133" s="94">
        <f>IF('Net zero activities &amp; levers'!$C$14="Off",'Activity data'!AW63*ManureNEF*NtoN2O*kgtoGg,IF('Net zero activities &amp; levers'!$C$14="On",'Net zero Activity data'!AW63*ManureNEF*NtoN2O*kgtoGg,"ERROR"))</f>
        <v>2.5522179869105606E-2</v>
      </c>
      <c r="AE1133" s="94">
        <f>IF('Net zero activities &amp; levers'!$C$14="Off",'Activity data'!AX63*ManureNEF*NtoN2O*kgtoGg,IF('Net zero activities &amp; levers'!$C$14="On",'Net zero Activity data'!AX63*ManureNEF*NtoN2O*kgtoGg,"ERROR"))</f>
        <v>2.5985499806622646E-2</v>
      </c>
      <c r="AF1133" s="94">
        <f>IF('Net zero activities &amp; levers'!$C$14="Off",'Activity data'!AY63*ManureNEF*NtoN2O*kgtoGg,IF('Net zero activities &amp; levers'!$C$14="On",'Net zero Activity data'!AY63*ManureNEF*NtoN2O*kgtoGg,"ERROR"))</f>
        <v>2.6487719308170253E-2</v>
      </c>
      <c r="AG1133" s="94">
        <f>IF('Net zero activities &amp; levers'!$C$14="Off",'Activity data'!AZ63*ManureNEF*NtoN2O*kgtoGg,IF('Net zero activities &amp; levers'!$C$14="On",'Net zero Activity data'!AZ63*ManureNEF*NtoN2O*kgtoGg,"ERROR"))</f>
        <v>2.7114191231949816E-2</v>
      </c>
      <c r="AH1133" s="94">
        <f>IF('Net zero activities &amp; levers'!$C$14="Off",'Activity data'!BA63*ManureNEF*NtoN2O*kgtoGg,IF('Net zero activities &amp; levers'!$C$14="On",'Net zero Activity data'!BA63*ManureNEF*NtoN2O*kgtoGg,"ERROR"))</f>
        <v>2.7674570303894221E-2</v>
      </c>
      <c r="AI1133" s="94">
        <f>IF('Net zero activities &amp; levers'!$C$14="Off",'Activity data'!BB63*ManureNEF*NtoN2O*kgtoGg,IF('Net zero activities &amp; levers'!$C$14="On",'Net zero Activity data'!BB63*ManureNEF*NtoN2O*kgtoGg,"ERROR"))</f>
        <v>2.8287734659383341E-2</v>
      </c>
      <c r="AJ1133" s="94">
        <f>IF('Net zero activities &amp; levers'!$C$14="Off",'Activity data'!BC63*ManureNEF*NtoN2O*kgtoGg,IF('Net zero activities &amp; levers'!$C$14="On",'Net zero Activity data'!BC63*ManureNEF*NtoN2O*kgtoGg,"ERROR"))</f>
        <v>2.8968602885040228E-2</v>
      </c>
      <c r="AK1133" s="94">
        <f>IF('Net zero activities &amp; levers'!$C$14="Off",'Activity data'!BD63*ManureNEF*NtoN2O*kgtoGg,IF('Net zero activities &amp; levers'!$C$14="On",'Net zero Activity data'!BD63*ManureNEF*NtoN2O*kgtoGg,"ERROR"))</f>
        <v>2.9554762689338411E-2</v>
      </c>
      <c r="AL1133" s="94">
        <f>IF('Net zero activities &amp; levers'!$C$14="Off",'Activity data'!BE63*ManureNEF*NtoN2O*kgtoGg,IF('Net zero activities &amp; levers'!$C$14="On",'Net zero Activity data'!BE63*ManureNEF*NtoN2O*kgtoGg,"ERROR"))</f>
        <v>3.0128685293408199E-2</v>
      </c>
      <c r="AM1133" s="94">
        <f>IF('Net zero activities &amp; levers'!$C$14="Off",'Activity data'!BF63*ManureNEF*NtoN2O*kgtoGg,IF('Net zero activities &amp; levers'!$C$14="On",'Net zero Activity data'!BF63*ManureNEF*NtoN2O*kgtoGg,"ERROR"))</f>
        <v>3.0690699800927448E-2</v>
      </c>
      <c r="AN1133" s="94">
        <f>IF('Net zero activities &amp; levers'!$C$14="Off",'Activity data'!BG63*ManureNEF*NtoN2O*kgtoGg,IF('Net zero activities &amp; levers'!$C$14="On",'Net zero Activity data'!BG63*ManureNEF*NtoN2O*kgtoGg,"ERROR"))</f>
        <v>3.1291812553104023E-2</v>
      </c>
      <c r="AO1133" s="94">
        <f>IF('Net zero activities &amp; levers'!$C$14="Off",'Activity data'!BH63*ManureNEF*NtoN2O*kgtoGg,IF('Net zero activities &amp; levers'!$C$14="On",'Net zero Activity data'!BH63*ManureNEF*NtoN2O*kgtoGg,"ERROR"))</f>
        <v>3.1818245841182431E-2</v>
      </c>
      <c r="AP1133" s="94">
        <f>IF('Net zero activities &amp; levers'!$C$14="Off",'Activity data'!BI63*ManureNEF*NtoN2O*kgtoGg,IF('Net zero activities &amp; levers'!$C$14="On",'Net zero Activity data'!BI63*ManureNEF*NtoN2O*kgtoGg,"ERROR"))</f>
        <v>3.2349855730319919E-2</v>
      </c>
      <c r="AQ1133" s="94">
        <f>IF('Net zero activities &amp; levers'!$C$14="Off",'Activity data'!BJ63*ManureNEF*NtoN2O*kgtoGg,IF('Net zero activities &amp; levers'!$C$14="On",'Net zero Activity data'!BJ63*ManureNEF*NtoN2O*kgtoGg,"ERROR"))</f>
        <v>3.2886766759410581E-2</v>
      </c>
      <c r="AR1133" s="94">
        <f>IF('Net zero activities &amp; levers'!$C$14="Off",'Activity data'!BK63*ManureNEF*NtoN2O*kgtoGg,IF('Net zero activities &amp; levers'!$C$14="On",'Net zero Activity data'!BK63*ManureNEF*NtoN2O*kgtoGg,"ERROR"))</f>
        <v>3.3433663190453565E-2</v>
      </c>
      <c r="AS1133" s="94">
        <f>IF('Net zero activities &amp; levers'!$C$14="Off",'Activity data'!BL63*ManureNEF*NtoN2O*kgtoGg,IF('Net zero activities &amp; levers'!$C$14="On",'Net zero Activity data'!BL63*ManureNEF*NtoN2O*kgtoGg,"ERROR"))</f>
        <v>3.3963433410669631E-2</v>
      </c>
      <c r="AT1133" s="94">
        <f>IF('Net zero activities &amp; levers'!$C$14="Off",'Activity data'!BM63*ManureNEF*NtoN2O*kgtoGg,IF('Net zero activities &amp; levers'!$C$14="On",'Net zero Activity data'!BM63*ManureNEF*NtoN2O*kgtoGg,"ERROR"))</f>
        <v>3.3613351605349492E-2</v>
      </c>
      <c r="AU1133" s="94">
        <f>IF('Net zero activities &amp; levers'!$C$14="Off",'Activity data'!BN63*ManureNEF*NtoN2O*kgtoGg,IF('Net zero activities &amp; levers'!$C$14="On",'Net zero Activity data'!BN63*ManureNEF*NtoN2O*kgtoGg,"ERROR"))</f>
        <v>3.3134356931225184E-2</v>
      </c>
      <c r="AV1133" s="94">
        <f>IF('Net zero activities &amp; levers'!$C$14="Off",'Activity data'!BO63*ManureNEF*NtoN2O*kgtoGg,IF('Net zero activities &amp; levers'!$C$14="On",'Net zero Activity data'!BO63*ManureNEF*NtoN2O*kgtoGg,"ERROR"))</f>
        <v>3.2696248755814977E-2</v>
      </c>
      <c r="AW1133" s="94">
        <f>IF('Net zero activities &amp; levers'!$C$14="Off",'Activity data'!BP63*ManureNEF*NtoN2O*kgtoGg,IF('Net zero activities &amp; levers'!$C$14="On",'Net zero Activity data'!BP63*ManureNEF*NtoN2O*kgtoGg,"ERROR"))</f>
        <v>3.2222783878113177E-2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0.17614567671319886</v>
      </c>
      <c r="V1134" s="94">
        <f>IF('Net zero activities &amp; levers'!$C$14="Off",'Activity data'!AO64*ManureNEF*NtoN2O*kgtoGg,IF('Net zero activities &amp; levers'!$C$14="On",'Net zero Activity data'!AO64*ManureNEF*NtoN2O*kgtoGg,"ERROR"))</f>
        <v>0.17787897676794623</v>
      </c>
      <c r="W1134" s="94">
        <f>IF('Net zero activities &amp; levers'!$C$14="Off",'Activity data'!AP64*ManureNEF*NtoN2O*kgtoGg,IF('Net zero activities &amp; levers'!$C$14="On",'Net zero Activity data'!AP64*ManureNEF*NtoN2O*kgtoGg,"ERROR"))</f>
        <v>0.17981654601399147</v>
      </c>
      <c r="X1134" s="94">
        <f>IF('Net zero activities &amp; levers'!$C$14="Off",'Activity data'!AQ64*ManureNEF*NtoN2O*kgtoGg,IF('Net zero activities &amp; levers'!$C$14="On",'Net zero Activity data'!AQ64*ManureNEF*NtoN2O*kgtoGg,"ERROR"))</f>
        <v>0.18207649015211952</v>
      </c>
      <c r="Y1134" s="94">
        <f>IF('Net zero activities &amp; levers'!$C$14="Off",'Activity data'!AR64*ManureNEF*NtoN2O*kgtoGg,IF('Net zero activities &amp; levers'!$C$14="On",'Net zero Activity data'!AR64*ManureNEF*NtoN2O*kgtoGg,"ERROR"))</f>
        <v>0.18440096522571381</v>
      </c>
      <c r="Z1134" s="94">
        <f>IF('Net zero activities &amp; levers'!$C$14="Off",'Activity data'!AS64*ManureNEF*NtoN2O*kgtoGg,IF('Net zero activities &amp; levers'!$C$14="On",'Net zero Activity data'!AS64*ManureNEF*NtoN2O*kgtoGg,"ERROR"))</f>
        <v>0.18699045607979251</v>
      </c>
      <c r="AA1134" s="94">
        <f>IF('Net zero activities &amp; levers'!$C$14="Off",'Activity data'!AT64*ManureNEF*NtoN2O*kgtoGg,IF('Net zero activities &amp; levers'!$C$14="On",'Net zero Activity data'!AT64*ManureNEF*NtoN2O*kgtoGg,"ERROR"))</f>
        <v>0.18959927969039292</v>
      </c>
      <c r="AB1134" s="94">
        <f>IF('Net zero activities &amp; levers'!$C$14="Off",'Activity data'!AU64*ManureNEF*NtoN2O*kgtoGg,IF('Net zero activities &amp; levers'!$C$14="On",'Net zero Activity data'!AU64*ManureNEF*NtoN2O*kgtoGg,"ERROR"))</f>
        <v>0.19241847629568934</v>
      </c>
      <c r="AC1134" s="94">
        <f>IF('Net zero activities &amp; levers'!$C$14="Off",'Activity data'!AV64*ManureNEF*NtoN2O*kgtoGg,IF('Net zero activities &amp; levers'!$C$14="On",'Net zero Activity data'!AV64*ManureNEF*NtoN2O*kgtoGg,"ERROR"))</f>
        <v>0.19526508717943455</v>
      </c>
      <c r="AD1134" s="94">
        <f>IF('Net zero activities &amp; levers'!$C$14="Off",'Activity data'!AW64*ManureNEF*NtoN2O*kgtoGg,IF('Net zero activities &amp; levers'!$C$14="On",'Net zero Activity data'!AW64*ManureNEF*NtoN2O*kgtoGg,"ERROR"))</f>
        <v>0.20034437202869937</v>
      </c>
      <c r="AE1134" s="94">
        <f>IF('Net zero activities &amp; levers'!$C$14="Off",'Activity data'!AX64*ManureNEF*NtoN2O*kgtoGg,IF('Net zero activities &amp; levers'!$C$14="On",'Net zero Activity data'!AX64*ManureNEF*NtoN2O*kgtoGg,"ERROR"))</f>
        <v>0.20538817472437035</v>
      </c>
      <c r="AF1134" s="94">
        <f>IF('Net zero activities &amp; levers'!$C$14="Off",'Activity data'!AY64*ManureNEF*NtoN2O*kgtoGg,IF('Net zero activities &amp; levers'!$C$14="On",'Net zero Activity data'!AY64*ManureNEF*NtoN2O*kgtoGg,"ERROR"))</f>
        <v>0.21071555491000082</v>
      </c>
      <c r="AG1134" s="94">
        <f>IF('Net zero activities &amp; levers'!$C$14="Off",'Activity data'!AZ64*ManureNEF*NtoN2O*kgtoGg,IF('Net zero activities &amp; levers'!$C$14="On",'Net zero Activity data'!AZ64*ManureNEF*NtoN2O*kgtoGg,"ERROR"))</f>
        <v>0.21672538136085742</v>
      </c>
      <c r="AH1134" s="94">
        <f>IF('Net zero activities &amp; levers'!$C$14="Off",'Activity data'!BA64*ManureNEF*NtoN2O*kgtoGg,IF('Net zero activities &amp; levers'!$C$14="On",'Net zero Activity data'!BA64*ManureNEF*NtoN2O*kgtoGg,"ERROR"))</f>
        <v>0.22257596850826059</v>
      </c>
      <c r="AI1134" s="94">
        <f>IF('Net zero activities &amp; levers'!$C$14="Off",'Activity data'!BB64*ManureNEF*NtoN2O*kgtoGg,IF('Net zero activities &amp; levers'!$C$14="On",'Net zero Activity data'!BB64*ManureNEF*NtoN2O*kgtoGg,"ERROR"))</f>
        <v>0.22868706456506227</v>
      </c>
      <c r="AJ1134" s="94">
        <f>IF('Net zero activities &amp; levers'!$C$14="Off",'Activity data'!BC64*ManureNEF*NtoN2O*kgtoGg,IF('Net zero activities &amp; levers'!$C$14="On",'Net zero Activity data'!BC64*ManureNEF*NtoN2O*kgtoGg,"ERROR"))</f>
        <v>0.23527051265341281</v>
      </c>
      <c r="AK1134" s="94">
        <f>IF('Net zero activities &amp; levers'!$C$14="Off",'Activity data'!BD64*ManureNEF*NtoN2O*kgtoGg,IF('Net zero activities &amp; levers'!$C$14="On",'Net zero Activity data'!BD64*ManureNEF*NtoN2O*kgtoGg,"ERROR"))</f>
        <v>0.24155568527344778</v>
      </c>
      <c r="AL1134" s="94">
        <f>IF('Net zero activities &amp; levers'!$C$14="Off",'Activity data'!BE64*ManureNEF*NtoN2O*kgtoGg,IF('Net zero activities &amp; levers'!$C$14="On",'Net zero Activity data'!BE64*ManureNEF*NtoN2O*kgtoGg,"ERROR"))</f>
        <v>0.24793050880999448</v>
      </c>
      <c r="AM1134" s="94">
        <f>IF('Net zero activities &amp; levers'!$C$14="Off",'Activity data'!BF64*ManureNEF*NtoN2O*kgtoGg,IF('Net zero activities &amp; levers'!$C$14="On",'Net zero Activity data'!BF64*ManureNEF*NtoN2O*kgtoGg,"ERROR"))</f>
        <v>0.25439703694313381</v>
      </c>
      <c r="AN1134" s="94">
        <f>IF('Net zero activities &amp; levers'!$C$14="Off",'Activity data'!BG64*ManureNEF*NtoN2O*kgtoGg,IF('Net zero activities &amp; levers'!$C$14="On",'Net zero Activity data'!BG64*ManureNEF*NtoN2O*kgtoGg,"ERROR"))</f>
        <v>0.26110092224117815</v>
      </c>
      <c r="AO1134" s="94">
        <f>IF('Net zero activities &amp; levers'!$C$14="Off",'Activity data'!BH64*ManureNEF*NtoN2O*kgtoGg,IF('Net zero activities &amp; levers'!$C$14="On",'Net zero Activity data'!BH64*ManureNEF*NtoN2O*kgtoGg,"ERROR"))</f>
        <v>0.2675756230534076</v>
      </c>
      <c r="AP1134" s="94">
        <f>IF('Net zero activities &amp; levers'!$C$14="Off",'Activity data'!BI64*ManureNEF*NtoN2O*kgtoGg,IF('Net zero activities &amp; levers'!$C$14="On",'Net zero Activity data'!BI64*ManureNEF*NtoN2O*kgtoGg,"ERROR"))</f>
        <v>0.27423152647705579</v>
      </c>
      <c r="AQ1134" s="94">
        <f>IF('Net zero activities &amp; levers'!$C$14="Off",'Activity data'!BJ64*ManureNEF*NtoN2O*kgtoGg,IF('Net zero activities &amp; levers'!$C$14="On",'Net zero Activity data'!BJ64*ManureNEF*NtoN2O*kgtoGg,"ERROR"))</f>
        <v>0.28107508262952857</v>
      </c>
      <c r="AR1134" s="94">
        <f>IF('Net zero activities &amp; levers'!$C$14="Off",'Activity data'!BK64*ManureNEF*NtoN2O*kgtoGg,IF('Net zero activities &amp; levers'!$C$14="On",'Net zero Activity data'!BK64*ManureNEF*NtoN2O*kgtoGg,"ERROR"))</f>
        <v>0.28813837369917716</v>
      </c>
      <c r="AS1134" s="94">
        <f>IF('Net zero activities &amp; levers'!$C$14="Off",'Activity data'!BL64*ManureNEF*NtoN2O*kgtoGg,IF('Net zero activities &amp; levers'!$C$14="On",'Net zero Activity data'!BL64*ManureNEF*NtoN2O*kgtoGg,"ERROR"))</f>
        <v>0.29515389972723893</v>
      </c>
      <c r="AT1134" s="94">
        <f>IF('Net zero activities &amp; levers'!$C$14="Off",'Activity data'!BM64*ManureNEF*NtoN2O*kgtoGg,IF('Net zero activities &amp; levers'!$C$14="On",'Net zero Activity data'!BM64*ManureNEF*NtoN2O*kgtoGg,"ERROR"))</f>
        <v>0.29726306012503578</v>
      </c>
      <c r="AU1134" s="94">
        <f>IF('Net zero activities &amp; levers'!$C$14="Off",'Activity data'!BN64*ManureNEF*NtoN2O*kgtoGg,IF('Net zero activities &amp; levers'!$C$14="On",'Net zero Activity data'!BN64*ManureNEF*NtoN2O*kgtoGg,"ERROR"))</f>
        <v>0.29860255687749043</v>
      </c>
      <c r="AV1134" s="94">
        <f>IF('Net zero activities &amp; levers'!$C$14="Off",'Activity data'!BO64*ManureNEF*NtoN2O*kgtoGg,IF('Net zero activities &amp; levers'!$C$14="On",'Net zero Activity data'!BO64*ManureNEF*NtoN2O*kgtoGg,"ERROR"))</f>
        <v>0.30014712296784329</v>
      </c>
      <c r="AW1134" s="94">
        <f>IF('Net zero activities &amp; levers'!$C$14="Off",'Activity data'!BP64*ManureNEF*NtoN2O*kgtoGg,IF('Net zero activities &amp; levers'!$C$14="On",'Net zero Activity data'!BP64*ManureNEF*NtoN2O*kgtoGg,"ERROR"))</f>
        <v>0.30144510826307597</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0.72752669754706611</v>
      </c>
      <c r="V1135" s="94">
        <f>IF('Net zero activities &amp; levers'!$C$14="Off",'Activity data'!AO65*ManureNEF*NtoN2O*kgtoGg,IF('Net zero activities &amp; levers'!$C$14="On",'Net zero Activity data'!AO65*ManureNEF*NtoN2O*kgtoGg,"ERROR"))</f>
        <v>0.72451271312196042</v>
      </c>
      <c r="W1135" s="94">
        <f>IF('Net zero activities &amp; levers'!$C$14="Off",'Activity data'!AP65*ManureNEF*NtoN2O*kgtoGg,IF('Net zero activities &amp; levers'!$C$14="On",'Net zero Activity data'!AP65*ManureNEF*NtoN2O*kgtoGg,"ERROR"))</f>
        <v>0.72386380729267963</v>
      </c>
      <c r="X1135" s="94">
        <f>IF('Net zero activities &amp; levers'!$C$14="Off",'Activity data'!AQ65*ManureNEF*NtoN2O*kgtoGg,IF('Net zero activities &amp; levers'!$C$14="On",'Net zero Activity data'!AQ65*ManureNEF*NtoN2O*kgtoGg,"ERROR"))</f>
        <v>0.72686692182023782</v>
      </c>
      <c r="Y1135" s="94">
        <f>IF('Net zero activities &amp; levers'!$C$14="Off",'Activity data'!AR65*ManureNEF*NtoN2O*kgtoGg,IF('Net zero activities &amp; levers'!$C$14="On",'Net zero Activity data'!AR65*ManureNEF*NtoN2O*kgtoGg,"ERROR"))</f>
        <v>0.73292827804926364</v>
      </c>
      <c r="Z1135" s="94">
        <f>IF('Net zero activities &amp; levers'!$C$14="Off",'Activity data'!AS65*ManureNEF*NtoN2O*kgtoGg,IF('Net zero activities &amp; levers'!$C$14="On",'Net zero Activity data'!AS65*ManureNEF*NtoN2O*kgtoGg,"ERROR"))</f>
        <v>0.74185915324788143</v>
      </c>
      <c r="AA1135" s="94">
        <f>IF('Net zero activities &amp; levers'!$C$14="Off",'Activity data'!AT65*ManureNEF*NtoN2O*kgtoGg,IF('Net zero activities &amp; levers'!$C$14="On",'Net zero Activity data'!AT65*ManureNEF*NtoN2O*kgtoGg,"ERROR"))</f>
        <v>0.75082768328919247</v>
      </c>
      <c r="AB1135" s="94">
        <f>IF('Net zero activities &amp; levers'!$C$14="Off",'Activity data'!AU65*ManureNEF*NtoN2O*kgtoGg,IF('Net zero activities &amp; levers'!$C$14="On",'Net zero Activity data'!AU65*ManureNEF*NtoN2O*kgtoGg,"ERROR"))</f>
        <v>0.76195899877781781</v>
      </c>
      <c r="AC1135" s="94">
        <f>IF('Net zero activities &amp; levers'!$C$14="Off",'Activity data'!AV65*ManureNEF*NtoN2O*kgtoGg,IF('Net zero activities &amp; levers'!$C$14="On",'Net zero Activity data'!AV65*ManureNEF*NtoN2O*kgtoGg,"ERROR"))</f>
        <v>0.77317728193781265</v>
      </c>
      <c r="AD1135" s="94">
        <f>IF('Net zero activities &amp; levers'!$C$14="Off",'Activity data'!AW65*ManureNEF*NtoN2O*kgtoGg,IF('Net zero activities &amp; levers'!$C$14="On",'Net zero Activity data'!AW65*ManureNEF*NtoN2O*kgtoGg,"ERROR"))</f>
        <v>0.81064770200115277</v>
      </c>
      <c r="AE1135" s="94">
        <f>IF('Net zero activities &amp; levers'!$C$14="Off",'Activity data'!AX65*ManureNEF*NtoN2O*kgtoGg,IF('Net zero activities &amp; levers'!$C$14="On",'Net zero Activity data'!AX65*ManureNEF*NtoN2O*kgtoGg,"ERROR"))</f>
        <v>0.84717434994982244</v>
      </c>
      <c r="AF1135" s="94">
        <f>IF('Net zero activities &amp; levers'!$C$14="Off",'Activity data'!AY65*ManureNEF*NtoN2O*kgtoGg,IF('Net zero activities &amp; levers'!$C$14="On",'Net zero Activity data'!AY65*ManureNEF*NtoN2O*kgtoGg,"ERROR"))</f>
        <v>0.88623860906679464</v>
      </c>
      <c r="AG1135" s="94">
        <f>IF('Net zero activities &amp; levers'!$C$14="Off",'Activity data'!AZ65*ManureNEF*NtoN2O*kgtoGg,IF('Net zero activities &amp; levers'!$C$14="On",'Net zero Activity data'!AZ65*ManureNEF*NtoN2O*kgtoGg,"ERROR"))</f>
        <v>0.9320843513105207</v>
      </c>
      <c r="AH1135" s="94">
        <f>IF('Net zero activities &amp; levers'!$C$14="Off",'Activity data'!BA65*ManureNEF*NtoN2O*kgtoGg,IF('Net zero activities &amp; levers'!$C$14="On",'Net zero Activity data'!BA65*ManureNEF*NtoN2O*kgtoGg,"ERROR"))</f>
        <v>0.97558914720321399</v>
      </c>
      <c r="AI1135" s="94">
        <f>IF('Net zero activities &amp; levers'!$C$14="Off",'Activity data'!BB65*ManureNEF*NtoN2O*kgtoGg,IF('Net zero activities &amp; levers'!$C$14="On",'Net zero Activity data'!BB65*ManureNEF*NtoN2O*kgtoGg,"ERROR"))</f>
        <v>1.0230772182783778</v>
      </c>
      <c r="AJ1135" s="94">
        <f>IF('Net zero activities &amp; levers'!$C$14="Off",'Activity data'!BC65*ManureNEF*NtoN2O*kgtoGg,IF('Net zero activities &amp; levers'!$C$14="On",'Net zero Activity data'!BC65*ManureNEF*NtoN2O*kgtoGg,"ERROR"))</f>
        <v>1.0749365154437325</v>
      </c>
      <c r="AK1135" s="94">
        <f>IF('Net zero activities &amp; levers'!$C$14="Off",'Activity data'!BD65*ManureNEF*NtoN2O*kgtoGg,IF('Net zero activities &amp; levers'!$C$14="On",'Net zero Activity data'!BD65*ManureNEF*NtoN2O*kgtoGg,"ERROR"))</f>
        <v>1.1230158570622424</v>
      </c>
      <c r="AL1135" s="94">
        <f>IF('Net zero activities &amp; levers'!$C$14="Off",'Activity data'!BE65*ManureNEF*NtoN2O*kgtoGg,IF('Net zero activities &amp; levers'!$C$14="On",'Net zero Activity data'!BE65*ManureNEF*NtoN2O*kgtoGg,"ERROR"))</f>
        <v>1.1714330012487373</v>
      </c>
      <c r="AM1135" s="94">
        <f>IF('Net zero activities &amp; levers'!$C$14="Off",'Activity data'!BF65*ManureNEF*NtoN2O*kgtoGg,IF('Net zero activities &amp; levers'!$C$14="On",'Net zero Activity data'!BF65*ManureNEF*NtoN2O*kgtoGg,"ERROR"))</f>
        <v>1.2202093313626119</v>
      </c>
      <c r="AN1135" s="94">
        <f>IF('Net zero activities &amp; levers'!$C$14="Off",'Activity data'!BG65*ManureNEF*NtoN2O*kgtoGg,IF('Net zero activities &amp; levers'!$C$14="On",'Net zero Activity data'!BG65*ManureNEF*NtoN2O*kgtoGg,"ERROR"))</f>
        <v>1.2725138572395742</v>
      </c>
      <c r="AO1135" s="94">
        <f>IF('Net zero activities &amp; levers'!$C$14="Off",'Activity data'!BH65*ManureNEF*NtoN2O*kgtoGg,IF('Net zero activities &amp; levers'!$C$14="On",'Net zero Activity data'!BH65*ManureNEF*NtoN2O*kgtoGg,"ERROR"))</f>
        <v>1.3218795353236785</v>
      </c>
      <c r="AP1135" s="94">
        <f>IF('Net zero activities &amp; levers'!$C$14="Off",'Activity data'!BI65*ManureNEF*NtoN2O*kgtoGg,IF('Net zero activities &amp; levers'!$C$14="On",'Net zero Activity data'!BI65*ManureNEF*NtoN2O*kgtoGg,"ERROR"))</f>
        <v>1.3725368987082276</v>
      </c>
      <c r="AQ1135" s="94">
        <f>IF('Net zero activities &amp; levers'!$C$14="Off",'Activity data'!BJ65*ManureNEF*NtoN2O*kgtoGg,IF('Net zero activities &amp; levers'!$C$14="On",'Net zero Activity data'!BJ65*ManureNEF*NtoN2O*kgtoGg,"ERROR"))</f>
        <v>1.4245344546022212</v>
      </c>
      <c r="AR1135" s="94">
        <f>IF('Net zero activities &amp; levers'!$C$14="Off",'Activity data'!BK65*ManureNEF*NtoN2O*kgtoGg,IF('Net zero activities &amp; levers'!$C$14="On",'Net zero Activity data'!BK65*ManureNEF*NtoN2O*kgtoGg,"ERROR"))</f>
        <v>1.4781775102430434</v>
      </c>
      <c r="AS1135" s="94">
        <f>IF('Net zero activities &amp; levers'!$C$14="Off",'Activity data'!BL65*ManureNEF*NtoN2O*kgtoGg,IF('Net zero activities &amp; levers'!$C$14="On",'Net zero Activity data'!BL65*ManureNEF*NtoN2O*kgtoGg,"ERROR"))</f>
        <v>1.5324380434637692</v>
      </c>
      <c r="AT1135" s="94">
        <f>IF('Net zero activities &amp; levers'!$C$14="Off",'Activity data'!BM65*ManureNEF*NtoN2O*kgtoGg,IF('Net zero activities &amp; levers'!$C$14="On",'Net zero Activity data'!BM65*ManureNEF*NtoN2O*kgtoGg,"ERROR"))</f>
        <v>1.5373540811595001</v>
      </c>
      <c r="AU1135" s="94">
        <f>IF('Net zero activities &amp; levers'!$C$14="Off",'Activity data'!BN65*ManureNEF*NtoN2O*kgtoGg,IF('Net zero activities &amp; levers'!$C$14="On",'Net zero Activity data'!BN65*ManureNEF*NtoN2O*kgtoGg,"ERROR"))</f>
        <v>1.5346415290130659</v>
      </c>
      <c r="AV1135" s="94">
        <f>IF('Net zero activities &amp; levers'!$C$14="Off",'Activity data'!BO65*ManureNEF*NtoN2O*kgtoGg,IF('Net zero activities &amp; levers'!$C$14="On",'Net zero Activity data'!BO65*ManureNEF*NtoN2O*kgtoGg,"ERROR"))</f>
        <v>1.534009523778094</v>
      </c>
      <c r="AW1135" s="94">
        <f>IF('Net zero activities &amp; levers'!$C$14="Off",'Activity data'!BP65*ManureNEF*NtoN2O*kgtoGg,IF('Net zero activities &amp; levers'!$C$14="On",'Net zero Activity data'!BP65*ManureNEF*NtoN2O*kgtoGg,"ERROR"))</f>
        <v>1.5310019231216234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1.1019017173571768</v>
      </c>
      <c r="V1137" s="94">
        <f>IF('Net zero activities &amp; levers'!$C$14="Off",'Activity data'!AO67*UDCPPEF*NtoN2O*kgtoGg,IF('Net zero activities &amp; levers'!$C$14="On",'Net zero Activity data'!AO67*UDCPPEF*NtoN2O*kgtoGg,"ERROR"))</f>
        <v>1.104347037264287</v>
      </c>
      <c r="W1137" s="94">
        <f>IF('Net zero activities &amp; levers'!$C$14="Off",'Activity data'!AP67*UDCPPEF*NtoN2O*kgtoGg,IF('Net zero activities &amp; levers'!$C$14="On",'Net zero Activity data'!AP67*UDCPPEF*NtoN2O*kgtoGg,"ERROR"))</f>
        <v>1.1077085957772288</v>
      </c>
      <c r="X1137" s="94">
        <f>IF('Net zero activities &amp; levers'!$C$14="Off",'Activity data'!AQ67*UDCPPEF*NtoN2O*kgtoGg,IF('Net zero activities &amp; levers'!$C$14="On",'Net zero Activity data'!AQ67*UDCPPEF*NtoN2O*kgtoGg,"ERROR"))</f>
        <v>1.112396508776988</v>
      </c>
      <c r="Y1137" s="94">
        <f>IF('Net zero activities &amp; levers'!$C$14="Off",'Activity data'!AR67*UDCPPEF*NtoN2O*kgtoGg,IF('Net zero activities &amp; levers'!$C$14="On",'Net zero Activity data'!AR67*UDCPPEF*NtoN2O*kgtoGg,"ERROR"))</f>
        <v>1.1171332347281706</v>
      </c>
      <c r="Z1137" s="94">
        <f>IF('Net zero activities &amp; levers'!$C$14="Off",'Activity data'!AS67*UDCPPEF*NtoN2O*kgtoGg,IF('Net zero activities &amp; levers'!$C$14="On",'Net zero Activity data'!AS67*UDCPPEF*NtoN2O*kgtoGg,"ERROR"))</f>
        <v>1.1229398932620429</v>
      </c>
      <c r="AA1137" s="94">
        <f>IF('Net zero activities &amp; levers'!$C$14="Off",'Activity data'!AT67*UDCPPEF*NtoN2O*kgtoGg,IF('Net zero activities &amp; levers'!$C$14="On",'Net zero Activity data'!AT67*UDCPPEF*NtoN2O*kgtoGg,"ERROR"))</f>
        <v>1.1289063276192273</v>
      </c>
      <c r="AB1137" s="94">
        <f>IF('Net zero activities &amp; levers'!$C$14="Off",'Activity data'!AU67*UDCPPEF*NtoN2O*kgtoGg,IF('Net zero activities &amp; levers'!$C$14="On",'Net zero Activity data'!AU67*UDCPPEF*NtoN2O*kgtoGg,"ERROR"))</f>
        <v>1.1357132812097084</v>
      </c>
      <c r="AC1137" s="94">
        <f>IF('Net zero activities &amp; levers'!$C$14="Off",'Activity data'!AV67*UDCPPEF*NtoN2O*kgtoGg,IF('Net zero activities &amp; levers'!$C$14="On",'Net zero Activity data'!AV67*UDCPPEF*NtoN2O*kgtoGg,"ERROR"))</f>
        <v>1.1426889291273503</v>
      </c>
      <c r="AD1137" s="94">
        <f>IF('Net zero activities &amp; levers'!$C$14="Off",'Activity data'!AW67*UDCPPEF*NtoN2O*kgtoGg,IF('Net zero activities &amp; levers'!$C$14="On",'Net zero Activity data'!AW67*UDCPPEF*NtoN2O*kgtoGg,"ERROR"))</f>
        <v>1.1574508790611446</v>
      </c>
      <c r="AE1137" s="94">
        <f>IF('Net zero activities &amp; levers'!$C$14="Off",'Activity data'!AX67*UDCPPEF*NtoN2O*kgtoGg,IF('Net zero activities &amp; levers'!$C$14="On",'Net zero Activity data'!AX67*UDCPPEF*NtoN2O*kgtoGg,"ERROR"))</f>
        <v>1.1720768020799477</v>
      </c>
      <c r="AF1137" s="94">
        <f>IF('Net zero activities &amp; levers'!$C$14="Off",'Activity data'!AY67*UDCPPEF*NtoN2O*kgtoGg,IF('Net zero activities &amp; levers'!$C$14="On",'Net zero Activity data'!AY67*UDCPPEF*NtoN2O*kgtoGg,"ERROR"))</f>
        <v>1.1876965613218127</v>
      </c>
      <c r="AG1137" s="94">
        <f>IF('Net zero activities &amp; levers'!$C$14="Off",'Activity data'!AZ67*UDCPPEF*NtoN2O*kgtoGg,IF('Net zero activities &amp; levers'!$C$14="On",'Net zero Activity data'!AZ67*UDCPPEF*NtoN2O*kgtoGg,"ERROR"))</f>
        <v>1.2057030914764186</v>
      </c>
      <c r="AH1137" s="94">
        <f>IF('Net zero activities &amp; levers'!$C$14="Off",'Activity data'!BA67*UDCPPEF*NtoN2O*kgtoGg,IF('Net zero activities &amp; levers'!$C$14="On",'Net zero Activity data'!BA67*UDCPPEF*NtoN2O*kgtoGg,"ERROR"))</f>
        <v>1.2231117988707176</v>
      </c>
      <c r="AI1137" s="94">
        <f>IF('Net zero activities &amp; levers'!$C$14="Off",'Activity data'!BB67*UDCPPEF*NtoN2O*kgtoGg,IF('Net zero activities &amp; levers'!$C$14="On",'Net zero Activity data'!BB67*UDCPPEF*NtoN2O*kgtoGg,"ERROR"))</f>
        <v>1.2411628415725382</v>
      </c>
      <c r="AJ1137" s="94">
        <f>IF('Net zero activities &amp; levers'!$C$14="Off",'Activity data'!BC67*UDCPPEF*NtoN2O*kgtoGg,IF('Net zero activities &amp; levers'!$C$14="On",'Net zero Activity data'!BC67*UDCPPEF*NtoN2O*kgtoGg,"ERROR"))</f>
        <v>1.2608171114404865</v>
      </c>
      <c r="AK1137" s="94">
        <f>IF('Net zero activities &amp; levers'!$C$14="Off",'Activity data'!BD67*UDCPPEF*NtoN2O*kgtoGg,IF('Net zero activities &amp; levers'!$C$14="On",'Net zero Activity data'!BD67*UDCPPEF*NtoN2O*kgtoGg,"ERROR"))</f>
        <v>1.2793814967861539</v>
      </c>
      <c r="AL1137" s="94">
        <f>IF('Net zero activities &amp; levers'!$C$14="Off",'Activity data'!BE67*UDCPPEF*NtoN2O*kgtoGg,IF('Net zero activities &amp; levers'!$C$14="On",'Net zero Activity data'!BE67*UDCPPEF*NtoN2O*kgtoGg,"ERROR"))</f>
        <v>1.2982099834095358</v>
      </c>
      <c r="AM1137" s="94">
        <f>IF('Net zero activities &amp; levers'!$C$14="Off",'Activity data'!BF67*UDCPPEF*NtoN2O*kgtoGg,IF('Net zero activities &amp; levers'!$C$14="On",'Net zero Activity data'!BF67*UDCPPEF*NtoN2O*kgtoGg,"ERROR"))</f>
        <v>1.3173069601515912</v>
      </c>
      <c r="AN1137" s="94">
        <f>IF('Net zero activities &amp; levers'!$C$14="Off",'Activity data'!BG67*UDCPPEF*NtoN2O*kgtoGg,IF('Net zero activities &amp; levers'!$C$14="On",'Net zero Activity data'!BG67*UDCPPEF*NtoN2O*kgtoGg,"ERROR"))</f>
        <v>1.3369511524212199</v>
      </c>
      <c r="AO1137" s="94">
        <f>IF('Net zero activities &amp; levers'!$C$14="Off",'Activity data'!BH67*UDCPPEF*NtoN2O*kgtoGg,IF('Net zero activities &amp; levers'!$C$14="On",'Net zero Activity data'!BH67*UDCPPEF*NtoN2O*kgtoGg,"ERROR"))</f>
        <v>1.3557556042329248</v>
      </c>
      <c r="AP1137" s="94">
        <f>IF('Net zero activities &amp; levers'!$C$14="Off",'Activity data'!BI67*UDCPPEF*NtoN2O*kgtoGg,IF('Net zero activities &amp; levers'!$C$14="On",'Net zero Activity data'!BI67*UDCPPEF*NtoN2O*kgtoGg,"ERROR"))</f>
        <v>1.3751290138005747</v>
      </c>
      <c r="AQ1137" s="94">
        <f>IF('Net zero activities &amp; levers'!$C$14="Off",'Activity data'!BJ67*UDCPPEF*NtoN2O*kgtoGg,IF('Net zero activities &amp; levers'!$C$14="On",'Net zero Activity data'!BJ67*UDCPPEF*NtoN2O*kgtoGg,"ERROR"))</f>
        <v>1.3950878981784689</v>
      </c>
      <c r="AR1137" s="94">
        <f>IF('Net zero activities &amp; levers'!$C$14="Off",'Activity data'!BK67*UDCPPEF*NtoN2O*kgtoGg,IF('Net zero activities &amp; levers'!$C$14="On",'Net zero Activity data'!BK67*UDCPPEF*NtoN2O*kgtoGg,"ERROR"))</f>
        <v>1.415735599456436</v>
      </c>
      <c r="AS1137" s="94">
        <f>IF('Net zero activities &amp; levers'!$C$14="Off",'Activity data'!BL67*UDCPPEF*NtoN2O*kgtoGg,IF('Net zero activities &amp; levers'!$C$14="On",'Net zero Activity data'!BL67*UDCPPEF*NtoN2O*kgtoGg,"ERROR"))</f>
        <v>1.4359410929410399</v>
      </c>
      <c r="AT1137" s="94">
        <f>IF('Net zero activities &amp; levers'!$C$14="Off",'Activity data'!BM67*UDCPPEF*NtoN2O*kgtoGg,IF('Net zero activities &amp; levers'!$C$14="On",'Net zero Activity data'!BM67*UDCPPEF*NtoN2O*kgtoGg,"ERROR"))</f>
        <v>1.4395666630067512</v>
      </c>
      <c r="AU1137" s="94">
        <f>IF('Net zero activities &amp; levers'!$C$14="Off",'Activity data'!BN67*UDCPPEF*NtoN2O*kgtoGg,IF('Net zero activities &amp; levers'!$C$14="On",'Net zero Activity data'!BN67*UDCPPEF*NtoN2O*kgtoGg,"ERROR"))</f>
        <v>1.4406528168370132</v>
      </c>
      <c r="AV1137" s="94">
        <f>IF('Net zero activities &amp; levers'!$C$14="Off",'Activity data'!BO67*UDCPPEF*NtoN2O*kgtoGg,IF('Net zero activities &amp; levers'!$C$14="On",'Net zero Activity data'!BO67*UDCPPEF*NtoN2O*kgtoGg,"ERROR"))</f>
        <v>1.442483230455835</v>
      </c>
      <c r="AW1137" s="94">
        <f>IF('Net zero activities &amp; levers'!$C$14="Off",'Activity data'!BP67*UDCPPEF*NtoN2O*kgtoGg,IF('Net zero activities &amp; levers'!$C$14="On",'Net zero Activity data'!BP67*UDCPPEF*NtoN2O*kgtoGg,"ERROR"))</f>
        <v>1.443542365066355</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0.75040260882848964</v>
      </c>
      <c r="V1138" s="94">
        <f>IF('Net zero activities &amp; levers'!$C$14="Off",'Activity data'!AO68*UDCPPEF*NtoN2O*kgtoGg,IF('Net zero activities &amp; levers'!$C$14="On",'Net zero Activity data'!AO68*UDCPPEF*NtoN2O*kgtoGg,"ERROR"))</f>
        <v>0.75206788841632533</v>
      </c>
      <c r="W1138" s="94">
        <f>IF('Net zero activities &amp; levers'!$C$14="Off",'Activity data'!AP68*UDCPPEF*NtoN2O*kgtoGg,IF('Net zero activities &amp; levers'!$C$14="On",'Net zero Activity data'!AP68*UDCPPEF*NtoN2O*kgtoGg,"ERROR"))</f>
        <v>0.75435713276371708</v>
      </c>
      <c r="X1138" s="94">
        <f>IF('Net zero activities &amp; levers'!$C$14="Off",'Activity data'!AQ68*UDCPPEF*NtoN2O*kgtoGg,IF('Net zero activities &amp; levers'!$C$14="On",'Net zero Activity data'!AQ68*UDCPPEF*NtoN2O*kgtoGg,"ERROR"))</f>
        <v>0.75754963359166516</v>
      </c>
      <c r="Y1138" s="94">
        <f>IF('Net zero activities &amp; levers'!$C$14="Off",'Activity data'!AR68*UDCPPEF*NtoN2O*kgtoGg,IF('Net zero activities &amp; levers'!$C$14="On",'Net zero Activity data'!AR68*UDCPPEF*NtoN2O*kgtoGg,"ERROR"))</f>
        <v>0.760775376373515</v>
      </c>
      <c r="Z1138" s="94">
        <f>IF('Net zero activities &amp; levers'!$C$14="Off",'Activity data'!AS68*UDCPPEF*NtoN2O*kgtoGg,IF('Net zero activities &amp; levers'!$C$14="On",'Net zero Activity data'!AS68*UDCPPEF*NtoN2O*kgtoGg,"ERROR"))</f>
        <v>0.76472975056474957</v>
      </c>
      <c r="AA1138" s="94">
        <f>IF('Net zero activities &amp; levers'!$C$14="Off",'Activity data'!AT68*UDCPPEF*NtoN2O*kgtoGg,IF('Net zero activities &amp; levers'!$C$14="On",'Net zero Activity data'!AT68*UDCPPEF*NtoN2O*kgtoGg,"ERROR"))</f>
        <v>0.76879293318485942</v>
      </c>
      <c r="AB1138" s="94">
        <f>IF('Net zero activities &amp; levers'!$C$14="Off",'Activity data'!AU68*UDCPPEF*NtoN2O*kgtoGg,IF('Net zero activities &amp; levers'!$C$14="On",'Net zero Activity data'!AU68*UDCPPEF*NtoN2O*kgtoGg,"ERROR"))</f>
        <v>0.773428515153751</v>
      </c>
      <c r="AC1138" s="94">
        <f>IF('Net zero activities &amp; levers'!$C$14="Off",'Activity data'!AV68*UDCPPEF*NtoN2O*kgtoGg,IF('Net zero activities &amp; levers'!$C$14="On",'Net zero Activity data'!AV68*UDCPPEF*NtoN2O*kgtoGg,"ERROR"))</f>
        <v>0.7781789791136603</v>
      </c>
      <c r="AD1138" s="94">
        <f>IF('Net zero activities &amp; levers'!$C$14="Off",'Activity data'!AW68*UDCPPEF*NtoN2O*kgtoGg,IF('Net zero activities &amp; levers'!$C$14="On",'Net zero Activity data'!AW68*UDCPPEF*NtoN2O*kgtoGg,"ERROR"))</f>
        <v>0.78823196802113116</v>
      </c>
      <c r="AE1138" s="94">
        <f>IF('Net zero activities &amp; levers'!$C$14="Off",'Activity data'!AX68*UDCPPEF*NtoN2O*kgtoGg,IF('Net zero activities &amp; levers'!$C$14="On",'Net zero Activity data'!AX68*UDCPPEF*NtoN2O*kgtoGg,"ERROR"))</f>
        <v>0.79819232166878484</v>
      </c>
      <c r="AF1138" s="94">
        <f>IF('Net zero activities &amp; levers'!$C$14="Off",'Activity data'!AY68*UDCPPEF*NtoN2O*kgtoGg,IF('Net zero activities &amp; levers'!$C$14="On",'Net zero Activity data'!AY68*UDCPPEF*NtoN2O*kgtoGg,"ERROR"))</f>
        <v>0.80882948458425841</v>
      </c>
      <c r="AG1138" s="94">
        <f>IF('Net zero activities &amp; levers'!$C$14="Off",'Activity data'!AZ68*UDCPPEF*NtoN2O*kgtoGg,IF('Net zero activities &amp; levers'!$C$14="On",'Net zero Activity data'!AZ68*UDCPPEF*NtoN2O*kgtoGg,"ERROR"))</f>
        <v>0.82109205482180458</v>
      </c>
      <c r="AH1138" s="94">
        <f>IF('Net zero activities &amp; levers'!$C$14="Off",'Activity data'!BA68*UDCPPEF*NtoN2O*kgtoGg,IF('Net zero activities &amp; levers'!$C$14="On",'Net zero Activity data'!BA68*UDCPPEF*NtoN2O*kgtoGg,"ERROR"))</f>
        <v>0.83294750366922621</v>
      </c>
      <c r="AI1138" s="94">
        <f>IF('Net zero activities &amp; levers'!$C$14="Off",'Activity data'!BB68*UDCPPEF*NtoN2O*kgtoGg,IF('Net zero activities &amp; levers'!$C$14="On",'Net zero Activity data'!BB68*UDCPPEF*NtoN2O*kgtoGg,"ERROR"))</f>
        <v>0.84524038725598427</v>
      </c>
      <c r="AJ1138" s="94">
        <f>IF('Net zero activities &amp; levers'!$C$14="Off",'Activity data'!BC68*UDCPPEF*NtoN2O*kgtoGg,IF('Net zero activities &amp; levers'!$C$14="On",'Net zero Activity data'!BC68*UDCPPEF*NtoN2O*kgtoGg,"ERROR"))</f>
        <v>0.85862507951229627</v>
      </c>
      <c r="AK1138" s="94">
        <f>IF('Net zero activities &amp; levers'!$C$14="Off",'Activity data'!BD68*UDCPPEF*NtoN2O*kgtoGg,IF('Net zero activities &amp; levers'!$C$14="On",'Net zero Activity data'!BD68*UDCPPEF*NtoN2O*kgtoGg,"ERROR"))</f>
        <v>0.87126755295184966</v>
      </c>
      <c r="AL1138" s="94">
        <f>IF('Net zero activities &amp; levers'!$C$14="Off",'Activity data'!BE68*UDCPPEF*NtoN2O*kgtoGg,IF('Net zero activities &amp; levers'!$C$14="On",'Net zero Activity data'!BE68*UDCPPEF*NtoN2O*kgtoGg,"ERROR"))</f>
        <v>0.88408988116853038</v>
      </c>
      <c r="AM1138" s="94">
        <f>IF('Net zero activities &amp; levers'!$C$14="Off",'Activity data'!BF68*UDCPPEF*NtoN2O*kgtoGg,IF('Net zero activities &amp; levers'!$C$14="On",'Net zero Activity data'!BF68*UDCPPEF*NtoN2O*kgtoGg,"ERROR"))</f>
        <v>0.89709505299306103</v>
      </c>
      <c r="AN1138" s="94">
        <f>IF('Net zero activities &amp; levers'!$C$14="Off",'Activity data'!BG68*UDCPPEF*NtoN2O*kgtoGg,IF('Net zero activities &amp; levers'!$C$14="On",'Net zero Activity data'!BG68*UDCPPEF*NtoN2O*kgtoGg,"ERROR"))</f>
        <v>0.91047288233596557</v>
      </c>
      <c r="AO1138" s="94">
        <f>IF('Net zero activities &amp; levers'!$C$14="Off",'Activity data'!BH68*UDCPPEF*NtoN2O*kgtoGg,IF('Net zero activities &amp; levers'!$C$14="On",'Net zero Activity data'!BH68*UDCPPEF*NtoN2O*kgtoGg,"ERROR"))</f>
        <v>0.923278842681446</v>
      </c>
      <c r="AP1138" s="94">
        <f>IF('Net zero activities &amp; levers'!$C$14="Off",'Activity data'!BI68*UDCPPEF*NtoN2O*kgtoGg,IF('Net zero activities &amp; levers'!$C$14="On",'Net zero Activity data'!BI68*UDCPPEF*NtoN2O*kgtoGg,"ERROR"))</f>
        <v>0.93647226715158449</v>
      </c>
      <c r="AQ1138" s="94">
        <f>IF('Net zero activities &amp; levers'!$C$14="Off",'Activity data'!BJ68*UDCPPEF*NtoN2O*kgtoGg,IF('Net zero activities &amp; levers'!$C$14="On",'Net zero Activity data'!BJ68*UDCPPEF*NtoN2O*kgtoGg,"ERROR"))</f>
        <v>0.95006440397336878</v>
      </c>
      <c r="AR1138" s="94">
        <f>IF('Net zero activities &amp; levers'!$C$14="Off",'Activity data'!BK68*UDCPPEF*NtoN2O*kgtoGg,IF('Net zero activities &amp; levers'!$C$14="On",'Net zero Activity data'!BK68*UDCPPEF*NtoN2O*kgtoGg,"ERROR"))</f>
        <v>0.96412562981704841</v>
      </c>
      <c r="AS1138" s="94">
        <f>IF('Net zero activities &amp; levers'!$C$14="Off",'Activity data'!BL68*UDCPPEF*NtoN2O*kgtoGg,IF('Net zero activities &amp; levers'!$C$14="On",'Net zero Activity data'!BL68*UDCPPEF*NtoN2O*kgtoGg,"ERROR"))</f>
        <v>0.97788570912782347</v>
      </c>
      <c r="AT1138" s="94">
        <f>IF('Net zero activities &amp; levers'!$C$14="Off",'Activity data'!BM68*UDCPPEF*NtoN2O*kgtoGg,IF('Net zero activities &amp; levers'!$C$14="On",'Net zero Activity data'!BM68*UDCPPEF*NtoN2O*kgtoGg,"ERROR"))</f>
        <v>0.98035474714904147</v>
      </c>
      <c r="AU1138" s="94">
        <f>IF('Net zero activities &amp; levers'!$C$14="Off",'Activity data'!BN68*UDCPPEF*NtoN2O*kgtoGg,IF('Net zero activities &amp; levers'!$C$14="On",'Net zero Activity data'!BN68*UDCPPEF*NtoN2O*kgtoGg,"ERROR"))</f>
        <v>0.98109442533900959</v>
      </c>
      <c r="AV1138" s="94">
        <f>IF('Net zero activities &amp; levers'!$C$14="Off",'Activity data'!BO68*UDCPPEF*NtoN2O*kgtoGg,IF('Net zero activities &amp; levers'!$C$14="On",'Net zero Activity data'!BO68*UDCPPEF*NtoN2O*kgtoGg,"ERROR"))</f>
        <v>0.98234094953727802</v>
      </c>
      <c r="AW1138" s="94">
        <f>IF('Net zero activities &amp; levers'!$C$14="Off",'Activity data'!BP68*UDCPPEF*NtoN2O*kgtoGg,IF('Net zero activities &amp; levers'!$C$14="On",'Net zero Activity data'!BP68*UDCPPEF*NtoN2O*kgtoGg,"ERROR"))</f>
        <v>0.98306222745373362</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12.481060221572905</v>
      </c>
      <c r="V1139" s="94">
        <f>IF('Net zero activities &amp; levers'!$C$14="Off",'Activity data'!AO69*UDCPPEF*NtoN2O*kgtoGg,IF('Net zero activities &amp; levers'!$C$14="On",'Net zero Activity data'!AO69*UDCPPEF*NtoN2O*kgtoGg,"ERROR"))</f>
        <v>12.344947057262504</v>
      </c>
      <c r="W1139" s="94">
        <f>IF('Net zero activities &amp; levers'!$C$14="Off",'Activity data'!AP69*UDCPPEF*NtoN2O*kgtoGg,IF('Net zero activities &amp; levers'!$C$14="On",'Net zero Activity data'!AP69*UDCPPEF*NtoN2O*kgtoGg,"ERROR"))</f>
        <v>12.236763591756228</v>
      </c>
      <c r="X1139" s="94">
        <f>IF('Net zero activities &amp; levers'!$C$14="Off",'Activity data'!AQ69*UDCPPEF*NtoN2O*kgtoGg,IF('Net zero activities &amp; levers'!$C$14="On",'Net zero Activity data'!AQ69*UDCPPEF*NtoN2O*kgtoGg,"ERROR"))</f>
        <v>12.169155213671388</v>
      </c>
      <c r="Y1139" s="94">
        <f>IF('Net zero activities &amp; levers'!$C$14="Off",'Activity data'!AR69*UDCPPEF*NtoN2O*kgtoGg,IF('Net zero activities &amp; levers'!$C$14="On",'Net zero Activity data'!AR69*UDCPPEF*NtoN2O*kgtoGg,"ERROR"))</f>
        <v>12.123211145837072</v>
      </c>
      <c r="Z1139" s="94">
        <f>IF('Net zero activities &amp; levers'!$C$14="Off",'Activity data'!AS69*UDCPPEF*NtoN2O*kgtoGg,IF('Net zero activities &amp; levers'!$C$14="On",'Net zero Activity data'!AS69*UDCPPEF*NtoN2O*kgtoGg,"ERROR"))</f>
        <v>12.107158405922103</v>
      </c>
      <c r="AA1139" s="94">
        <f>IF('Net zero activities &amp; levers'!$C$14="Off",'Activity data'!AT69*UDCPPEF*NtoN2O*kgtoGg,IF('Net zero activities &amp; levers'!$C$14="On",'Net zero Activity data'!AT69*UDCPPEF*NtoN2O*kgtoGg,"ERROR"))</f>
        <v>12.090801038827392</v>
      </c>
      <c r="AB1139" s="94">
        <f>IF('Net zero activities &amp; levers'!$C$14="Off",'Activity data'!AU69*UDCPPEF*NtoN2O*kgtoGg,IF('Net zero activities &amp; levers'!$C$14="On",'Net zero Activity data'!AU69*UDCPPEF*NtoN2O*kgtoGg,"ERROR"))</f>
        <v>12.095617820051674</v>
      </c>
      <c r="AC1139" s="94">
        <f>IF('Net zero activities &amp; levers'!$C$14="Off",'Activity data'!AV69*UDCPPEF*NtoN2O*kgtoGg,IF('Net zero activities &amp; levers'!$C$14="On",'Net zero Activity data'!AV69*UDCPPEF*NtoN2O*kgtoGg,"ERROR"))</f>
        <v>12.099959813238058</v>
      </c>
      <c r="AD1139" s="94">
        <f>IF('Net zero activities &amp; levers'!$C$14="Off",'Activity data'!AW69*UDCPPEF*NtoN2O*kgtoGg,IF('Net zero activities &amp; levers'!$C$14="On",'Net zero Activity data'!AW69*UDCPPEF*NtoN2O*kgtoGg,"ERROR"))</f>
        <v>12.250928540340333</v>
      </c>
      <c r="AE1139" s="94">
        <f>IF('Net zero activities &amp; levers'!$C$14="Off",'Activity data'!AX69*UDCPPEF*NtoN2O*kgtoGg,IF('Net zero activities &amp; levers'!$C$14="On",'Net zero Activity data'!AX69*UDCPPEF*NtoN2O*kgtoGg,"ERROR"))</f>
        <v>12.379498400340626</v>
      </c>
      <c r="AF1139" s="94">
        <f>IF('Net zero activities &amp; levers'!$C$14="Off",'Activity data'!AY69*UDCPPEF*NtoN2O*kgtoGg,IF('Net zero activities &amp; levers'!$C$14="On",'Net zero Activity data'!AY69*UDCPPEF*NtoN2O*kgtoGg,"ERROR"))</f>
        <v>12.519145334584479</v>
      </c>
      <c r="AG1139" s="94">
        <f>IF('Net zero activities &amp; levers'!$C$14="Off",'Activity data'!AZ69*UDCPPEF*NtoN2O*kgtoGg,IF('Net zero activities &amp; levers'!$C$14="On",'Net zero Activity data'!AZ69*UDCPPEF*NtoN2O*kgtoGg,"ERROR"))</f>
        <v>12.70766953220136</v>
      </c>
      <c r="AH1139" s="94">
        <f>IF('Net zero activities &amp; levers'!$C$14="Off",'Activity data'!BA69*UDCPPEF*NtoN2O*kgtoGg,IF('Net zero activities &amp; levers'!$C$14="On",'Net zero Activity data'!BA69*UDCPPEF*NtoN2O*kgtoGg,"ERROR"))</f>
        <v>12.858669484160288</v>
      </c>
      <c r="AI1139" s="94">
        <f>IF('Net zero activities &amp; levers'!$C$14="Off",'Activity data'!BB69*UDCPPEF*NtoN2O*kgtoGg,IF('Net zero activities &amp; levers'!$C$14="On",'Net zero Activity data'!BB69*UDCPPEF*NtoN2O*kgtoGg,"ERROR"))</f>
        <v>13.022606539827569</v>
      </c>
      <c r="AJ1139" s="94">
        <f>IF('Net zero activities &amp; levers'!$C$14="Off",'Activity data'!BC69*UDCPPEF*NtoN2O*kgtoGg,IF('Net zero activities &amp; levers'!$C$14="On",'Net zero Activity data'!BC69*UDCPPEF*NtoN2O*kgtoGg,"ERROR"))</f>
        <v>13.207940346620095</v>
      </c>
      <c r="AK1139" s="94">
        <f>IF('Net zero activities &amp; levers'!$C$14="Off",'Activity data'!BD69*UDCPPEF*NtoN2O*kgtoGg,IF('Net zero activities &amp; levers'!$C$14="On",'Net zero Activity data'!BD69*UDCPPEF*NtoN2O*kgtoGg,"ERROR"))</f>
        <v>13.343206754543544</v>
      </c>
      <c r="AL1139" s="94">
        <f>IF('Net zero activities &amp; levers'!$C$14="Off",'Activity data'!BE69*UDCPPEF*NtoN2O*kgtoGg,IF('Net zero activities &amp; levers'!$C$14="On",'Net zero Activity data'!BE69*UDCPPEF*NtoN2O*kgtoGg,"ERROR"))</f>
        <v>13.464789027219062</v>
      </c>
      <c r="AM1139" s="94">
        <f>IF('Net zero activities &amp; levers'!$C$14="Off",'Activity data'!BF69*UDCPPEF*NtoN2O*kgtoGg,IF('Net zero activities &amp; levers'!$C$14="On",'Net zero Activity data'!BF69*UDCPPEF*NtoN2O*kgtoGg,"ERROR"))</f>
        <v>13.572779170032538</v>
      </c>
      <c r="AN1139" s="94">
        <f>IF('Net zero activities &amp; levers'!$C$14="Off",'Activity data'!BG69*UDCPPEF*NtoN2O*kgtoGg,IF('Net zero activities &amp; levers'!$C$14="On",'Net zero Activity data'!BG69*UDCPPEF*NtoN2O*kgtoGg,"ERROR"))</f>
        <v>13.756239686339526</v>
      </c>
      <c r="AO1139" s="94">
        <f>IF('Net zero activities &amp; levers'!$C$14="Off",'Activity data'!BH69*UDCPPEF*NtoN2O*kgtoGg,IF('Net zero activities &amp; levers'!$C$14="On",'Net zero Activity data'!BH69*UDCPPEF*NtoN2O*kgtoGg,"ERROR"))</f>
        <v>13.903196349277103</v>
      </c>
      <c r="AP1139" s="94">
        <f>IF('Net zero activities &amp; levers'!$C$14="Off",'Activity data'!BI69*UDCPPEF*NtoN2O*kgtoGg,IF('Net zero activities &amp; levers'!$C$14="On",'Net zero Activity data'!BI69*UDCPPEF*NtoN2O*kgtoGg,"ERROR"))</f>
        <v>14.047442117217296</v>
      </c>
      <c r="AQ1139" s="94">
        <f>IF('Net zero activities &amp; levers'!$C$14="Off",'Activity data'!BJ69*UDCPPEF*NtoN2O*kgtoGg,IF('Net zero activities &amp; levers'!$C$14="On",'Net zero Activity data'!BJ69*UDCPPEF*NtoN2O*kgtoGg,"ERROR"))</f>
        <v>14.188872003505695</v>
      </c>
      <c r="AR1139" s="94">
        <f>IF('Net zero activities &amp; levers'!$C$14="Off",'Activity data'!BK69*UDCPPEF*NtoN2O*kgtoGg,IF('Net zero activities &amp; levers'!$C$14="On",'Net zero Activity data'!BK69*UDCPPEF*NtoN2O*kgtoGg,"ERROR"))</f>
        <v>14.329256410864343</v>
      </c>
      <c r="AS1139" s="94">
        <f>IF('Net zero activities &amp; levers'!$C$14="Off",'Activity data'!BL69*UDCPPEF*NtoN2O*kgtoGg,IF('Net zero activities &amp; levers'!$C$14="On",'Net zero Activity data'!BL69*UDCPPEF*NtoN2O*kgtoGg,"ERROR"))</f>
        <v>14.45528097238981</v>
      </c>
      <c r="AT1139" s="94">
        <f>IF('Net zero activities &amp; levers'!$C$14="Off",'Activity data'!BM69*UDCPPEF*NtoN2O*kgtoGg,IF('Net zero activities &amp; levers'!$C$14="On",'Net zero Activity data'!BM69*UDCPPEF*NtoN2O*kgtoGg,"ERROR"))</f>
        <v>14.217334271415888</v>
      </c>
      <c r="AU1139" s="94">
        <f>IF('Net zero activities &amp; levers'!$C$14="Off",'Activity data'!BN69*UDCPPEF*NtoN2O*kgtoGg,IF('Net zero activities &amp; levers'!$C$14="On",'Net zero Activity data'!BN69*UDCPPEF*NtoN2O*kgtoGg,"ERROR"))</f>
        <v>13.926598390651352</v>
      </c>
      <c r="AV1139" s="94">
        <f>IF('Net zero activities &amp; levers'!$C$14="Off",'Activity data'!BO69*UDCPPEF*NtoN2O*kgtoGg,IF('Net zero activities &amp; levers'!$C$14="On",'Net zero Activity data'!BO69*UDCPPEF*NtoN2O*kgtoGg,"ERROR"))</f>
        <v>13.652476365382505</v>
      </c>
      <c r="AW1139" s="94">
        <f>IF('Net zero activities &amp; levers'!$C$14="Off",'Activity data'!BP69*UDCPPEF*NtoN2O*kgtoGg,IF('Net zero activities &amp; levers'!$C$14="On",'Net zero Activity data'!BP69*UDCPPEF*NtoN2O*kgtoGg,"ERROR"))</f>
        <v>13.36424920287436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7.8481007499210067</v>
      </c>
      <c r="V1140" s="94">
        <f>IF('Net zero activities &amp; levers'!$C$14="Off",'Activity data'!AO70*UDCPPEF*NtoN2O*kgtoGg,IF('Net zero activities &amp; levers'!$C$14="On",'Net zero Activity data'!AO70*UDCPPEF*NtoN2O*kgtoGg,"ERROR"))</f>
        <v>7.7625126822460988</v>
      </c>
      <c r="W1140" s="94">
        <f>IF('Net zero activities &amp; levers'!$C$14="Off",'Activity data'!AP70*UDCPPEF*NtoN2O*kgtoGg,IF('Net zero activities &amp; levers'!$C$14="On",'Net zero Activity data'!AP70*UDCPPEF*NtoN2O*kgtoGg,"ERROR"))</f>
        <v>7.6944868317417239</v>
      </c>
      <c r="X1140" s="94">
        <f>IF('Net zero activities &amp; levers'!$C$14="Off",'Activity data'!AQ70*UDCPPEF*NtoN2O*kgtoGg,IF('Net zero activities &amp; levers'!$C$14="On",'Net zero Activity data'!AQ70*UDCPPEF*NtoN2O*kgtoGg,"ERROR"))</f>
        <v>7.6519746289857826</v>
      </c>
      <c r="Y1140" s="94">
        <f>IF('Net zero activities &amp; levers'!$C$14="Off",'Activity data'!AR70*UDCPPEF*NtoN2O*kgtoGg,IF('Net zero activities &amp; levers'!$C$14="On",'Net zero Activity data'!AR70*UDCPPEF*NtoN2O*kgtoGg,"ERROR"))</f>
        <v>7.6230849620164909</v>
      </c>
      <c r="Z1140" s="94">
        <f>IF('Net zero activities &amp; levers'!$C$14="Off",'Activity data'!AS70*UDCPPEF*NtoN2O*kgtoGg,IF('Net zero activities &amp; levers'!$C$14="On",'Net zero Activity data'!AS70*UDCPPEF*NtoN2O*kgtoGg,"ERROR"))</f>
        <v>7.612990986190046</v>
      </c>
      <c r="AA1140" s="94">
        <f>IF('Net zero activities &amp; levers'!$C$14="Off",'Activity data'!AT70*UDCPPEF*NtoN2O*kgtoGg,IF('Net zero activities &amp; levers'!$C$14="On",'Net zero Activity data'!AT70*UDCPPEF*NtoN2O*kgtoGg,"ERROR"))</f>
        <v>7.6027054605468916</v>
      </c>
      <c r="AB1140" s="94">
        <f>IF('Net zero activities &amp; levers'!$C$14="Off",'Activity data'!AU70*UDCPPEF*NtoN2O*kgtoGg,IF('Net zero activities &amp; levers'!$C$14="On",'Net zero Activity data'!AU70*UDCPPEF*NtoN2O*kgtoGg,"ERROR"))</f>
        <v>7.6057342564718695</v>
      </c>
      <c r="AC1140" s="94">
        <f>IF('Net zero activities &amp; levers'!$C$14="Off",'Activity data'!AV70*UDCPPEF*NtoN2O*kgtoGg,IF('Net zero activities &amp; levers'!$C$14="On",'Net zero Activity data'!AV70*UDCPPEF*NtoN2O*kgtoGg,"ERROR"))</f>
        <v>7.6084645052950659</v>
      </c>
      <c r="AD1140" s="94">
        <f>IF('Net zero activities &amp; levers'!$C$14="Off",'Activity data'!AW70*UDCPPEF*NtoN2O*kgtoGg,IF('Net zero activities &amp; levers'!$C$14="On",'Net zero Activity data'!AW70*UDCPPEF*NtoN2O*kgtoGg,"ERROR"))</f>
        <v>7.7033937628542999</v>
      </c>
      <c r="AE1140" s="94">
        <f>IF('Net zero activities &amp; levers'!$C$14="Off",'Activity data'!AX70*UDCPPEF*NtoN2O*kgtoGg,IF('Net zero activities &amp; levers'!$C$14="On",'Net zero Activity data'!AX70*UDCPPEF*NtoN2O*kgtoGg,"ERROR"))</f>
        <v>7.7842385946852906</v>
      </c>
      <c r="AF1140" s="94">
        <f>IF('Net zero activities &amp; levers'!$C$14="Off",'Activity data'!AY70*UDCPPEF*NtoN2O*kgtoGg,IF('Net zero activities &amp; levers'!$C$14="On",'Net zero Activity data'!AY70*UDCPPEF*NtoN2O*kgtoGg,"ERROR"))</f>
        <v>7.8720486997490475</v>
      </c>
      <c r="AG1140" s="94">
        <f>IF('Net zero activities &amp; levers'!$C$14="Off",'Activity data'!AZ70*UDCPPEF*NtoN2O*kgtoGg,IF('Net zero activities &amp; levers'!$C$14="On",'Net zero Activity data'!AZ70*UDCPPEF*NtoN2O*kgtoGg,"ERROR"))</f>
        <v>7.9905928675063622</v>
      </c>
      <c r="AH1140" s="94">
        <f>IF('Net zero activities &amp; levers'!$C$14="Off",'Activity data'!BA70*UDCPPEF*NtoN2O*kgtoGg,IF('Net zero activities &amp; levers'!$C$14="On",'Net zero Activity data'!BA70*UDCPPEF*NtoN2O*kgtoGg,"ERROR"))</f>
        <v>8.085541759280682</v>
      </c>
      <c r="AI1140" s="94">
        <f>IF('Net zero activities &amp; levers'!$C$14="Off",'Activity data'!BB70*UDCPPEF*NtoN2O*kgtoGg,IF('Net zero activities &amp; levers'!$C$14="On",'Net zero Activity data'!BB70*UDCPPEF*NtoN2O*kgtoGg,"ERROR"))</f>
        <v>8.1886255123178167</v>
      </c>
      <c r="AJ1140" s="94">
        <f>IF('Net zero activities &amp; levers'!$C$14="Off",'Activity data'!BC70*UDCPPEF*NtoN2O*kgtoGg,IF('Net zero activities &amp; levers'!$C$14="On",'Net zero Activity data'!BC70*UDCPPEF*NtoN2O*kgtoGg,"ERROR"))</f>
        <v>8.3051635597474807</v>
      </c>
      <c r="AK1140" s="94">
        <f>IF('Net zero activities &amp; levers'!$C$14="Off",'Activity data'!BD70*UDCPPEF*NtoN2O*kgtoGg,IF('Net zero activities &amp; levers'!$C$14="On",'Net zero Activity data'!BD70*UDCPPEF*NtoN2O*kgtoGg,"ERROR"))</f>
        <v>8.3902191863222342</v>
      </c>
      <c r="AL1140" s="94">
        <f>IF('Net zero activities &amp; levers'!$C$14="Off",'Activity data'!BE70*UDCPPEF*NtoN2O*kgtoGg,IF('Net zero activities &amp; levers'!$C$14="On",'Net zero Activity data'!BE70*UDCPPEF*NtoN2O*kgtoGg,"ERROR"))</f>
        <v>8.4666702175986153</v>
      </c>
      <c r="AM1140" s="94">
        <f>IF('Net zero activities &amp; levers'!$C$14="Off",'Activity data'!BF70*UDCPPEF*NtoN2O*kgtoGg,IF('Net zero activities &amp; levers'!$C$14="On",'Net zero Activity data'!BF70*UDCPPEF*NtoN2O*kgtoGg,"ERROR"))</f>
        <v>8.534574506637588</v>
      </c>
      <c r="AN1140" s="94">
        <f>IF('Net zero activities &amp; levers'!$C$14="Off",'Activity data'!BG70*UDCPPEF*NtoN2O*kgtoGg,IF('Net zero activities &amp; levers'!$C$14="On",'Net zero Activity data'!BG70*UDCPPEF*NtoN2O*kgtoGg,"ERROR"))</f>
        <v>8.6499346274966431</v>
      </c>
      <c r="AO1140" s="94">
        <f>IF('Net zero activities &amp; levers'!$C$14="Off",'Activity data'!BH70*UDCPPEF*NtoN2O*kgtoGg,IF('Net zero activities &amp; levers'!$C$14="On",'Net zero Activity data'!BH70*UDCPPEF*NtoN2O*kgtoGg,"ERROR"))</f>
        <v>8.7423410958680403</v>
      </c>
      <c r="AP1140" s="94">
        <f>IF('Net zero activities &amp; levers'!$C$14="Off",'Activity data'!BI70*UDCPPEF*NtoN2O*kgtoGg,IF('Net zero activities &amp; levers'!$C$14="On",'Net zero Activity data'!BI70*UDCPPEF*NtoN2O*kgtoGg,"ERROR"))</f>
        <v>8.8330429512751323</v>
      </c>
      <c r="AQ1140" s="94">
        <f>IF('Net zero activities &amp; levers'!$C$14="Off",'Activity data'!BJ70*UDCPPEF*NtoN2O*kgtoGg,IF('Net zero activities &amp; levers'!$C$14="On",'Net zero Activity data'!BJ70*UDCPPEF*NtoN2O*kgtoGg,"ERROR"))</f>
        <v>8.9219741780248203</v>
      </c>
      <c r="AR1140" s="94">
        <f>IF('Net zero activities &amp; levers'!$C$14="Off",'Activity data'!BK70*UDCPPEF*NtoN2O*kgtoGg,IF('Net zero activities &amp; levers'!$C$14="On",'Net zero Activity data'!BK70*UDCPPEF*NtoN2O*kgtoGg,"ERROR"))</f>
        <v>9.0102480067789106</v>
      </c>
      <c r="AS1140" s="94">
        <f>IF('Net zero activities &amp; levers'!$C$14="Off",'Activity data'!BL70*UDCPPEF*NtoN2O*kgtoGg,IF('Net zero activities &amp; levers'!$C$14="On",'Net zero Activity data'!BL70*UDCPPEF*NtoN2O*kgtoGg,"ERROR"))</f>
        <v>9.0894923528727567</v>
      </c>
      <c r="AT1140" s="94">
        <f>IF('Net zero activities &amp; levers'!$C$14="Off",'Activity data'!BM70*UDCPPEF*NtoN2O*kgtoGg,IF('Net zero activities &amp; levers'!$C$14="On",'Net zero Activity data'!BM70*UDCPPEF*NtoN2O*kgtoGg,"ERROR"))</f>
        <v>8.9398712750794722</v>
      </c>
      <c r="AU1140" s="94">
        <f>IF('Net zero activities &amp; levers'!$C$14="Off",'Activity data'!BN70*UDCPPEF*NtoN2O*kgtoGg,IF('Net zero activities &amp; levers'!$C$14="On",'Net zero Activity data'!BN70*UDCPPEF*NtoN2O*kgtoGg,"ERROR"))</f>
        <v>8.7570563183890755</v>
      </c>
      <c r="AV1140" s="94">
        <f>IF('Net zero activities &amp; levers'!$C$14="Off",'Activity data'!BO70*UDCPPEF*NtoN2O*kgtoGg,IF('Net zero activities &amp; levers'!$C$14="On",'Net zero Activity data'!BO70*UDCPPEF*NtoN2O*kgtoGg,"ERROR"))</f>
        <v>8.5846881674555693</v>
      </c>
      <c r="AW1140" s="94">
        <f>IF('Net zero activities &amp; levers'!$C$14="Off",'Activity data'!BP70*UDCPPEF*NtoN2O*kgtoGg,IF('Net zero activities &amp; levers'!$C$14="On",'Net zero Activity data'!BP70*UDCPPEF*NtoN2O*kgtoGg,"ERROR"))</f>
        <v>8.4034506948314061</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5.9368092902715741</v>
      </c>
      <c r="V1142" s="94">
        <f>IF('Net zero activities &amp; levers'!$C$14="Off",'Activity data'!AO72*UDSOEF*NtoN2O*kgtoGg,IF('Net zero activities &amp; levers'!$C$14="On",'Net zero Activity data'!AO72*UDSOEF*NtoN2O*kgtoGg,"ERROR"))</f>
        <v>5.9476213827296576</v>
      </c>
      <c r="W1142" s="94">
        <f>IF('Net zero activities &amp; levers'!$C$14="Off",'Activity data'!AP72*UDSOEF*NtoN2O*kgtoGg,IF('Net zero activities &amp; levers'!$C$14="On",'Net zero Activity data'!AP72*UDSOEF*NtoN2O*kgtoGg,"ERROR"))</f>
        <v>5.9598049102119255</v>
      </c>
      <c r="X1142" s="94">
        <f>IF('Net zero activities &amp; levers'!$C$14="Off",'Activity data'!AQ72*UDSOEF*NtoN2O*kgtoGg,IF('Net zero activities &amp; levers'!$C$14="On",'Net zero Activity data'!AQ72*UDSOEF*NtoN2O*kgtoGg,"ERROR"))</f>
        <v>5.9733331676633945</v>
      </c>
      <c r="Y1142" s="94">
        <f>IF('Net zero activities &amp; levers'!$C$14="Off",'Activity data'!AR72*UDSOEF*NtoN2O*kgtoGg,IF('Net zero activities &amp; levers'!$C$14="On",'Net zero Activity data'!AR72*UDSOEF*NtoN2O*kgtoGg,"ERROR"))</f>
        <v>5.9815118137581766</v>
      </c>
      <c r="Z1142" s="94">
        <f>IF('Net zero activities &amp; levers'!$C$14="Off",'Activity data'!AS72*UDSOEF*NtoN2O*kgtoGg,IF('Net zero activities &amp; levers'!$C$14="On",'Net zero Activity data'!AS72*UDSOEF*NtoN2O*kgtoGg,"ERROR"))</f>
        <v>5.9908240015583578</v>
      </c>
      <c r="AA1142" s="94">
        <f>IF('Net zero activities &amp; levers'!$C$14="Off",'Activity data'!AT72*UDSOEF*NtoN2O*kgtoGg,IF('Net zero activities &amp; levers'!$C$14="On",'Net zero Activity data'!AT72*UDSOEF*NtoN2O*kgtoGg,"ERROR"))</f>
        <v>6.0011276871812091</v>
      </c>
      <c r="AB1142" s="94">
        <f>IF('Net zero activities &amp; levers'!$C$14="Off",'Activity data'!AU72*UDSOEF*NtoN2O*kgtoGg,IF('Net zero activities &amp; levers'!$C$14="On",'Net zero Activity data'!AU72*UDSOEF*NtoN2O*kgtoGg,"ERROR"))</f>
        <v>6.01244517489509</v>
      </c>
      <c r="AC1142" s="94">
        <f>IF('Net zero activities &amp; levers'!$C$14="Off",'Activity data'!AV72*UDSOEF*NtoN2O*kgtoGg,IF('Net zero activities &amp; levers'!$C$14="On",'Net zero Activity data'!AV72*UDSOEF*NtoN2O*kgtoGg,"ERROR"))</f>
        <v>6.024668054485331</v>
      </c>
      <c r="AD1142" s="94">
        <f>IF('Net zero activities &amp; levers'!$C$14="Off",'Activity data'!AW72*UDSOEF*NtoN2O*kgtoGg,IF('Net zero activities &amp; levers'!$C$14="On",'Net zero Activity data'!AW72*UDSOEF*NtoN2O*kgtoGg,"ERROR"))</f>
        <v>6.0332723060468076</v>
      </c>
      <c r="AE1142" s="94">
        <f>IF('Net zero activities &amp; levers'!$C$14="Off",'Activity data'!AX72*UDSOEF*NtoN2O*kgtoGg,IF('Net zero activities &amp; levers'!$C$14="On",'Net zero Activity data'!AX72*UDSOEF*NtoN2O*kgtoGg,"ERROR"))</f>
        <v>6.0426310163901986</v>
      </c>
      <c r="AF1142" s="94">
        <f>IF('Net zero activities &amp; levers'!$C$14="Off",'Activity data'!AY72*UDSOEF*NtoN2O*kgtoGg,IF('Net zero activities &amp; levers'!$C$14="On",'Net zero Activity data'!AY72*UDSOEF*NtoN2O*kgtoGg,"ERROR"))</f>
        <v>6.0528245159543719</v>
      </c>
      <c r="AG1142" s="94">
        <f>IF('Net zero activities &amp; levers'!$C$14="Off",'Activity data'!AZ72*UDSOEF*NtoN2O*kgtoGg,IF('Net zero activities &amp; levers'!$C$14="On",'Net zero Activity data'!AZ72*UDSOEF*NtoN2O*kgtoGg,"ERROR"))</f>
        <v>6.0639621906643262</v>
      </c>
      <c r="AH1142" s="94">
        <f>IF('Net zero activities &amp; levers'!$C$14="Off",'Activity data'!BA72*UDSOEF*NtoN2O*kgtoGg,IF('Net zero activities &amp; levers'!$C$14="On",'Net zero Activity data'!BA72*UDSOEF*NtoN2O*kgtoGg,"ERROR"))</f>
        <v>6.0757187414235574</v>
      </c>
      <c r="AI1142" s="94">
        <f>IF('Net zero activities &amp; levers'!$C$14="Off",'Activity data'!BB72*UDSOEF*NtoN2O*kgtoGg,IF('Net zero activities &amp; levers'!$C$14="On",'Net zero Activity data'!BB72*UDSOEF*NtoN2O*kgtoGg,"ERROR"))</f>
        <v>6.0832373620899975</v>
      </c>
      <c r="AJ1142" s="94">
        <f>IF('Net zero activities &amp; levers'!$C$14="Off",'Activity data'!BC72*UDSOEF*NtoN2O*kgtoGg,IF('Net zero activities &amp; levers'!$C$14="On",'Net zero Activity data'!BC72*UDSOEF*NtoN2O*kgtoGg,"ERROR"))</f>
        <v>6.0915081280608563</v>
      </c>
      <c r="AK1142" s="94">
        <f>IF('Net zero activities &amp; levers'!$C$14="Off",'Activity data'!BD72*UDSOEF*NtoN2O*kgtoGg,IF('Net zero activities &amp; levers'!$C$14="On",'Net zero Activity data'!BD72*UDSOEF*NtoN2O*kgtoGg,"ERROR"))</f>
        <v>6.1002397936256587</v>
      </c>
      <c r="AL1142" s="94">
        <f>IF('Net zero activities &amp; levers'!$C$14="Off",'Activity data'!BE72*UDSOEF*NtoN2O*kgtoGg,IF('Net zero activities &amp; levers'!$C$14="On",'Net zero Activity data'!BE72*UDSOEF*NtoN2O*kgtoGg,"ERROR"))</f>
        <v>6.1095468806871454</v>
      </c>
      <c r="AM1142" s="94">
        <f>IF('Net zero activities &amp; levers'!$C$14="Off",'Activity data'!BF72*UDSOEF*NtoN2O*kgtoGg,IF('Net zero activities &amp; levers'!$C$14="On",'Net zero Activity data'!BF72*UDSOEF*NtoN2O*kgtoGg,"ERROR"))</f>
        <v>6.1194107325717573</v>
      </c>
      <c r="AN1142" s="94">
        <f>IF('Net zero activities &amp; levers'!$C$14="Off",'Activity data'!BG72*UDSOEF*NtoN2O*kgtoGg,IF('Net zero activities &amp; levers'!$C$14="On",'Net zero Activity data'!BG72*UDSOEF*NtoN2O*kgtoGg,"ERROR"))</f>
        <v>6.1252265231162868</v>
      </c>
      <c r="AO1142" s="94">
        <f>IF('Net zero activities &amp; levers'!$C$14="Off",'Activity data'!BH72*UDSOEF*NtoN2O*kgtoGg,IF('Net zero activities &amp; levers'!$C$14="On",'Net zero Activity data'!BH72*UDSOEF*NtoN2O*kgtoGg,"ERROR"))</f>
        <v>6.1314254397784804</v>
      </c>
      <c r="AP1142" s="94">
        <f>IF('Net zero activities &amp; levers'!$C$14="Off",'Activity data'!BI72*UDSOEF*NtoN2O*kgtoGg,IF('Net zero activities &amp; levers'!$C$14="On",'Net zero Activity data'!BI72*UDSOEF*NtoN2O*kgtoGg,"ERROR"))</f>
        <v>6.1381317361982228</v>
      </c>
      <c r="AQ1142" s="94">
        <f>IF('Net zero activities &amp; levers'!$C$14="Off",'Activity data'!BJ72*UDSOEF*NtoN2O*kgtoGg,IF('Net zero activities &amp; levers'!$C$14="On",'Net zero Activity data'!BJ72*UDSOEF*NtoN2O*kgtoGg,"ERROR"))</f>
        <v>6.1453318865460762</v>
      </c>
      <c r="AR1142" s="94">
        <f>IF('Net zero activities &amp; levers'!$C$14="Off",'Activity data'!BK72*UDSOEF*NtoN2O*kgtoGg,IF('Net zero activities &amp; levers'!$C$14="On",'Net zero Activity data'!BK72*UDSOEF*NtoN2O*kgtoGg,"ERROR"))</f>
        <v>6.1530220376460782</v>
      </c>
      <c r="AS1142" s="94">
        <f>IF('Net zero activities &amp; levers'!$C$14="Off",'Activity data'!BL72*UDSOEF*NtoN2O*kgtoGg,IF('Net zero activities &amp; levers'!$C$14="On",'Net zero Activity data'!BL72*UDSOEF*NtoN2O*kgtoGg,"ERROR"))</f>
        <v>6.1564155599435209</v>
      </c>
      <c r="AT1142" s="94">
        <f>IF('Net zero activities &amp; levers'!$C$14="Off",'Activity data'!BM72*UDSOEF*NtoN2O*kgtoGg,IF('Net zero activities &amp; levers'!$C$14="On",'Net zero Activity data'!BM72*UDSOEF*NtoN2O*kgtoGg,"ERROR"))</f>
        <v>6.1585308492383684</v>
      </c>
      <c r="AU1142" s="94">
        <f>IF('Net zero activities &amp; levers'!$C$14="Off",'Activity data'!BN72*UDSOEF*NtoN2O*kgtoGg,IF('Net zero activities &amp; levers'!$C$14="On",'Net zero Activity data'!BN72*UDSOEF*NtoN2O*kgtoGg,"ERROR"))</f>
        <v>6.1607551717750102</v>
      </c>
      <c r="AV1142" s="94">
        <f>IF('Net zero activities &amp; levers'!$C$14="Off",'Activity data'!BO72*UDSOEF*NtoN2O*kgtoGg,IF('Net zero activities &amp; levers'!$C$14="On",'Net zero Activity data'!BO72*UDSOEF*NtoN2O*kgtoGg,"ERROR"))</f>
        <v>6.1634041041221836</v>
      </c>
      <c r="AW1142" s="94">
        <f>IF('Net zero activities &amp; levers'!$C$14="Off",'Activity data'!BP72*UDSOEF*NtoN2O*kgtoGg,IF('Net zero activities &amp; levers'!$C$14="On",'Net zero Activity data'!BP72*UDSOEF*NtoN2O*kgtoGg,"ERROR"))</f>
        <v>6.1663157189504343</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0.66272321245422106</v>
      </c>
      <c r="V1143" s="94">
        <f>IF('Net zero activities &amp; levers'!$C$14="Off",'Activity data'!AO73*UDSOEF*NtoN2O*kgtoGg,IF('Net zero activities &amp; levers'!$C$14="On",'Net zero Activity data'!AO73*UDSOEF*NtoN2O*kgtoGg,"ERROR"))</f>
        <v>0.66393016122027193</v>
      </c>
      <c r="W1143" s="94">
        <f>IF('Net zero activities &amp; levers'!$C$14="Off",'Activity data'!AP73*UDSOEF*NtoN2O*kgtoGg,IF('Net zero activities &amp; levers'!$C$14="On",'Net zero Activity data'!AP73*UDSOEF*NtoN2O*kgtoGg,"ERROR"))</f>
        <v>0.66529020262926652</v>
      </c>
      <c r="X1143" s="94">
        <f>IF('Net zero activities &amp; levers'!$C$14="Off",'Activity data'!AQ73*UDSOEF*NtoN2O*kgtoGg,IF('Net zero activities &amp; levers'!$C$14="On",'Net zero Activity data'!AQ73*UDSOEF*NtoN2O*kgtoGg,"ERROR"))</f>
        <v>0.66680035560855078</v>
      </c>
      <c r="Y1143" s="94">
        <f>IF('Net zero activities &amp; levers'!$C$14="Off",'Activity data'!AR73*UDSOEF*NtoN2O*kgtoGg,IF('Net zero activities &amp; levers'!$C$14="On",'Net zero Activity data'!AR73*UDSOEF*NtoN2O*kgtoGg,"ERROR"))</f>
        <v>0.66771333400291188</v>
      </c>
      <c r="Z1143" s="94">
        <f>IF('Net zero activities &amp; levers'!$C$14="Off",'Activity data'!AS73*UDSOEF*NtoN2O*kgtoGg,IF('Net zero activities &amp; levers'!$C$14="On",'Net zero Activity data'!AS73*UDSOEF*NtoN2O*kgtoGg,"ERROR"))</f>
        <v>0.66875284912158439</v>
      </c>
      <c r="AA1143" s="94">
        <f>IF('Net zero activities &amp; levers'!$C$14="Off",'Activity data'!AT73*UDSOEF*NtoN2O*kgtoGg,IF('Net zero activities &amp; levers'!$C$14="On",'Net zero Activity data'!AT73*UDSOEF*NtoN2O*kgtoGg,"ERROR"))</f>
        <v>0.66990304467313821</v>
      </c>
      <c r="AB1143" s="94">
        <f>IF('Net zero activities &amp; levers'!$C$14="Off",'Activity data'!AU73*UDSOEF*NtoN2O*kgtoGg,IF('Net zero activities &amp; levers'!$C$14="On",'Net zero Activity data'!AU73*UDSOEF*NtoN2O*kgtoGg,"ERROR"))</f>
        <v>0.6711664104724987</v>
      </c>
      <c r="AC1143" s="94">
        <f>IF('Net zero activities &amp; levers'!$C$14="Off",'Activity data'!AV73*UDSOEF*NtoN2O*kgtoGg,IF('Net zero activities &amp; levers'!$C$14="On",'Net zero Activity data'!AV73*UDSOEF*NtoN2O*kgtoGg,"ERROR"))</f>
        <v>0.6725308447386894</v>
      </c>
      <c r="AD1143" s="94">
        <f>IF('Net zero activities &amp; levers'!$C$14="Off",'Activity data'!AW73*UDSOEF*NtoN2O*kgtoGg,IF('Net zero activities &amp; levers'!$C$14="On",'Net zero Activity data'!AW73*UDSOEF*NtoN2O*kgtoGg,"ERROR"))</f>
        <v>0.6734913332699497</v>
      </c>
      <c r="AE1143" s="94">
        <f>IF('Net zero activities &amp; levers'!$C$14="Off",'Activity data'!AX73*UDSOEF*NtoN2O*kgtoGg,IF('Net zero activities &amp; levers'!$C$14="On",'Net zero Activity data'!AX73*UDSOEF*NtoN2O*kgtoGg,"ERROR"))</f>
        <v>0.67453604167811176</v>
      </c>
      <c r="AF1143" s="94">
        <f>IF('Net zero activities &amp; levers'!$C$14="Off",'Activity data'!AY73*UDSOEF*NtoN2O*kgtoGg,IF('Net zero activities &amp; levers'!$C$14="On",'Net zero Activity data'!AY73*UDSOEF*NtoN2O*kgtoGg,"ERROR"))</f>
        <v>0.67567393721206293</v>
      </c>
      <c r="AG1143" s="94">
        <f>IF('Net zero activities &amp; levers'!$C$14="Off",'Activity data'!AZ73*UDSOEF*NtoN2O*kgtoGg,IF('Net zero activities &amp; levers'!$C$14="On",'Net zero Activity data'!AZ73*UDSOEF*NtoN2O*kgtoGg,"ERROR"))</f>
        <v>0.67691723057086206</v>
      </c>
      <c r="AH1143" s="94">
        <f>IF('Net zero activities &amp; levers'!$C$14="Off",'Activity data'!BA73*UDSOEF*NtoN2O*kgtoGg,IF('Net zero activities &amp; levers'!$C$14="On",'Net zero Activity data'!BA73*UDSOEF*NtoN2O*kgtoGg,"ERROR"))</f>
        <v>0.67822960877026039</v>
      </c>
      <c r="AI1143" s="94">
        <f>IF('Net zero activities &amp; levers'!$C$14="Off",'Activity data'!BB73*UDSOEF*NtoN2O*kgtoGg,IF('Net zero activities &amp; levers'!$C$14="On",'Net zero Activity data'!BB73*UDSOEF*NtoN2O*kgtoGg,"ERROR"))</f>
        <v>0.67906890883830417</v>
      </c>
      <c r="AJ1143" s="94">
        <f>IF('Net zero activities &amp; levers'!$C$14="Off",'Activity data'!BC73*UDSOEF*NtoN2O*kgtoGg,IF('Net zero activities &amp; levers'!$C$14="On",'Net zero Activity data'!BC73*UDSOEF*NtoN2O*kgtoGg,"ERROR"))</f>
        <v>0.67999217053085115</v>
      </c>
      <c r="AK1143" s="94">
        <f>IF('Net zero activities &amp; levers'!$C$14="Off",'Activity data'!BD73*UDSOEF*NtoN2O*kgtoGg,IF('Net zero activities &amp; levers'!$C$14="On",'Net zero Activity data'!BD73*UDSOEF*NtoN2O*kgtoGg,"ERROR"))</f>
        <v>0.68096688222702506</v>
      </c>
      <c r="AL1143" s="94">
        <f>IF('Net zero activities &amp; levers'!$C$14="Off",'Activity data'!BE73*UDSOEF*NtoN2O*kgtoGg,IF('Net zero activities &amp; levers'!$C$14="On",'Net zero Activity data'!BE73*UDSOEF*NtoN2O*kgtoGg,"ERROR"))</f>
        <v>0.6820058279526503</v>
      </c>
      <c r="AM1143" s="94">
        <f>IF('Net zero activities &amp; levers'!$C$14="Off",'Activity data'!BF73*UDSOEF*NtoN2O*kgtoGg,IF('Net zero activities &amp; levers'!$C$14="On",'Net zero Activity data'!BF73*UDSOEF*NtoN2O*kgtoGg,"ERROR"))</f>
        <v>0.68310692507208359</v>
      </c>
      <c r="AN1143" s="94">
        <f>IF('Net zero activities &amp; levers'!$C$14="Off",'Activity data'!BG73*UDSOEF*NtoN2O*kgtoGg,IF('Net zero activities &amp; levers'!$C$14="On",'Net zero Activity data'!BG73*UDSOEF*NtoN2O*kgtoGg,"ERROR"))</f>
        <v>0.68375613901920285</v>
      </c>
      <c r="AO1143" s="94">
        <f>IF('Net zero activities &amp; levers'!$C$14="Off",'Activity data'!BH73*UDSOEF*NtoN2O*kgtoGg,IF('Net zero activities &amp; levers'!$C$14="On",'Net zero Activity data'!BH73*UDSOEF*NtoN2O*kgtoGg,"ERROR"))</f>
        <v>0.68444812115358522</v>
      </c>
      <c r="AP1143" s="94">
        <f>IF('Net zero activities &amp; levers'!$C$14="Off",'Activity data'!BI73*UDSOEF*NtoN2O*kgtoGg,IF('Net zero activities &amp; levers'!$C$14="On",'Net zero Activity data'!BI73*UDSOEF*NtoN2O*kgtoGg,"ERROR"))</f>
        <v>0.68519674185026924</v>
      </c>
      <c r="AQ1143" s="94">
        <f>IF('Net zero activities &amp; levers'!$C$14="Off",'Activity data'!BJ73*UDSOEF*NtoN2O*kgtoGg,IF('Net zero activities &amp; levers'!$C$14="On",'Net zero Activity data'!BJ73*UDSOEF*NtoN2O*kgtoGg,"ERROR"))</f>
        <v>0.68600049122731277</v>
      </c>
      <c r="AR1143" s="94">
        <f>IF('Net zero activities &amp; levers'!$C$14="Off",'Activity data'!BK73*UDSOEF*NtoN2O*kgtoGg,IF('Net zero activities &amp; levers'!$C$14="On",'Net zero Activity data'!BK73*UDSOEF*NtoN2O*kgtoGg,"ERROR"))</f>
        <v>0.68685893915650653</v>
      </c>
      <c r="AS1143" s="94">
        <f>IF('Net zero activities &amp; levers'!$C$14="Off",'Activity data'!BL73*UDSOEF*NtoN2O*kgtoGg,IF('Net zero activities &amp; levers'!$C$14="On",'Net zero Activity data'!BL73*UDSOEF*NtoN2O*kgtoGg,"ERROR"))</f>
        <v>0.68723775644514373</v>
      </c>
      <c r="AT1143" s="94">
        <f>IF('Net zero activities &amp; levers'!$C$14="Off",'Activity data'!BM73*UDSOEF*NtoN2O*kgtoGg,IF('Net zero activities &amp; levers'!$C$14="On",'Net zero Activity data'!BM73*UDSOEF*NtoN2O*kgtoGg,"ERROR"))</f>
        <v>0.68747388518841468</v>
      </c>
      <c r="AU1143" s="94">
        <f>IF('Net zero activities &amp; levers'!$C$14="Off",'Activity data'!BN73*UDSOEF*NtoN2O*kgtoGg,IF('Net zero activities &amp; levers'!$C$14="On",'Net zero Activity data'!BN73*UDSOEF*NtoN2O*kgtoGg,"ERROR"))</f>
        <v>0.68772218526088502</v>
      </c>
      <c r="AV1143" s="94">
        <f>IF('Net zero activities &amp; levers'!$C$14="Off",'Activity data'!BO73*UDSOEF*NtoN2O*kgtoGg,IF('Net zero activities &amp; levers'!$C$14="On",'Net zero Activity data'!BO73*UDSOEF*NtoN2O*kgtoGg,"ERROR"))</f>
        <v>0.68801788432562838</v>
      </c>
      <c r="AW1143" s="94">
        <f>IF('Net zero activities &amp; levers'!$C$14="Off",'Activity data'!BP73*UDSOEF*NtoN2O*kgtoGg,IF('Net zero activities &amp; levers'!$C$14="On",'Net zero Activity data'!BP73*UDSOEF*NtoN2O*kgtoGg,"ERROR"))</f>
        <v>0.68834290651146324</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0.75086991704070716</v>
      </c>
      <c r="V1144" s="94">
        <f>IF('Net zero activities &amp; levers'!$C$14="Off",'Activity data'!AO74*UDSOEF*NtoN2O*kgtoGg,IF('Net zero activities &amp; levers'!$C$14="On",'Net zero Activity data'!AO74*UDSOEF*NtoN2O*kgtoGg,"ERROR"))</f>
        <v>0.75326290702003529</v>
      </c>
      <c r="W1144" s="94">
        <f>IF('Net zero activities &amp; levers'!$C$14="Off",'Activity data'!AP74*UDSOEF*NtoN2O*kgtoGg,IF('Net zero activities &amp; levers'!$C$14="On",'Net zero Activity data'!AP74*UDSOEF*NtoN2O*kgtoGg,"ERROR"))</f>
        <v>0.7558628616529004</v>
      </c>
      <c r="X1144" s="94">
        <f>IF('Net zero activities &amp; levers'!$C$14="Off",'Activity data'!AQ74*UDSOEF*NtoN2O*kgtoGg,IF('Net zero activities &amp; levers'!$C$14="On",'Net zero Activity data'!AQ74*UDSOEF*NtoN2O*kgtoGg,"ERROR"))</f>
        <v>0.75866704229411064</v>
      </c>
      <c r="Y1144" s="94">
        <f>IF('Net zero activities &amp; levers'!$C$14="Off",'Activity data'!AR74*UDSOEF*NtoN2O*kgtoGg,IF('Net zero activities &amp; levers'!$C$14="On",'Net zero Activity data'!AR74*UDSOEF*NtoN2O*kgtoGg,"ERROR"))</f>
        <v>0.76041326657995134</v>
      </c>
      <c r="Z1144" s="94">
        <f>IF('Net zero activities &amp; levers'!$C$14="Off",'Activity data'!AS74*UDSOEF*NtoN2O*kgtoGg,IF('Net zero activities &amp; levers'!$C$14="On",'Net zero Activity data'!AS74*UDSOEF*NtoN2O*kgtoGg,"ERROR"))</f>
        <v>0.76233323740653391</v>
      </c>
      <c r="AA1144" s="94">
        <f>IF('Net zero activities &amp; levers'!$C$14="Off",'Activity data'!AT74*UDSOEF*NtoN2O*kgtoGg,IF('Net zero activities &amp; levers'!$C$14="On",'Net zero Activity data'!AT74*UDSOEF*NtoN2O*kgtoGg,"ERROR"))</f>
        <v>0.7644017042117327</v>
      </c>
      <c r="AB1144" s="94">
        <f>IF('Net zero activities &amp; levers'!$C$14="Off",'Activity data'!AU74*UDSOEF*NtoN2O*kgtoGg,IF('Net zero activities &amp; levers'!$C$14="On",'Net zero Activity data'!AU74*UDSOEF*NtoN2O*kgtoGg,"ERROR"))</f>
        <v>0.76662424812576768</v>
      </c>
      <c r="AC1144" s="94">
        <f>IF('Net zero activities &amp; levers'!$C$14="Off",'Activity data'!AV74*UDSOEF*NtoN2O*kgtoGg,IF('Net zero activities &amp; levers'!$C$14="On",'Net zero Activity data'!AV74*UDSOEF*NtoN2O*kgtoGg,"ERROR"))</f>
        <v>0.76898174002766417</v>
      </c>
      <c r="AD1144" s="94">
        <f>IF('Net zero activities &amp; levers'!$C$14="Off",'Activity data'!AW74*UDSOEF*NtoN2O*kgtoGg,IF('Net zero activities &amp; levers'!$C$14="On",'Net zero Activity data'!AW74*UDSOEF*NtoN2O*kgtoGg,"ERROR"))</f>
        <v>0.77063014930688833</v>
      </c>
      <c r="AE1144" s="94">
        <f>IF('Net zero activities &amp; levers'!$C$14="Off",'Activity data'!AX74*UDSOEF*NtoN2O*kgtoGg,IF('Net zero activities &amp; levers'!$C$14="On",'Net zero Activity data'!AX74*UDSOEF*NtoN2O*kgtoGg,"ERROR"))</f>
        <v>0.77239087914657267</v>
      </c>
      <c r="AF1144" s="94">
        <f>IF('Net zero activities &amp; levers'!$C$14="Off",'Activity data'!AY74*UDSOEF*NtoN2O*kgtoGg,IF('Net zero activities &amp; levers'!$C$14="On",'Net zero Activity data'!AY74*UDSOEF*NtoN2O*kgtoGg,"ERROR"))</f>
        <v>0.77427976242670926</v>
      </c>
      <c r="AG1144" s="94">
        <f>IF('Net zero activities &amp; levers'!$C$14="Off",'Activity data'!AZ74*UDSOEF*NtoN2O*kgtoGg,IF('Net zero activities &amp; levers'!$C$14="On",'Net zero Activity data'!AZ74*UDSOEF*NtoN2O*kgtoGg,"ERROR"))</f>
        <v>0.77631778912807148</v>
      </c>
      <c r="AH1144" s="94">
        <f>IF('Net zero activities &amp; levers'!$C$14="Off",'Activity data'!BA74*UDSOEF*NtoN2O*kgtoGg,IF('Net zero activities &amp; levers'!$C$14="On",'Net zero Activity data'!BA74*UDSOEF*NtoN2O*kgtoGg,"ERROR"))</f>
        <v>0.77844512655435472</v>
      </c>
      <c r="AI1144" s="94">
        <f>IF('Net zero activities &amp; levers'!$C$14="Off",'Activity data'!BB74*UDSOEF*NtoN2O*kgtoGg,IF('Net zero activities &amp; levers'!$C$14="On",'Net zero Activity data'!BB74*UDSOEF*NtoN2O*kgtoGg,"ERROR"))</f>
        <v>0.7797640610605554</v>
      </c>
      <c r="AJ1144" s="94">
        <f>IF('Net zero activities &amp; levers'!$C$14="Off",'Activity data'!BC74*UDSOEF*NtoN2O*kgtoGg,IF('Net zero activities &amp; levers'!$C$14="On",'Net zero Activity data'!BC74*UDSOEF*NtoN2O*kgtoGg,"ERROR"))</f>
        <v>0.78120161701573809</v>
      </c>
      <c r="AK1144" s="94">
        <f>IF('Net zero activities &amp; levers'!$C$14="Off",'Activity data'!BD74*UDSOEF*NtoN2O*kgtoGg,IF('Net zero activities &amp; levers'!$C$14="On",'Net zero Activity data'!BD74*UDSOEF*NtoN2O*kgtoGg,"ERROR"))</f>
        <v>0.78270444505442915</v>
      </c>
      <c r="AL1144" s="94">
        <f>IF('Net zero activities &amp; levers'!$C$14="Off",'Activity data'!BE74*UDSOEF*NtoN2O*kgtoGg,IF('Net zero activities &amp; levers'!$C$14="On",'Net zero Activity data'!BE74*UDSOEF*NtoN2O*kgtoGg,"ERROR"))</f>
        <v>0.78429417121166733</v>
      </c>
      <c r="AM1144" s="94">
        <f>IF('Net zero activities &amp; levers'!$C$14="Off",'Activity data'!BF74*UDSOEF*NtoN2O*kgtoGg,IF('Net zero activities &amp; levers'!$C$14="On",'Net zero Activity data'!BF74*UDSOEF*NtoN2O*kgtoGg,"ERROR"))</f>
        <v>0.78596775171004374</v>
      </c>
      <c r="AN1144" s="94">
        <f>IF('Net zero activities &amp; levers'!$C$14="Off",'Activity data'!BG74*UDSOEF*NtoN2O*kgtoGg,IF('Net zero activities &amp; levers'!$C$14="On",'Net zero Activity data'!BG74*UDSOEF*NtoN2O*kgtoGg,"ERROR"))</f>
        <v>0.78688143133177946</v>
      </c>
      <c r="AO1144" s="94">
        <f>IF('Net zero activities &amp; levers'!$C$14="Off",'Activity data'!BH74*UDSOEF*NtoN2O*kgtoGg,IF('Net zero activities &amp; levers'!$C$14="On",'Net zero Activity data'!BH74*UDSOEF*NtoN2O*kgtoGg,"ERROR"))</f>
        <v>0.78785077820746408</v>
      </c>
      <c r="AP1144" s="94">
        <f>IF('Net zero activities &amp; levers'!$C$14="Off",'Activity data'!BI74*UDSOEF*NtoN2O*kgtoGg,IF('Net zero activities &amp; levers'!$C$14="On",'Net zero Activity data'!BI74*UDSOEF*NtoN2O*kgtoGg,"ERROR"))</f>
        <v>0.7888988445463605</v>
      </c>
      <c r="AQ1144" s="94">
        <f>IF('Net zero activities &amp; levers'!$C$14="Off",'Activity data'!BJ74*UDSOEF*NtoN2O*kgtoGg,IF('Net zero activities &amp; levers'!$C$14="On",'Net zero Activity data'!BJ74*UDSOEF*NtoN2O*kgtoGg,"ERROR"))</f>
        <v>0.79002336229313685</v>
      </c>
      <c r="AR1144" s="94">
        <f>IF('Net zero activities &amp; levers'!$C$14="Off",'Activity data'!BK74*UDSOEF*NtoN2O*kgtoGg,IF('Net zero activities &amp; levers'!$C$14="On",'Net zero Activity data'!BK74*UDSOEF*NtoN2O*kgtoGg,"ERROR"))</f>
        <v>0.79122380795754044</v>
      </c>
      <c r="AS1144" s="94">
        <f>IF('Net zero activities &amp; levers'!$C$14="Off",'Activity data'!BL74*UDSOEF*NtoN2O*kgtoGg,IF('Net zero activities &amp; levers'!$C$14="On",'Net zero Activity data'!BL74*UDSOEF*NtoN2O*kgtoGg,"ERROR"))</f>
        <v>0.7916303239332646</v>
      </c>
      <c r="AT1144" s="94">
        <f>IF('Net zero activities &amp; levers'!$C$14="Off",'Activity data'!BM74*UDSOEF*NtoN2O*kgtoGg,IF('Net zero activities &amp; levers'!$C$14="On",'Net zero Activity data'!BM74*UDSOEF*NtoN2O*kgtoGg,"ERROR"))</f>
        <v>0.79179502132362767</v>
      </c>
      <c r="AU1144" s="94">
        <f>IF('Net zero activities &amp; levers'!$C$14="Off",'Activity data'!BN74*UDSOEF*NtoN2O*kgtoGg,IF('Net zero activities &amp; levers'!$C$14="On",'Net zero Activity data'!BN74*UDSOEF*NtoN2O*kgtoGg,"ERROR"))</f>
        <v>0.79197082562586996</v>
      </c>
      <c r="AV1144" s="94">
        <f>IF('Net zero activities &amp; levers'!$C$14="Off",'Activity data'!BO74*UDSOEF*NtoN2O*kgtoGg,IF('Net zero activities &amp; levers'!$C$14="On",'Net zero Activity data'!BO74*UDSOEF*NtoN2O*kgtoGg,"ERROR"))</f>
        <v>0.79221515101425422</v>
      </c>
      <c r="AW1144" s="94">
        <f>IF('Net zero activities &amp; levers'!$C$14="Off",'Activity data'!BP74*UDSOEF*NtoN2O*kgtoGg,IF('Net zero activities &amp; levers'!$C$14="On",'Net zero Activity data'!BP74*UDSOEF*NtoN2O*kgtoGg,"ERROR"))</f>
        <v>0.79249879187345329</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1.2426744605643545</v>
      </c>
      <c r="V1145" s="94">
        <f>IF('Net zero activities &amp; levers'!$C$14="Off",'Activity data'!AO75*UDSOEF*NtoN2O*kgtoGg,IF('Net zero activities &amp; levers'!$C$14="On",'Net zero Activity data'!AO75*UDSOEF*NtoN2O*kgtoGg,"ERROR"))</f>
        <v>1.2466348103722378</v>
      </c>
      <c r="W1145" s="94">
        <f>IF('Net zero activities &amp; levers'!$C$14="Off",'Activity data'!AP75*UDSOEF*NtoN2O*kgtoGg,IF('Net zero activities &amp; levers'!$C$14="On",'Net zero Activity data'!AP75*UDSOEF*NtoN2O*kgtoGg,"ERROR"))</f>
        <v>1.2509376824777296</v>
      </c>
      <c r="X1145" s="94">
        <f>IF('Net zero activities &amp; levers'!$C$14="Off",'Activity data'!AQ75*UDSOEF*NtoN2O*kgtoGg,IF('Net zero activities &amp; levers'!$C$14="On",'Net zero Activity data'!AQ75*UDSOEF*NtoN2O*kgtoGg,"ERROR"))</f>
        <v>1.2555785444786665</v>
      </c>
      <c r="Y1145" s="94">
        <f>IF('Net zero activities &amp; levers'!$C$14="Off",'Activity data'!AR75*UDSOEF*NtoN2O*kgtoGg,IF('Net zero activities &amp; levers'!$C$14="On",'Net zero Activity data'!AR75*UDSOEF*NtoN2O*kgtoGg,"ERROR"))</f>
        <v>1.2584685102013364</v>
      </c>
      <c r="Z1145" s="94">
        <f>IF('Net zero activities &amp; levers'!$C$14="Off",'Activity data'!AS75*UDSOEF*NtoN2O*kgtoGg,IF('Net zero activities &amp; levers'!$C$14="On",'Net zero Activity data'!AS75*UDSOEF*NtoN2O*kgtoGg,"ERROR"))</f>
        <v>1.261646022919686</v>
      </c>
      <c r="AA1145" s="94">
        <f>IF('Net zero activities &amp; levers'!$C$14="Off",'Activity data'!AT75*UDSOEF*NtoN2O*kgtoGg,IF('Net zero activities &amp; levers'!$C$14="On",'Net zero Activity data'!AT75*UDSOEF*NtoN2O*kgtoGg,"ERROR"))</f>
        <v>1.2650692934663017</v>
      </c>
      <c r="AB1145" s="94">
        <f>IF('Net zero activities &amp; levers'!$C$14="Off",'Activity data'!AU75*UDSOEF*NtoN2O*kgtoGg,IF('Net zero activities &amp; levers'!$C$14="On",'Net zero Activity data'!AU75*UDSOEF*NtoN2O*kgtoGg,"ERROR"))</f>
        <v>1.2687475584983314</v>
      </c>
      <c r="AC1145" s="94">
        <f>IF('Net zero activities &amp; levers'!$C$14="Off",'Activity data'!AV75*UDSOEF*NtoN2O*kgtoGg,IF('Net zero activities &amp; levers'!$C$14="On",'Net zero Activity data'!AV75*UDSOEF*NtoN2O*kgtoGg,"ERROR"))</f>
        <v>1.272649159709125</v>
      </c>
      <c r="AD1145" s="94">
        <f>IF('Net zero activities &amp; levers'!$C$14="Off",'Activity data'!AW75*UDSOEF*NtoN2O*kgtoGg,IF('Net zero activities &amp; levers'!$C$14="On",'Net zero Activity data'!AW75*UDSOEF*NtoN2O*kgtoGg,"ERROR"))</f>
        <v>1.2753772435827231</v>
      </c>
      <c r="AE1145" s="94">
        <f>IF('Net zero activities &amp; levers'!$C$14="Off",'Activity data'!AX75*UDSOEF*NtoN2O*kgtoGg,IF('Net zero activities &amp; levers'!$C$14="On",'Net zero Activity data'!AX75*UDSOEF*NtoN2O*kgtoGg,"ERROR"))</f>
        <v>1.2782912157023583</v>
      </c>
      <c r="AF1145" s="94">
        <f>IF('Net zero activities &amp; levers'!$C$14="Off",'Activity data'!AY75*UDSOEF*NtoN2O*kgtoGg,IF('Net zero activities &amp; levers'!$C$14="On",'Net zero Activity data'!AY75*UDSOEF*NtoN2O*kgtoGg,"ERROR"))</f>
        <v>1.2814172791628093</v>
      </c>
      <c r="AG1145" s="94">
        <f>IF('Net zero activities &amp; levers'!$C$14="Off",'Activity data'!AZ75*UDSOEF*NtoN2O*kgtoGg,IF('Net zero activities &amp; levers'!$C$14="On",'Net zero Activity data'!AZ75*UDSOEF*NtoN2O*kgtoGg,"ERROR"))</f>
        <v>1.2847901719558945</v>
      </c>
      <c r="AH1145" s="94">
        <f>IF('Net zero activities &amp; levers'!$C$14="Off",'Activity data'!BA75*UDSOEF*NtoN2O*kgtoGg,IF('Net zero activities &amp; levers'!$C$14="On",'Net zero Activity data'!BA75*UDSOEF*NtoN2O*kgtoGg,"ERROR"))</f>
        <v>1.2883108721845891</v>
      </c>
      <c r="AI1145" s="94">
        <f>IF('Net zero activities &amp; levers'!$C$14="Off",'Activity data'!BB75*UDSOEF*NtoN2O*kgtoGg,IF('Net zero activities &amp; levers'!$C$14="On",'Net zero Activity data'!BB75*UDSOEF*NtoN2O*kgtoGg,"ERROR"))</f>
        <v>1.2904936820013306</v>
      </c>
      <c r="AJ1145" s="94">
        <f>IF('Net zero activities &amp; levers'!$C$14="Off",'Activity data'!BC75*UDSOEF*NtoN2O*kgtoGg,IF('Net zero activities &amp; levers'!$C$14="On",'Net zero Activity data'!BC75*UDSOEF*NtoN2O*kgtoGg,"ERROR"))</f>
        <v>1.2928728079066252</v>
      </c>
      <c r="AK1145" s="94">
        <f>IF('Net zero activities &amp; levers'!$C$14="Off",'Activity data'!BD75*UDSOEF*NtoN2O*kgtoGg,IF('Net zero activities &amp; levers'!$C$14="On",'Net zero Activity data'!BD75*UDSOEF*NtoN2O*kgtoGg,"ERROR"))</f>
        <v>1.2953599577842783</v>
      </c>
      <c r="AL1145" s="94">
        <f>IF('Net zero activities &amp; levers'!$C$14="Off",'Activity data'!BE75*UDSOEF*NtoN2O*kgtoGg,IF('Net zero activities &amp; levers'!$C$14="On",'Net zero Activity data'!BE75*UDSOEF*NtoN2O*kgtoGg,"ERROR"))</f>
        <v>1.2979909222829984</v>
      </c>
      <c r="AM1145" s="94">
        <f>IF('Net zero activities &amp; levers'!$C$14="Off",'Activity data'!BF75*UDSOEF*NtoN2O*kgtoGg,IF('Net zero activities &amp; levers'!$C$14="On",'Net zero Activity data'!BF75*UDSOEF*NtoN2O*kgtoGg,"ERROR"))</f>
        <v>1.3007606640130009</v>
      </c>
      <c r="AN1145" s="94">
        <f>IF('Net zero activities &amp; levers'!$C$14="Off",'Activity data'!BG75*UDSOEF*NtoN2O*kgtoGg,IF('Net zero activities &amp; levers'!$C$14="On",'Net zero Activity data'!BG75*UDSOEF*NtoN2O*kgtoGg,"ERROR"))</f>
        <v>1.3022727852277429</v>
      </c>
      <c r="AO1145" s="94">
        <f>IF('Net zero activities &amp; levers'!$C$14="Off",'Activity data'!BH75*UDSOEF*NtoN2O*kgtoGg,IF('Net zero activities &amp; levers'!$C$14="On",'Net zero Activity data'!BH75*UDSOEF*NtoN2O*kgtoGg,"ERROR"))</f>
        <v>1.3038770346170228</v>
      </c>
      <c r="AP1145" s="94">
        <f>IF('Net zero activities &amp; levers'!$C$14="Off",'Activity data'!BI75*UDSOEF*NtoN2O*kgtoGg,IF('Net zero activities &amp; levers'!$C$14="On",'Net zero Activity data'!BI75*UDSOEF*NtoN2O*kgtoGg,"ERROR"))</f>
        <v>1.3056115631189191</v>
      </c>
      <c r="AQ1145" s="94">
        <f>IF('Net zero activities &amp; levers'!$C$14="Off",'Activity data'!BJ75*UDSOEF*NtoN2O*kgtoGg,IF('Net zero activities &amp; levers'!$C$14="On",'Net zero Activity data'!BJ75*UDSOEF*NtoN2O*kgtoGg,"ERROR"))</f>
        <v>1.3074726171479283</v>
      </c>
      <c r="AR1145" s="94">
        <f>IF('Net zero activities &amp; levers'!$C$14="Off",'Activity data'!BK75*UDSOEF*NtoN2O*kgtoGg,IF('Net zero activities &amp; levers'!$C$14="On",'Net zero Activity data'!BK75*UDSOEF*NtoN2O*kgtoGg,"ERROR"))</f>
        <v>1.3094593303383155</v>
      </c>
      <c r="AS1145" s="94">
        <f>IF('Net zero activities &amp; levers'!$C$14="Off",'Activity data'!BL75*UDSOEF*NtoN2O*kgtoGg,IF('Net zero activities &amp; levers'!$C$14="On",'Net zero Activity data'!BL75*UDSOEF*NtoN2O*kgtoGg,"ERROR"))</f>
        <v>1.3101321060207329</v>
      </c>
      <c r="AT1145" s="94">
        <f>IF('Net zero activities &amp; levers'!$C$14="Off",'Activity data'!BM75*UDSOEF*NtoN2O*kgtoGg,IF('Net zero activities &amp; levers'!$C$14="On",'Net zero Activity data'!BM75*UDSOEF*NtoN2O*kgtoGg,"ERROR"))</f>
        <v>1.3104046768563475</v>
      </c>
      <c r="AU1145" s="94">
        <f>IF('Net zero activities &amp; levers'!$C$14="Off",'Activity data'!BN75*UDSOEF*NtoN2O*kgtoGg,IF('Net zero activities &amp; levers'!$C$14="On",'Net zero Activity data'!BN75*UDSOEF*NtoN2O*kgtoGg,"ERROR"))</f>
        <v>1.3106956294055117</v>
      </c>
      <c r="AV1145" s="94">
        <f>IF('Net zero activities &amp; levers'!$C$14="Off",'Activity data'!BO75*UDSOEF*NtoN2O*kgtoGg,IF('Net zero activities &amp; levers'!$C$14="On",'Net zero Activity data'!BO75*UDSOEF*NtoN2O*kgtoGg,"ERROR"))</f>
        <v>1.3110999829603982</v>
      </c>
      <c r="AW1145" s="94">
        <f>IF('Net zero activities &amp; levers'!$C$14="Off",'Activity data'!BP75*UDSOEF*NtoN2O*kgtoGg,IF('Net zero activities &amp; levers'!$C$14="On",'Net zero Activity data'!BP75*UDSOEF*NtoN2O*kgtoGg,"ERROR"))</f>
        <v>1.3115694028208826</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0.18507774454731582</v>
      </c>
      <c r="V1146" s="94">
        <f>IF('Net zero activities &amp; levers'!$C$14="Off",'Activity data'!AO76*UDSOEF*NtoN2O*kgtoGg,IF('Net zero activities &amp; levers'!$C$14="On",'Net zero Activity data'!AO76*UDSOEF*NtoN2O*kgtoGg,"ERROR"))</f>
        <v>0.18475318870778257</v>
      </c>
      <c r="W1146" s="94">
        <f>IF('Net zero activities &amp; levers'!$C$14="Off",'Activity data'!AP76*UDSOEF*NtoN2O*kgtoGg,IF('Net zero activities &amp; levers'!$C$14="On",'Net zero Activity data'!AP76*UDSOEF*NtoN2O*kgtoGg,"ERROR"))</f>
        <v>0.18461269957531484</v>
      </c>
      <c r="X1146" s="94">
        <f>IF('Net zero activities &amp; levers'!$C$14="Off",'Activity data'!AQ76*UDSOEF*NtoN2O*kgtoGg,IF('Net zero activities &amp; levers'!$C$14="On",'Net zero Activity data'!AQ76*UDSOEF*NtoN2O*kgtoGg,"ERROR"))</f>
        <v>0.18476400663065076</v>
      </c>
      <c r="Y1146" s="94">
        <f>IF('Net zero activities &amp; levers'!$C$14="Off",'Activity data'!AR76*UDSOEF*NtoN2O*kgtoGg,IF('Net zero activities &amp; levers'!$C$14="On",'Net zero Activity data'!AR76*UDSOEF*NtoN2O*kgtoGg,"ERROR"))</f>
        <v>0.1852454346893917</v>
      </c>
      <c r="Z1146" s="94">
        <f>IF('Net zero activities &amp; levers'!$C$14="Off",'Activity data'!AS76*UDSOEF*NtoN2O*kgtoGg,IF('Net zero activities &amp; levers'!$C$14="On",'Net zero Activity data'!AS76*UDSOEF*NtoN2O*kgtoGg,"ERROR"))</f>
        <v>0.1859517633658378</v>
      </c>
      <c r="AA1146" s="94">
        <f>IF('Net zero activities &amp; levers'!$C$14="Off",'Activity data'!AT76*UDSOEF*NtoN2O*kgtoGg,IF('Net zero activities &amp; levers'!$C$14="On",'Net zero Activity data'!AT76*UDSOEF*NtoN2O*kgtoGg,"ERROR"))</f>
        <v>0.18664547987501798</v>
      </c>
      <c r="AB1146" s="94">
        <f>IF('Net zero activities &amp; levers'!$C$14="Off",'Activity data'!AU76*UDSOEF*NtoN2O*kgtoGg,IF('Net zero activities &amp; levers'!$C$14="On",'Net zero Activity data'!AU76*UDSOEF*NtoN2O*kgtoGg,"ERROR"))</f>
        <v>0.18750414951882943</v>
      </c>
      <c r="AC1146" s="94">
        <f>IF('Net zero activities &amp; levers'!$C$14="Off",'Activity data'!AV76*UDSOEF*NtoN2O*kgtoGg,IF('Net zero activities &amp; levers'!$C$14="On",'Net zero Activity data'!AV76*UDSOEF*NtoN2O*kgtoGg,"ERROR"))</f>
        <v>0.18835417333288468</v>
      </c>
      <c r="AD1146" s="94">
        <f>IF('Net zero activities &amp; levers'!$C$14="Off",'Activity data'!AW76*UDSOEF*NtoN2O*kgtoGg,IF('Net zero activities &amp; levers'!$C$14="On",'Net zero Activity data'!AW76*UDSOEF*NtoN2O*kgtoGg,"ERROR"))</f>
        <v>0.19144577743196164</v>
      </c>
      <c r="AE1146" s="94">
        <f>IF('Net zero activities &amp; levers'!$C$14="Off",'Activity data'!AX76*UDSOEF*NtoN2O*kgtoGg,IF('Net zero activities &amp; levers'!$C$14="On",'Net zero Activity data'!AX76*UDSOEF*NtoN2O*kgtoGg,"ERROR"))</f>
        <v>0.19443984366563877</v>
      </c>
      <c r="AF1146" s="94">
        <f>IF('Net zero activities &amp; levers'!$C$14="Off",'Activity data'!AY76*UDSOEF*NtoN2O*kgtoGg,IF('Net zero activities &amp; levers'!$C$14="On",'Net zero Activity data'!AY76*UDSOEF*NtoN2O*kgtoGg,"ERROR"))</f>
        <v>0.19762433002693799</v>
      </c>
      <c r="AG1146" s="94">
        <f>IF('Net zero activities &amp; levers'!$C$14="Off",'Activity data'!AZ76*UDSOEF*NtoN2O*kgtoGg,IF('Net zero activities &amp; levers'!$C$14="On",'Net zero Activity data'!AZ76*UDSOEF*NtoN2O*kgtoGg,"ERROR"))</f>
        <v>0.20134845549169711</v>
      </c>
      <c r="AH1146" s="94">
        <f>IF('Net zero activities &amp; levers'!$C$14="Off",'Activity data'!BA76*UDSOEF*NtoN2O*kgtoGg,IF('Net zero activities &amp; levers'!$C$14="On",'Net zero Activity data'!BA76*UDSOEF*NtoN2O*kgtoGg,"ERROR"))</f>
        <v>0.20485530492151927</v>
      </c>
      <c r="AI1146" s="94">
        <f>IF('Net zero activities &amp; levers'!$C$14="Off",'Activity data'!BB76*UDSOEF*NtoN2O*kgtoGg,IF('Net zero activities &amp; levers'!$C$14="On",'Net zero Activity data'!BB76*UDSOEF*NtoN2O*kgtoGg,"ERROR"))</f>
        <v>0.20876004121420597</v>
      </c>
      <c r="AJ1146" s="94">
        <f>IF('Net zero activities &amp; levers'!$C$14="Off",'Activity data'!BC76*UDSOEF*NtoN2O*kgtoGg,IF('Net zero activities &amp; levers'!$C$14="On",'Net zero Activity data'!BC76*UDSOEF*NtoN2O*kgtoGg,"ERROR"))</f>
        <v>0.21300801490798224</v>
      </c>
      <c r="AK1146" s="94">
        <f>IF('Net zero activities &amp; levers'!$C$14="Off",'Activity data'!BD76*UDSOEF*NtoN2O*kgtoGg,IF('Net zero activities &amp; levers'!$C$14="On",'Net zero Activity data'!BD76*UDSOEF*NtoN2O*kgtoGg,"ERROR"))</f>
        <v>0.21692606418584567</v>
      </c>
      <c r="AL1146" s="94">
        <f>IF('Net zero activities &amp; levers'!$C$14="Off",'Activity data'!BE76*UDSOEF*NtoN2O*kgtoGg,IF('Net zero activities &amp; levers'!$C$14="On",'Net zero Activity data'!BE76*UDSOEF*NtoN2O*kgtoGg,"ERROR"))</f>
        <v>0.22085294573643779</v>
      </c>
      <c r="AM1146" s="94">
        <f>IF('Net zero activities &amp; levers'!$C$14="Off",'Activity data'!BF76*UDSOEF*NtoN2O*kgtoGg,IF('Net zero activities &amp; levers'!$C$14="On",'Net zero Activity data'!BF76*UDSOEF*NtoN2O*kgtoGg,"ERROR"))</f>
        <v>0.22478951184627766</v>
      </c>
      <c r="AN1146" s="94">
        <f>IF('Net zero activities &amp; levers'!$C$14="Off",'Activity data'!BG76*UDSOEF*NtoN2O*kgtoGg,IF('Net zero activities &amp; levers'!$C$14="On",'Net zero Activity data'!BG76*UDSOEF*NtoN2O*kgtoGg,"ERROR"))</f>
        <v>0.22910330745518556</v>
      </c>
      <c r="AO1146" s="94">
        <f>IF('Net zero activities &amp; levers'!$C$14="Off",'Activity data'!BH76*UDSOEF*NtoN2O*kgtoGg,IF('Net zero activities &amp; levers'!$C$14="On",'Net zero Activity data'!BH76*UDSOEF*NtoN2O*kgtoGg,"ERROR"))</f>
        <v>0.23316294376236621</v>
      </c>
      <c r="AP1146" s="94">
        <f>IF('Net zero activities &amp; levers'!$C$14="Off",'Activity data'!BI76*UDSOEF*NtoN2O*kgtoGg,IF('Net zero activities &amp; levers'!$C$14="On",'Net zero Activity data'!BI76*UDSOEF*NtoN2O*kgtoGg,"ERROR"))</f>
        <v>0.23731513351694561</v>
      </c>
      <c r="AQ1146" s="94">
        <f>IF('Net zero activities &amp; levers'!$C$14="Off",'Activity data'!BJ76*UDSOEF*NtoN2O*kgtoGg,IF('Net zero activities &amp; levers'!$C$14="On",'Net zero Activity data'!BJ76*UDSOEF*NtoN2O*kgtoGg,"ERROR"))</f>
        <v>0.24156299233523279</v>
      </c>
      <c r="AR1146" s="94">
        <f>IF('Net zero activities &amp; levers'!$C$14="Off",'Activity data'!BK76*UDSOEF*NtoN2O*kgtoGg,IF('Net zero activities &amp; levers'!$C$14="On",'Net zero Activity data'!BK76*UDSOEF*NtoN2O*kgtoGg,"ERROR"))</f>
        <v>0.24593066402224678</v>
      </c>
      <c r="AS1146" s="94">
        <f>IF('Net zero activities &amp; levers'!$C$14="Off",'Activity data'!BL76*UDSOEF*NtoN2O*kgtoGg,IF('Net zero activities &amp; levers'!$C$14="On",'Net zero Activity data'!BL76*UDSOEF*NtoN2O*kgtoGg,"ERROR"))</f>
        <v>0.25046456926232608</v>
      </c>
      <c r="AT1146" s="94">
        <f>IF('Net zero activities &amp; levers'!$C$14="Off",'Activity data'!BM76*UDSOEF*NtoN2O*kgtoGg,IF('Net zero activities &amp; levers'!$C$14="On",'Net zero Activity data'!BM76*UDSOEF*NtoN2O*kgtoGg,"ERROR"))</f>
        <v>0.25094253773192082</v>
      </c>
      <c r="AU1146" s="94">
        <f>IF('Net zero activities &amp; levers'!$C$14="Off",'Activity data'!BN76*UDSOEF*NtoN2O*kgtoGg,IF('Net zero activities &amp; levers'!$C$14="On",'Net zero Activity data'!BN76*UDSOEF*NtoN2O*kgtoGg,"ERROR"))</f>
        <v>0.25078452314814187</v>
      </c>
      <c r="AV1146" s="94">
        <f>IF('Net zero activities &amp; levers'!$C$14="Off",'Activity data'!BO76*UDSOEF*NtoN2O*kgtoGg,IF('Net zero activities &amp; levers'!$C$14="On",'Net zero Activity data'!BO76*UDSOEF*NtoN2O*kgtoGg,"ERROR"))</f>
        <v>0.25078747601406304</v>
      </c>
      <c r="AW1146" s="94">
        <f>IF('Net zero activities &amp; levers'!$C$14="Off",'Activity data'!BP76*UDSOEF*NtoN2O*kgtoGg,IF('Net zero activities &amp; levers'!$C$14="On",'Net zero Activity data'!BP76*UDSOEF*NtoN2O*kgtoGg,"ERROR"))</f>
        <v>0.25058596915197773</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0.66007517124244464</v>
      </c>
      <c r="W1164" s="94">
        <f>IF('Net zero activities &amp; levers'!$C$14="Off",'Activity data'!AP47*ttokg*FracGASF*MSVolatEF*NtoN2O*kgtoGg,IF('Net zero activities &amp; levers'!$C$14="On",'Net zero Activity data'!AP47*ttokg*FracGASF*MSVolatEF*NtoN2O*kgtoGg,"ERROR"))</f>
        <v>0.66002784832559036</v>
      </c>
      <c r="X1164" s="94">
        <f>IF('Net zero activities &amp; levers'!$C$14="Off",'Activity data'!AQ47*ttokg*FracGASF*MSVolatEF*NtoN2O*kgtoGg,IF('Net zero activities &amp; levers'!$C$14="On",'Net zero Activity data'!AQ47*ttokg*FracGASF*MSVolatEF*NtoN2O*kgtoGg,"ERROR"))</f>
        <v>0.65997148582591891</v>
      </c>
      <c r="Y1164" s="94">
        <f>IF('Net zero activities &amp; levers'!$C$14="Off",'Activity data'!AR47*ttokg*FracGASF*MSVolatEF*NtoN2O*kgtoGg,IF('Net zero activities &amp; levers'!$C$14="On",'Net zero Activity data'!AR47*ttokg*FracGASF*MSVolatEF*NtoN2O*kgtoGg,"ERROR"))</f>
        <v>0.65990071375256643</v>
      </c>
      <c r="Z1164" s="94">
        <f>IF('Net zero activities &amp; levers'!$C$14="Off",'Activity data'!AS47*ttokg*FracGASF*MSVolatEF*NtoN2O*kgtoGg,IF('Net zero activities &amp; levers'!$C$14="On",'Net zero Activity data'!AS47*ttokg*FracGASF*MSVolatEF*NtoN2O*kgtoGg,"ERROR"))</f>
        <v>0.65982275724596895</v>
      </c>
      <c r="AA1164" s="94">
        <f>IF('Net zero activities &amp; levers'!$C$14="Off",'Activity data'!AT47*ttokg*FracGASF*MSVolatEF*NtoN2O*kgtoGg,IF('Net zero activities &amp; levers'!$C$14="On",'Net zero Activity data'!AT47*ttokg*FracGASF*MSVolatEF*NtoN2O*kgtoGg,"ERROR"))</f>
        <v>0.6597336320656767</v>
      </c>
      <c r="AB1164" s="94">
        <f>IF('Net zero activities &amp; levers'!$C$14="Off",'Activity data'!AU47*ttokg*FracGASF*MSVolatEF*NtoN2O*kgtoGg,IF('Net zero activities &amp; levers'!$C$14="On",'Net zero Activity data'!AU47*ttokg*FracGASF*MSVolatEF*NtoN2O*kgtoGg,"ERROR"))</f>
        <v>0.65964493805240054</v>
      </c>
      <c r="AC1164" s="94">
        <f>IF('Net zero activities &amp; levers'!$C$14="Off",'Activity data'!AV47*ttokg*FracGASF*MSVolatEF*NtoN2O*kgtoGg,IF('Net zero activities &amp; levers'!$C$14="On",'Net zero Activity data'!AV47*ttokg*FracGASF*MSVolatEF*NtoN2O*kgtoGg,"ERROR"))</f>
        <v>0.65954805991522669</v>
      </c>
      <c r="AD1164" s="94">
        <f>IF('Net zero activities &amp; levers'!$C$14="Off",'Activity data'!AW47*ttokg*FracGASF*MSVolatEF*NtoN2O*kgtoGg,IF('Net zero activities &amp; levers'!$C$14="On",'Net zero Activity data'!AW47*ttokg*FracGASF*MSVolatEF*NtoN2O*kgtoGg,"ERROR"))</f>
        <v>0.65945145730271504</v>
      </c>
      <c r="AE1164" s="94">
        <f>IF('Net zero activities &amp; levers'!$C$14="Off",'Activity data'!AX47*ttokg*FracGASF*MSVolatEF*NtoN2O*kgtoGg,IF('Net zero activities &amp; levers'!$C$14="On",'Net zero Activity data'!AX47*ttokg*FracGASF*MSVolatEF*NtoN2O*kgtoGg,"ERROR"))</f>
        <v>0.65925479257498754</v>
      </c>
      <c r="AF1164" s="94">
        <f>IF('Net zero activities &amp; levers'!$C$14="Off",'Activity data'!AY47*ttokg*FracGASF*MSVolatEF*NtoN2O*kgtoGg,IF('Net zero activities &amp; levers'!$C$14="On",'Net zero Activity data'!AY47*ttokg*FracGASF*MSVolatEF*NtoN2O*kgtoGg,"ERROR"))</f>
        <v>0.65906472764247881</v>
      </c>
      <c r="AG1164" s="94">
        <f>IF('Net zero activities &amp; levers'!$C$14="Off",'Activity data'!AZ47*ttokg*FracGASF*MSVolatEF*NtoN2O*kgtoGg,IF('Net zero activities &amp; levers'!$C$14="On",'Net zero Activity data'!AZ47*ttokg*FracGASF*MSVolatEF*NtoN2O*kgtoGg,"ERROR"))</f>
        <v>0.65886772588458176</v>
      </c>
      <c r="AH1164" s="94">
        <f>IF('Net zero activities &amp; levers'!$C$14="Off",'Activity data'!BA47*ttokg*FracGASF*MSVolatEF*NtoN2O*kgtoGg,IF('Net zero activities &amp; levers'!$C$14="On",'Net zero Activity data'!BA47*ttokg*FracGASF*MSVolatEF*NtoN2O*kgtoGg,"ERROR"))</f>
        <v>0.65864840426990678</v>
      </c>
      <c r="AI1164" s="94">
        <f>IF('Net zero activities &amp; levers'!$C$14="Off",'Activity data'!BB47*ttokg*FracGASF*MSVolatEF*NtoN2O*kgtoGg,IF('Net zero activities &amp; levers'!$C$14="On",'Net zero Activity data'!BB47*ttokg*FracGASF*MSVolatEF*NtoN2O*kgtoGg,"ERROR"))</f>
        <v>0.65844155786350467</v>
      </c>
      <c r="AJ1164" s="94">
        <f>IF('Net zero activities &amp; levers'!$C$14="Off",'Activity data'!BC47*ttokg*FracGASF*MSVolatEF*NtoN2O*kgtoGg,IF('Net zero activities &amp; levers'!$C$14="On",'Net zero Activity data'!BC47*ttokg*FracGASF*MSVolatEF*NtoN2O*kgtoGg,"ERROR"))</f>
        <v>0.65822701505167991</v>
      </c>
      <c r="AK1164" s="94">
        <f>IF('Net zero activities &amp; levers'!$C$14="Off",'Activity data'!BD47*ttokg*FracGASF*MSVolatEF*NtoN2O*kgtoGg,IF('Net zero activities &amp; levers'!$C$14="On",'Net zero Activity data'!BD47*ttokg*FracGASF*MSVolatEF*NtoN2O*kgtoGg,"ERROR"))</f>
        <v>0.65800096624760029</v>
      </c>
      <c r="AL1164" s="94">
        <f>IF('Net zero activities &amp; levers'!$C$14="Off",'Activity data'!BE47*ttokg*FracGASF*MSVolatEF*NtoN2O*kgtoGg,IF('Net zero activities &amp; levers'!$C$14="On",'Net zero Activity data'!BE47*ttokg*FracGASF*MSVolatEF*NtoN2O*kgtoGg,"ERROR"))</f>
        <v>0.65779218785415994</v>
      </c>
      <c r="AM1164" s="94">
        <f>IF('Net zero activities &amp; levers'!$C$14="Off",'Activity data'!BF47*ttokg*FracGASF*MSVolatEF*NtoN2O*kgtoGg,IF('Net zero activities &amp; levers'!$C$14="On",'Net zero Activity data'!BF47*ttokg*FracGASF*MSVolatEF*NtoN2O*kgtoGg,"ERROR"))</f>
        <v>0.65758590585708043</v>
      </c>
      <c r="AN1164" s="94">
        <f>IF('Net zero activities &amp; levers'!$C$14="Off",'Activity data'!BG47*ttokg*FracGASF*MSVolatEF*NtoN2O*kgtoGg,IF('Net zero activities &amp; levers'!$C$14="On",'Net zero Activity data'!BG47*ttokg*FracGASF*MSVolatEF*NtoN2O*kgtoGg,"ERROR"))</f>
        <v>0.65738200041774841</v>
      </c>
      <c r="AO1164" s="94">
        <f>IF('Net zero activities &amp; levers'!$C$14="Off",'Activity data'!BH47*ttokg*FracGASF*MSVolatEF*NtoN2O*kgtoGg,IF('Net zero activities &amp; levers'!$C$14="On",'Net zero Activity data'!BH47*ttokg*FracGASF*MSVolatEF*NtoN2O*kgtoGg,"ERROR"))</f>
        <v>0.65717279509176152</v>
      </c>
      <c r="AP1164" s="94">
        <f>IF('Net zero activities &amp; levers'!$C$14="Off",'Activity data'!BI47*ttokg*FracGASF*MSVolatEF*NtoN2O*kgtoGg,IF('Net zero activities &amp; levers'!$C$14="On",'Net zero Activity data'!BI47*ttokg*FracGASF*MSVolatEF*NtoN2O*kgtoGg,"ERROR"))</f>
        <v>0.65697660121399915</v>
      </c>
      <c r="AQ1164" s="94">
        <f>IF('Net zero activities &amp; levers'!$C$14="Off",'Activity data'!BJ47*ttokg*FracGASF*MSVolatEF*NtoN2O*kgtoGg,IF('Net zero activities &amp; levers'!$C$14="On",'Net zero Activity data'!BJ47*ttokg*FracGASF*MSVolatEF*NtoN2O*kgtoGg,"ERROR"))</f>
        <v>0.6567796476758585</v>
      </c>
      <c r="AR1164" s="94">
        <f>IF('Net zero activities &amp; levers'!$C$14="Off",'Activity data'!BK47*ttokg*FracGASF*MSVolatEF*NtoN2O*kgtoGg,IF('Net zero activities &amp; levers'!$C$14="On",'Net zero Activity data'!BK47*ttokg*FracGASF*MSVolatEF*NtoN2O*kgtoGg,"ERROR"))</f>
        <v>0.65658191596470661</v>
      </c>
      <c r="AS1164" s="94">
        <f>IF('Net zero activities &amp; levers'!$C$14="Off",'Activity data'!BL47*ttokg*FracGASF*MSVolatEF*NtoN2O*kgtoGg,IF('Net zero activities &amp; levers'!$C$14="On",'Net zero Activity data'!BL47*ttokg*FracGASF*MSVolatEF*NtoN2O*kgtoGg,"ERROR"))</f>
        <v>0.65638262853025309</v>
      </c>
      <c r="AT1164" s="94">
        <f>IF('Net zero activities &amp; levers'!$C$14="Off",'Activity data'!BM47*ttokg*FracGASF*MSVolatEF*NtoN2O*kgtoGg,IF('Net zero activities &amp; levers'!$C$14="On",'Net zero Activity data'!BM47*ttokg*FracGASF*MSVolatEF*NtoN2O*kgtoGg,"ERROR"))</f>
        <v>0.65618729804775466</v>
      </c>
      <c r="AU1164" s="94">
        <f>IF('Net zero activities &amp; levers'!$C$14="Off",'Activity data'!BN47*ttokg*FracGASF*MSVolatEF*NtoN2O*kgtoGg,IF('Net zero activities &amp; levers'!$C$14="On",'Net zero Activity data'!BN47*ttokg*FracGASF*MSVolatEF*NtoN2O*kgtoGg,"ERROR"))</f>
        <v>0.65613779103687475</v>
      </c>
      <c r="AV1164" s="94">
        <f>IF('Net zero activities &amp; levers'!$C$14="Off",'Activity data'!BO47*ttokg*FracGASF*MSVolatEF*NtoN2O*kgtoGg,IF('Net zero activities &amp; levers'!$C$14="On",'Net zero Activity data'!BO47*ttokg*FracGASF*MSVolatEF*NtoN2O*kgtoGg,"ERROR"))</f>
        <v>0.65611086133274787</v>
      </c>
      <c r="AW1164" s="94">
        <f>IF('Net zero activities &amp; levers'!$C$14="Off",'Activity data'!BP47*ttokg*FracGASF*MSVolatEF*NtoN2O*kgtoGg,IF('Net zero activities &amp; levers'!$C$14="On",'Net zero Activity data'!BP47*ttokg*FracGASF*MSVolatEF*NtoN2O*kgtoGg,"ERROR"))</f>
        <v>0.65607818169023535</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8.7129922604002718E-3</v>
      </c>
      <c r="W1165" s="94">
        <f>IF('Net zero activities &amp; levers'!$C$14="Off",'Activity data'!AP48*ttokg*FracGASM*MSVolatEF*NtoN2O*kgtoGg,IF('Net zero activities &amp; levers'!$C$14="On",'Net zero Activity data'!AP48*ttokg*FracGASM*MSVolatEF*NtoN2O*kgtoGg,"ERROR"))</f>
        <v>8.7123675978977924E-3</v>
      </c>
      <c r="X1165" s="94">
        <f>IF('Net zero activities &amp; levers'!$C$14="Off",'Activity data'!AQ48*ttokg*FracGASM*MSVolatEF*NtoN2O*kgtoGg,IF('Net zero activities &amp; levers'!$C$14="On",'Net zero Activity data'!AQ48*ttokg*FracGASM*MSVolatEF*NtoN2O*kgtoGg,"ERROR"))</f>
        <v>8.7116236129021318E-3</v>
      </c>
      <c r="Y1165" s="94">
        <f>IF('Net zero activities &amp; levers'!$C$14="Off",'Activity data'!AR48*ttokg*FracGASM*MSVolatEF*NtoN2O*kgtoGg,IF('Net zero activities &amp; levers'!$C$14="On",'Net zero Activity data'!AR48*ttokg*FracGASM*MSVolatEF*NtoN2O*kgtoGg,"ERROR"))</f>
        <v>8.7106894215338813E-3</v>
      </c>
      <c r="Z1165" s="94">
        <f>IF('Net zero activities &amp; levers'!$C$14="Off",'Activity data'!AS48*ttokg*FracGASM*MSVolatEF*NtoN2O*kgtoGg,IF('Net zero activities &amp; levers'!$C$14="On",'Net zero Activity data'!AS48*ttokg*FracGASM*MSVolatEF*NtoN2O*kgtoGg,"ERROR"))</f>
        <v>8.7096603956467924E-3</v>
      </c>
      <c r="AA1165" s="94">
        <f>IF('Net zero activities &amp; levers'!$C$14="Off",'Activity data'!AT48*ttokg*FracGASM*MSVolatEF*NtoN2O*kgtoGg,IF('Net zero activities &amp; levers'!$C$14="On",'Net zero Activity data'!AT48*ttokg*FracGASM*MSVolatEF*NtoN2O*kgtoGg,"ERROR"))</f>
        <v>8.7084839432669363E-3</v>
      </c>
      <c r="AB1165" s="94">
        <f>IF('Net zero activities &amp; levers'!$C$14="Off",'Activity data'!AU48*ttokg*FracGASM*MSVolatEF*NtoN2O*kgtoGg,IF('Net zero activities &amp; levers'!$C$14="On",'Net zero Activity data'!AU48*ttokg*FracGASM*MSVolatEF*NtoN2O*kgtoGg,"ERROR"))</f>
        <v>8.7073131822916865E-3</v>
      </c>
      <c r="AC1165" s="94">
        <f>IF('Net zero activities &amp; levers'!$C$14="Off",'Activity data'!AV48*ttokg*FracGASM*MSVolatEF*NtoN2O*kgtoGg,IF('Net zero activities &amp; levers'!$C$14="On",'Net zero Activity data'!AV48*ttokg*FracGASM*MSVolatEF*NtoN2O*kgtoGg,"ERROR"))</f>
        <v>8.7060343908809956E-3</v>
      </c>
      <c r="AD1165" s="94">
        <f>IF('Net zero activities &amp; levers'!$C$14="Off",'Activity data'!AW48*ttokg*FracGASM*MSVolatEF*NtoN2O*kgtoGg,IF('Net zero activities &amp; levers'!$C$14="On",'Net zero Activity data'!AW48*ttokg*FracGASM*MSVolatEF*NtoN2O*kgtoGg,"ERROR"))</f>
        <v>8.7047592363958381E-3</v>
      </c>
      <c r="AE1165" s="94">
        <f>IF('Net zero activities &amp; levers'!$C$14="Off",'Activity data'!AX48*ttokg*FracGASM*MSVolatEF*NtoN2O*kgtoGg,IF('Net zero activities &amp; levers'!$C$14="On",'Net zero Activity data'!AX48*ttokg*FracGASM*MSVolatEF*NtoN2O*kgtoGg,"ERROR"))</f>
        <v>8.7021632619898349E-3</v>
      </c>
      <c r="AF1165" s="94">
        <f>IF('Net zero activities &amp; levers'!$C$14="Off",'Activity data'!AY48*ttokg*FracGASM*MSVolatEF*NtoN2O*kgtoGg,IF('Net zero activities &amp; levers'!$C$14="On",'Net zero Activity data'!AY48*ttokg*FracGASM*MSVolatEF*NtoN2O*kgtoGg,"ERROR"))</f>
        <v>8.6996544048807221E-3</v>
      </c>
      <c r="AG1165" s="94">
        <f>IF('Net zero activities &amp; levers'!$C$14="Off",'Activity data'!AZ48*ttokg*FracGASM*MSVolatEF*NtoN2O*kgtoGg,IF('Net zero activities &amp; levers'!$C$14="On",'Net zero Activity data'!AZ48*ttokg*FracGASM*MSVolatEF*NtoN2O*kgtoGg,"ERROR"))</f>
        <v>8.6970539816764812E-3</v>
      </c>
      <c r="AH1165" s="94">
        <f>IF('Net zero activities &amp; levers'!$C$14="Off",'Activity data'!BA48*ttokg*FracGASM*MSVolatEF*NtoN2O*kgtoGg,IF('Net zero activities &amp; levers'!$C$14="On",'Net zero Activity data'!BA48*ttokg*FracGASM*MSVolatEF*NtoN2O*kgtoGg,"ERROR"))</f>
        <v>8.6941589363627707E-3</v>
      </c>
      <c r="AI1165" s="94">
        <f>IF('Net zero activities &amp; levers'!$C$14="Off",'Activity data'!BB48*ttokg*FracGASM*MSVolatEF*NtoN2O*kgtoGg,IF('Net zero activities &amp; levers'!$C$14="On",'Net zero Activity data'!BB48*ttokg*FracGASM*MSVolatEF*NtoN2O*kgtoGg,"ERROR"))</f>
        <v>8.6914285637982626E-3</v>
      </c>
      <c r="AJ1165" s="94">
        <f>IF('Net zero activities &amp; levers'!$C$14="Off",'Activity data'!BC48*ttokg*FracGASM*MSVolatEF*NtoN2O*kgtoGg,IF('Net zero activities &amp; levers'!$C$14="On",'Net zero Activity data'!BC48*ttokg*FracGASM*MSVolatEF*NtoN2O*kgtoGg,"ERROR"))</f>
        <v>8.6885965986821731E-3</v>
      </c>
      <c r="AK1165" s="94">
        <f>IF('Net zero activities &amp; levers'!$C$14="Off",'Activity data'!BD48*ttokg*FracGASM*MSVolatEF*NtoN2O*kgtoGg,IF('Net zero activities &amp; levers'!$C$14="On",'Net zero Activity data'!BD48*ttokg*FracGASM*MSVolatEF*NtoN2O*kgtoGg,"ERROR"))</f>
        <v>8.6856127544683234E-3</v>
      </c>
      <c r="AL1165" s="94">
        <f>IF('Net zero activities &amp; levers'!$C$14="Off",'Activity data'!BE48*ttokg*FracGASM*MSVolatEF*NtoN2O*kgtoGg,IF('Net zero activities &amp; levers'!$C$14="On",'Net zero Activity data'!BE48*ttokg*FracGASM*MSVolatEF*NtoN2O*kgtoGg,"ERROR"))</f>
        <v>8.682856879674912E-3</v>
      </c>
      <c r="AM1165" s="94">
        <f>IF('Net zero activities &amp; levers'!$C$14="Off",'Activity data'!BF48*ttokg*FracGASM*MSVolatEF*NtoN2O*kgtoGg,IF('Net zero activities &amp; levers'!$C$14="On",'Net zero Activity data'!BF48*ttokg*FracGASM*MSVolatEF*NtoN2O*kgtoGg,"ERROR"))</f>
        <v>8.6801339573134625E-3</v>
      </c>
      <c r="AN1165" s="94">
        <f>IF('Net zero activities &amp; levers'!$C$14="Off",'Activity data'!BG48*ttokg*FracGASM*MSVolatEF*NtoN2O*kgtoGg,IF('Net zero activities &amp; levers'!$C$14="On",'Net zero Activity data'!BG48*ttokg*FracGASM*MSVolatEF*NtoN2O*kgtoGg,"ERROR"))</f>
        <v>8.6774424055142789E-3</v>
      </c>
      <c r="AO1165" s="94">
        <f>IF('Net zero activities &amp; levers'!$C$14="Off",'Activity data'!BH48*ttokg*FracGASM*MSVolatEF*NtoN2O*kgtoGg,IF('Net zero activities &amp; levers'!$C$14="On",'Net zero Activity data'!BH48*ttokg*FracGASM*MSVolatEF*NtoN2O*kgtoGg,"ERROR"))</f>
        <v>8.6746808952112529E-3</v>
      </c>
      <c r="AP1165" s="94">
        <f>IF('Net zero activities &amp; levers'!$C$14="Off",'Activity data'!BI48*ttokg*FracGASM*MSVolatEF*NtoN2O*kgtoGg,IF('Net zero activities &amp; levers'!$C$14="On",'Net zero Activity data'!BI48*ttokg*FracGASM*MSVolatEF*NtoN2O*kgtoGg,"ERROR"))</f>
        <v>8.6720911360247902E-3</v>
      </c>
      <c r="AQ1165" s="94">
        <f>IF('Net zero activities &amp; levers'!$C$14="Off",'Activity data'!BJ48*ttokg*FracGASM*MSVolatEF*NtoN2O*kgtoGg,IF('Net zero activities &amp; levers'!$C$14="On",'Net zero Activity data'!BJ48*ttokg*FracGASM*MSVolatEF*NtoN2O*kgtoGg,"ERROR"))</f>
        <v>8.6694913493213371E-3</v>
      </c>
      <c r="AR1165" s="94">
        <f>IF('Net zero activities &amp; levers'!$C$14="Off",'Activity data'!BK48*ttokg*FracGASM*MSVolatEF*NtoN2O*kgtoGg,IF('Net zero activities &amp; levers'!$C$14="On",'Net zero Activity data'!BK48*ttokg*FracGASM*MSVolatEF*NtoN2O*kgtoGg,"ERROR"))</f>
        <v>8.666881290734129E-3</v>
      </c>
      <c r="AS1165" s="94">
        <f>IF('Net zero activities &amp; levers'!$C$14="Off",'Activity data'!BL48*ttokg*FracGASM*MSVolatEF*NtoN2O*kgtoGg,IF('Net zero activities &amp; levers'!$C$14="On",'Net zero Activity data'!BL48*ttokg*FracGASM*MSVolatEF*NtoN2O*kgtoGg,"ERROR"))</f>
        <v>8.6642506965993391E-3</v>
      </c>
      <c r="AT1165" s="94">
        <f>IF('Net zero activities &amp; levers'!$C$14="Off",'Activity data'!BM48*ttokg*FracGASM*MSVolatEF*NtoN2O*kgtoGg,IF('Net zero activities &amp; levers'!$C$14="On",'Net zero Activity data'!BM48*ttokg*FracGASM*MSVolatEF*NtoN2O*kgtoGg,"ERROR"))</f>
        <v>8.6616723342303626E-3</v>
      </c>
      <c r="AU1165" s="94">
        <f>IF('Net zero activities &amp; levers'!$C$14="Off",'Activity data'!BN48*ttokg*FracGASM*MSVolatEF*NtoN2O*kgtoGg,IF('Net zero activities &amp; levers'!$C$14="On",'Net zero Activity data'!BN48*ttokg*FracGASM*MSVolatEF*NtoN2O*kgtoGg,"ERROR"))</f>
        <v>8.6610188416867476E-3</v>
      </c>
      <c r="AV1165" s="94">
        <f>IF('Net zero activities &amp; levers'!$C$14="Off",'Activity data'!BO48*ttokg*FracGASM*MSVolatEF*NtoN2O*kgtoGg,IF('Net zero activities &amp; levers'!$C$14="On",'Net zero Activity data'!BO48*ttokg*FracGASM*MSVolatEF*NtoN2O*kgtoGg,"ERROR"))</f>
        <v>8.6606633695922759E-3</v>
      </c>
      <c r="AW1165" s="94">
        <f>IF('Net zero activities &amp; levers'!$C$14="Off",'Activity data'!BP48*ttokg*FracGASM*MSVolatEF*NtoN2O*kgtoGg,IF('Net zero activities &amp; levers'!$C$14="On",'Net zero Activity data'!BP48*ttokg*FracGASM*MSVolatEF*NtoN2O*kgtoGg,"ERROR"))</f>
        <v>8.6602319983111065E-3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1.092839339751706</v>
      </c>
      <c r="V1166" s="94">
        <f>IF('Net zero activities &amp; levers'!$C$14="Off",SUM('Activity data'!AO50:AO65)*FracGASM*MSVolatEF*NtoN2O*kgtoGg,IF('Net zero activities &amp; levers'!$C$14="On",SUM('Net zero Activity data'!AO50:AO65)*FracGASM*MSVolatEF*NtoN2O*kgtoGg,"ERROR"))</f>
        <v>1.0884590012986415</v>
      </c>
      <c r="W1166" s="94">
        <f>IF('Net zero activities &amp; levers'!$C$14="Off",SUM('Activity data'!AP50:AP65)*FracGASM*MSVolatEF*NtoN2O*kgtoGg,IF('Net zero activities &amp; levers'!$C$14="On",SUM('Net zero Activity data'!AP50:AP65)*FracGASM*MSVolatEF*NtoN2O*kgtoGg,"ERROR"))</f>
        <v>1.0861722374431266</v>
      </c>
      <c r="X1166" s="94">
        <f>IF('Net zero activities &amp; levers'!$C$14="Off",SUM('Activity data'!AQ50:AQ65)*FracGASM*MSVolatEF*NtoN2O*kgtoGg,IF('Net zero activities &amp; levers'!$C$14="On",SUM('Net zero Activity data'!AQ50:AQ65)*FracGASM*MSVolatEF*NtoN2O*kgtoGg,"ERROR"))</f>
        <v>1.0869911214108279</v>
      </c>
      <c r="Y1166" s="94">
        <f>IF('Net zero activities &amp; levers'!$C$14="Off",SUM('Activity data'!AR50:AR65)*FracGASM*MSVolatEF*NtoN2O*kgtoGg,IF('Net zero activities &amp; levers'!$C$14="On",SUM('Net zero Activity data'!AR50:AR65)*FracGASM*MSVolatEF*NtoN2O*kgtoGg,"ERROR"))</f>
        <v>1.0894788156278201</v>
      </c>
      <c r="Z1166" s="94">
        <f>IF('Net zero activities &amp; levers'!$C$14="Off",SUM('Activity data'!AS50:AS65)*FracGASM*MSVolatEF*NtoN2O*kgtoGg,IF('Net zero activities &amp; levers'!$C$14="On",SUM('Net zero Activity data'!AS50:AS65)*FracGASM*MSVolatEF*NtoN2O*kgtoGg,"ERROR"))</f>
        <v>1.0943472306919324</v>
      </c>
      <c r="AA1166" s="94">
        <f>IF('Net zero activities &amp; levers'!$C$14="Off",SUM('Activity data'!AT50:AT65)*FracGASM*MSVolatEF*NtoN2O*kgtoGg,IF('Net zero activities &amp; levers'!$C$14="On",SUM('Net zero Activity data'!AT50:AT65)*FracGASM*MSVolatEF*NtoN2O*kgtoGg,"ERROR"))</f>
        <v>1.0992824340058134</v>
      </c>
      <c r="AB1166" s="94">
        <f>IF('Net zero activities &amp; levers'!$C$14="Off",SUM('Activity data'!AU50:AU65)*FracGASM*MSVolatEF*NtoN2O*kgtoGg,IF('Net zero activities &amp; levers'!$C$14="On",SUM('Net zero Activity data'!AU50:AU65)*FracGASM*MSVolatEF*NtoN2O*kgtoGg,"ERROR"))</f>
        <v>1.1059782625530461</v>
      </c>
      <c r="AC1166" s="94">
        <f>IF('Net zero activities &amp; levers'!$C$14="Off",SUM('Activity data'!AV50:AV65)*FracGASM*MSVolatEF*NtoN2O*kgtoGg,IF('Net zero activities &amp; levers'!$C$14="On",SUM('Net zero Activity data'!AV50:AV65)*FracGASM*MSVolatEF*NtoN2O*kgtoGg,"ERROR"))</f>
        <v>1.1127541328733426</v>
      </c>
      <c r="AD1166" s="94">
        <f>IF('Net zero activities &amp; levers'!$C$14="Off",SUM('Activity data'!AW50:AW65)*FracGASM*MSVolatEF*NtoN2O*kgtoGg,IF('Net zero activities &amp; levers'!$C$14="On",SUM('Net zero Activity data'!AW50:AW65)*FracGASM*MSVolatEF*NtoN2O*kgtoGg,"ERROR"))</f>
        <v>1.1357373605513075</v>
      </c>
      <c r="AE1166" s="94">
        <f>IF('Net zero activities &amp; levers'!$C$14="Off",SUM('Activity data'!AX50:AX65)*FracGASM*MSVolatEF*NtoN2O*kgtoGg,IF('Net zero activities &amp; levers'!$C$14="On",SUM('Net zero Activity data'!AX50:AX65)*FracGASM*MSVolatEF*NtoN2O*kgtoGg,"ERROR"))</f>
        <v>1.1575749589410607</v>
      </c>
      <c r="AF1166" s="94">
        <f>IF('Net zero activities &amp; levers'!$C$14="Off",SUM('Activity data'!AY50:AY65)*FracGASM*MSVolatEF*NtoN2O*kgtoGg,IF('Net zero activities &amp; levers'!$C$14="On",SUM('Net zero Activity data'!AY50:AY65)*FracGASM*MSVolatEF*NtoN2O*kgtoGg,"ERROR"))</f>
        <v>1.1809860041969444</v>
      </c>
      <c r="AG1166" s="94">
        <f>IF('Net zero activities &amp; levers'!$C$14="Off",SUM('Activity data'!AZ50:AZ65)*FracGASM*MSVolatEF*NtoN2O*kgtoGg,IF('Net zero activities &amp; levers'!$C$14="On",SUM('Net zero Activity data'!AZ50:AZ65)*FracGASM*MSVolatEF*NtoN2O*kgtoGg,"ERROR"))</f>
        <v>1.2091819756077173</v>
      </c>
      <c r="AH1166" s="94">
        <f>IF('Net zero activities &amp; levers'!$C$14="Off",SUM('Activity data'!BA50:BA65)*FracGASM*MSVolatEF*NtoN2O*kgtoGg,IF('Net zero activities &amp; levers'!$C$14="On",SUM('Net zero Activity data'!BA50:BA65)*FracGASM*MSVolatEF*NtoN2O*kgtoGg,"ERROR"))</f>
        <v>1.2350794934885041</v>
      </c>
      <c r="AI1166" s="94">
        <f>IF('Net zero activities &amp; levers'!$C$14="Off",SUM('Activity data'!BB50:BB65)*FracGASM*MSVolatEF*NtoN2O*kgtoGg,IF('Net zero activities &amp; levers'!$C$14="On",SUM('Net zero Activity data'!BB50:BB65)*FracGASM*MSVolatEF*NtoN2O*kgtoGg,"ERROR"))</f>
        <v>1.2628709486403595</v>
      </c>
      <c r="AJ1166" s="94">
        <f>IF('Net zero activities &amp; levers'!$C$14="Off",SUM('Activity data'!BC50:BC65)*FracGASM*MSVolatEF*NtoN2O*kgtoGg,IF('Net zero activities &amp; levers'!$C$14="On",SUM('Net zero Activity data'!BC50:BC65)*FracGASM*MSVolatEF*NtoN2O*kgtoGg,"ERROR"))</f>
        <v>1.2934118335186329</v>
      </c>
      <c r="AK1166" s="94">
        <f>IF('Net zero activities &amp; levers'!$C$14="Off",SUM('Activity data'!BD50:BD65)*FracGASM*MSVolatEF*NtoN2O*kgtoGg,IF('Net zero activities &amp; levers'!$C$14="On",SUM('Net zero Activity data'!BD50:BD65)*FracGASM*MSVolatEF*NtoN2O*kgtoGg,"ERROR"))</f>
        <v>1.3205705191042605</v>
      </c>
      <c r="AL1166" s="94">
        <f>IF('Net zero activities &amp; levers'!$C$14="Off",SUM('Activity data'!BE50:BE65)*FracGASM*MSVolatEF*NtoN2O*kgtoGg,IF('Net zero activities &amp; levers'!$C$14="On",SUM('Net zero Activity data'!BE50:BE65)*FracGASM*MSVolatEF*NtoN2O*kgtoGg,"ERROR"))</f>
        <v>1.3474536601686133</v>
      </c>
      <c r="AM1166" s="94">
        <f>IF('Net zero activities &amp; levers'!$C$14="Off",SUM('Activity data'!BF50:BF65)*FracGASM*MSVolatEF*NtoN2O*kgtoGg,IF('Net zero activities &amp; levers'!$C$14="On",SUM('Net zero Activity data'!BF50:BF65)*FracGASM*MSVolatEF*NtoN2O*kgtoGg,"ERROR"))</f>
        <v>1.3740738385187794</v>
      </c>
      <c r="AN1166" s="94">
        <f>IF('Net zero activities &amp; levers'!$C$14="Off",SUM('Activity data'!BG50:BG65)*FracGASM*MSVolatEF*NtoN2O*kgtoGg,IF('Net zero activities &amp; levers'!$C$14="On",SUM('Net zero Activity data'!BG50:BG65)*FracGASM*MSVolatEF*NtoN2O*kgtoGg,"ERROR"))</f>
        <v>1.4047500744052734</v>
      </c>
      <c r="AO1166" s="94">
        <f>IF('Net zero activities &amp; levers'!$C$14="Off",SUM('Activity data'!BH50:BH65)*FracGASM*MSVolatEF*NtoN2O*kgtoGg,IF('Net zero activities &amp; levers'!$C$14="On",SUM('Net zero Activity data'!BH50:BH65)*FracGASM*MSVolatEF*NtoN2O*kgtoGg,"ERROR"))</f>
        <v>1.4328935771270377</v>
      </c>
      <c r="AP1166" s="94">
        <f>IF('Net zero activities &amp; levers'!$C$14="Off",SUM('Activity data'!BI50:BI65)*FracGASM*MSVolatEF*NtoN2O*kgtoGg,IF('Net zero activities &amp; levers'!$C$14="On",SUM('Net zero Activity data'!BI50:BI65)*FracGASM*MSVolatEF*NtoN2O*kgtoGg,"ERROR"))</f>
        <v>1.4615735148714093</v>
      </c>
      <c r="AQ1166" s="94">
        <f>IF('Net zero activities &amp; levers'!$C$14="Off",SUM('Activity data'!BJ50:BJ65)*FracGASM*MSVolatEF*NtoN2O*kgtoGg,IF('Net zero activities &amp; levers'!$C$14="On",SUM('Net zero Activity data'!BJ50:BJ65)*FracGASM*MSVolatEF*NtoN2O*kgtoGg,"ERROR"))</f>
        <v>1.4908084199731186</v>
      </c>
      <c r="AR1166" s="94">
        <f>IF('Net zero activities &amp; levers'!$C$14="Off",SUM('Activity data'!BK50:BK65)*FracGASM*MSVolatEF*NtoN2O*kgtoGg,IF('Net zero activities &amp; levers'!$C$14="On",SUM('Net zero Activity data'!BK50:BK65)*FracGASM*MSVolatEF*NtoN2O*kgtoGg,"ERROR"))</f>
        <v>1.5207973759815956</v>
      </c>
      <c r="AS1166" s="94">
        <f>IF('Net zero activities &amp; levers'!$C$14="Off",SUM('Activity data'!BL50:BL65)*FracGASM*MSVolatEF*NtoN2O*kgtoGg,IF('Net zero activities &amp; levers'!$C$14="On",SUM('Net zero Activity data'!BL50:BL65)*FracGASM*MSVolatEF*NtoN2O*kgtoGg,"ERROR"))</f>
        <v>1.5502519330608044</v>
      </c>
      <c r="AT1166" s="94">
        <f>IF('Net zero activities &amp; levers'!$C$14="Off",SUM('Activity data'!BM50:BM65)*FracGASM*MSVolatEF*NtoN2O*kgtoGg,IF('Net zero activities &amp; levers'!$C$14="On",SUM('Net zero Activity data'!BM50:BM65)*FracGASM*MSVolatEF*NtoN2O*kgtoGg,"ERROR"))</f>
        <v>1.5449424945959094</v>
      </c>
      <c r="AU1166" s="94">
        <f>IF('Net zero activities &amp; levers'!$C$14="Off",SUM('Activity data'!BN50:BN65)*FracGASM*MSVolatEF*NtoN2O*kgtoGg,IF('Net zero activities &amp; levers'!$C$14="On",SUM('Net zero Activity data'!BN50:BN65)*FracGASM*MSVolatEF*NtoN2O*kgtoGg,"ERROR"))</f>
        <v>1.5343999995480406</v>
      </c>
      <c r="AV1166" s="94">
        <f>IF('Net zero activities &amp; levers'!$C$14="Off",SUM('Activity data'!BO50:BO65)*FracGASM*MSVolatEF*NtoN2O*kgtoGg,IF('Net zero activities &amp; levers'!$C$14="On",SUM('Net zero Activity data'!BO50:BO65)*FracGASM*MSVolatEF*NtoN2O*kgtoGg,"ERROR"))</f>
        <v>1.5253965273392394</v>
      </c>
      <c r="AW1166" s="94">
        <f>IF('Net zero activities &amp; levers'!$C$14="Off",SUM('Activity data'!BP50:BP65)*FracGASM*MSVolatEF*NtoN2O*kgtoGg,IF('Net zero activities &amp; levers'!$C$14="On",SUM('Net zero Activity data'!BP50:BP65)*FracGASM*MSVolatEF*NtoN2O*kgtoGg,"ERROR"))</f>
        <v>1.5148607007353287</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3.9807055690293072</v>
      </c>
      <c r="V1167" s="94">
        <f>IF('Net zero activities &amp; levers'!$C$14="Off",SUM('Activity data'!AO66:AO81)*FracGASM*MSVolatEF*NtoN2O*kgtoGg,IF('Net zero activities &amp; levers'!$C$14="On",SUM('Net zero Activity data'!AO66:AO81)*FracGASM*MSVolatEF*NtoN2O*kgtoGg,"ERROR"))</f>
        <v>3.9625560708146326</v>
      </c>
      <c r="W1167" s="94">
        <f>IF('Net zero activities &amp; levers'!$C$14="Off",SUM('Activity data'!AP66:AP81)*FracGASM*MSVolatEF*NtoN2O*kgtoGg,IF('Net zero activities &amp; levers'!$C$14="On",SUM('Net zero Activity data'!AP66:AP81)*FracGASM*MSVolatEF*NtoN2O*kgtoGg,"ERROR"))</f>
        <v>3.9495614007990318</v>
      </c>
      <c r="X1167" s="94">
        <f>IF('Net zero activities &amp; levers'!$C$14="Off",SUM('Activity data'!AQ66:AQ81)*FracGASM*MSVolatEF*NtoN2O*kgtoGg,IF('Net zero activities &amp; levers'!$C$14="On",SUM('Net zero Activity data'!AQ66:AQ81)*FracGASM*MSVolatEF*NtoN2O*kgtoGg,"ERROR"))</f>
        <v>3.943864336123371</v>
      </c>
      <c r="Y1167" s="94">
        <f>IF('Net zero activities &amp; levers'!$C$14="Off",SUM('Activity data'!AR66:AR81)*FracGASM*MSVolatEF*NtoN2O*kgtoGg,IF('Net zero activities &amp; levers'!$C$14="On",SUM('Net zero Activity data'!AR66:AR81)*FracGASM*MSVolatEF*NtoN2O*kgtoGg,"ERROR"))</f>
        <v>3.9400190580275929</v>
      </c>
      <c r="Z1167" s="94">
        <f>IF('Net zero activities &amp; levers'!$C$14="Off",SUM('Activity data'!AS66:AS81)*FracGASM*MSVolatEF*NtoN2O*kgtoGg,IF('Net zero activities &amp; levers'!$C$14="On",SUM('Net zero Activity data'!AS66:AS81)*FracGASM*MSVolatEF*NtoN2O*kgtoGg,"ERROR"))</f>
        <v>3.941611592754009</v>
      </c>
      <c r="AA1167" s="94">
        <f>IF('Net zero activities &amp; levers'!$C$14="Off",SUM('Activity data'!AT66:AT81)*FracGASM*MSVolatEF*NtoN2O*kgtoGg,IF('Net zero activities &amp; levers'!$C$14="On",SUM('Net zero Activity data'!AT66:AT81)*FracGASM*MSVolatEF*NtoN2O*kgtoGg,"ERROR"))</f>
        <v>3.9434781321850321</v>
      </c>
      <c r="AB1167" s="94">
        <f>IF('Net zero activities &amp; levers'!$C$14="Off",SUM('Activity data'!AU66:AU81)*FracGASM*MSVolatEF*NtoN2O*kgtoGg,IF('Net zero activities &amp; levers'!$C$14="On",SUM('Net zero Activity data'!AU66:AU81)*FracGASM*MSVolatEF*NtoN2O*kgtoGg,"ERROR"))</f>
        <v>3.9492750098765179</v>
      </c>
      <c r="AC1167" s="94">
        <f>IF('Net zero activities &amp; levers'!$C$14="Off",SUM('Activity data'!AV66:AV81)*FracGASM*MSVolatEF*NtoN2O*kgtoGg,IF('Net zero activities &amp; levers'!$C$14="On",SUM('Net zero Activity data'!AV66:AV81)*FracGASM*MSVolatEF*NtoN2O*kgtoGg,"ERROR"))</f>
        <v>3.9552941314218661</v>
      </c>
      <c r="AD1167" s="94">
        <f>IF('Net zero activities &amp; levers'!$C$14="Off",SUM('Activity data'!AW66:AW81)*FracGASM*MSVolatEF*NtoN2O*kgtoGg,IF('Net zero activities &amp; levers'!$C$14="On",SUM('Net zero Activity data'!AW66:AW81)*FracGASM*MSVolatEF*NtoN2O*kgtoGg,"ERROR"))</f>
        <v>3.9857719912410707</v>
      </c>
      <c r="AE1167" s="94">
        <f>IF('Net zero activities &amp; levers'!$C$14="Off",SUM('Activity data'!AX66:AX81)*FracGASM*MSVolatEF*NtoN2O*kgtoGg,IF('Net zero activities &amp; levers'!$C$14="On",SUM('Net zero Activity data'!AX66:AX81)*FracGASM*MSVolatEF*NtoN2O*kgtoGg,"ERROR"))</f>
        <v>4.012786525479755</v>
      </c>
      <c r="AF1167" s="94">
        <f>IF('Net zero activities &amp; levers'!$C$14="Off",SUM('Activity data'!AY66:AY81)*FracGASM*MSVolatEF*NtoN2O*kgtoGg,IF('Net zero activities &amp; levers'!$C$14="On",SUM('Net zero Activity data'!AY66:AY81)*FracGASM*MSVolatEF*NtoN2O*kgtoGg,"ERROR"))</f>
        <v>4.0420640872662528</v>
      </c>
      <c r="AG1167" s="94">
        <f>IF('Net zero activities &amp; levers'!$C$14="Off",SUM('Activity data'!AZ66:AZ81)*FracGASM*MSVolatEF*NtoN2O*kgtoGg,IF('Net zero activities &amp; levers'!$C$14="On",SUM('Net zero Activity data'!AZ66:AZ81)*FracGASM*MSVolatEF*NtoN2O*kgtoGg,"ERROR"))</f>
        <v>4.0801010364484798</v>
      </c>
      <c r="AH1167" s="94">
        <f>IF('Net zero activities &amp; levers'!$C$14="Off",SUM('Activity data'!BA66:BA81)*FracGASM*MSVolatEF*NtoN2O*kgtoGg,IF('Net zero activities &amp; levers'!$C$14="On",SUM('Net zero Activity data'!BA66:BA81)*FracGASM*MSVolatEF*NtoN2O*kgtoGg,"ERROR"))</f>
        <v>4.1120670996546611</v>
      </c>
      <c r="AI1167" s="94">
        <f>IF('Net zero activities &amp; levers'!$C$14="Off",SUM('Activity data'!BB66:BB81)*FracGASM*MSVolatEF*NtoN2O*kgtoGg,IF('Net zero activities &amp; levers'!$C$14="On",SUM('Net zero Activity data'!BB66:BB81)*FracGASM*MSVolatEF*NtoN2O*kgtoGg,"ERROR"))</f>
        <v>4.1449564534239842</v>
      </c>
      <c r="AJ1167" s="94">
        <f>IF('Net zero activities &amp; levers'!$C$14="Off",SUM('Activity data'!BC66:BC81)*FracGASM*MSVolatEF*NtoN2O*kgtoGg,IF('Net zero activities &amp; levers'!$C$14="On",SUM('Net zero Activity data'!BC66:BC81)*FracGASM*MSVolatEF*NtoN2O*kgtoGg,"ERROR"))</f>
        <v>4.1818992717021617</v>
      </c>
      <c r="AK1167" s="94">
        <f>IF('Net zero activities &amp; levers'!$C$14="Off",SUM('Activity data'!BD66:BD81)*FracGASM*MSVolatEF*NtoN2O*kgtoGg,IF('Net zero activities &amp; levers'!$C$14="On",SUM('Net zero Activity data'!BD66:BD81)*FracGASM*MSVolatEF*NtoN2O*kgtoGg,"ERROR"))</f>
        <v>4.2105750419215395</v>
      </c>
      <c r="AL1167" s="94">
        <f>IF('Net zero activities &amp; levers'!$C$14="Off",SUM('Activity data'!BE66:BE81)*FracGASM*MSVolatEF*NtoN2O*kgtoGg,IF('Net zero activities &amp; levers'!$C$14="On",SUM('Net zero Activity data'!BE66:BE81)*FracGASM*MSVolatEF*NtoN2O*kgtoGg,"ERROR"))</f>
        <v>4.2372421747994684</v>
      </c>
      <c r="AM1167" s="94">
        <f>IF('Net zero activities &amp; levers'!$C$14="Off",SUM('Activity data'!BF66:BF81)*FracGASM*MSVolatEF*NtoN2O*kgtoGg,IF('Net zero activities &amp; levers'!$C$14="On",SUM('Net zero Activity data'!BF66:BF81)*FracGASM*MSVolatEF*NtoN2O*kgtoGg,"ERROR"))</f>
        <v>4.2619108003098249</v>
      </c>
      <c r="AN1167" s="94">
        <f>IF('Net zero activities &amp; levers'!$C$14="Off",SUM('Activity data'!BG66:BG81)*FracGASM*MSVolatEF*NtoN2O*kgtoGg,IF('Net zero activities &amp; levers'!$C$14="On",SUM('Net zero Activity data'!BG66:BG81)*FracGASM*MSVolatEF*NtoN2O*kgtoGg,"ERROR"))</f>
        <v>4.2977359863750904</v>
      </c>
      <c r="AO1167" s="94">
        <f>IF('Net zero activities &amp; levers'!$C$14="Off",SUM('Activity data'!BH66:BH81)*FracGASM*MSVolatEF*NtoN2O*kgtoGg,IF('Net zero activities &amp; levers'!$C$14="On",SUM('Net zero Activity data'!BH66:BH81)*FracGASM*MSVolatEF*NtoN2O*kgtoGg,"ERROR"))</f>
        <v>4.3275381669954509</v>
      </c>
      <c r="AP1167" s="94">
        <f>IF('Net zero activities &amp; levers'!$C$14="Off",SUM('Activity data'!BI66:BI81)*FracGASM*MSVolatEF*NtoN2O*kgtoGg,IF('Net zero activities &amp; levers'!$C$14="On",SUM('Net zero Activity data'!BI66:BI81)*FracGASM*MSVolatEF*NtoN2O*kgtoGg,"ERROR"))</f>
        <v>4.3571675530763168</v>
      </c>
      <c r="AQ1167" s="94">
        <f>IF('Net zero activities &amp; levers'!$C$14="Off",SUM('Activity data'!BJ66:BJ81)*FracGASM*MSVolatEF*NtoN2O*kgtoGg,IF('Net zero activities &amp; levers'!$C$14="On",SUM('Net zero Activity data'!BJ66:BJ81)*FracGASM*MSVolatEF*NtoN2O*kgtoGg,"ERROR"))</f>
        <v>4.3866062325638868</v>
      </c>
      <c r="AR1167" s="94">
        <f>IF('Net zero activities &amp; levers'!$C$14="Off",SUM('Activity data'!BK66:BK81)*FracGASM*MSVolatEF*NtoN2O*kgtoGg,IF('Net zero activities &amp; levers'!$C$14="On",SUM('Net zero Activity data'!BK66:BK81)*FracGASM*MSVolatEF*NtoN2O*kgtoGg,"ERROR"))</f>
        <v>4.4161636348015252</v>
      </c>
      <c r="AS1167" s="94">
        <f>IF('Net zero activities &amp; levers'!$C$14="Off",SUM('Activity data'!BL66:BL81)*FracGASM*MSVolatEF*NtoN2O*kgtoGg,IF('Net zero activities &amp; levers'!$C$14="On",SUM('Net zero Activity data'!BL66:BL81)*FracGASM*MSVolatEF*NtoN2O*kgtoGg,"ERROR"))</f>
        <v>4.4419641901398546</v>
      </c>
      <c r="AT1167" s="94">
        <f>IF('Net zero activities &amp; levers'!$C$14="Off",SUM('Activity data'!BM66:BM81)*FracGASM*MSVolatEF*NtoN2O*kgtoGg,IF('Net zero activities &amp; levers'!$C$14="On",SUM('Net zero Activity data'!BM66:BM81)*FracGASM*MSVolatEF*NtoN2O*kgtoGg,"ERROR"))</f>
        <v>4.4044702040185655</v>
      </c>
      <c r="AU1167" s="94">
        <f>IF('Net zero activities &amp; levers'!$C$14="Off",SUM('Activity data'!BN66:BN81)*FracGASM*MSVolatEF*NtoN2O*kgtoGg,IF('Net zero activities &amp; levers'!$C$14="On",SUM('Net zero Activity data'!BN66:BN81)*FracGASM*MSVolatEF*NtoN2O*kgtoGg,"ERROR"))</f>
        <v>4.3578539764504418</v>
      </c>
      <c r="AV1167" s="94">
        <f>IF('Net zero activities &amp; levers'!$C$14="Off",SUM('Activity data'!BO66:BO81)*FracGASM*MSVolatEF*NtoN2O*kgtoGg,IF('Net zero activities &amp; levers'!$C$14="On",SUM('Net zero Activity data'!BO66:BO81)*FracGASM*MSVolatEF*NtoN2O*kgtoGg,"ERROR"))</f>
        <v>4.3142319052561389</v>
      </c>
      <c r="AW1167" s="94">
        <f>IF('Net zero activities &amp; levers'!$C$14="Off",SUM('Activity data'!BP66:BP81)*FracGASM*MSVolatEF*NtoN2O*kgtoGg,IF('Net zero activities &amp; levers'!$C$14="On",SUM('Net zero Activity data'!BP66:BP81)*FracGASM*MSVolatEF*NtoN2O*kgtoGg,"ERROR"))</f>
        <v>4.2682211211699421</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2.2772593407864336E-4</v>
      </c>
      <c r="W1168" s="94">
        <f>IF('Net zero activities &amp; levers'!$C$14="Off",'Activity data'!AP47*FracLEACH*MSLeachEF*NtoN2O*kgtoGg,IF('Net zero activities &amp; levers'!$C$14="On",'Net zero Activity data'!AP47*FracLEACH*MSLeachEF*NtoN2O*kgtoGg,"ERROR"))</f>
        <v>2.2770960767232865E-4</v>
      </c>
      <c r="X1168" s="94">
        <f>IF('Net zero activities &amp; levers'!$C$14="Off",'Activity data'!AQ47*FracLEACH*MSLeachEF*NtoN2O*kgtoGg,IF('Net zero activities &amp; levers'!$C$14="On",'Net zero Activity data'!AQ47*FracLEACH*MSLeachEF*NtoN2O*kgtoGg,"ERROR"))</f>
        <v>2.2769016260994199E-4</v>
      </c>
      <c r="Y1168" s="94">
        <f>IF('Net zero activities &amp; levers'!$C$14="Off",'Activity data'!AR47*FracLEACH*MSLeachEF*NtoN2O*kgtoGg,IF('Net zero activities &amp; levers'!$C$14="On",'Net zero Activity data'!AR47*FracLEACH*MSLeachEF*NtoN2O*kgtoGg,"ERROR"))</f>
        <v>2.2766574624463539E-4</v>
      </c>
      <c r="Z1168" s="94">
        <f>IF('Net zero activities &amp; levers'!$C$14="Off",'Activity data'!AS47*FracLEACH*MSLeachEF*NtoN2O*kgtoGg,IF('Net zero activities &amp; levers'!$C$14="On",'Net zero Activity data'!AS47*FracLEACH*MSLeachEF*NtoN2O*kgtoGg,"ERROR"))</f>
        <v>2.2763885124985932E-4</v>
      </c>
      <c r="AA1168" s="94">
        <f>IF('Net zero activities &amp; levers'!$C$14="Off",'Activity data'!AT47*FracLEACH*MSLeachEF*NtoN2O*kgtoGg,IF('Net zero activities &amp; levers'!$C$14="On",'Net zero Activity data'!AT47*FracLEACH*MSLeachEF*NtoN2O*kgtoGg,"ERROR"))</f>
        <v>2.2760810306265847E-4</v>
      </c>
      <c r="AB1168" s="94">
        <f>IF('Net zero activities &amp; levers'!$C$14="Off",'Activity data'!AU47*FracLEACH*MSLeachEF*NtoN2O*kgtoGg,IF('Net zero activities &amp; levers'!$C$14="On",'Net zero Activity data'!AU47*FracLEACH*MSLeachEF*NtoN2O*kgtoGg,"ERROR"))</f>
        <v>2.2757750362807817E-4</v>
      </c>
      <c r="AC1168" s="94">
        <f>IF('Net zero activities &amp; levers'!$C$14="Off",'Activity data'!AV47*FracLEACH*MSLeachEF*NtoN2O*kgtoGg,IF('Net zero activities &amp; levers'!$C$14="On",'Net zero Activity data'!AV47*FracLEACH*MSLeachEF*NtoN2O*kgtoGg,"ERROR"))</f>
        <v>2.2754408067075321E-4</v>
      </c>
      <c r="AD1168" s="94">
        <f>IF('Net zero activities &amp; levers'!$C$14="Off",'Activity data'!AW47*FracLEACH*MSLeachEF*NtoN2O*kgtoGg,IF('Net zero activities &amp; levers'!$C$14="On",'Net zero Activity data'!AW47*FracLEACH*MSLeachEF*NtoN2O*kgtoGg,"ERROR"))</f>
        <v>2.2751075276943662E-4</v>
      </c>
      <c r="AE1168" s="94">
        <f>IF('Net zero activities &amp; levers'!$C$14="Off",'Activity data'!AX47*FracLEACH*MSLeachEF*NtoN2O*kgtoGg,IF('Net zero activities &amp; levers'!$C$14="On",'Net zero Activity data'!AX47*FracLEACH*MSLeachEF*NtoN2O*kgtoGg,"ERROR"))</f>
        <v>2.274429034383707E-4</v>
      </c>
      <c r="AF1168" s="94">
        <f>IF('Net zero activities &amp; levers'!$C$14="Off",'Activity data'!AY47*FracLEACH*MSLeachEF*NtoN2O*kgtoGg,IF('Net zero activities &amp; levers'!$C$14="On",'Net zero Activity data'!AY47*FracLEACH*MSLeachEF*NtoN2O*kgtoGg,"ERROR"))</f>
        <v>2.2737733103665519E-4</v>
      </c>
      <c r="AG1168" s="94">
        <f>IF('Net zero activities &amp; levers'!$C$14="Off",'Activity data'!AZ47*FracLEACH*MSLeachEF*NtoN2O*kgtoGg,IF('Net zero activities &amp; levers'!$C$14="On",'Net zero Activity data'!AZ47*FracLEACH*MSLeachEF*NtoN2O*kgtoGg,"ERROR"))</f>
        <v>2.2730936543018069E-4</v>
      </c>
      <c r="AH1168" s="94">
        <f>IF('Net zero activities &amp; levers'!$C$14="Off",'Activity data'!BA47*FracLEACH*MSLeachEF*NtoN2O*kgtoGg,IF('Net zero activities &amp; levers'!$C$14="On",'Net zero Activity data'!BA47*FracLEACH*MSLeachEF*NtoN2O*kgtoGg,"ERROR"))</f>
        <v>2.2723369947311785E-4</v>
      </c>
      <c r="AI1168" s="94">
        <f>IF('Net zero activities &amp; levers'!$C$14="Off",'Activity data'!BB47*FracLEACH*MSLeachEF*NtoN2O*kgtoGg,IF('Net zero activities &amp; levers'!$C$14="On",'Net zero Activity data'!BB47*FracLEACH*MSLeachEF*NtoN2O*kgtoGg,"ERROR"))</f>
        <v>2.2716233746290909E-4</v>
      </c>
      <c r="AJ1168" s="94">
        <f>IF('Net zero activities &amp; levers'!$C$14="Off",'Activity data'!BC47*FracLEACH*MSLeachEF*NtoN2O*kgtoGg,IF('Net zero activities &amp; levers'!$C$14="On",'Net zero Activity data'!BC47*FracLEACH*MSLeachEF*NtoN2O*kgtoGg,"ERROR"))</f>
        <v>2.2708832019282946E-4</v>
      </c>
      <c r="AK1168" s="94">
        <f>IF('Net zero activities &amp; levers'!$C$14="Off",'Activity data'!BD47*FracLEACH*MSLeachEF*NtoN2O*kgtoGg,IF('Net zero activities &amp; levers'!$C$14="On",'Net zero Activity data'!BD47*FracLEACH*MSLeachEF*NtoN2O*kgtoGg,"ERROR"))</f>
        <v>2.2701033335542205E-4</v>
      </c>
      <c r="AL1168" s="94">
        <f>IF('Net zero activities &amp; levers'!$C$14="Off",'Activity data'!BE47*FracLEACH*MSLeachEF*NtoN2O*kgtoGg,IF('Net zero activities &amp; levers'!$C$14="On",'Net zero Activity data'!BE47*FracLEACH*MSLeachEF*NtoN2O*kgtoGg,"ERROR"))</f>
        <v>2.2693830480968513E-4</v>
      </c>
      <c r="AM1168" s="94">
        <f>IF('Net zero activities &amp; levers'!$C$14="Off",'Activity data'!BF47*FracLEACH*MSLeachEF*NtoN2O*kgtoGg,IF('Net zero activities &amp; levers'!$C$14="On",'Net zero Activity data'!BF47*FracLEACH*MSLeachEF*NtoN2O*kgtoGg,"ERROR"))</f>
        <v>2.2686713752069273E-4</v>
      </c>
      <c r="AN1168" s="94">
        <f>IF('Net zero activities &amp; levers'!$C$14="Off",'Activity data'!BG47*FracLEACH*MSLeachEF*NtoN2O*kgtoGg,IF('Net zero activities &amp; levers'!$C$14="On",'Net zero Activity data'!BG47*FracLEACH*MSLeachEF*NtoN2O*kgtoGg,"ERROR"))</f>
        <v>2.2679679014412317E-4</v>
      </c>
      <c r="AO1168" s="94">
        <f>IF('Net zero activities &amp; levers'!$C$14="Off",'Activity data'!BH47*FracLEACH*MSLeachEF*NtoN2O*kgtoGg,IF('Net zero activities &amp; levers'!$C$14="On",'Net zero Activity data'!BH47*FracLEACH*MSLeachEF*NtoN2O*kgtoGg,"ERROR"))</f>
        <v>2.2672461430665769E-4</v>
      </c>
      <c r="AP1168" s="94">
        <f>IF('Net zero activities &amp; levers'!$C$14="Off",'Activity data'!BI47*FracLEACH*MSLeachEF*NtoN2O*kgtoGg,IF('Net zero activities &amp; levers'!$C$14="On",'Net zero Activity data'!BI47*FracLEACH*MSLeachEF*NtoN2O*kgtoGg,"ERROR"))</f>
        <v>2.2665692741882969E-4</v>
      </c>
      <c r="AQ1168" s="94">
        <f>IF('Net zero activities &amp; levers'!$C$14="Off",'Activity data'!BJ47*FracLEACH*MSLeachEF*NtoN2O*kgtoGg,IF('Net zero activities &amp; levers'!$C$14="On",'Net zero Activity data'!BJ47*FracLEACH*MSLeachEF*NtoN2O*kgtoGg,"ERROR"))</f>
        <v>2.2658897844817118E-4</v>
      </c>
      <c r="AR1168" s="94">
        <f>IF('Net zero activities &amp; levers'!$C$14="Off",'Activity data'!BK47*FracLEACH*MSLeachEF*NtoN2O*kgtoGg,IF('Net zero activities &amp; levers'!$C$14="On",'Net zero Activity data'!BK47*FracLEACH*MSLeachEF*NtoN2O*kgtoGg,"ERROR"))</f>
        <v>2.2652076100782375E-4</v>
      </c>
      <c r="AS1168" s="94">
        <f>IF('Net zero activities &amp; levers'!$C$14="Off",'Activity data'!BL47*FracLEACH*MSLeachEF*NtoN2O*kgtoGg,IF('Net zero activities &amp; levers'!$C$14="On",'Net zero Activity data'!BL47*FracLEACH*MSLeachEF*NtoN2O*kgtoGg,"ERROR"))</f>
        <v>2.2645200684293725E-4</v>
      </c>
      <c r="AT1168" s="94">
        <f>IF('Net zero activities &amp; levers'!$C$14="Off",'Activity data'!BM47*FracLEACH*MSLeachEF*NtoN2O*kgtoGg,IF('Net zero activities &amp; levers'!$C$14="On",'Net zero Activity data'!BM47*FracLEACH*MSLeachEF*NtoN2O*kgtoGg,"ERROR"))</f>
        <v>2.263846178264753E-4</v>
      </c>
      <c r="AU1168" s="94">
        <f>IF('Net zero activities &amp; levers'!$C$14="Off",'Activity data'!BN47*FracLEACH*MSLeachEF*NtoN2O*kgtoGg,IF('Net zero activities &amp; levers'!$C$14="On",'Net zero Activity data'!BN47*FracLEACH*MSLeachEF*NtoN2O*kgtoGg,"ERROR"))</f>
        <v>2.2636753790772178E-4</v>
      </c>
      <c r="AV1168" s="94">
        <f>IF('Net zero activities &amp; levers'!$C$14="Off",'Activity data'!BO47*FracLEACH*MSLeachEF*NtoN2O*kgtoGg,IF('Net zero activities &amp; levers'!$C$14="On",'Net zero Activity data'!BO47*FracLEACH*MSLeachEF*NtoN2O*kgtoGg,"ERROR"))</f>
        <v>2.2635824715979799E-4</v>
      </c>
      <c r="AW1168" s="94">
        <f>IF('Net zero activities &amp; levers'!$C$14="Off",'Activity data'!BP47*FracLEACH*MSLeachEF*NtoN2O*kgtoGg,IF('Net zero activities &amp; levers'!$C$14="On",'Net zero Activity data'!BP47*FracLEACH*MSLeachEF*NtoN2O*kgtoGg,"ERROR"))</f>
        <v>2.2634697268313111E-4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1.5029911649190466E-6</v>
      </c>
      <c r="W1169" s="94">
        <f>IF('Net zero activities &amp; levers'!$C$14="Off",'Activity data'!AP48*FracLEACH*MSLeachEF*NtoN2O*kgtoGg,IF('Net zero activities &amp; levers'!$C$14="On",'Net zero Activity data'!AP48*FracLEACH*MSLeachEF*NtoN2O*kgtoGg,"ERROR"))</f>
        <v>1.5028834106373694E-6</v>
      </c>
      <c r="X1169" s="94">
        <f>IF('Net zero activities &amp; levers'!$C$14="Off",'Activity data'!AQ48*FracLEACH*MSLeachEF*NtoN2O*kgtoGg,IF('Net zero activities &amp; levers'!$C$14="On",'Net zero Activity data'!AQ48*FracLEACH*MSLeachEF*NtoN2O*kgtoGg,"ERROR"))</f>
        <v>1.5027550732256176E-6</v>
      </c>
      <c r="Y1169" s="94">
        <f>IF('Net zero activities &amp; levers'!$C$14="Off",'Activity data'!AR48*FracLEACH*MSLeachEF*NtoN2O*kgtoGg,IF('Net zero activities &amp; levers'!$C$14="On",'Net zero Activity data'!AR48*FracLEACH*MSLeachEF*NtoN2O*kgtoGg,"ERROR"))</f>
        <v>1.502593925214594E-6</v>
      </c>
      <c r="Z1169" s="94">
        <f>IF('Net zero activities &amp; levers'!$C$14="Off",'Activity data'!AS48*FracLEACH*MSLeachEF*NtoN2O*kgtoGg,IF('Net zero activities &amp; levers'!$C$14="On",'Net zero Activity data'!AS48*FracLEACH*MSLeachEF*NtoN2O*kgtoGg,"ERROR"))</f>
        <v>1.5024164182490718E-6</v>
      </c>
      <c r="AA1169" s="94">
        <f>IF('Net zero activities &amp; levers'!$C$14="Off",'Activity data'!AT48*FracLEACH*MSLeachEF*NtoN2O*kgtoGg,IF('Net zero activities &amp; levers'!$C$14="On",'Net zero Activity data'!AT48*FracLEACH*MSLeachEF*NtoN2O*kgtoGg,"ERROR"))</f>
        <v>1.5022134802135461E-6</v>
      </c>
      <c r="AB1169" s="94">
        <f>IF('Net zero activities &amp; levers'!$C$14="Off",'Activity data'!AU48*FracLEACH*MSLeachEF*NtoN2O*kgtoGg,IF('Net zero activities &amp; levers'!$C$14="On",'Net zero Activity data'!AU48*FracLEACH*MSLeachEF*NtoN2O*kgtoGg,"ERROR"))</f>
        <v>1.502011523945316E-6</v>
      </c>
      <c r="AC1169" s="94">
        <f>IF('Net zero activities &amp; levers'!$C$14="Off",'Activity data'!AV48*FracLEACH*MSLeachEF*NtoN2O*kgtoGg,IF('Net zero activities &amp; levers'!$C$14="On",'Net zero Activity data'!AV48*FracLEACH*MSLeachEF*NtoN2O*kgtoGg,"ERROR"))</f>
        <v>1.5017909324269712E-6</v>
      </c>
      <c r="AD1169" s="94">
        <f>IF('Net zero activities &amp; levers'!$C$14="Off",'Activity data'!AW48*FracLEACH*MSLeachEF*NtoN2O*kgtoGg,IF('Net zero activities &amp; levers'!$C$14="On",'Net zero Activity data'!AW48*FracLEACH*MSLeachEF*NtoN2O*kgtoGg,"ERROR"))</f>
        <v>1.501570968278282E-6</v>
      </c>
      <c r="AE1169" s="94">
        <f>IF('Net zero activities &amp; levers'!$C$14="Off",'Activity data'!AX48*FracLEACH*MSLeachEF*NtoN2O*kgtoGg,IF('Net zero activities &amp; levers'!$C$14="On",'Net zero Activity data'!AX48*FracLEACH*MSLeachEF*NtoN2O*kgtoGg,"ERROR"))</f>
        <v>1.5011231626932466E-6</v>
      </c>
      <c r="AF1169" s="94">
        <f>IF('Net zero activities &amp; levers'!$C$14="Off",'Activity data'!AY48*FracLEACH*MSLeachEF*NtoN2O*kgtoGg,IF('Net zero activities &amp; levers'!$C$14="On",'Net zero Activity data'!AY48*FracLEACH*MSLeachEF*NtoN2O*kgtoGg,"ERROR"))</f>
        <v>1.5006903848419244E-6</v>
      </c>
      <c r="AG1169" s="94">
        <f>IF('Net zero activities &amp; levers'!$C$14="Off",'Activity data'!AZ48*FracLEACH*MSLeachEF*NtoN2O*kgtoGg,IF('Net zero activities &amp; levers'!$C$14="On",'Net zero Activity data'!AZ48*FracLEACH*MSLeachEF*NtoN2O*kgtoGg,"ERROR"))</f>
        <v>1.5002418118391926E-6</v>
      </c>
      <c r="AH1169" s="94">
        <f>IF('Net zero activities &amp; levers'!$C$14="Off",'Activity data'!BA48*FracLEACH*MSLeachEF*NtoN2O*kgtoGg,IF('Net zero activities &amp; levers'!$C$14="On",'Net zero Activity data'!BA48*FracLEACH*MSLeachEF*NtoN2O*kgtoGg,"ERROR"))</f>
        <v>1.499742416522578E-6</v>
      </c>
      <c r="AI1169" s="94">
        <f>IF('Net zero activities &amp; levers'!$C$14="Off",'Activity data'!BB48*FracLEACH*MSLeachEF*NtoN2O*kgtoGg,IF('Net zero activities &amp; levers'!$C$14="On",'Net zero Activity data'!BB48*FracLEACH*MSLeachEF*NtoN2O*kgtoGg,"ERROR"))</f>
        <v>1.4992714272552002E-6</v>
      </c>
      <c r="AJ1169" s="94">
        <f>IF('Net zero activities &amp; levers'!$C$14="Off",'Activity data'!BC48*FracLEACH*MSLeachEF*NtoN2O*kgtoGg,IF('Net zero activities &amp; levers'!$C$14="On",'Net zero Activity data'!BC48*FracLEACH*MSLeachEF*NtoN2O*kgtoGg,"ERROR"))</f>
        <v>1.4987829132726751E-6</v>
      </c>
      <c r="AK1169" s="94">
        <f>IF('Net zero activities &amp; levers'!$C$14="Off",'Activity data'!BD48*FracLEACH*MSLeachEF*NtoN2O*kgtoGg,IF('Net zero activities &amp; levers'!$C$14="On",'Net zero Activity data'!BD48*FracLEACH*MSLeachEF*NtoN2O*kgtoGg,"ERROR"))</f>
        <v>1.4982682001457858E-6</v>
      </c>
      <c r="AL1169" s="94">
        <f>IF('Net zero activities &amp; levers'!$C$14="Off",'Activity data'!BE48*FracLEACH*MSLeachEF*NtoN2O*kgtoGg,IF('Net zero activities &amp; levers'!$C$14="On",'Net zero Activity data'!BE48*FracLEACH*MSLeachEF*NtoN2O*kgtoGg,"ERROR"))</f>
        <v>1.4977928117439221E-6</v>
      </c>
      <c r="AM1169" s="94">
        <f>IF('Net zero activities &amp; levers'!$C$14="Off",'Activity data'!BF48*FracLEACH*MSLeachEF*NtoN2O*kgtoGg,IF('Net zero activities &amp; levers'!$C$14="On",'Net zero Activity data'!BF48*FracLEACH*MSLeachEF*NtoN2O*kgtoGg,"ERROR"))</f>
        <v>1.4973231076365723E-6</v>
      </c>
      <c r="AN1169" s="94">
        <f>IF('Net zero activities &amp; levers'!$C$14="Off",'Activity data'!BG48*FracLEACH*MSLeachEF*NtoN2O*kgtoGg,IF('Net zero activities &amp; levers'!$C$14="On",'Net zero Activity data'!BG48*FracLEACH*MSLeachEF*NtoN2O*kgtoGg,"ERROR"))</f>
        <v>1.4968588149512128E-6</v>
      </c>
      <c r="AO1169" s="94">
        <f>IF('Net zero activities &amp; levers'!$C$14="Off",'Activity data'!BH48*FracLEACH*MSLeachEF*NtoN2O*kgtoGg,IF('Net zero activities &amp; levers'!$C$14="On",'Net zero Activity data'!BH48*FracLEACH*MSLeachEF*NtoN2O*kgtoGg,"ERROR"))</f>
        <v>1.4963824544239411E-6</v>
      </c>
      <c r="AP1169" s="94">
        <f>IF('Net zero activities &amp; levers'!$C$14="Off",'Activity data'!BI48*FracLEACH*MSLeachEF*NtoN2O*kgtoGg,IF('Net zero activities &amp; levers'!$C$14="On",'Net zero Activity data'!BI48*FracLEACH*MSLeachEF*NtoN2O*kgtoGg,"ERROR"))</f>
        <v>1.4959357209642762E-6</v>
      </c>
      <c r="AQ1169" s="94">
        <f>IF('Net zero activities &amp; levers'!$C$14="Off",'Activity data'!BJ48*FracLEACH*MSLeachEF*NtoN2O*kgtoGg,IF('Net zero activities &amp; levers'!$C$14="On",'Net zero Activity data'!BJ48*FracLEACH*MSLeachEF*NtoN2O*kgtoGg,"ERROR"))</f>
        <v>1.4954872577579301E-6</v>
      </c>
      <c r="AR1169" s="94">
        <f>IF('Net zero activities &amp; levers'!$C$14="Off",'Activity data'!BK48*FracLEACH*MSLeachEF*NtoN2O*kgtoGg,IF('Net zero activities &amp; levers'!$C$14="On",'Net zero Activity data'!BK48*FracLEACH*MSLeachEF*NtoN2O*kgtoGg,"ERROR"))</f>
        <v>1.495037022651637E-6</v>
      </c>
      <c r="AS1169" s="94">
        <f>IF('Net zero activities &amp; levers'!$C$14="Off",'Activity data'!BL48*FracLEACH*MSLeachEF*NtoN2O*kgtoGg,IF('Net zero activities &amp; levers'!$C$14="On",'Net zero Activity data'!BL48*FracLEACH*MSLeachEF*NtoN2O*kgtoGg,"ERROR"))</f>
        <v>1.4945832451633862E-6</v>
      </c>
      <c r="AT1169" s="94">
        <f>IF('Net zero activities &amp; levers'!$C$14="Off",'Activity data'!BM48*FracLEACH*MSLeachEF*NtoN2O*kgtoGg,IF('Net zero activities &amp; levers'!$C$14="On",'Net zero Activity data'!BM48*FracLEACH*MSLeachEF*NtoN2O*kgtoGg,"ERROR"))</f>
        <v>1.4941384776547373E-6</v>
      </c>
      <c r="AU1169" s="94">
        <f>IF('Net zero activities &amp; levers'!$C$14="Off",'Activity data'!BN48*FracLEACH*MSLeachEF*NtoN2O*kgtoGg,IF('Net zero activities &amp; levers'!$C$14="On",'Net zero Activity data'!BN48*FracLEACH*MSLeachEF*NtoN2O*kgtoGg,"ERROR"))</f>
        <v>1.4940257501909636E-6</v>
      </c>
      <c r="AV1169" s="94">
        <f>IF('Net zero activities &amp; levers'!$C$14="Off",'Activity data'!BO48*FracLEACH*MSLeachEF*NtoN2O*kgtoGg,IF('Net zero activities &amp; levers'!$C$14="On",'Net zero Activity data'!BO48*FracLEACH*MSLeachEF*NtoN2O*kgtoGg,"ERROR"))</f>
        <v>1.4939644312546671E-6</v>
      </c>
      <c r="AW1169" s="94">
        <f>IF('Net zero activities &amp; levers'!$C$14="Off",'Activity data'!BP48*FracLEACH*MSLeachEF*NtoN2O*kgtoGg,IF('Net zero activities &amp; levers'!$C$14="On",'Net zero Activity data'!BP48*FracLEACH*MSLeachEF*NtoN2O*kgtoGg,"ERROR"))</f>
        <v>1.4938900197086658E-6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0.18851478610716926</v>
      </c>
      <c r="V1170" s="94">
        <f>IF('Net zero activities &amp; levers'!$C$14="Off",SUM('Activity data'!AO50:AO65)*FracLEACH*MSLeachEF*NtoN2O*kgtoGg,IF('Net zero activities &amp; levers'!$C$14="On",SUM('Net zero Activity data'!AO50:AO65)*FracLEACH*MSLeachEF*NtoN2O*kgtoGg,"ERROR"))</f>
        <v>0.18775917772401565</v>
      </c>
      <c r="W1170" s="94">
        <f>IF('Net zero activities &amp; levers'!$C$14="Off",SUM('Activity data'!AP50:AP65)*FracLEACH*MSLeachEF*NtoN2O*kgtoGg,IF('Net zero activities &amp; levers'!$C$14="On",SUM('Net zero Activity data'!AP50:AP65)*FracLEACH*MSLeachEF*NtoN2O*kgtoGg,"ERROR"))</f>
        <v>0.18736471095893931</v>
      </c>
      <c r="X1170" s="94">
        <f>IF('Net zero activities &amp; levers'!$C$14="Off",SUM('Activity data'!AQ50:AQ65)*FracLEACH*MSLeachEF*NtoN2O*kgtoGg,IF('Net zero activities &amp; levers'!$C$14="On",SUM('Net zero Activity data'!AQ50:AQ65)*FracLEACH*MSLeachEF*NtoN2O*kgtoGg,"ERROR"))</f>
        <v>0.18750596844336775</v>
      </c>
      <c r="Y1170" s="94">
        <f>IF('Net zero activities &amp; levers'!$C$14="Off",SUM('Activity data'!AR50:AR65)*FracLEACH*MSLeachEF*NtoN2O*kgtoGg,IF('Net zero activities &amp; levers'!$C$14="On",SUM('Net zero Activity data'!AR50:AR65)*FracLEACH*MSLeachEF*NtoN2O*kgtoGg,"ERROR"))</f>
        <v>0.18793509569579894</v>
      </c>
      <c r="Z1170" s="94">
        <f>IF('Net zero activities &amp; levers'!$C$14="Off",SUM('Activity data'!AS50:AS65)*FracLEACH*MSLeachEF*NtoN2O*kgtoGg,IF('Net zero activities &amp; levers'!$C$14="On",SUM('Net zero Activity data'!AS50:AS65)*FracLEACH*MSLeachEF*NtoN2O*kgtoGg,"ERROR"))</f>
        <v>0.18877489729435831</v>
      </c>
      <c r="AA1170" s="94">
        <f>IF('Net zero activities &amp; levers'!$C$14="Off",SUM('Activity data'!AT50:AT65)*FracLEACH*MSLeachEF*NtoN2O*kgtoGg,IF('Net zero activities &amp; levers'!$C$14="On",SUM('Net zero Activity data'!AT50:AT65)*FracLEACH*MSLeachEF*NtoN2O*kgtoGg,"ERROR"))</f>
        <v>0.18962621986600278</v>
      </c>
      <c r="AB1170" s="94">
        <f>IF('Net zero activities &amp; levers'!$C$14="Off",SUM('Activity data'!AU50:AU65)*FracLEACH*MSLeachEF*NtoN2O*kgtoGg,IF('Net zero activities &amp; levers'!$C$14="On",SUM('Net zero Activity data'!AU50:AU65)*FracLEACH*MSLeachEF*NtoN2O*kgtoGg,"ERROR"))</f>
        <v>0.19078125029040044</v>
      </c>
      <c r="AC1170" s="94">
        <f>IF('Net zero activities &amp; levers'!$C$14="Off",SUM('Activity data'!AV50:AV65)*FracLEACH*MSLeachEF*NtoN2O*kgtoGg,IF('Net zero activities &amp; levers'!$C$14="On",SUM('Net zero Activity data'!AV50:AV65)*FracLEACH*MSLeachEF*NtoN2O*kgtoGg,"ERROR"))</f>
        <v>0.19195008792065155</v>
      </c>
      <c r="AD1170" s="94">
        <f>IF('Net zero activities &amp; levers'!$C$14="Off",SUM('Activity data'!AW50:AW65)*FracLEACH*MSLeachEF*NtoN2O*kgtoGg,IF('Net zero activities &amp; levers'!$C$14="On",SUM('Net zero Activity data'!AW50:AW65)*FracLEACH*MSLeachEF*NtoN2O*kgtoGg,"ERROR"))</f>
        <v>0.19591469469510053</v>
      </c>
      <c r="AE1170" s="94">
        <f>IF('Net zero activities &amp; levers'!$C$14="Off",SUM('Activity data'!AX50:AX65)*FracLEACH*MSLeachEF*NtoN2O*kgtoGg,IF('Net zero activities &amp; levers'!$C$14="On",SUM('Net zero Activity data'!AX50:AX65)*FracLEACH*MSLeachEF*NtoN2O*kgtoGg,"ERROR"))</f>
        <v>0.19968168041733295</v>
      </c>
      <c r="AF1170" s="94">
        <f>IF('Net zero activities &amp; levers'!$C$14="Off",SUM('Activity data'!AY50:AY65)*FracLEACH*MSLeachEF*NtoN2O*kgtoGg,IF('Net zero activities &amp; levers'!$C$14="On",SUM('Net zero Activity data'!AY50:AY65)*FracLEACH*MSLeachEF*NtoN2O*kgtoGg,"ERROR"))</f>
        <v>0.20372008572397285</v>
      </c>
      <c r="AG1170" s="94">
        <f>IF('Net zero activities &amp; levers'!$C$14="Off",SUM('Activity data'!AZ50:AZ65)*FracLEACH*MSLeachEF*NtoN2O*kgtoGg,IF('Net zero activities &amp; levers'!$C$14="On",SUM('Net zero Activity data'!AZ50:AZ65)*FracLEACH*MSLeachEF*NtoN2O*kgtoGg,"ERROR"))</f>
        <v>0.20858389079233128</v>
      </c>
      <c r="AH1170" s="94">
        <f>IF('Net zero activities &amp; levers'!$C$14="Off",SUM('Activity data'!BA50:BA65)*FracLEACH*MSLeachEF*NtoN2O*kgtoGg,IF('Net zero activities &amp; levers'!$C$14="On",SUM('Net zero Activity data'!BA50:BA65)*FracLEACH*MSLeachEF*NtoN2O*kgtoGg,"ERROR"))</f>
        <v>0.21305121262676693</v>
      </c>
      <c r="AI1170" s="94">
        <f>IF('Net zero activities &amp; levers'!$C$14="Off",SUM('Activity data'!BB50:BB65)*FracLEACH*MSLeachEF*NtoN2O*kgtoGg,IF('Net zero activities &amp; levers'!$C$14="On",SUM('Net zero Activity data'!BB50:BB65)*FracLEACH*MSLeachEF*NtoN2O*kgtoGg,"ERROR"))</f>
        <v>0.21784523864046199</v>
      </c>
      <c r="AJ1170" s="94">
        <f>IF('Net zero activities &amp; levers'!$C$14="Off",SUM('Activity data'!BC50:BC65)*FracLEACH*MSLeachEF*NtoN2O*kgtoGg,IF('Net zero activities &amp; levers'!$C$14="On",SUM('Net zero Activity data'!BC50:BC65)*FracLEACH*MSLeachEF*NtoN2O*kgtoGg,"ERROR"))</f>
        <v>0.22311354128196409</v>
      </c>
      <c r="AK1170" s="94">
        <f>IF('Net zero activities &amp; levers'!$C$14="Off",SUM('Activity data'!BD50:BD65)*FracLEACH*MSLeachEF*NtoN2O*kgtoGg,IF('Net zero activities &amp; levers'!$C$14="On",SUM('Net zero Activity data'!BD50:BD65)*FracLEACH*MSLeachEF*NtoN2O*kgtoGg,"ERROR"))</f>
        <v>0.22779841454548488</v>
      </c>
      <c r="AL1170" s="94">
        <f>IF('Net zero activities &amp; levers'!$C$14="Off",SUM('Activity data'!BE50:BE65)*FracLEACH*MSLeachEF*NtoN2O*kgtoGg,IF('Net zero activities &amp; levers'!$C$14="On",SUM('Net zero Activity data'!BE50:BE65)*FracLEACH*MSLeachEF*NtoN2O*kgtoGg,"ERROR"))</f>
        <v>0.23243575637908576</v>
      </c>
      <c r="AM1170" s="94">
        <f>IF('Net zero activities &amp; levers'!$C$14="Off",SUM('Activity data'!BF50:BF65)*FracLEACH*MSLeachEF*NtoN2O*kgtoGg,IF('Net zero activities &amp; levers'!$C$14="On",SUM('Net zero Activity data'!BF50:BF65)*FracLEACH*MSLeachEF*NtoN2O*kgtoGg,"ERROR"))</f>
        <v>0.23702773714448941</v>
      </c>
      <c r="AN1170" s="94">
        <f>IF('Net zero activities &amp; levers'!$C$14="Off",SUM('Activity data'!BG50:BG65)*FracLEACH*MSLeachEF*NtoN2O*kgtoGg,IF('Net zero activities &amp; levers'!$C$14="On",SUM('Net zero Activity data'!BG50:BG65)*FracLEACH*MSLeachEF*NtoN2O*kgtoGg,"ERROR"))</f>
        <v>0.24231938783490956</v>
      </c>
      <c r="AO1170" s="94">
        <f>IF('Net zero activities &amp; levers'!$C$14="Off",SUM('Activity data'!BH50:BH65)*FracLEACH*MSLeachEF*NtoN2O*kgtoGg,IF('Net zero activities &amp; levers'!$C$14="On",SUM('Net zero Activity data'!BH50:BH65)*FracLEACH*MSLeachEF*NtoN2O*kgtoGg,"ERROR"))</f>
        <v>0.24717414205441396</v>
      </c>
      <c r="AP1170" s="94">
        <f>IF('Net zero activities &amp; levers'!$C$14="Off",SUM('Activity data'!BI50:BI65)*FracLEACH*MSLeachEF*NtoN2O*kgtoGg,IF('Net zero activities &amp; levers'!$C$14="On",SUM('Net zero Activity data'!BI50:BI65)*FracLEACH*MSLeachEF*NtoN2O*kgtoGg,"ERROR"))</f>
        <v>0.25212143131531811</v>
      </c>
      <c r="AQ1170" s="94">
        <f>IF('Net zero activities &amp; levers'!$C$14="Off",SUM('Activity data'!BJ50:BJ65)*FracLEACH*MSLeachEF*NtoN2O*kgtoGg,IF('Net zero activities &amp; levers'!$C$14="On",SUM('Net zero Activity data'!BJ50:BJ65)*FracLEACH*MSLeachEF*NtoN2O*kgtoGg,"ERROR"))</f>
        <v>0.25716445244536296</v>
      </c>
      <c r="AR1170" s="94">
        <f>IF('Net zero activities &amp; levers'!$C$14="Off",SUM('Activity data'!BK50:BK65)*FracLEACH*MSLeachEF*NtoN2O*kgtoGg,IF('Net zero activities &amp; levers'!$C$14="On",SUM('Net zero Activity data'!BK50:BK65)*FracLEACH*MSLeachEF*NtoN2O*kgtoGg,"ERROR"))</f>
        <v>0.26233754735682513</v>
      </c>
      <c r="AS1170" s="94">
        <f>IF('Net zero activities &amp; levers'!$C$14="Off",SUM('Activity data'!BL50:BL65)*FracLEACH*MSLeachEF*NtoN2O*kgtoGg,IF('Net zero activities &amp; levers'!$C$14="On",SUM('Net zero Activity data'!BL50:BL65)*FracLEACH*MSLeachEF*NtoN2O*kgtoGg,"ERROR"))</f>
        <v>0.26741845845298873</v>
      </c>
      <c r="AT1170" s="94">
        <f>IF('Net zero activities &amp; levers'!$C$14="Off",SUM('Activity data'!BM50:BM65)*FracLEACH*MSLeachEF*NtoN2O*kgtoGg,IF('Net zero activities &amp; levers'!$C$14="On",SUM('Net zero Activity data'!BM50:BM65)*FracLEACH*MSLeachEF*NtoN2O*kgtoGg,"ERROR"))</f>
        <v>0.26650258031779434</v>
      </c>
      <c r="AU1170" s="94">
        <f>IF('Net zero activities &amp; levers'!$C$14="Off",SUM('Activity data'!BN50:BN65)*FracLEACH*MSLeachEF*NtoN2O*kgtoGg,IF('Net zero activities &amp; levers'!$C$14="On",SUM('Net zero Activity data'!BN50:BN65)*FracLEACH*MSLeachEF*NtoN2O*kgtoGg,"ERROR"))</f>
        <v>0.26468399992203701</v>
      </c>
      <c r="AV1170" s="94">
        <f>IF('Net zero activities &amp; levers'!$C$14="Off",SUM('Activity data'!BO50:BO65)*FracLEACH*MSLeachEF*NtoN2O*kgtoGg,IF('Net zero activities &amp; levers'!$C$14="On",SUM('Net zero Activity data'!BO50:BO65)*FracLEACH*MSLeachEF*NtoN2O*kgtoGg,"ERROR"))</f>
        <v>0.26313090096601877</v>
      </c>
      <c r="AW1170" s="94">
        <f>IF('Net zero activities &amp; levers'!$C$14="Off",SUM('Activity data'!BP50:BP65)*FracLEACH*MSLeachEF*NtoN2O*kgtoGg,IF('Net zero activities &amp; levers'!$C$14="On",SUM('Net zero Activity data'!BP50:BP65)*FracLEACH*MSLeachEF*NtoN2O*kgtoGg,"ERROR"))</f>
        <v>0.26131347087684414</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0.10322686804569892</v>
      </c>
      <c r="W1172" s="22">
        <f t="shared" si="381"/>
        <v>0.10334875425639968</v>
      </c>
      <c r="X1172" s="22">
        <f t="shared" si="381"/>
        <v>0.1034939230660851</v>
      </c>
      <c r="Y1172" s="22">
        <f t="shared" si="381"/>
        <v>0.10367620557142879</v>
      </c>
      <c r="Z1172" s="22">
        <f t="shared" si="381"/>
        <v>0.10387699250131904</v>
      </c>
      <c r="AA1172" s="22">
        <f t="shared" si="381"/>
        <v>0.10410654577541917</v>
      </c>
      <c r="AB1172" s="22">
        <f t="shared" si="381"/>
        <v>0.10433498852385252</v>
      </c>
      <c r="AC1172" s="22">
        <f t="shared" si="381"/>
        <v>0.10458451052766779</v>
      </c>
      <c r="AD1172" s="22">
        <f t="shared" si="381"/>
        <v>0.10483332288255948</v>
      </c>
      <c r="AE1172" s="22">
        <f t="shared" si="381"/>
        <v>0.10533985798298476</v>
      </c>
      <c r="AF1172" s="22">
        <f t="shared" si="381"/>
        <v>0.10582939446869896</v>
      </c>
      <c r="AG1172" s="22">
        <f t="shared" si="381"/>
        <v>0.10633679763333087</v>
      </c>
      <c r="AH1172" s="22">
        <f t="shared" si="381"/>
        <v>0.10690168843707849</v>
      </c>
      <c r="AI1172" s="22">
        <f t="shared" si="381"/>
        <v>0.10743444775009932</v>
      </c>
      <c r="AJ1172" s="22">
        <f t="shared" si="381"/>
        <v>0.10798703013733794</v>
      </c>
      <c r="AK1172" s="22">
        <f t="shared" si="381"/>
        <v>0.10856924767577791</v>
      </c>
      <c r="AL1172" s="22">
        <f t="shared" si="381"/>
        <v>0.10910698306793486</v>
      </c>
      <c r="AM1172" s="22">
        <f t="shared" si="381"/>
        <v>0.10963828867272722</v>
      </c>
      <c r="AN1172" s="22">
        <f t="shared" si="381"/>
        <v>0.11016347314979566</v>
      </c>
      <c r="AO1172" s="22">
        <f t="shared" si="381"/>
        <v>0.11070230816120243</v>
      </c>
      <c r="AP1172" s="22">
        <f t="shared" si="381"/>
        <v>0.11120763052746262</v>
      </c>
      <c r="AQ1172" s="22">
        <f t="shared" si="381"/>
        <v>0.11171490949595857</v>
      </c>
      <c r="AR1172" s="22">
        <f t="shared" si="381"/>
        <v>0.11222419274833953</v>
      </c>
      <c r="AS1172" s="22">
        <f t="shared" si="381"/>
        <v>0.11273748296459209</v>
      </c>
      <c r="AT1172" s="22">
        <f t="shared" si="381"/>
        <v>0.11324058154618175</v>
      </c>
      <c r="AU1172" s="22">
        <f t="shared" si="381"/>
        <v>0.1133680931697333</v>
      </c>
      <c r="AV1172" s="22">
        <f t="shared" si="381"/>
        <v>0.11343745405890722</v>
      </c>
      <c r="AW1172" s="22">
        <f t="shared" si="381"/>
        <v>0.11352162464807815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0.40503763722581093</v>
      </c>
      <c r="V1185" s="94">
        <f>IF('Net zero activities &amp; levers'!$C$14="Off",Constants!$H63*'Activity data'!AO5*Constants!$H81*EF!$H206*MMVolatEF*NtoN2O*kgtoGg,IF('Net zero activities &amp; levers'!$C$14="On",Constants!$H63*'Net zero Activity data'!AO5*Constants!$H81*EF!$H206*MMVolatEF*NtoN2O*kgtoGg,"ERROR"))</f>
        <v>0.40593648925756265</v>
      </c>
      <c r="W1185" s="94">
        <f>IF('Net zero activities &amp; levers'!$C$14="Off",Constants!$H63*'Activity data'!AP5*Constants!$H81*EF!$H206*MMVolatEF*NtoN2O*kgtoGg,IF('Net zero activities &amp; levers'!$C$14="On",Constants!$H63*'Net zero Activity data'!AP5*Constants!$H81*EF!$H206*MMVolatEF*NtoN2O*kgtoGg,"ERROR"))</f>
        <v>0.40717213277824238</v>
      </c>
      <c r="X1185" s="94">
        <f>IF('Net zero activities &amp; levers'!$C$14="Off",Constants!$H63*'Activity data'!AQ5*Constants!$H81*EF!$H206*MMVolatEF*NtoN2O*kgtoGg,IF('Net zero activities &amp; levers'!$C$14="On",Constants!$H63*'Net zero Activity data'!AQ5*Constants!$H81*EF!$H206*MMVolatEF*NtoN2O*kgtoGg,"ERROR"))</f>
        <v>0.40889531840817023</v>
      </c>
      <c r="Y1185" s="94">
        <f>IF('Net zero activities &amp; levers'!$C$14="Off",Constants!$H63*'Activity data'!AR5*Constants!$H81*EF!$H206*MMVolatEF*NtoN2O*kgtoGg,IF('Net zero activities &amp; levers'!$C$14="On",Constants!$H63*'Net zero Activity data'!AR5*Constants!$H81*EF!$H206*MMVolatEF*NtoN2O*kgtoGg,"ERROR"))</f>
        <v>0.41063644672953681</v>
      </c>
      <c r="Z1185" s="94">
        <f>IF('Net zero activities &amp; levers'!$C$14="Off",Constants!$H63*'Activity data'!AS5*Constants!$H81*EF!$H206*MMVolatEF*NtoN2O*kgtoGg,IF('Net zero activities &amp; levers'!$C$14="On",Constants!$H63*'Net zero Activity data'!AS5*Constants!$H81*EF!$H206*MMVolatEF*NtoN2O*kgtoGg,"ERROR"))</f>
        <v>0.41277086145608582</v>
      </c>
      <c r="AA1185" s="94">
        <f>IF('Net zero activities &amp; levers'!$C$14="Off",Constants!$H63*'Activity data'!AT5*Constants!$H81*EF!$H206*MMVolatEF*NtoN2O*kgtoGg,IF('Net zero activities &amp; levers'!$C$14="On",Constants!$H63*'Net zero Activity data'!AT5*Constants!$H81*EF!$H206*MMVolatEF*NtoN2O*kgtoGg,"ERROR"))</f>
        <v>0.41496400666734201</v>
      </c>
      <c r="AB1185" s="94">
        <f>IF('Net zero activities &amp; levers'!$C$14="Off",Constants!$H63*'Activity data'!AU5*Constants!$H81*EF!$H206*MMVolatEF*NtoN2O*kgtoGg,IF('Net zero activities &amp; levers'!$C$14="On",Constants!$H63*'Net zero Activity data'!AU5*Constants!$H81*EF!$H206*MMVolatEF*NtoN2O*kgtoGg,"ERROR"))</f>
        <v>0.41746611039906761</v>
      </c>
      <c r="AC1185" s="94">
        <f>IF('Net zero activities &amp; levers'!$C$14="Off",Constants!$H63*'Activity data'!AV5*Constants!$H81*EF!$H206*MMVolatEF*NtoN2O*kgtoGg,IF('Net zero activities &amp; levers'!$C$14="On",Constants!$H63*'Net zero Activity data'!AV5*Constants!$H81*EF!$H206*MMVolatEF*NtoN2O*kgtoGg,"ERROR"))</f>
        <v>0.4200302228840333</v>
      </c>
      <c r="AD1185" s="94">
        <f>IF('Net zero activities &amp; levers'!$C$14="Off",Constants!$H63*'Activity data'!AW5*Constants!$H81*EF!$H206*MMVolatEF*NtoN2O*kgtoGg,IF('Net zero activities &amp; levers'!$C$14="On",Constants!$H63*'Net zero Activity data'!AW5*Constants!$H81*EF!$H206*MMVolatEF*NtoN2O*kgtoGg,"ERROR"))</f>
        <v>0.42545642853182047</v>
      </c>
      <c r="AE1185" s="94">
        <f>IF('Net zero activities &amp; levers'!$C$14="Off",Constants!$H63*'Activity data'!AX5*Constants!$H81*EF!$H206*MMVolatEF*NtoN2O*kgtoGg,IF('Net zero activities &amp; levers'!$C$14="On",Constants!$H63*'Net zero Activity data'!AX5*Constants!$H81*EF!$H206*MMVolatEF*NtoN2O*kgtoGg,"ERROR"))</f>
        <v>0.43083263333163768</v>
      </c>
      <c r="AF1185" s="94">
        <f>IF('Net zero activities &amp; levers'!$C$14="Off",Constants!$H63*'Activity data'!AY5*Constants!$H81*EF!$H206*MMVolatEF*NtoN2O*kgtoGg,IF('Net zero activities &amp; levers'!$C$14="On",Constants!$H63*'Net zero Activity data'!AY5*Constants!$H81*EF!$H206*MMVolatEF*NtoN2O*kgtoGg,"ERROR"))</f>
        <v>0.43657415299505642</v>
      </c>
      <c r="AG1185" s="94">
        <f>IF('Net zero activities &amp; levers'!$C$14="Off",Constants!$H63*'Activity data'!AZ5*Constants!$H81*EF!$H206*MMVolatEF*NtoN2O*kgtoGg,IF('Net zero activities &amp; levers'!$C$14="On",Constants!$H63*'Net zero Activity data'!AZ5*Constants!$H81*EF!$H206*MMVolatEF*NtoN2O*kgtoGg,"ERROR"))</f>
        <v>0.44319300321878541</v>
      </c>
      <c r="AH1185" s="94">
        <f>IF('Net zero activities &amp; levers'!$C$14="Off",Constants!$H63*'Activity data'!BA5*Constants!$H81*EF!$H206*MMVolatEF*NtoN2O*kgtoGg,IF('Net zero activities &amp; levers'!$C$14="On",Constants!$H63*'Net zero Activity data'!BA5*Constants!$H81*EF!$H206*MMVolatEF*NtoN2O*kgtoGg,"ERROR"))</f>
        <v>0.44959210542461031</v>
      </c>
      <c r="AI1185" s="94">
        <f>IF('Net zero activities &amp; levers'!$C$14="Off",Constants!$H63*'Activity data'!BB5*Constants!$H81*EF!$H206*MMVolatEF*NtoN2O*kgtoGg,IF('Net zero activities &amp; levers'!$C$14="On",Constants!$H63*'Net zero Activity data'!BB5*Constants!$H81*EF!$H206*MMVolatEF*NtoN2O*kgtoGg,"ERROR"))</f>
        <v>0.45622731759484209</v>
      </c>
      <c r="AJ1185" s="94">
        <f>IF('Net zero activities &amp; levers'!$C$14="Off",Constants!$H63*'Activity data'!BC5*Constants!$H81*EF!$H206*MMVolatEF*NtoN2O*kgtoGg,IF('Net zero activities &amp; levers'!$C$14="On",Constants!$H63*'Net zero Activity data'!BC5*Constants!$H81*EF!$H206*MMVolatEF*NtoN2O*kgtoGg,"ERROR"))</f>
        <v>0.46345184488553848</v>
      </c>
      <c r="AK1185" s="94">
        <f>IF('Net zero activities &amp; levers'!$C$14="Off",Constants!$H63*'Activity data'!BD5*Constants!$H81*EF!$H206*MMVolatEF*NtoN2O*kgtoGg,IF('Net zero activities &amp; levers'!$C$14="On",Constants!$H63*'Net zero Activity data'!BD5*Constants!$H81*EF!$H206*MMVolatEF*NtoN2O*kgtoGg,"ERROR"))</f>
        <v>0.47027575182616183</v>
      </c>
      <c r="AL1185" s="94">
        <f>IF('Net zero activities &amp; levers'!$C$14="Off",Constants!$H63*'Activity data'!BE5*Constants!$H81*EF!$H206*MMVolatEF*NtoN2O*kgtoGg,IF('Net zero activities &amp; levers'!$C$14="On",Constants!$H63*'Net zero Activity data'!BE5*Constants!$H81*EF!$H206*MMVolatEF*NtoN2O*kgtoGg,"ERROR"))</f>
        <v>0.47719673725920331</v>
      </c>
      <c r="AM1185" s="94">
        <f>IF('Net zero activities &amp; levers'!$C$14="Off",Constants!$H63*'Activity data'!BF5*Constants!$H81*EF!$H206*MMVolatEF*NtoN2O*kgtoGg,IF('Net zero activities &amp; levers'!$C$14="On",Constants!$H63*'Net zero Activity data'!BF5*Constants!$H81*EF!$H206*MMVolatEF*NtoN2O*kgtoGg,"ERROR"))</f>
        <v>0.48421641443722802</v>
      </c>
      <c r="AN1185" s="94">
        <f>IF('Net zero activities &amp; levers'!$C$14="Off",Constants!$H63*'Activity data'!BG5*Constants!$H81*EF!$H206*MMVolatEF*NtoN2O*kgtoGg,IF('Net zero activities &amp; levers'!$C$14="On",Constants!$H63*'Net zero Activity data'!BG5*Constants!$H81*EF!$H206*MMVolatEF*NtoN2O*kgtoGg,"ERROR"))</f>
        <v>0.49143723739881062</v>
      </c>
      <c r="AO1185" s="94">
        <f>IF('Net zero activities &amp; levers'!$C$14="Off",Constants!$H63*'Activity data'!BH5*Constants!$H81*EF!$H206*MMVolatEF*NtoN2O*kgtoGg,IF('Net zero activities &amp; levers'!$C$14="On",Constants!$H63*'Net zero Activity data'!BH5*Constants!$H81*EF!$H206*MMVolatEF*NtoN2O*kgtoGg,"ERROR"))</f>
        <v>0.49834938810260215</v>
      </c>
      <c r="AP1185" s="94">
        <f>IF('Net zero activities &amp; levers'!$C$14="Off",Constants!$H63*'Activity data'!BI5*Constants!$H81*EF!$H206*MMVolatEF*NtoN2O*kgtoGg,IF('Net zero activities &amp; levers'!$C$14="On",Constants!$H63*'Net zero Activity data'!BI5*Constants!$H81*EF!$H206*MMVolatEF*NtoN2O*kgtoGg,"ERROR"))</f>
        <v>0.50547067661017353</v>
      </c>
      <c r="AQ1185" s="94">
        <f>IF('Net zero activities &amp; levers'!$C$14="Off",Constants!$H63*'Activity data'!BJ5*Constants!$H81*EF!$H206*MMVolatEF*NtoN2O*kgtoGg,IF('Net zero activities &amp; levers'!$C$14="On",Constants!$H63*'Net zero Activity data'!BJ5*Constants!$H81*EF!$H206*MMVolatEF*NtoN2O*kgtoGg,"ERROR"))</f>
        <v>0.51280717426939726</v>
      </c>
      <c r="AR1185" s="94">
        <f>IF('Net zero activities &amp; levers'!$C$14="Off",Constants!$H63*'Activity data'!BK5*Constants!$H81*EF!$H206*MMVolatEF*NtoN2O*kgtoGg,IF('Net zero activities &amp; levers'!$C$14="On",Constants!$H63*'Net zero Activity data'!BK5*Constants!$H81*EF!$H206*MMVolatEF*NtoN2O*kgtoGg,"ERROR"))</f>
        <v>0.52039686762229476</v>
      </c>
      <c r="AS1185" s="94">
        <f>IF('Net zero activities &amp; levers'!$C$14="Off",Constants!$H63*'Activity data'!BL5*Constants!$H81*EF!$H206*MMVolatEF*NtoN2O*kgtoGg,IF('Net zero activities &amp; levers'!$C$14="On",Constants!$H63*'Net zero Activity data'!BL5*Constants!$H81*EF!$H206*MMVolatEF*NtoN2O*kgtoGg,"ERROR"))</f>
        <v>0.52782401399213086</v>
      </c>
      <c r="AT1185" s="94">
        <f>IF('Net zero activities &amp; levers'!$C$14="Off",Constants!$H63*'Activity data'!BM5*Constants!$H81*EF!$H206*MMVolatEF*NtoN2O*kgtoGg,IF('Net zero activities &amp; levers'!$C$14="On",Constants!$H63*'Net zero Activity data'!BM5*Constants!$H81*EF!$H206*MMVolatEF*NtoN2O*kgtoGg,"ERROR"))</f>
        <v>0.52915670302408402</v>
      </c>
      <c r="AU1185" s="94">
        <f>IF('Net zero activities &amp; levers'!$C$14="Off",Constants!$H63*'Activity data'!BN5*Constants!$H81*EF!$H206*MMVolatEF*NtoN2O*kgtoGg,IF('Net zero activities &amp; levers'!$C$14="On",Constants!$H63*'Net zero Activity data'!BN5*Constants!$H81*EF!$H206*MMVolatEF*NtoN2O*kgtoGg,"ERROR"))</f>
        <v>0.52955595204433981</v>
      </c>
      <c r="AV1185" s="94">
        <f>IF('Net zero activities &amp; levers'!$C$14="Off",Constants!$H63*'Activity data'!BO5*Constants!$H81*EF!$H206*MMVolatEF*NtoN2O*kgtoGg,IF('Net zero activities &amp; levers'!$C$14="On",Constants!$H63*'Net zero Activity data'!BO5*Constants!$H81*EF!$H206*MMVolatEF*NtoN2O*kgtoGg,"ERROR"))</f>
        <v>0.5302287764856084</v>
      </c>
      <c r="AW1185" s="94">
        <f>IF('Net zero activities &amp; levers'!$C$14="Off",Constants!$H63*'Activity data'!BP5*Constants!$H81*EF!$H206*MMVolatEF*NtoN2O*kgtoGg,IF('Net zero activities &amp; levers'!$C$14="On",Constants!$H63*'Net zero Activity data'!BP5*Constants!$H81*EF!$H206*MMVolatEF*NtoN2O*kgtoGg,"ERROR"))</f>
        <v>0.53061809376626179</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3.1955149803358125E-2</v>
      </c>
      <c r="V1186" s="94">
        <f>IF('Net zero activities &amp; levers'!$C$14="Off",Constants!$H64*'Activity data'!AO6*Constants!$H82*EF!$H207*MMVolatEF*NtoN2O*kgtoGg,IF('Net zero activities &amp; levers'!$C$14="On",Constants!$H64*'Net zero Activity data'!AO6*Constants!$H82*EF!$H207*MMVolatEF*NtoN2O*kgtoGg,"ERROR"))</f>
        <v>3.2026064080664329E-2</v>
      </c>
      <c r="W1186" s="94">
        <f>IF('Net zero activities &amp; levers'!$C$14="Off",Constants!$H64*'Activity data'!AP6*Constants!$H82*EF!$H207*MMVolatEF*NtoN2O*kgtoGg,IF('Net zero activities &amp; levers'!$C$14="On",Constants!$H64*'Net zero Activity data'!AP6*Constants!$H82*EF!$H207*MMVolatEF*NtoN2O*kgtoGg,"ERROR"))</f>
        <v>3.2123549277539631E-2</v>
      </c>
      <c r="X1186" s="94">
        <f>IF('Net zero activities &amp; levers'!$C$14="Off",Constants!$H64*'Activity data'!AQ6*Constants!$H82*EF!$H207*MMVolatEF*NtoN2O*kgtoGg,IF('Net zero activities &amp; levers'!$C$14="On",Constants!$H64*'Net zero Activity data'!AQ6*Constants!$H82*EF!$H207*MMVolatEF*NtoN2O*kgtoGg,"ERROR"))</f>
        <v>3.2259498754532663E-2</v>
      </c>
      <c r="Y1186" s="94">
        <f>IF('Net zero activities &amp; levers'!$C$14="Off",Constants!$H64*'Activity data'!AR6*Constants!$H82*EF!$H207*MMVolatEF*NtoN2O*kgtoGg,IF('Net zero activities &amp; levers'!$C$14="On",Constants!$H64*'Net zero Activity data'!AR6*Constants!$H82*EF!$H207*MMVolatEF*NtoN2O*kgtoGg,"ERROR"))</f>
        <v>3.2396863807116948E-2</v>
      </c>
      <c r="Z1186" s="94">
        <f>IF('Net zero activities &amp; levers'!$C$14="Off",Constants!$H64*'Activity data'!AS6*Constants!$H82*EF!$H207*MMVolatEF*NtoN2O*kgtoGg,IF('Net zero activities &amp; levers'!$C$14="On",Constants!$H64*'Net zero Activity data'!AS6*Constants!$H82*EF!$H207*MMVolatEF*NtoN2O*kgtoGg,"ERROR"))</f>
        <v>3.256525690459925E-2</v>
      </c>
      <c r="AA1186" s="94">
        <f>IF('Net zero activities &amp; levers'!$C$14="Off",Constants!$H64*'Activity data'!AT6*Constants!$H82*EF!$H207*MMVolatEF*NtoN2O*kgtoGg,IF('Net zero activities &amp; levers'!$C$14="On",Constants!$H64*'Net zero Activity data'!AT6*Constants!$H82*EF!$H207*MMVolatEF*NtoN2O*kgtoGg,"ERROR"))</f>
        <v>3.2738283500957595E-2</v>
      </c>
      <c r="AB1186" s="94">
        <f>IF('Net zero activities &amp; levers'!$C$14="Off",Constants!$H64*'Activity data'!AU6*Constants!$H82*EF!$H207*MMVolatEF*NtoN2O*kgtoGg,IF('Net zero activities &amp; levers'!$C$14="On",Constants!$H64*'Net zero Activity data'!AU6*Constants!$H82*EF!$H207*MMVolatEF*NtoN2O*kgtoGg,"ERROR"))</f>
        <v>3.2935685155081544E-2</v>
      </c>
      <c r="AC1186" s="94">
        <f>IF('Net zero activities &amp; levers'!$C$14="Off",Constants!$H64*'Activity data'!AV6*Constants!$H82*EF!$H207*MMVolatEF*NtoN2O*kgtoGg,IF('Net zero activities &amp; levers'!$C$14="On",Constants!$H64*'Net zero Activity data'!AV6*Constants!$H82*EF!$H207*MMVolatEF*NtoN2O*kgtoGg,"ERROR"))</f>
        <v>3.3137978944693169E-2</v>
      </c>
      <c r="AD1186" s="94">
        <f>IF('Net zero activities &amp; levers'!$C$14="Off",Constants!$H64*'Activity data'!AW6*Constants!$H82*EF!$H207*MMVolatEF*NtoN2O*kgtoGg,IF('Net zero activities &amp; levers'!$C$14="On",Constants!$H64*'Net zero Activity data'!AW6*Constants!$H82*EF!$H207*MMVolatEF*NtoN2O*kgtoGg,"ERROR"))</f>
        <v>3.3566075492773198E-2</v>
      </c>
      <c r="AE1186" s="94">
        <f>IF('Net zero activities &amp; levers'!$C$14="Off",Constants!$H64*'Activity data'!AX6*Constants!$H82*EF!$H207*MMVolatEF*NtoN2O*kgtoGg,IF('Net zero activities &amp; levers'!$C$14="On",Constants!$H64*'Net zero Activity data'!AX6*Constants!$H82*EF!$H207*MMVolatEF*NtoN2O*kgtoGg,"ERROR"))</f>
        <v>3.3990227260318487E-2</v>
      </c>
      <c r="AF1186" s="94">
        <f>IF('Net zero activities &amp; levers'!$C$14="Off",Constants!$H64*'Activity data'!AY6*Constants!$H82*EF!$H207*MMVolatEF*NtoN2O*kgtoGg,IF('Net zero activities &amp; levers'!$C$14="On",Constants!$H64*'Net zero Activity data'!AY6*Constants!$H82*EF!$H207*MMVolatEF*NtoN2O*kgtoGg,"ERROR"))</f>
        <v>3.4443200278332566E-2</v>
      </c>
      <c r="AG1186" s="94">
        <f>IF('Net zero activities &amp; levers'!$C$14="Off",Constants!$H64*'Activity data'!AZ6*Constants!$H82*EF!$H207*MMVolatEF*NtoN2O*kgtoGg,IF('Net zero activities &amp; levers'!$C$14="On",Constants!$H64*'Net zero Activity data'!AZ6*Constants!$H82*EF!$H207*MMVolatEF*NtoN2O*kgtoGg,"ERROR"))</f>
        <v>3.4965389652816141E-2</v>
      </c>
      <c r="AH1186" s="94">
        <f>IF('Net zero activities &amp; levers'!$C$14="Off",Constants!$H64*'Activity data'!BA6*Constants!$H82*EF!$H207*MMVolatEF*NtoN2O*kgtoGg,IF('Net zero activities &amp; levers'!$C$14="On",Constants!$H64*'Net zero Activity data'!BA6*Constants!$H82*EF!$H207*MMVolatEF*NtoN2O*kgtoGg,"ERROR"))</f>
        <v>3.5470242167250809E-2</v>
      </c>
      <c r="AI1186" s="94">
        <f>IF('Net zero activities &amp; levers'!$C$14="Off",Constants!$H64*'Activity data'!BB6*Constants!$H82*EF!$H207*MMVolatEF*NtoN2O*kgtoGg,IF('Net zero activities &amp; levers'!$C$14="On",Constants!$H64*'Net zero Activity data'!BB6*Constants!$H82*EF!$H207*MMVolatEF*NtoN2O*kgtoGg,"ERROR"))</f>
        <v>3.5993722405603619E-2</v>
      </c>
      <c r="AJ1186" s="94">
        <f>IF('Net zero activities &amp; levers'!$C$14="Off",Constants!$H64*'Activity data'!BC6*Constants!$H82*EF!$H207*MMVolatEF*NtoN2O*kgtoGg,IF('Net zero activities &amp; levers'!$C$14="On",Constants!$H64*'Net zero Activity data'!BC6*Constants!$H82*EF!$H207*MMVolatEF*NtoN2O*kgtoGg,"ERROR"))</f>
        <v>3.6563696231774113E-2</v>
      </c>
      <c r="AK1186" s="94">
        <f>IF('Net zero activities &amp; levers'!$C$14="Off",Constants!$H64*'Activity data'!BD6*Constants!$H82*EF!$H207*MMVolatEF*NtoN2O*kgtoGg,IF('Net zero activities &amp; levers'!$C$14="On",Constants!$H64*'Net zero Activity data'!BD6*Constants!$H82*EF!$H207*MMVolatEF*NtoN2O*kgtoGg,"ERROR"))</f>
        <v>3.7102063406798461E-2</v>
      </c>
      <c r="AL1186" s="94">
        <f>IF('Net zero activities &amp; levers'!$C$14="Off",Constants!$H64*'Activity data'!BE6*Constants!$H82*EF!$H207*MMVolatEF*NtoN2O*kgtoGg,IF('Net zero activities &amp; levers'!$C$14="On",Constants!$H64*'Net zero Activity data'!BE6*Constants!$H82*EF!$H207*MMVolatEF*NtoN2O*kgtoGg,"ERROR"))</f>
        <v>3.7648089518876542E-2</v>
      </c>
      <c r="AM1186" s="94">
        <f>IF('Net zero activities &amp; levers'!$C$14="Off",Constants!$H64*'Activity data'!BF6*Constants!$H82*EF!$H207*MMVolatEF*NtoN2O*kgtoGg,IF('Net zero activities &amp; levers'!$C$14="On",Constants!$H64*'Net zero Activity data'!BF6*Constants!$H82*EF!$H207*MMVolatEF*NtoN2O*kgtoGg,"ERROR"))</f>
        <v>3.8201901844396147E-2</v>
      </c>
      <c r="AN1186" s="94">
        <f>IF('Net zero activities &amp; levers'!$C$14="Off",Constants!$H64*'Activity data'!BG6*Constants!$H82*EF!$H207*MMVolatEF*NtoN2O*kgtoGg,IF('Net zero activities &amp; levers'!$C$14="On",Constants!$H64*'Net zero Activity data'!BG6*Constants!$H82*EF!$H207*MMVolatEF*NtoN2O*kgtoGg,"ERROR"))</f>
        <v>3.8771583420215382E-2</v>
      </c>
      <c r="AO1186" s="94">
        <f>IF('Net zero activities &amp; levers'!$C$14="Off",Constants!$H64*'Activity data'!BH6*Constants!$H82*EF!$H207*MMVolatEF*NtoN2O*kgtoGg,IF('Net zero activities &amp; levers'!$C$14="On",Constants!$H64*'Net zero Activity data'!BH6*Constants!$H82*EF!$H207*MMVolatEF*NtoN2O*kgtoGg,"ERROR"))</f>
        <v>3.9316912522754821E-2</v>
      </c>
      <c r="AP1186" s="94">
        <f>IF('Net zero activities &amp; levers'!$C$14="Off",Constants!$H64*'Activity data'!BI6*Constants!$H82*EF!$H207*MMVolatEF*NtoN2O*kgtoGg,IF('Net zero activities &amp; levers'!$C$14="On",Constants!$H64*'Net zero Activity data'!BI6*Constants!$H82*EF!$H207*MMVolatEF*NtoN2O*kgtoGg,"ERROR"))</f>
        <v>3.9878741400216668E-2</v>
      </c>
      <c r="AQ1186" s="94">
        <f>IF('Net zero activities &amp; levers'!$C$14="Off",Constants!$H64*'Activity data'!BJ6*Constants!$H82*EF!$H207*MMVolatEF*NtoN2O*kgtoGg,IF('Net zero activities &amp; levers'!$C$14="On",Constants!$H64*'Net zero Activity data'!BJ6*Constants!$H82*EF!$H207*MMVolatEF*NtoN2O*kgtoGg,"ERROR"))</f>
        <v>4.0457549047175599E-2</v>
      </c>
      <c r="AR1186" s="94">
        <f>IF('Net zero activities &amp; levers'!$C$14="Off",Constants!$H64*'Activity data'!BK6*Constants!$H82*EF!$H207*MMVolatEF*NtoN2O*kgtoGg,IF('Net zero activities &amp; levers'!$C$14="On",Constants!$H64*'Net zero Activity data'!BK6*Constants!$H82*EF!$H207*MMVolatEF*NtoN2O*kgtoGg,"ERROR"))</f>
        <v>4.105633238423665E-2</v>
      </c>
      <c r="AS1186" s="94">
        <f>IF('Net zero activities &amp; levers'!$C$14="Off",Constants!$H64*'Activity data'!BL6*Constants!$H82*EF!$H207*MMVolatEF*NtoN2O*kgtoGg,IF('Net zero activities &amp; levers'!$C$14="On",Constants!$H64*'Net zero Activity data'!BL6*Constants!$H82*EF!$H207*MMVolatEF*NtoN2O*kgtoGg,"ERROR"))</f>
        <v>4.1642291695290164E-2</v>
      </c>
      <c r="AT1186" s="94">
        <f>IF('Net zero activities &amp; levers'!$C$14="Off",Constants!$H64*'Activity data'!BM6*Constants!$H82*EF!$H207*MMVolatEF*NtoN2O*kgtoGg,IF('Net zero activities &amp; levers'!$C$14="On",Constants!$H64*'Net zero Activity data'!BM6*Constants!$H82*EF!$H207*MMVolatEF*NtoN2O*kgtoGg,"ERROR"))</f>
        <v>4.174743322719579E-2</v>
      </c>
      <c r="AU1186" s="94">
        <f>IF('Net zero activities &amp; levers'!$C$14="Off",Constants!$H64*'Activity data'!BN6*Constants!$H82*EF!$H207*MMVolatEF*NtoN2O*kgtoGg,IF('Net zero activities &amp; levers'!$C$14="On",Constants!$H64*'Net zero Activity data'!BN6*Constants!$H82*EF!$H207*MMVolatEF*NtoN2O*kgtoGg,"ERROR"))</f>
        <v>4.1778931688273381E-2</v>
      </c>
      <c r="AV1186" s="94">
        <f>IF('Net zero activities &amp; levers'!$C$14="Off",Constants!$H64*'Activity data'!BO6*Constants!$H82*EF!$H207*MMVolatEF*NtoN2O*kgtoGg,IF('Net zero activities &amp; levers'!$C$14="On",Constants!$H64*'Net zero Activity data'!BO6*Constants!$H82*EF!$H207*MMVolatEF*NtoN2O*kgtoGg,"ERROR"))</f>
        <v>4.1832013683219219E-2</v>
      </c>
      <c r="AW1186" s="94">
        <f>IF('Net zero activities &amp; levers'!$C$14="Off",Constants!$H64*'Activity data'!BP6*Constants!$H82*EF!$H207*MMVolatEF*NtoN2O*kgtoGg,IF('Net zero activities &amp; levers'!$C$14="On",Constants!$H64*'Net zero Activity data'!BP6*Constants!$H82*EF!$H207*MMVolatEF*NtoN2O*kgtoGg,"ERROR"))</f>
        <v>4.1862728586924296E-2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2.9621155611650907E-4</v>
      </c>
      <c r="V1187" s="94">
        <f>IF('Net zero activities &amp; levers'!$C$14="Off",Constants!$H65*'Activity data'!AO7*Constants!$H83*EF!$H208*MMVolatEF*NtoN2O*kgtoGg,IF('Net zero activities &amp; levers'!$C$14="On",Constants!$H65*'Net zero Activity data'!AO7*Constants!$H83*EF!$H208*MMVolatEF*NtoN2O*kgtoGg,"ERROR"))</f>
        <v>2.9686890332223374E-4</v>
      </c>
      <c r="W1187" s="94">
        <f>IF('Net zero activities &amp; levers'!$C$14="Off",Constants!$H65*'Activity data'!AP7*Constants!$H83*EF!$H208*MMVolatEF*NtoN2O*kgtoGg,IF('Net zero activities &amp; levers'!$C$14="On",Constants!$H65*'Net zero Activity data'!AP7*Constants!$H83*EF!$H208*MMVolatEF*NtoN2O*kgtoGg,"ERROR"))</f>
        <v>2.9777255240673041E-4</v>
      </c>
      <c r="X1187" s="94">
        <f>IF('Net zero activities &amp; levers'!$C$14="Off",Constants!$H65*'Activity data'!AQ7*Constants!$H83*EF!$H208*MMVolatEF*NtoN2O*kgtoGg,IF('Net zero activities &amp; levers'!$C$14="On",Constants!$H65*'Net zero Activity data'!AQ7*Constants!$H83*EF!$H208*MMVolatEF*NtoN2O*kgtoGg,"ERROR"))</f>
        <v>2.9903275010197318E-4</v>
      </c>
      <c r="Y1187" s="94">
        <f>IF('Net zero activities &amp; levers'!$C$14="Off",Constants!$H65*'Activity data'!AR7*Constants!$H83*EF!$H208*MMVolatEF*NtoN2O*kgtoGg,IF('Net zero activities &amp; levers'!$C$14="On",Constants!$H65*'Net zero Activity data'!AR7*Constants!$H83*EF!$H208*MMVolatEF*NtoN2O*kgtoGg,"ERROR"))</f>
        <v>3.0030606962112437E-4</v>
      </c>
      <c r="Z1187" s="94">
        <f>IF('Net zero activities &amp; levers'!$C$14="Off",Constants!$H65*'Activity data'!AS7*Constants!$H83*EF!$H208*MMVolatEF*NtoN2O*kgtoGg,IF('Net zero activities &amp; levers'!$C$14="On",Constants!$H65*'Net zero Activity data'!AS7*Constants!$H83*EF!$H208*MMVolatEF*NtoN2O*kgtoGg,"ERROR"))</f>
        <v>3.0186700680187481E-4</v>
      </c>
      <c r="AA1187" s="94">
        <f>IF('Net zero activities &amp; levers'!$C$14="Off",Constants!$H65*'Activity data'!AT7*Constants!$H83*EF!$H208*MMVolatEF*NtoN2O*kgtoGg,IF('Net zero activities &amp; levers'!$C$14="On",Constants!$H65*'Net zero Activity data'!AT7*Constants!$H83*EF!$H208*MMVolatEF*NtoN2O*kgtoGg,"ERROR"))</f>
        <v>3.0347089467823397E-4</v>
      </c>
      <c r="AB1187" s="94">
        <f>IF('Net zero activities &amp; levers'!$C$14="Off",Constants!$H65*'Activity data'!AU7*Constants!$H83*EF!$H208*MMVolatEF*NtoN2O*kgtoGg,IF('Net zero activities &amp; levers'!$C$14="On",Constants!$H65*'Net zero Activity data'!AU7*Constants!$H83*EF!$H208*MMVolatEF*NtoN2O*kgtoGg,"ERROR"))</f>
        <v>3.0530072966595433E-4</v>
      </c>
      <c r="AC1187" s="94">
        <f>IF('Net zero activities &amp; levers'!$C$14="Off",Constants!$H65*'Activity data'!AV7*Constants!$H83*EF!$H208*MMVolatEF*NtoN2O*kgtoGg,IF('Net zero activities &amp; levers'!$C$14="On",Constants!$H65*'Net zero Activity data'!AV7*Constants!$H83*EF!$H208*MMVolatEF*NtoN2O*kgtoGg,"ERROR"))</f>
        <v>3.071759128080238E-4</v>
      </c>
      <c r="AD1187" s="94">
        <f>IF('Net zero activities &amp; levers'!$C$14="Off",Constants!$H65*'Activity data'!AW7*Constants!$H83*EF!$H208*MMVolatEF*NtoN2O*kgtoGg,IF('Net zero activities &amp; levers'!$C$14="On",Constants!$H65*'Net zero Activity data'!AW7*Constants!$H83*EF!$H208*MMVolatEF*NtoN2O*kgtoGg,"ERROR"))</f>
        <v>3.1114419790307811E-4</v>
      </c>
      <c r="AE1187" s="94">
        <f>IF('Net zero activities &amp; levers'!$C$14="Off",Constants!$H65*'Activity data'!AX7*Constants!$H83*EF!$H208*MMVolatEF*NtoN2O*kgtoGg,IF('Net zero activities &amp; levers'!$C$14="On",Constants!$H65*'Net zero Activity data'!AX7*Constants!$H83*EF!$H208*MMVolatEF*NtoN2O*kgtoGg,"ERROR"))</f>
        <v>3.1507591644820454E-4</v>
      </c>
      <c r="AF1187" s="94">
        <f>IF('Net zero activities &amp; levers'!$C$14="Off",Constants!$H65*'Activity data'!AY7*Constants!$H83*EF!$H208*MMVolatEF*NtoN2O*kgtoGg,IF('Net zero activities &amp; levers'!$C$14="On",Constants!$H65*'Net zero Activity data'!AY7*Constants!$H83*EF!$H208*MMVolatEF*NtoN2O*kgtoGg,"ERROR"))</f>
        <v>3.1927479654641783E-4</v>
      </c>
      <c r="AG1187" s="94">
        <f>IF('Net zero activities &amp; levers'!$C$14="Off",Constants!$H65*'Activity data'!AZ7*Constants!$H83*EF!$H208*MMVolatEF*NtoN2O*kgtoGg,IF('Net zero activities &amp; levers'!$C$14="On",Constants!$H65*'Net zero Activity data'!AZ7*Constants!$H83*EF!$H208*MMVolatEF*NtoN2O*kgtoGg,"ERROR"))</f>
        <v>3.2411528479808077E-4</v>
      </c>
      <c r="AH1187" s="94">
        <f>IF('Net zero activities &amp; levers'!$C$14="Off",Constants!$H65*'Activity data'!BA7*Constants!$H83*EF!$H208*MMVolatEF*NtoN2O*kgtoGg,IF('Net zero activities &amp; levers'!$C$14="On",Constants!$H65*'Net zero Activity data'!BA7*Constants!$H83*EF!$H208*MMVolatEF*NtoN2O*kgtoGg,"ERROR"))</f>
        <v>3.2879506723785249E-4</v>
      </c>
      <c r="AI1187" s="94">
        <f>IF('Net zero activities &amp; levers'!$C$14="Off",Constants!$H65*'Activity data'!BB7*Constants!$H83*EF!$H208*MMVolatEF*NtoN2O*kgtoGg,IF('Net zero activities &amp; levers'!$C$14="On",Constants!$H65*'Net zero Activity data'!BB7*Constants!$H83*EF!$H208*MMVolatEF*NtoN2O*kgtoGg,"ERROR"))</f>
        <v>3.3364752128525705E-4</v>
      </c>
      <c r="AJ1187" s="94">
        <f>IF('Net zero activities &amp; levers'!$C$14="Off",Constants!$H65*'Activity data'!BC7*Constants!$H83*EF!$H208*MMVolatEF*NtoN2O*kgtoGg,IF('Net zero activities &amp; levers'!$C$14="On",Constants!$H65*'Net zero Activity data'!BC7*Constants!$H83*EF!$H208*MMVolatEF*NtoN2O*kgtoGg,"ERROR"))</f>
        <v>3.3893095243906439E-4</v>
      </c>
      <c r="AK1187" s="94">
        <f>IF('Net zero activities &amp; levers'!$C$14="Off",Constants!$H65*'Activity data'!BD7*Constants!$H83*EF!$H208*MMVolatEF*NtoN2O*kgtoGg,IF('Net zero activities &amp; levers'!$C$14="On",Constants!$H65*'Net zero Activity data'!BD7*Constants!$H83*EF!$H208*MMVolatEF*NtoN2O*kgtoGg,"ERROR"))</f>
        <v>3.4392140248099327E-4</v>
      </c>
      <c r="AL1187" s="94">
        <f>IF('Net zero activities &amp; levers'!$C$14="Off",Constants!$H65*'Activity data'!BE7*Constants!$H83*EF!$H208*MMVolatEF*NtoN2O*kgtoGg,IF('Net zero activities &amp; levers'!$C$14="On",Constants!$H65*'Net zero Activity data'!BE7*Constants!$H83*EF!$H208*MMVolatEF*NtoN2O*kgtoGg,"ERROR"))</f>
        <v>3.489828478296831E-4</v>
      </c>
      <c r="AM1187" s="94">
        <f>IF('Net zero activities &amp; levers'!$C$14="Off",Constants!$H65*'Activity data'!BF7*Constants!$H83*EF!$H208*MMVolatEF*NtoN2O*kgtoGg,IF('Net zero activities &amp; levers'!$C$14="On",Constants!$H65*'Net zero Activity data'!BF7*Constants!$H83*EF!$H208*MMVolatEF*NtoN2O*kgtoGg,"ERROR"))</f>
        <v>3.5411646828673466E-4</v>
      </c>
      <c r="AN1187" s="94">
        <f>IF('Net zero activities &amp; levers'!$C$14="Off",Constants!$H65*'Activity data'!BG7*Constants!$H83*EF!$H208*MMVolatEF*NtoN2O*kgtoGg,IF('Net zero activities &amp; levers'!$C$14="On",Constants!$H65*'Net zero Activity data'!BG7*Constants!$H83*EF!$H208*MMVolatEF*NtoN2O*kgtoGg,"ERROR"))</f>
        <v>3.5939719039577593E-4</v>
      </c>
      <c r="AO1187" s="94">
        <f>IF('Net zero activities &amp; levers'!$C$14="Off",Constants!$H65*'Activity data'!BH7*Constants!$H83*EF!$H208*MMVolatEF*NtoN2O*kgtoGg,IF('Net zero activities &amp; levers'!$C$14="On",Constants!$H65*'Net zero Activity data'!BH7*Constants!$H83*EF!$H208*MMVolatEF*NtoN2O*kgtoGg,"ERROR"))</f>
        <v>3.6445217474267608E-4</v>
      </c>
      <c r="AP1187" s="94">
        <f>IF('Net zero activities &amp; levers'!$C$14="Off",Constants!$H65*'Activity data'!BI7*Constants!$H83*EF!$H208*MMVolatEF*NtoN2O*kgtoGg,IF('Net zero activities &amp; levers'!$C$14="On",Constants!$H65*'Net zero Activity data'!BI7*Constants!$H83*EF!$H208*MMVolatEF*NtoN2O*kgtoGg,"ERROR"))</f>
        <v>3.6966010545457282E-4</v>
      </c>
      <c r="AQ1187" s="94">
        <f>IF('Net zero activities &amp; levers'!$C$14="Off",Constants!$H65*'Activity data'!BJ7*Constants!$H83*EF!$H208*MMVolatEF*NtoN2O*kgtoGg,IF('Net zero activities &amp; levers'!$C$14="On",Constants!$H65*'Net zero Activity data'!BJ7*Constants!$H83*EF!$H208*MMVolatEF*NtoN2O*kgtoGg,"ERROR"))</f>
        <v>3.7502542262106664E-4</v>
      </c>
      <c r="AR1187" s="94">
        <f>IF('Net zero activities &amp; levers'!$C$14="Off",Constants!$H65*'Activity data'!BK7*Constants!$H83*EF!$H208*MMVolatEF*NtoN2O*kgtoGg,IF('Net zero activities &amp; levers'!$C$14="On",Constants!$H65*'Net zero Activity data'!BK7*Constants!$H83*EF!$H208*MMVolatEF*NtoN2O*kgtoGg,"ERROR"))</f>
        <v>3.8057590650672967E-4</v>
      </c>
      <c r="AS1187" s="94">
        <f>IF('Net zero activities &amp; levers'!$C$14="Off",Constants!$H65*'Activity data'!BL7*Constants!$H83*EF!$H208*MMVolatEF*NtoN2O*kgtoGg,IF('Net zero activities &amp; levers'!$C$14="On",Constants!$H65*'Net zero Activity data'!BL7*Constants!$H83*EF!$H208*MMVolatEF*NtoN2O*kgtoGg,"ERROR"))</f>
        <v>3.8600751676098297E-4</v>
      </c>
      <c r="AT1187" s="94">
        <f>IF('Net zero activities &amp; levers'!$C$14="Off",Constants!$H65*'Activity data'!BM7*Constants!$H83*EF!$H208*MMVolatEF*NtoN2O*kgtoGg,IF('Net zero activities &amp; levers'!$C$14="On",Constants!$H65*'Net zero Activity data'!BM7*Constants!$H83*EF!$H208*MMVolatEF*NtoN2O*kgtoGg,"ERROR"))</f>
        <v>3.8698213703251637E-4</v>
      </c>
      <c r="AU1187" s="94">
        <f>IF('Net zero activities &amp; levers'!$C$14="Off",Constants!$H65*'Activity data'!BN7*Constants!$H83*EF!$H208*MMVolatEF*NtoN2O*kgtoGg,IF('Net zero activities &amp; levers'!$C$14="On",Constants!$H65*'Net zero Activity data'!BN7*Constants!$H83*EF!$H208*MMVolatEF*NtoN2O*kgtoGg,"ERROR"))</f>
        <v>3.8727411526539858E-4</v>
      </c>
      <c r="AV1187" s="94">
        <f>IF('Net zero activities &amp; levers'!$C$14="Off",Constants!$H65*'Activity data'!BO7*Constants!$H83*EF!$H208*MMVolatEF*NtoN2O*kgtoGg,IF('Net zero activities &amp; levers'!$C$14="On",Constants!$H65*'Net zero Activity data'!BO7*Constants!$H83*EF!$H208*MMVolatEF*NtoN2O*kgtoGg,"ERROR"))</f>
        <v>3.8776616429103087E-4</v>
      </c>
      <c r="AW1187" s="94">
        <f>IF('Net zero activities &amp; levers'!$C$14="Off",Constants!$H65*'Activity data'!BP7*Constants!$H83*EF!$H208*MMVolatEF*NtoN2O*kgtoGg,IF('Net zero activities &amp; levers'!$C$14="On",Constants!$H65*'Net zero Activity data'!BP7*Constants!$H83*EF!$H208*MMVolatEF*NtoN2O*kgtoGg,"ERROR"))</f>
        <v>3.8805087925805279E-4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2.6275916255942959E-3</v>
      </c>
      <c r="V1188" s="94">
        <f>IF('Net zero activities &amp; levers'!$C$14="Off",Constants!$H66*'Activity data'!AO8*Constants!$H84*EF!$H209*MMVolatEF*NtoN2O*kgtoGg,IF('Net zero activities &amp; levers'!$C$14="On",Constants!$H66*'Net zero Activity data'!AO8*Constants!$H84*EF!$H209*MMVolatEF*NtoN2O*kgtoGg,"ERROR"))</f>
        <v>2.5989362225815795E-3</v>
      </c>
      <c r="W1188" s="94">
        <f>IF('Net zero activities &amp; levers'!$C$14="Off",Constants!$H66*'Activity data'!AP8*Constants!$H84*EF!$H209*MMVolatEF*NtoN2O*kgtoGg,IF('Net zero activities &amp; levers'!$C$14="On",Constants!$H66*'Net zero Activity data'!AP8*Constants!$H84*EF!$H209*MMVolatEF*NtoN2O*kgtoGg,"ERROR"))</f>
        <v>2.5761607561592061E-3</v>
      </c>
      <c r="X1188" s="94">
        <f>IF('Net zero activities &amp; levers'!$C$14="Off",Constants!$H66*'Activity data'!AQ8*Constants!$H84*EF!$H209*MMVolatEF*NtoN2O*kgtoGg,IF('Net zero activities &amp; levers'!$C$14="On",Constants!$H66*'Net zero Activity data'!AQ8*Constants!$H84*EF!$H209*MMVolatEF*NtoN2O*kgtoGg,"ERROR"))</f>
        <v>2.5619274134045032E-3</v>
      </c>
      <c r="Y1188" s="94">
        <f>IF('Net zero activities &amp; levers'!$C$14="Off",Constants!$H66*'Activity data'!AR8*Constants!$H84*EF!$H209*MMVolatEF*NtoN2O*kgtoGg,IF('Net zero activities &amp; levers'!$C$14="On",Constants!$H66*'Net zero Activity data'!AR8*Constants!$H84*EF!$H209*MMVolatEF*NtoN2O*kgtoGg,"ERROR"))</f>
        <v>2.5522549780709622E-3</v>
      </c>
      <c r="Z1188" s="94">
        <f>IF('Net zero activities &amp; levers'!$C$14="Off",Constants!$H66*'Activity data'!AS8*Constants!$H84*EF!$H209*MMVolatEF*NtoN2O*kgtoGg,IF('Net zero activities &amp; levers'!$C$14="On",Constants!$H66*'Net zero Activity data'!AS8*Constants!$H84*EF!$H209*MMVolatEF*NtoN2O*kgtoGg,"ERROR"))</f>
        <v>2.5488754538783372E-3</v>
      </c>
      <c r="AA1188" s="94">
        <f>IF('Net zero activities &amp; levers'!$C$14="Off",Constants!$H66*'Activity data'!AT8*Constants!$H84*EF!$H209*MMVolatEF*NtoN2O*kgtoGg,IF('Net zero activities &amp; levers'!$C$14="On",Constants!$H66*'Net zero Activity data'!AT8*Constants!$H84*EF!$H209*MMVolatEF*NtoN2O*kgtoGg,"ERROR"))</f>
        <v>2.5454317976478726E-3</v>
      </c>
      <c r="AB1188" s="94">
        <f>IF('Net zero activities &amp; levers'!$C$14="Off",Constants!$H66*'Activity data'!AU8*Constants!$H84*EF!$H209*MMVolatEF*NtoN2O*kgtoGg,IF('Net zero activities &amp; levers'!$C$14="On",Constants!$H66*'Net zero Activity data'!AU8*Constants!$H84*EF!$H209*MMVolatEF*NtoN2O*kgtoGg,"ERROR"))</f>
        <v>2.546445856852984E-3</v>
      </c>
      <c r="AC1188" s="94">
        <f>IF('Net zero activities &amp; levers'!$C$14="Off",Constants!$H66*'Activity data'!AV8*Constants!$H84*EF!$H209*MMVolatEF*NtoN2O*kgtoGg,IF('Net zero activities &amp; levers'!$C$14="On",Constants!$H66*'Net zero Activity data'!AV8*Constants!$H84*EF!$H209*MMVolatEF*NtoN2O*kgtoGg,"ERROR"))</f>
        <v>2.5473599606816969E-3</v>
      </c>
      <c r="AD1188" s="94">
        <f>IF('Net zero activities &amp; levers'!$C$14="Off",Constants!$H66*'Activity data'!AW8*Constants!$H84*EF!$H209*MMVolatEF*NtoN2O*kgtoGg,IF('Net zero activities &amp; levers'!$C$14="On",Constants!$H66*'Net zero Activity data'!AW8*Constants!$H84*EF!$H209*MMVolatEF*NtoN2O*kgtoGg,"ERROR"))</f>
        <v>2.5791428505979644E-3</v>
      </c>
      <c r="AE1188" s="94">
        <f>IF('Net zero activities &amp; levers'!$C$14="Off",Constants!$H66*'Activity data'!AX8*Constants!$H84*EF!$H209*MMVolatEF*NtoN2O*kgtoGg,IF('Net zero activities &amp; levers'!$C$14="On",Constants!$H66*'Net zero Activity data'!AX8*Constants!$H84*EF!$H209*MMVolatEF*NtoN2O*kgtoGg,"ERROR"))</f>
        <v>2.6062101895453957E-3</v>
      </c>
      <c r="AF1188" s="94">
        <f>IF('Net zero activities &amp; levers'!$C$14="Off",Constants!$H66*'Activity data'!AY8*Constants!$H84*EF!$H209*MMVolatEF*NtoN2O*kgtoGg,IF('Net zero activities &amp; levers'!$C$14="On",Constants!$H66*'Net zero Activity data'!AY8*Constants!$H84*EF!$H209*MMVolatEF*NtoN2O*kgtoGg,"ERROR"))</f>
        <v>2.6356095441230488E-3</v>
      </c>
      <c r="AG1188" s="94">
        <f>IF('Net zero activities &amp; levers'!$C$14="Off",Constants!$H66*'Activity data'!AZ8*Constants!$H84*EF!$H209*MMVolatEF*NtoN2O*kgtoGg,IF('Net zero activities &amp; levers'!$C$14="On",Constants!$H66*'Net zero Activity data'!AZ8*Constants!$H84*EF!$H209*MMVolatEF*NtoN2O*kgtoGg,"ERROR"))</f>
        <v>2.675298848884497E-3</v>
      </c>
      <c r="AH1188" s="94">
        <f>IF('Net zero activities &amp; levers'!$C$14="Off",Constants!$H66*'Activity data'!BA8*Constants!$H84*EF!$H209*MMVolatEF*NtoN2O*kgtoGg,IF('Net zero activities &amp; levers'!$C$14="On",Constants!$H66*'Net zero Activity data'!BA8*Constants!$H84*EF!$H209*MMVolatEF*NtoN2O*kgtoGg,"ERROR"))</f>
        <v>2.707088312454798E-3</v>
      </c>
      <c r="AI1188" s="94">
        <f>IF('Net zero activities &amp; levers'!$C$14="Off",Constants!$H66*'Activity data'!BB8*Constants!$H84*EF!$H209*MMVolatEF*NtoN2O*kgtoGg,IF('Net zero activities &amp; levers'!$C$14="On",Constants!$H66*'Net zero Activity data'!BB8*Constants!$H84*EF!$H209*MMVolatEF*NtoN2O*kgtoGg,"ERROR"))</f>
        <v>2.7416013768058051E-3</v>
      </c>
      <c r="AJ1188" s="94">
        <f>IF('Net zero activities &amp; levers'!$C$14="Off",Constants!$H66*'Activity data'!BC8*Constants!$H84*EF!$H209*MMVolatEF*NtoN2O*kgtoGg,IF('Net zero activities &amp; levers'!$C$14="On",Constants!$H66*'Net zero Activity data'!BC8*Constants!$H84*EF!$H209*MMVolatEF*NtoN2O*kgtoGg,"ERROR"))</f>
        <v>2.7806190203410732E-3</v>
      </c>
      <c r="AK1188" s="94">
        <f>IF('Net zero activities &amp; levers'!$C$14="Off",Constants!$H66*'Activity data'!BD8*Constants!$H84*EF!$H209*MMVolatEF*NtoN2O*kgtoGg,IF('Net zero activities &amp; levers'!$C$14="On",Constants!$H66*'Net zero Activity data'!BD8*Constants!$H84*EF!$H209*MMVolatEF*NtoN2O*kgtoGg,"ERROR"))</f>
        <v>2.8090961588512725E-3</v>
      </c>
      <c r="AL1188" s="94">
        <f>IF('Net zero activities &amp; levers'!$C$14="Off",Constants!$H66*'Activity data'!BE8*Constants!$H84*EF!$H209*MMVolatEF*NtoN2O*kgtoGg,IF('Net zero activities &amp; levers'!$C$14="On",Constants!$H66*'Net zero Activity data'!BE8*Constants!$H84*EF!$H209*MMVolatEF*NtoN2O*kgtoGg,"ERROR"))</f>
        <v>2.8346924267829612E-3</v>
      </c>
      <c r="AM1188" s="94">
        <f>IF('Net zero activities &amp; levers'!$C$14="Off",Constants!$H66*'Activity data'!BF8*Constants!$H84*EF!$H209*MMVolatEF*NtoN2O*kgtoGg,IF('Net zero activities &amp; levers'!$C$14="On",Constants!$H66*'Net zero Activity data'!BF8*Constants!$H84*EF!$H209*MMVolatEF*NtoN2O*kgtoGg,"ERROR"))</f>
        <v>2.8574271936910615E-3</v>
      </c>
      <c r="AN1188" s="94">
        <f>IF('Net zero activities &amp; levers'!$C$14="Off",Constants!$H66*'Activity data'!BG8*Constants!$H84*EF!$H209*MMVolatEF*NtoN2O*kgtoGg,IF('Net zero activities &amp; levers'!$C$14="On",Constants!$H66*'Net zero Activity data'!BG8*Constants!$H84*EF!$H209*MMVolatEF*NtoN2O*kgtoGg,"ERROR"))</f>
        <v>2.8960504602820068E-3</v>
      </c>
      <c r="AO1188" s="94">
        <f>IF('Net zero activities &amp; levers'!$C$14="Off",Constants!$H66*'Activity data'!BH8*Constants!$H84*EF!$H209*MMVolatEF*NtoN2O*kgtoGg,IF('Net zero activities &amp; levers'!$C$14="On",Constants!$H66*'Net zero Activity data'!BH8*Constants!$H84*EF!$H209*MMVolatEF*NtoN2O*kgtoGg,"ERROR"))</f>
        <v>2.9269887051109689E-3</v>
      </c>
      <c r="AP1188" s="94">
        <f>IF('Net zero activities &amp; levers'!$C$14="Off",Constants!$H66*'Activity data'!BI8*Constants!$H84*EF!$H209*MMVolatEF*NtoN2O*kgtoGg,IF('Net zero activities &amp; levers'!$C$14="On",Constants!$H66*'Net zero Activity data'!BI8*Constants!$H84*EF!$H209*MMVolatEF*NtoN2O*kgtoGg,"ERROR"))</f>
        <v>2.9573562352036412E-3</v>
      </c>
      <c r="AQ1188" s="94">
        <f>IF('Net zero activities &amp; levers'!$C$14="Off",Constants!$H66*'Activity data'!BJ8*Constants!$H84*EF!$H209*MMVolatEF*NtoN2O*kgtoGg,IF('Net zero activities &amp; levers'!$C$14="On",Constants!$H66*'Net zero Activity data'!BJ8*Constants!$H84*EF!$H209*MMVolatEF*NtoN2O*kgtoGg,"ERROR"))</f>
        <v>2.9871309481064624E-3</v>
      </c>
      <c r="AR1188" s="94">
        <f>IF('Net zero activities &amp; levers'!$C$14="Off",Constants!$H66*'Activity data'!BK8*Constants!$H84*EF!$H209*MMVolatEF*NtoN2O*kgtoGg,IF('Net zero activities &amp; levers'!$C$14="On",Constants!$H66*'Net zero Activity data'!BK8*Constants!$H84*EF!$H209*MMVolatEF*NtoN2O*kgtoGg,"ERROR"))</f>
        <v>3.0166855601819671E-3</v>
      </c>
      <c r="AS1188" s="94">
        <f>IF('Net zero activities &amp; levers'!$C$14="Off",Constants!$H66*'Activity data'!BL8*Constants!$H84*EF!$H209*MMVolatEF*NtoN2O*kgtoGg,IF('Net zero activities &amp; levers'!$C$14="On",Constants!$H66*'Net zero Activity data'!BL8*Constants!$H84*EF!$H209*MMVolatEF*NtoN2O*kgtoGg,"ERROR"))</f>
        <v>3.0432170468189072E-3</v>
      </c>
      <c r="AT1188" s="94">
        <f>IF('Net zero activities &amp; levers'!$C$14="Off",Constants!$H66*'Activity data'!BM8*Constants!$H84*EF!$H209*MMVolatEF*NtoN2O*kgtoGg,IF('Net zero activities &amp; levers'!$C$14="On",Constants!$H66*'Net zero Activity data'!BM8*Constants!$H84*EF!$H209*MMVolatEF*NtoN2O*kgtoGg,"ERROR"))</f>
        <v>2.9931230045086091E-3</v>
      </c>
      <c r="AU1188" s="94">
        <f>IF('Net zero activities &amp; levers'!$C$14="Off",Constants!$H66*'Activity data'!BN8*Constants!$H84*EF!$H209*MMVolatEF*NtoN2O*kgtoGg,IF('Net zero activities &amp; levers'!$C$14="On",Constants!$H66*'Net zero Activity data'!BN8*Constants!$H84*EF!$H209*MMVolatEF*NtoN2O*kgtoGg,"ERROR"))</f>
        <v>2.931915450663443E-3</v>
      </c>
      <c r="AV1188" s="94">
        <f>IF('Net zero activities &amp; levers'!$C$14="Off",Constants!$H66*'Activity data'!BO8*Constants!$H84*EF!$H209*MMVolatEF*NtoN2O*kgtoGg,IF('Net zero activities &amp; levers'!$C$14="On",Constants!$H66*'Net zero Activity data'!BO8*Constants!$H84*EF!$H209*MMVolatEF*NtoN2O*kgtoGg,"ERROR"))</f>
        <v>2.8742055506068434E-3</v>
      </c>
      <c r="AW1188" s="94">
        <f>IF('Net zero activities &amp; levers'!$C$14="Off",Constants!$H66*'Activity data'!BP8*Constants!$H84*EF!$H209*MMVolatEF*NtoN2O*kgtoGg,IF('Net zero activities &amp; levers'!$C$14="On",Constants!$H66*'Net zero Activity data'!BP8*Constants!$H84*EF!$H209*MMVolatEF*NtoN2O*kgtoGg,"ERROR"))</f>
        <v>2.8135261479735494E-3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1.3080167916535011E-2</v>
      </c>
      <c r="V1189" s="94">
        <f>IF('Net zero activities &amp; levers'!$C$14="Off",Constants!$H67*'Activity data'!AO9*Constants!$H85*EF!$H210*MMVolatEF*NtoN2O*kgtoGg,IF('Net zero activities &amp; levers'!$C$14="On",Constants!$H67*'Net zero Activity data'!AO9*Constants!$H85*EF!$H210*MMVolatEF*NtoN2O*kgtoGg,"ERROR"))</f>
        <v>1.2937521137076831E-2</v>
      </c>
      <c r="W1189" s="94">
        <f>IF('Net zero activities &amp; levers'!$C$14="Off",Constants!$H67*'Activity data'!AP9*Constants!$H85*EF!$H210*MMVolatEF*NtoN2O*kgtoGg,IF('Net zero activities &amp; levers'!$C$14="On",Constants!$H67*'Net zero Activity data'!AP9*Constants!$H85*EF!$H210*MMVolatEF*NtoN2O*kgtoGg,"ERROR"))</f>
        <v>1.2824144719569538E-2</v>
      </c>
      <c r="X1189" s="94">
        <f>IF('Net zero activities &amp; levers'!$C$14="Off",Constants!$H67*'Activity data'!AQ9*Constants!$H85*EF!$H210*MMVolatEF*NtoN2O*kgtoGg,IF('Net zero activities &amp; levers'!$C$14="On",Constants!$H67*'Net zero Activity data'!AQ9*Constants!$H85*EF!$H210*MMVolatEF*NtoN2O*kgtoGg,"ERROR"))</f>
        <v>1.2753291048309637E-2</v>
      </c>
      <c r="Y1189" s="94">
        <f>IF('Net zero activities &amp; levers'!$C$14="Off",Constants!$H67*'Activity data'!AR9*Constants!$H85*EF!$H210*MMVolatEF*NtoN2O*kgtoGg,IF('Net zero activities &amp; levers'!$C$14="On",Constants!$H67*'Net zero Activity data'!AR9*Constants!$H85*EF!$H210*MMVolatEF*NtoN2O*kgtoGg,"ERROR"))</f>
        <v>1.2705141603360818E-2</v>
      </c>
      <c r="Z1189" s="94">
        <f>IF('Net zero activities &amp; levers'!$C$14="Off",Constants!$H67*'Activity data'!AS9*Constants!$H85*EF!$H210*MMVolatEF*NtoN2O*kgtoGg,IF('Net zero activities &amp; levers'!$C$14="On",Constants!$H67*'Net zero Activity data'!AS9*Constants!$H85*EF!$H210*MMVolatEF*NtoN2O*kgtoGg,"ERROR"))</f>
        <v>1.2688318310316743E-2</v>
      </c>
      <c r="AA1189" s="94">
        <f>IF('Net zero activities &amp; levers'!$C$14="Off",Constants!$H67*'Activity data'!AT9*Constants!$H85*EF!$H210*MMVolatEF*NtoN2O*kgtoGg,IF('Net zero activities &amp; levers'!$C$14="On",Constants!$H67*'Net zero Activity data'!AT9*Constants!$H85*EF!$H210*MMVolatEF*NtoN2O*kgtoGg,"ERROR"))</f>
        <v>1.2671175767578154E-2</v>
      </c>
      <c r="AB1189" s="94">
        <f>IF('Net zero activities &amp; levers'!$C$14="Off",Constants!$H67*'Activity data'!AU9*Constants!$H85*EF!$H210*MMVolatEF*NtoN2O*kgtoGg,IF('Net zero activities &amp; levers'!$C$14="On",Constants!$H67*'Net zero Activity data'!AU9*Constants!$H85*EF!$H210*MMVolatEF*NtoN2O*kgtoGg,"ERROR"))</f>
        <v>1.2676223760786448E-2</v>
      </c>
      <c r="AC1189" s="94">
        <f>IF('Net zero activities &amp; levers'!$C$14="Off",Constants!$H67*'Activity data'!AV9*Constants!$H85*EF!$H210*MMVolatEF*NtoN2O*kgtoGg,IF('Net zero activities &amp; levers'!$C$14="On",Constants!$H67*'Net zero Activity data'!AV9*Constants!$H85*EF!$H210*MMVolatEF*NtoN2O*kgtoGg,"ERROR"))</f>
        <v>1.2680774175491778E-2</v>
      </c>
      <c r="AD1189" s="94">
        <f>IF('Net zero activities &amp; levers'!$C$14="Off",Constants!$H67*'Activity data'!AW9*Constants!$H85*EF!$H210*MMVolatEF*NtoN2O*kgtoGg,IF('Net zero activities &amp; levers'!$C$14="On",Constants!$H67*'Net zero Activity data'!AW9*Constants!$H85*EF!$H210*MMVolatEF*NtoN2O*kgtoGg,"ERROR"))</f>
        <v>1.2838989604757165E-2</v>
      </c>
      <c r="AE1189" s="94">
        <f>IF('Net zero activities &amp; levers'!$C$14="Off",Constants!$H67*'Activity data'!AX9*Constants!$H85*EF!$H210*MMVolatEF*NtoN2O*kgtoGg,IF('Net zero activities &amp; levers'!$C$14="On",Constants!$H67*'Net zero Activity data'!AX9*Constants!$H85*EF!$H210*MMVolatEF*NtoN2O*kgtoGg,"ERROR"))</f>
        <v>1.297373099114215E-2</v>
      </c>
      <c r="AF1189" s="94">
        <f>IF('Net zero activities &amp; levers'!$C$14="Off",Constants!$H67*'Activity data'!AY9*Constants!$H85*EF!$H210*MMVolatEF*NtoN2O*kgtoGg,IF('Net zero activities &amp; levers'!$C$14="On",Constants!$H67*'Net zero Activity data'!AY9*Constants!$H85*EF!$H210*MMVolatEF*NtoN2O*kgtoGg,"ERROR"))</f>
        <v>1.3120081166248413E-2</v>
      </c>
      <c r="AG1189" s="94">
        <f>IF('Net zero activities &amp; levers'!$C$14="Off",Constants!$H67*'Activity data'!AZ9*Constants!$H85*EF!$H210*MMVolatEF*NtoN2O*kgtoGg,IF('Net zero activities &amp; levers'!$C$14="On",Constants!$H67*'Net zero Activity data'!AZ9*Constants!$H85*EF!$H210*MMVolatEF*NtoN2O*kgtoGg,"ERROR"))</f>
        <v>1.331765477917727E-2</v>
      </c>
      <c r="AH1189" s="94">
        <f>IF('Net zero activities &amp; levers'!$C$14="Off",Constants!$H67*'Activity data'!BA9*Constants!$H85*EF!$H210*MMVolatEF*NtoN2O*kgtoGg,IF('Net zero activities &amp; levers'!$C$14="On",Constants!$H67*'Net zero Activity data'!BA9*Constants!$H85*EF!$H210*MMVolatEF*NtoN2O*kgtoGg,"ERROR"))</f>
        <v>1.3475902932134473E-2</v>
      </c>
      <c r="AI1189" s="94">
        <f>IF('Net zero activities &amp; levers'!$C$14="Off",Constants!$H67*'Activity data'!BB9*Constants!$H85*EF!$H210*MMVolatEF*NtoN2O*kgtoGg,IF('Net zero activities &amp; levers'!$C$14="On",Constants!$H67*'Net zero Activity data'!BB9*Constants!$H85*EF!$H210*MMVolatEF*NtoN2O*kgtoGg,"ERROR"))</f>
        <v>1.3647709187196362E-2</v>
      </c>
      <c r="AJ1189" s="94">
        <f>IF('Net zero activities &amp; levers'!$C$14="Off",Constants!$H67*'Activity data'!BC9*Constants!$H85*EF!$H210*MMVolatEF*NtoN2O*kgtoGg,IF('Net zero activities &amp; levers'!$C$14="On",Constants!$H67*'Net zero Activity data'!BC9*Constants!$H85*EF!$H210*MMVolatEF*NtoN2O*kgtoGg,"ERROR"))</f>
        <v>1.3841939266245802E-2</v>
      </c>
      <c r="AK1189" s="94">
        <f>IF('Net zero activities &amp; levers'!$C$14="Off",Constants!$H67*'Activity data'!BD9*Constants!$H85*EF!$H210*MMVolatEF*NtoN2O*kgtoGg,IF('Net zero activities &amp; levers'!$C$14="On",Constants!$H67*'Net zero Activity data'!BD9*Constants!$H85*EF!$H210*MMVolatEF*NtoN2O*kgtoGg,"ERROR"))</f>
        <v>1.398369864387039E-2</v>
      </c>
      <c r="AL1189" s="94">
        <f>IF('Net zero activities &amp; levers'!$C$14="Off",Constants!$H67*'Activity data'!BE9*Constants!$H85*EF!$H210*MMVolatEF*NtoN2O*kgtoGg,IF('Net zero activities &amp; levers'!$C$14="On",Constants!$H67*'Net zero Activity data'!BE9*Constants!$H85*EF!$H210*MMVolatEF*NtoN2O*kgtoGg,"ERROR"))</f>
        <v>1.4111117029331023E-2</v>
      </c>
      <c r="AM1189" s="94">
        <f>IF('Net zero activities &amp; levers'!$C$14="Off",Constants!$H67*'Activity data'!BF9*Constants!$H85*EF!$H210*MMVolatEF*NtoN2O*kgtoGg,IF('Net zero activities &amp; levers'!$C$14="On",Constants!$H67*'Net zero Activity data'!BF9*Constants!$H85*EF!$H210*MMVolatEF*NtoN2O*kgtoGg,"ERROR"))</f>
        <v>1.4224290844395977E-2</v>
      </c>
      <c r="AN1189" s="94">
        <f>IF('Net zero activities &amp; levers'!$C$14="Off",Constants!$H67*'Activity data'!BG9*Constants!$H85*EF!$H210*MMVolatEF*NtoN2O*kgtoGg,IF('Net zero activities &amp; levers'!$C$14="On",Constants!$H67*'Net zero Activity data'!BG9*Constants!$H85*EF!$H210*MMVolatEF*NtoN2O*kgtoGg,"ERROR"))</f>
        <v>1.4416557712494404E-2</v>
      </c>
      <c r="AO1189" s="94">
        <f>IF('Net zero activities &amp; levers'!$C$14="Off",Constants!$H67*'Activity data'!BH9*Constants!$H85*EF!$H210*MMVolatEF*NtoN2O*kgtoGg,IF('Net zero activities &amp; levers'!$C$14="On",Constants!$H67*'Net zero Activity data'!BH9*Constants!$H85*EF!$H210*MMVolatEF*NtoN2O*kgtoGg,"ERROR"))</f>
        <v>1.4570568493113398E-2</v>
      </c>
      <c r="AP1189" s="94">
        <f>IF('Net zero activities &amp; levers'!$C$14="Off",Constants!$H67*'Activity data'!BI9*Constants!$H85*EF!$H210*MMVolatEF*NtoN2O*kgtoGg,IF('Net zero activities &amp; levers'!$C$14="On",Constants!$H67*'Net zero Activity data'!BI9*Constants!$H85*EF!$H210*MMVolatEF*NtoN2O*kgtoGg,"ERROR"))</f>
        <v>1.472173825212522E-2</v>
      </c>
      <c r="AQ1189" s="94">
        <f>IF('Net zero activities &amp; levers'!$C$14="Off",Constants!$H67*'Activity data'!BJ9*Constants!$H85*EF!$H210*MMVolatEF*NtoN2O*kgtoGg,IF('Net zero activities &amp; levers'!$C$14="On",Constants!$H67*'Net zero Activity data'!BJ9*Constants!$H85*EF!$H210*MMVolatEF*NtoN2O*kgtoGg,"ERROR"))</f>
        <v>1.4869956963374701E-2</v>
      </c>
      <c r="AR1189" s="94">
        <f>IF('Net zero activities &amp; levers'!$C$14="Off",Constants!$H67*'Activity data'!BK9*Constants!$H85*EF!$H210*MMVolatEF*NtoN2O*kgtoGg,IF('Net zero activities &amp; levers'!$C$14="On",Constants!$H67*'Net zero Activity data'!BK9*Constants!$H85*EF!$H210*MMVolatEF*NtoN2O*kgtoGg,"ERROR"))</f>
        <v>1.5017080011298183E-2</v>
      </c>
      <c r="AS1189" s="94">
        <f>IF('Net zero activities &amp; levers'!$C$14="Off",Constants!$H67*'Activity data'!BL9*Constants!$H85*EF!$H210*MMVolatEF*NtoN2O*kgtoGg,IF('Net zero activities &amp; levers'!$C$14="On",Constants!$H67*'Net zero Activity data'!BL9*Constants!$H85*EF!$H210*MMVolatEF*NtoN2O*kgtoGg,"ERROR"))</f>
        <v>1.5149153921454597E-2</v>
      </c>
      <c r="AT1189" s="94">
        <f>IF('Net zero activities &amp; levers'!$C$14="Off",Constants!$H67*'Activity data'!BM9*Constants!$H85*EF!$H210*MMVolatEF*NtoN2O*kgtoGg,IF('Net zero activities &amp; levers'!$C$14="On",Constants!$H67*'Net zero Activity data'!BM9*Constants!$H85*EF!$H210*MMVolatEF*NtoN2O*kgtoGg,"ERROR"))</f>
        <v>1.489978545846579E-2</v>
      </c>
      <c r="AU1189" s="94">
        <f>IF('Net zero activities &amp; levers'!$C$14="Off",Constants!$H67*'Activity data'!BN9*Constants!$H85*EF!$H210*MMVolatEF*NtoN2O*kgtoGg,IF('Net zero activities &amp; levers'!$C$14="On",Constants!$H67*'Net zero Activity data'!BN9*Constants!$H85*EF!$H210*MMVolatEF*NtoN2O*kgtoGg,"ERROR"))</f>
        <v>1.4595093863981794E-2</v>
      </c>
      <c r="AV1189" s="94">
        <f>IF('Net zero activities &amp; levers'!$C$14="Off",Constants!$H67*'Activity data'!BO9*Constants!$H85*EF!$H210*MMVolatEF*NtoN2O*kgtoGg,IF('Net zero activities &amp; levers'!$C$14="On",Constants!$H67*'Net zero Activity data'!BO9*Constants!$H85*EF!$H210*MMVolatEF*NtoN2O*kgtoGg,"ERROR"))</f>
        <v>1.4307813612425946E-2</v>
      </c>
      <c r="AW1189" s="94">
        <f>IF('Net zero activities &amp; levers'!$C$14="Off",Constants!$H67*'Activity data'!BP9*Constants!$H85*EF!$H210*MMVolatEF*NtoN2O*kgtoGg,IF('Net zero activities &amp; levers'!$C$14="On",Constants!$H67*'Net zero Activity data'!BP9*Constants!$H85*EF!$H210*MMVolatEF*NtoN2O*kgtoGg,"ERROR"))</f>
        <v>1.4005751158052342E-2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0.18661593838968488</v>
      </c>
      <c r="V1190" s="94">
        <f>IF('Net zero activities &amp; levers'!$C$14="Off",Constants!$H68*'Activity data'!AO10*Constants!$H86*EF!$H211*MMVolatEF*NtoN2O*kgtoGg,IF('Net zero activities &amp; levers'!$C$14="On",Constants!$H68*'Net zero Activity data'!AO10*Constants!$H86*EF!$H211*MMVolatEF*NtoN2O*kgtoGg,"ERROR"))</f>
        <v>0.18891102118178937</v>
      </c>
      <c r="W1190" s="94">
        <f>IF('Net zero activities &amp; levers'!$C$14="Off",Constants!$H68*'Activity data'!AP10*Constants!$H86*EF!$H211*MMVolatEF*NtoN2O*kgtoGg,IF('Net zero activities &amp; levers'!$C$14="On",Constants!$H68*'Net zero Activity data'!AP10*Constants!$H86*EF!$H211*MMVolatEF*NtoN2O*kgtoGg,"ERROR"))</f>
        <v>0.19159680001401697</v>
      </c>
      <c r="X1190" s="94">
        <f>IF('Net zero activities &amp; levers'!$C$14="Off",Constants!$H68*'Activity data'!AQ10*Constants!$H86*EF!$H211*MMVolatEF*NtoN2O*kgtoGg,IF('Net zero activities &amp; levers'!$C$14="On",Constants!$H68*'Net zero Activity data'!AQ10*Constants!$H86*EF!$H211*MMVolatEF*NtoN2O*kgtoGg,"ERROR"))</f>
        <v>0.19490743592297405</v>
      </c>
      <c r="Y1190" s="94">
        <f>IF('Net zero activities &amp; levers'!$C$14="Off",Constants!$H68*'Activity data'!AR10*Constants!$H86*EF!$H211*MMVolatEF*NtoN2O*kgtoGg,IF('Net zero activities &amp; levers'!$C$14="On",Constants!$H68*'Net zero Activity data'!AR10*Constants!$H86*EF!$H211*MMVolatEF*NtoN2O*kgtoGg,"ERROR"))</f>
        <v>0.19857911305098078</v>
      </c>
      <c r="Z1190" s="94">
        <f>IF('Net zero activities &amp; levers'!$C$14="Off",Constants!$H68*'Activity data'!AS10*Constants!$H86*EF!$H211*MMVolatEF*NtoN2O*kgtoGg,IF('Net zero activities &amp; levers'!$C$14="On",Constants!$H68*'Net zero Activity data'!AS10*Constants!$H86*EF!$H211*MMVolatEF*NtoN2O*kgtoGg,"ERROR"))</f>
        <v>0.2027756520571353</v>
      </c>
      <c r="AA1190" s="94">
        <f>IF('Net zero activities &amp; levers'!$C$14="Off",Constants!$H68*'Activity data'!AT10*Constants!$H86*EF!$H211*MMVolatEF*NtoN2O*kgtoGg,IF('Net zero activities &amp; levers'!$C$14="On",Constants!$H68*'Net zero Activity data'!AT10*Constants!$H86*EF!$H211*MMVolatEF*NtoN2O*kgtoGg,"ERROR"))</f>
        <v>0.20701582577863753</v>
      </c>
      <c r="AB1190" s="94">
        <f>IF('Net zero activities &amp; levers'!$C$14="Off",Constants!$H68*'Activity data'!AU10*Constants!$H86*EF!$H211*MMVolatEF*NtoN2O*kgtoGg,IF('Net zero activities &amp; levers'!$C$14="On",Constants!$H68*'Net zero Activity data'!AU10*Constants!$H86*EF!$H211*MMVolatEF*NtoN2O*kgtoGg,"ERROR"))</f>
        <v>0.21167786823753224</v>
      </c>
      <c r="AC1190" s="94">
        <f>IF('Net zero activities &amp; levers'!$C$14="Off",Constants!$H68*'Activity data'!AV10*Constants!$H86*EF!$H211*MMVolatEF*NtoN2O*kgtoGg,IF('Net zero activities &amp; levers'!$C$14="On",Constants!$H68*'Net zero Activity data'!AV10*Constants!$H86*EF!$H211*MMVolatEF*NtoN2O*kgtoGg,"ERROR"))</f>
        <v>0.21640165177900966</v>
      </c>
      <c r="AD1190" s="94">
        <f>IF('Net zero activities &amp; levers'!$C$14="Off",Constants!$H68*'Activity data'!AW10*Constants!$H86*EF!$H211*MMVolatEF*NtoN2O*kgtoGg,IF('Net zero activities &amp; levers'!$C$14="On",Constants!$H68*'Net zero Activity data'!AW10*Constants!$H86*EF!$H211*MMVolatEF*NtoN2O*kgtoGg,"ERROR"))</f>
        <v>0.22636765534279604</v>
      </c>
      <c r="AE1190" s="94">
        <f>IF('Net zero activities &amp; levers'!$C$14="Off",Constants!$H68*'Activity data'!AX10*Constants!$H86*EF!$H211*MMVolatEF*NtoN2O*kgtoGg,IF('Net zero activities &amp; levers'!$C$14="On",Constants!$H68*'Net zero Activity data'!AX10*Constants!$H86*EF!$H211*MMVolatEF*NtoN2O*kgtoGg,"ERROR"))</f>
        <v>0.23634360712991417</v>
      </c>
      <c r="AF1190" s="94">
        <f>IF('Net zero activities &amp; levers'!$C$14="Off",Constants!$H68*'Activity data'!AY10*Constants!$H86*EF!$H211*MMVolatEF*NtoN2O*kgtoGg,IF('Net zero activities &amp; levers'!$C$14="On",Constants!$H68*'Net zero Activity data'!AY10*Constants!$H86*EF!$H211*MMVolatEF*NtoN2O*kgtoGg,"ERROR"))</f>
        <v>0.24697136694252173</v>
      </c>
      <c r="AG1190" s="94">
        <f>IF('Net zero activities &amp; levers'!$C$14="Off",Constants!$H68*'Activity data'!AZ10*Constants!$H86*EF!$H211*MMVolatEF*NtoN2O*kgtoGg,IF('Net zero activities &amp; levers'!$C$14="On",Constants!$H68*'Net zero Activity data'!AZ10*Constants!$H86*EF!$H211*MMVolatEF*NtoN2O*kgtoGg,"ERROR"))</f>
        <v>0.25906780369421001</v>
      </c>
      <c r="AH1190" s="94">
        <f>IF('Net zero activities &amp; levers'!$C$14="Off",Constants!$H68*'Activity data'!BA10*Constants!$H86*EF!$H211*MMVolatEF*NtoN2O*kgtoGg,IF('Net zero activities &amp; levers'!$C$14="On",Constants!$H68*'Net zero Activity data'!BA10*Constants!$H86*EF!$H211*MMVolatEF*NtoN2O*kgtoGg,"ERROR"))</f>
        <v>0.27093956310183293</v>
      </c>
      <c r="AI1190" s="94">
        <f>IF('Net zero activities &amp; levers'!$C$14="Off",Constants!$H68*'Activity data'!BB10*Constants!$H86*EF!$H211*MMVolatEF*NtoN2O*kgtoGg,IF('Net zero activities &amp; levers'!$C$14="On",Constants!$H68*'Net zero Activity data'!BB10*Constants!$H86*EF!$H211*MMVolatEF*NtoN2O*kgtoGg,"ERROR"))</f>
        <v>0.28363849565254812</v>
      </c>
      <c r="AJ1190" s="94">
        <f>IF('Net zero activities &amp; levers'!$C$14="Off",Constants!$H68*'Activity data'!BC10*Constants!$H86*EF!$H211*MMVolatEF*NtoN2O*kgtoGg,IF('Net zero activities &amp; levers'!$C$14="On",Constants!$H68*'Net zero Activity data'!BC10*Constants!$H86*EF!$H211*MMVolatEF*NtoN2O*kgtoGg,"ERROR"))</f>
        <v>0.29741576800414271</v>
      </c>
      <c r="AK1190" s="94">
        <f>IF('Net zero activities &amp; levers'!$C$14="Off",Constants!$H68*'Activity data'!BD10*Constants!$H86*EF!$H211*MMVolatEF*NtoN2O*kgtoGg,IF('Net zero activities &amp; levers'!$C$14="On",Constants!$H68*'Net zero Activity data'!BD10*Constants!$H86*EF!$H211*MMVolatEF*NtoN2O*kgtoGg,"ERROR"))</f>
        <v>0.31069221410801939</v>
      </c>
      <c r="AL1190" s="94">
        <f>IF('Net zero activities &amp; levers'!$C$14="Off",Constants!$H68*'Activity data'!BE10*Constants!$H86*EF!$H211*MMVolatEF*NtoN2O*kgtoGg,IF('Net zero activities &amp; levers'!$C$14="On",Constants!$H68*'Net zero Activity data'!BE10*Constants!$H86*EF!$H211*MMVolatEF*NtoN2O*kgtoGg,"ERROR"))</f>
        <v>0.32426462381720761</v>
      </c>
      <c r="AM1190" s="94">
        <f>IF('Net zero activities &amp; levers'!$C$14="Off",Constants!$H68*'Activity data'!BF10*Constants!$H86*EF!$H211*MMVolatEF*NtoN2O*kgtoGg,IF('Net zero activities &amp; levers'!$C$14="On",Constants!$H68*'Net zero Activity data'!BF10*Constants!$H86*EF!$H211*MMVolatEF*NtoN2O*kgtoGg,"ERROR"))</f>
        <v>0.33813988765940795</v>
      </c>
      <c r="AN1190" s="94">
        <f>IF('Net zero activities &amp; levers'!$C$14="Off",Constants!$H68*'Activity data'!BG10*Constants!$H86*EF!$H211*MMVolatEF*NtoN2O*kgtoGg,IF('Net zero activities &amp; levers'!$C$14="On",Constants!$H68*'Net zero Activity data'!BG10*Constants!$H86*EF!$H211*MMVolatEF*NtoN2O*kgtoGg,"ERROR"))</f>
        <v>0.35238011242226325</v>
      </c>
      <c r="AO1190" s="94">
        <f>IF('Net zero activities &amp; levers'!$C$14="Off",Constants!$H68*'Activity data'!BH10*Constants!$H86*EF!$H211*MMVolatEF*NtoN2O*kgtoGg,IF('Net zero activities &amp; levers'!$C$14="On",Constants!$H68*'Net zero Activity data'!BH10*Constants!$H86*EF!$H211*MMVolatEF*NtoN2O*kgtoGg,"ERROR"))</f>
        <v>0.36622799732660555</v>
      </c>
      <c r="AP1190" s="94">
        <f>IF('Net zero activities &amp; levers'!$C$14="Off",Constants!$H68*'Activity data'!BI10*Constants!$H86*EF!$H211*MMVolatEF*NtoN2O*kgtoGg,IF('Net zero activities &amp; levers'!$C$14="On",Constants!$H68*'Net zero Activity data'!BI10*Constants!$H86*EF!$H211*MMVolatEF*NtoN2O*kgtoGg,"ERROR"))</f>
        <v>0.38054492958782615</v>
      </c>
      <c r="AQ1190" s="94">
        <f>IF('Net zero activities &amp; levers'!$C$14="Off",Constants!$H68*'Activity data'!BJ10*Constants!$H86*EF!$H211*MMVolatEF*NtoN2O*kgtoGg,IF('Net zero activities &amp; levers'!$C$14="On",Constants!$H68*'Net zero Activity data'!BJ10*Constants!$H86*EF!$H211*MMVolatEF*NtoN2O*kgtoGg,"ERROR"))</f>
        <v>0.39534871067757948</v>
      </c>
      <c r="AR1190" s="94">
        <f>IF('Net zero activities &amp; levers'!$C$14="Off",Constants!$H68*'Activity data'!BK10*Constants!$H86*EF!$H211*MMVolatEF*NtoN2O*kgtoGg,IF('Net zero activities &amp; levers'!$C$14="On",Constants!$H68*'Net zero Activity data'!BK10*Constants!$H86*EF!$H211*MMVolatEF*NtoN2O*kgtoGg,"ERROR"))</f>
        <v>0.41071188565023775</v>
      </c>
      <c r="AS1190" s="94">
        <f>IF('Net zero activities &amp; levers'!$C$14="Off",Constants!$H68*'Activity data'!BL10*Constants!$H86*EF!$H211*MMVolatEF*NtoN2O*kgtoGg,IF('Net zero activities &amp; levers'!$C$14="On",Constants!$H68*'Net zero Activity data'!BL10*Constants!$H86*EF!$H211*MMVolatEF*NtoN2O*kgtoGg,"ERROR"))</f>
        <v>0.42626943712814547</v>
      </c>
      <c r="AT1190" s="94">
        <f>IF('Net zero activities &amp; levers'!$C$14="Off",Constants!$H68*'Activity data'!BM10*Constants!$H86*EF!$H211*MMVolatEF*NtoN2O*kgtoGg,IF('Net zero activities &amp; levers'!$C$14="On",Constants!$H68*'Net zero Activity data'!BM10*Constants!$H86*EF!$H211*MMVolatEF*NtoN2O*kgtoGg,"ERROR"))</f>
        <v>0.43140811980097421</v>
      </c>
      <c r="AU1190" s="94">
        <f>IF('Net zero activities &amp; levers'!$C$14="Off",Constants!$H68*'Activity data'!BN10*Constants!$H86*EF!$H211*MMVolatEF*NtoN2O*kgtoGg,IF('Net zero activities &amp; levers'!$C$14="On",Constants!$H68*'Net zero Activity data'!BN10*Constants!$H86*EF!$H211*MMVolatEF*NtoN2O*kgtoGg,"ERROR"))</f>
        <v>0.43491238505546542</v>
      </c>
      <c r="AV1190" s="94">
        <f>IF('Net zero activities &amp; levers'!$C$14="Off",Constants!$H68*'Activity data'!BO10*Constants!$H86*EF!$H211*MMVolatEF*NtoN2O*kgtoGg,IF('Net zero activities &amp; levers'!$C$14="On",Constants!$H68*'Net zero Activity data'!BO10*Constants!$H86*EF!$H211*MMVolatEF*NtoN2O*kgtoGg,"ERROR"))</f>
        <v>0.43886870771880226</v>
      </c>
      <c r="AW1190" s="94">
        <f>IF('Net zero activities &amp; levers'!$C$14="Off",Constants!$H68*'Activity data'!BP10*Constants!$H86*EF!$H211*MMVolatEF*NtoN2O*kgtoGg,IF('Net zero activities &amp; levers'!$C$14="On",Constants!$H68*'Net zero Activity data'!BP10*Constants!$H86*EF!$H211*MMVolatEF*NtoN2O*kgtoGg,"ERROR"))</f>
        <v>0.44230311272423228</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1.1993554121760756E-4</v>
      </c>
      <c r="V1191" s="94">
        <f>IF('Net zero activities &amp; levers'!$C$14="Off",Constants!$H69*'Activity data'!AO11*Constants!$H87*EF!$H212*MMVolatEF*NtoN2O*kgtoGg,IF('Net zero activities &amp; levers'!$C$14="On",Constants!$H69*'Net zero Activity data'!AO11*Constants!$H87*EF!$H212*MMVolatEF*NtoN2O*kgtoGg,"ERROR"))</f>
        <v>1.201539673278719E-4</v>
      </c>
      <c r="W1191" s="94">
        <f>IF('Net zero activities &amp; levers'!$C$14="Off",Constants!$H69*'Activity data'!AP11*Constants!$H87*EF!$H212*MMVolatEF*NtoN2O*kgtoGg,IF('Net zero activities &amp; levers'!$C$14="On",Constants!$H69*'Net zero Activity data'!AP11*Constants!$H87*EF!$H212*MMVolatEF*NtoN2O*kgtoGg,"ERROR"))</f>
        <v>1.204000991962005E-4</v>
      </c>
      <c r="X1191" s="94">
        <f>IF('Net zero activities &amp; levers'!$C$14="Off",Constants!$H69*'Activity data'!AQ11*Constants!$H87*EF!$H212*MMVolatEF*NtoN2O*kgtoGg,IF('Net zero activities &amp; levers'!$C$14="On",Constants!$H69*'Net zero Activity data'!AQ11*Constants!$H87*EF!$H212*MMVolatEF*NtoN2O*kgtoGg,"ERROR"))</f>
        <v>1.2067339732653323E-4</v>
      </c>
      <c r="Y1191" s="94">
        <f>IF('Net zero activities &amp; levers'!$C$14="Off",Constants!$H69*'Activity data'!AR11*Constants!$H87*EF!$H212*MMVolatEF*NtoN2O*kgtoGg,IF('Net zero activities &amp; levers'!$C$14="On",Constants!$H69*'Net zero Activity data'!AR11*Constants!$H87*EF!$H212*MMVolatEF*NtoN2O*kgtoGg,"ERROR"))</f>
        <v>1.2083862250016517E-4</v>
      </c>
      <c r="Z1191" s="94">
        <f>IF('Net zero activities &amp; levers'!$C$14="Off",Constants!$H69*'Activity data'!AS11*Constants!$H87*EF!$H212*MMVolatEF*NtoN2O*kgtoGg,IF('Net zero activities &amp; levers'!$C$14="On",Constants!$H69*'Net zero Activity data'!AS11*Constants!$H87*EF!$H212*MMVolatEF*NtoN2O*kgtoGg,"ERROR"))</f>
        <v>1.2102674750622946E-4</v>
      </c>
      <c r="AA1191" s="94">
        <f>IF('Net zero activities &amp; levers'!$C$14="Off",Constants!$H69*'Activity data'!AT11*Constants!$H87*EF!$H212*MMVolatEF*NtoN2O*kgtoGg,IF('Net zero activities &amp; levers'!$C$14="On",Constants!$H69*'Net zero Activity data'!AT11*Constants!$H87*EF!$H212*MMVolatEF*NtoN2O*kgtoGg,"ERROR"))</f>
        <v>1.2123490277133756E-4</v>
      </c>
      <c r="AB1191" s="94">
        <f>IF('Net zero activities &amp; levers'!$C$14="Off",Constants!$H69*'Activity data'!AU11*Constants!$H87*EF!$H212*MMVolatEF*NtoN2O*kgtoGg,IF('Net zero activities &amp; levers'!$C$14="On",Constants!$H69*'Net zero Activity data'!AU11*Constants!$H87*EF!$H212*MMVolatEF*NtoN2O*kgtoGg,"ERROR"))</f>
        <v>1.214635388867695E-4</v>
      </c>
      <c r="AC1191" s="94">
        <f>IF('Net zero activities &amp; levers'!$C$14="Off",Constants!$H69*'Activity data'!AV11*Constants!$H87*EF!$H212*MMVolatEF*NtoN2O*kgtoGg,IF('Net zero activities &amp; levers'!$C$14="On",Constants!$H69*'Net zero Activity data'!AV11*Constants!$H87*EF!$H212*MMVolatEF*NtoN2O*kgtoGg,"ERROR"))</f>
        <v>1.2171046574717841E-4</v>
      </c>
      <c r="AD1191" s="94">
        <f>IF('Net zero activities &amp; levers'!$C$14="Off",Constants!$H69*'Activity data'!AW11*Constants!$H87*EF!$H212*MMVolatEF*NtoN2O*kgtoGg,IF('Net zero activities &amp; levers'!$C$14="On",Constants!$H69*'Net zero Activity data'!AW11*Constants!$H87*EF!$H212*MMVolatEF*NtoN2O*kgtoGg,"ERROR"))</f>
        <v>1.2188428901104661E-4</v>
      </c>
      <c r="AE1191" s="94">
        <f>IF('Net zero activities &amp; levers'!$C$14="Off",Constants!$H69*'Activity data'!AX11*Constants!$H87*EF!$H212*MMVolatEF*NtoN2O*kgtoGg,IF('Net zero activities &amp; levers'!$C$14="On",Constants!$H69*'Net zero Activity data'!AX11*Constants!$H87*EF!$H212*MMVolatEF*NtoN2O*kgtoGg,"ERROR"))</f>
        <v>1.2207335386646865E-4</v>
      </c>
      <c r="AF1191" s="94">
        <f>IF('Net zero activities &amp; levers'!$C$14="Off",Constants!$H69*'Activity data'!AY11*Constants!$H87*EF!$H212*MMVolatEF*NtoN2O*kgtoGg,IF('Net zero activities &amp; levers'!$C$14="On",Constants!$H69*'Net zero Activity data'!AY11*Constants!$H87*EF!$H212*MMVolatEF*NtoN2O*kgtoGg,"ERROR"))</f>
        <v>1.2227928315059337E-4</v>
      </c>
      <c r="AG1191" s="94">
        <f>IF('Net zero activities &amp; levers'!$C$14="Off",Constants!$H69*'Activity data'!AZ11*Constants!$H87*EF!$H212*MMVolatEF*NtoN2O*kgtoGg,IF('Net zero activities &amp; levers'!$C$14="On",Constants!$H69*'Net zero Activity data'!AZ11*Constants!$H87*EF!$H212*MMVolatEF*NtoN2O*kgtoGg,"ERROR"))</f>
        <v>1.2250428668008742E-4</v>
      </c>
      <c r="AH1191" s="94">
        <f>IF('Net zero activities &amp; levers'!$C$14="Off",Constants!$H69*'Activity data'!BA11*Constants!$H87*EF!$H212*MMVolatEF*NtoN2O*kgtoGg,IF('Net zero activities &amp; levers'!$C$14="On",Constants!$H69*'Net zero Activity data'!BA11*Constants!$H87*EF!$H212*MMVolatEF*NtoN2O*kgtoGg,"ERROR"))</f>
        <v>1.2274179275603147E-4</v>
      </c>
      <c r="AI1191" s="94">
        <f>IF('Net zero activities &amp; levers'!$C$14="Off",Constants!$H69*'Activity data'!BB11*Constants!$H87*EF!$H212*MMVolatEF*NtoN2O*kgtoGg,IF('Net zero activities &amp; levers'!$C$14="On",Constants!$H69*'Net zero Activity data'!BB11*Constants!$H87*EF!$H212*MMVolatEF*NtoN2O*kgtoGg,"ERROR"))</f>
        <v>1.2289368408262624E-4</v>
      </c>
      <c r="AJ1191" s="94">
        <f>IF('Net zero activities &amp; levers'!$C$14="Off",Constants!$H69*'Activity data'!BC11*Constants!$H87*EF!$H212*MMVolatEF*NtoN2O*kgtoGg,IF('Net zero activities &amp; levers'!$C$14="On",Constants!$H69*'Net zero Activity data'!BC11*Constants!$H87*EF!$H212*MMVolatEF*NtoN2O*kgtoGg,"ERROR"))</f>
        <v>1.2306077026385569E-4</v>
      </c>
      <c r="AK1191" s="94">
        <f>IF('Net zero activities &amp; levers'!$C$14="Off",Constants!$H69*'Activity data'!BD11*Constants!$H87*EF!$H212*MMVolatEF*NtoN2O*kgtoGg,IF('Net zero activities &amp; levers'!$C$14="On",Constants!$H69*'Net zero Activity data'!BD11*Constants!$H87*EF!$H212*MMVolatEF*NtoN2O*kgtoGg,"ERROR"))</f>
        <v>1.2323716754799311E-4</v>
      </c>
      <c r="AL1191" s="94">
        <f>IF('Net zero activities &amp; levers'!$C$14="Off",Constants!$H69*'Activity data'!BE11*Constants!$H87*EF!$H212*MMVolatEF*NtoN2O*kgtoGg,IF('Net zero activities &amp; levers'!$C$14="On",Constants!$H69*'Net zero Activity data'!BE11*Constants!$H87*EF!$H212*MMVolatEF*NtoN2O*kgtoGg,"ERROR"))</f>
        <v>1.2342518950883124E-4</v>
      </c>
      <c r="AM1191" s="94">
        <f>IF('Net zero activities &amp; levers'!$C$14="Off",Constants!$H69*'Activity data'!BF11*Constants!$H87*EF!$H212*MMVolatEF*NtoN2O*kgtoGg,IF('Net zero activities &amp; levers'!$C$14="On",Constants!$H69*'Net zero Activity data'!BF11*Constants!$H87*EF!$H212*MMVolatEF*NtoN2O*kgtoGg,"ERROR"))</f>
        <v>1.2362445924387391E-4</v>
      </c>
      <c r="AN1191" s="94">
        <f>IF('Net zero activities &amp; levers'!$C$14="Off",Constants!$H69*'Activity data'!BG11*Constants!$H87*EF!$H212*MMVolatEF*NtoN2O*kgtoGg,IF('Net zero activities &amp; levers'!$C$14="On",Constants!$H69*'Net zero Activity data'!BG11*Constants!$H87*EF!$H212*MMVolatEF*NtoN2O*kgtoGg,"ERROR"))</f>
        <v>1.237419499619452E-4</v>
      </c>
      <c r="AO1191" s="94">
        <f>IF('Net zero activities &amp; levers'!$C$14="Off",Constants!$H69*'Activity data'!BH11*Constants!$H87*EF!$H212*MMVolatEF*NtoN2O*kgtoGg,IF('Net zero activities &amp; levers'!$C$14="On",Constants!$H69*'Net zero Activity data'!BH11*Constants!$H87*EF!$H212*MMVolatEF*NtoN2O*kgtoGg,"ERROR"))</f>
        <v>1.2386718060158544E-4</v>
      </c>
      <c r="AP1191" s="94">
        <f>IF('Net zero activities &amp; levers'!$C$14="Off",Constants!$H69*'Activity data'!BI11*Constants!$H87*EF!$H212*MMVolatEF*NtoN2O*kgtoGg,IF('Net zero activities &amp; levers'!$C$14="On",Constants!$H69*'Net zero Activity data'!BI11*Constants!$H87*EF!$H212*MMVolatEF*NtoN2O*kgtoGg,"ERROR"))</f>
        <v>1.2400266133733785E-4</v>
      </c>
      <c r="AQ1191" s="94">
        <f>IF('Net zero activities &amp; levers'!$C$14="Off",Constants!$H69*'Activity data'!BJ11*Constants!$H87*EF!$H212*MMVolatEF*NtoN2O*kgtoGg,IF('Net zero activities &amp; levers'!$C$14="On",Constants!$H69*'Net zero Activity data'!BJ11*Constants!$H87*EF!$H212*MMVolatEF*NtoN2O*kgtoGg,"ERROR"))</f>
        <v>1.2414811892012275E-4</v>
      </c>
      <c r="AR1191" s="94">
        <f>IF('Net zero activities &amp; levers'!$C$14="Off",Constants!$H69*'Activity data'!BK11*Constants!$H87*EF!$H212*MMVolatEF*NtoN2O*kgtoGg,IF('Net zero activities &amp; levers'!$C$14="On",Constants!$H69*'Net zero Activity data'!BK11*Constants!$H87*EF!$H212*MMVolatEF*NtoN2O*kgtoGg,"ERROR"))</f>
        <v>1.243034755080016E-4</v>
      </c>
      <c r="AS1191" s="94">
        <f>IF('Net zero activities &amp; levers'!$C$14="Off",Constants!$H69*'Activity data'!BL11*Constants!$H87*EF!$H212*MMVolatEF*NtoN2O*kgtoGg,IF('Net zero activities &amp; levers'!$C$14="On",Constants!$H69*'Net zero Activity data'!BL11*Constants!$H87*EF!$H212*MMVolatEF*NtoN2O*kgtoGg,"ERROR"))</f>
        <v>1.2437203151401057E-4</v>
      </c>
      <c r="AT1191" s="94">
        <f>IF('Net zero activities &amp; levers'!$C$14="Off",Constants!$H69*'Activity data'!BM11*Constants!$H87*EF!$H212*MMVolatEF*NtoN2O*kgtoGg,IF('Net zero activities &amp; levers'!$C$14="On",Constants!$H69*'Net zero Activity data'!BM11*Constants!$H87*EF!$H212*MMVolatEF*NtoN2O*kgtoGg,"ERROR"))</f>
        <v>1.2441476463107817E-4</v>
      </c>
      <c r="AU1191" s="94">
        <f>IF('Net zero activities &amp; levers'!$C$14="Off",Constants!$H69*'Activity data'!BN11*Constants!$H87*EF!$H212*MMVolatEF*NtoN2O*kgtoGg,IF('Net zero activities &amp; levers'!$C$14="On",Constants!$H69*'Net zero Activity data'!BN11*Constants!$H87*EF!$H212*MMVolatEF*NtoN2O*kgtoGg,"ERROR"))</f>
        <v>1.2445970043989919E-4</v>
      </c>
      <c r="AV1191" s="94">
        <f>IF('Net zero activities &amp; levers'!$C$14="Off",Constants!$H69*'Activity data'!BO11*Constants!$H87*EF!$H212*MMVolatEF*NtoN2O*kgtoGg,IF('Net zero activities &amp; levers'!$C$14="On",Constants!$H69*'Net zero Activity data'!BO11*Constants!$H87*EF!$H212*MMVolatEF*NtoN2O*kgtoGg,"ERROR"))</f>
        <v>1.2451321422469059E-4</v>
      </c>
      <c r="AW1191" s="94">
        <f>IF('Net zero activities &amp; levers'!$C$14="Off",Constants!$H69*'Activity data'!BP11*Constants!$H87*EF!$H212*MMVolatEF*NtoN2O*kgtoGg,IF('Net zero activities &amp; levers'!$C$14="On",Constants!$H69*'Net zero Activity data'!BP11*Constants!$H87*EF!$H212*MMVolatEF*NtoN2O*kgtoGg,"ERROR"))</f>
        <v>1.245720347262714E-4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8.2305947353185534E-4</v>
      </c>
      <c r="V1192" s="94">
        <f>IF('Net zero activities &amp; levers'!$C$14="Off",Constants!$H70*'Activity data'!AO12*Constants!$H88*EF!$H213*MMVolatEF*NtoN2O*kgtoGg,IF('Net zero activities &amp; levers'!$C$14="On",Constants!$H70*'Net zero Activity data'!AO12*Constants!$H88*EF!$H213*MMVolatEF*NtoN2O*kgtoGg,"ERROR"))</f>
        <v>8.2455842603162824E-4</v>
      </c>
      <c r="W1192" s="94">
        <f>IF('Net zero activities &amp; levers'!$C$14="Off",Constants!$H70*'Activity data'!AP12*Constants!$H88*EF!$H213*MMVolatEF*NtoN2O*kgtoGg,IF('Net zero activities &amp; levers'!$C$14="On",Constants!$H70*'Net zero Activity data'!AP12*Constants!$H88*EF!$H213*MMVolatEF*NtoN2O*kgtoGg,"ERROR"))</f>
        <v>8.2624750971699247E-4</v>
      </c>
      <c r="X1192" s="94">
        <f>IF('Net zero activities &amp; levers'!$C$14="Off",Constants!$H70*'Activity data'!AQ12*Constants!$H88*EF!$H213*MMVolatEF*NtoN2O*kgtoGg,IF('Net zero activities &amp; levers'!$C$14="On",Constants!$H70*'Net zero Activity data'!AQ12*Constants!$H88*EF!$H213*MMVolatEF*NtoN2O*kgtoGg,"ERROR"))</f>
        <v>8.2812302228803898E-4</v>
      </c>
      <c r="Y1192" s="94">
        <f>IF('Net zero activities &amp; levers'!$C$14="Off",Constants!$H70*'Activity data'!AR12*Constants!$H88*EF!$H213*MMVolatEF*NtoN2O*kgtoGg,IF('Net zero activities &amp; levers'!$C$14="On",Constants!$H70*'Net zero Activity data'!AR12*Constants!$H88*EF!$H213*MMVolatEF*NtoN2O*kgtoGg,"ERROR"))</f>
        <v>8.292568825520036E-4</v>
      </c>
      <c r="Z1192" s="94">
        <f>IF('Net zero activities &amp; levers'!$C$14="Off",Constants!$H70*'Activity data'!AS12*Constants!$H88*EF!$H213*MMVolatEF*NtoN2O*kgtoGg,IF('Net zero activities &amp; levers'!$C$14="On",Constants!$H70*'Net zero Activity data'!AS12*Constants!$H88*EF!$H213*MMVolatEF*NtoN2O*kgtoGg,"ERROR"))</f>
        <v>8.3054789326390355E-4</v>
      </c>
      <c r="AA1192" s="94">
        <f>IF('Net zero activities &amp; levers'!$C$14="Off",Constants!$H70*'Activity data'!AT12*Constants!$H88*EF!$H213*MMVolatEF*NtoN2O*kgtoGg,IF('Net zero activities &amp; levers'!$C$14="On",Constants!$H70*'Net zero Activity data'!AT12*Constants!$H88*EF!$H213*MMVolatEF*NtoN2O*kgtoGg,"ERROR"))</f>
        <v>8.3197636193276859E-4</v>
      </c>
      <c r="AB1192" s="94">
        <f>IF('Net zero activities &amp; levers'!$C$14="Off",Constants!$H70*'Activity data'!AU12*Constants!$H88*EF!$H213*MMVolatEF*NtoN2O*kgtoGg,IF('Net zero activities &amp; levers'!$C$14="On",Constants!$H70*'Net zero Activity data'!AU12*Constants!$H88*EF!$H213*MMVolatEF*NtoN2O*kgtoGg,"ERROR"))</f>
        <v>8.335453807481035E-4</v>
      </c>
      <c r="AC1192" s="94">
        <f>IF('Net zero activities &amp; levers'!$C$14="Off",Constants!$H70*'Activity data'!AV12*Constants!$H88*EF!$H213*MMVolatEF*NtoN2O*kgtoGg,IF('Net zero activities &amp; levers'!$C$14="On",Constants!$H70*'Net zero Activity data'!AV12*Constants!$H88*EF!$H213*MMVolatEF*NtoN2O*kgtoGg,"ERROR"))</f>
        <v>8.3523992007869508E-4</v>
      </c>
      <c r="AD1192" s="94">
        <f>IF('Net zero activities &amp; levers'!$C$14="Off",Constants!$H70*'Activity data'!AW12*Constants!$H88*EF!$H213*MMVolatEF*NtoN2O*kgtoGg,IF('Net zero activities &amp; levers'!$C$14="On",Constants!$H70*'Net zero Activity data'!AW12*Constants!$H88*EF!$H213*MMVolatEF*NtoN2O*kgtoGg,"ERROR"))</f>
        <v>8.3643278486751854E-4</v>
      </c>
      <c r="AE1192" s="94">
        <f>IF('Net zero activities &amp; levers'!$C$14="Off",Constants!$H70*'Activity data'!AX12*Constants!$H88*EF!$H213*MMVolatEF*NtoN2O*kgtoGg,IF('Net zero activities &amp; levers'!$C$14="On",Constants!$H70*'Net zero Activity data'!AX12*Constants!$H88*EF!$H213*MMVolatEF*NtoN2O*kgtoGg,"ERROR"))</f>
        <v>8.3773024530991319E-4</v>
      </c>
      <c r="AF1192" s="94">
        <f>IF('Net zero activities &amp; levers'!$C$14="Off",Constants!$H70*'Activity data'!AY12*Constants!$H88*EF!$H213*MMVolatEF*NtoN2O*kgtoGg,IF('Net zero activities &amp; levers'!$C$14="On",Constants!$H70*'Net zero Activity data'!AY12*Constants!$H88*EF!$H213*MMVolatEF*NtoN2O*kgtoGg,"ERROR"))</f>
        <v>8.3914343815046533E-4</v>
      </c>
      <c r="AG1192" s="94">
        <f>IF('Net zero activities &amp; levers'!$C$14="Off",Constants!$H70*'Activity data'!AZ12*Constants!$H88*EF!$H213*MMVolatEF*NtoN2O*kgtoGg,IF('Net zero activities &amp; levers'!$C$14="On",Constants!$H70*'Net zero Activity data'!AZ12*Constants!$H88*EF!$H213*MMVolatEF*NtoN2O*kgtoGg,"ERROR"))</f>
        <v>8.4068752828961931E-4</v>
      </c>
      <c r="AH1192" s="94">
        <f>IF('Net zero activities &amp; levers'!$C$14="Off",Constants!$H70*'Activity data'!BA12*Constants!$H88*EF!$H213*MMVolatEF*NtoN2O*kgtoGg,IF('Net zero activities &amp; levers'!$C$14="On",Constants!$H70*'Net zero Activity data'!BA12*Constants!$H88*EF!$H213*MMVolatEF*NtoN2O*kgtoGg,"ERROR"))</f>
        <v>8.4231741734371068E-4</v>
      </c>
      <c r="AI1192" s="94">
        <f>IF('Net zero activities &amp; levers'!$C$14="Off",Constants!$H70*'Activity data'!BB12*Constants!$H88*EF!$H213*MMVolatEF*NtoN2O*kgtoGg,IF('Net zero activities &amp; levers'!$C$14="On",Constants!$H70*'Net zero Activity data'!BB12*Constants!$H88*EF!$H213*MMVolatEF*NtoN2O*kgtoGg,"ERROR"))</f>
        <v>8.433597738798297E-4</v>
      </c>
      <c r="AJ1192" s="94">
        <f>IF('Net zero activities &amp; levers'!$C$14="Off",Constants!$H70*'Activity data'!BC12*Constants!$H88*EF!$H213*MMVolatEF*NtoN2O*kgtoGg,IF('Net zero activities &amp; levers'!$C$14="On",Constants!$H70*'Net zero Activity data'!BC12*Constants!$H88*EF!$H213*MMVolatEF*NtoN2O*kgtoGg,"ERROR"))</f>
        <v>8.4450640533670254E-4</v>
      </c>
      <c r="AK1192" s="94">
        <f>IF('Net zero activities &amp; levers'!$C$14="Off",Constants!$H70*'Activity data'!BD12*Constants!$H88*EF!$H213*MMVolatEF*NtoN2O*kgtoGg,IF('Net zero activities &amp; levers'!$C$14="On",Constants!$H70*'Net zero Activity data'!BD12*Constants!$H88*EF!$H213*MMVolatEF*NtoN2O*kgtoGg,"ERROR"))</f>
        <v>8.4571693437872494E-4</v>
      </c>
      <c r="AL1192" s="94">
        <f>IF('Net zero activities &amp; levers'!$C$14="Off",Constants!$H70*'Activity data'!BE12*Constants!$H88*EF!$H213*MMVolatEF*NtoN2O*kgtoGg,IF('Net zero activities &amp; levers'!$C$14="On",Constants!$H70*'Net zero Activity data'!BE12*Constants!$H88*EF!$H213*MMVolatEF*NtoN2O*kgtoGg,"ERROR"))</f>
        <v>8.4700723794119506E-4</v>
      </c>
      <c r="AM1192" s="94">
        <f>IF('Net zero activities &amp; levers'!$C$14="Off",Constants!$H70*'Activity data'!BF12*Constants!$H88*EF!$H213*MMVolatEF*NtoN2O*kgtoGg,IF('Net zero activities &amp; levers'!$C$14="On",Constants!$H70*'Net zero Activity data'!BF12*Constants!$H88*EF!$H213*MMVolatEF*NtoN2O*kgtoGg,"ERROR"))</f>
        <v>8.4837472952500718E-4</v>
      </c>
      <c r="AN1192" s="94">
        <f>IF('Net zero activities &amp; levers'!$C$14="Off",Constants!$H70*'Activity data'!BG12*Constants!$H88*EF!$H213*MMVolatEF*NtoN2O*kgtoGg,IF('Net zero activities &amp; levers'!$C$14="On",Constants!$H70*'Net zero Activity data'!BG12*Constants!$H88*EF!$H213*MMVolatEF*NtoN2O*kgtoGg,"ERROR"))</f>
        <v>8.4918101136255842E-4</v>
      </c>
      <c r="AO1192" s="94">
        <f>IF('Net zero activities &amp; levers'!$C$14="Off",Constants!$H70*'Activity data'!BH12*Constants!$H88*EF!$H213*MMVolatEF*NtoN2O*kgtoGg,IF('Net zero activities &amp; levers'!$C$14="On",Constants!$H70*'Net zero Activity data'!BH12*Constants!$H88*EF!$H213*MMVolatEF*NtoN2O*kgtoGg,"ERROR"))</f>
        <v>8.5004040852945282E-4</v>
      </c>
      <c r="AP1192" s="94">
        <f>IF('Net zero activities &amp; levers'!$C$14="Off",Constants!$H70*'Activity data'!BI12*Constants!$H88*EF!$H213*MMVolatEF*NtoN2O*kgtoGg,IF('Net zero activities &amp; levers'!$C$14="On",Constants!$H70*'Net zero Activity data'!BI12*Constants!$H88*EF!$H213*MMVolatEF*NtoN2O*kgtoGg,"ERROR"))</f>
        <v>8.5097014713662465E-4</v>
      </c>
      <c r="AQ1192" s="94">
        <f>IF('Net zero activities &amp; levers'!$C$14="Off",Constants!$H70*'Activity data'!BJ12*Constants!$H88*EF!$H213*MMVolatEF*NtoN2O*kgtoGg,IF('Net zero activities &amp; levers'!$C$14="On",Constants!$H70*'Net zero Activity data'!BJ12*Constants!$H88*EF!$H213*MMVolatEF*NtoN2O*kgtoGg,"ERROR"))</f>
        <v>8.5196835200811454E-4</v>
      </c>
      <c r="AR1192" s="94">
        <f>IF('Net zero activities &amp; levers'!$C$14="Off",Constants!$H70*'Activity data'!BK12*Constants!$H88*EF!$H213*MMVolatEF*NtoN2O*kgtoGg,IF('Net zero activities &amp; levers'!$C$14="On",Constants!$H70*'Net zero Activity data'!BK12*Constants!$H88*EF!$H213*MMVolatEF*NtoN2O*kgtoGg,"ERROR"))</f>
        <v>8.5303448895243574E-4</v>
      </c>
      <c r="AS1192" s="94">
        <f>IF('Net zero activities &amp; levers'!$C$14="Off",Constants!$H70*'Activity data'!BL12*Constants!$H88*EF!$H213*MMVolatEF*NtoN2O*kgtoGg,IF('Net zero activities &amp; levers'!$C$14="On",Constants!$H70*'Net zero Activity data'!BL12*Constants!$H88*EF!$H213*MMVolatEF*NtoN2O*kgtoGg,"ERROR"))</f>
        <v>8.5350495558509797E-4</v>
      </c>
      <c r="AT1192" s="94">
        <f>IF('Net zero activities &amp; levers'!$C$14="Off",Constants!$H70*'Activity data'!BM12*Constants!$H88*EF!$H213*MMVolatEF*NtoN2O*kgtoGg,IF('Net zero activities &amp; levers'!$C$14="On",Constants!$H70*'Net zero Activity data'!BM12*Constants!$H88*EF!$H213*MMVolatEF*NtoN2O*kgtoGg,"ERROR"))</f>
        <v>8.5379821225012808E-4</v>
      </c>
      <c r="AU1192" s="94">
        <f>IF('Net zero activities &amp; levers'!$C$14="Off",Constants!$H70*'Activity data'!BN12*Constants!$H88*EF!$H213*MMVolatEF*NtoN2O*kgtoGg,IF('Net zero activities &amp; levers'!$C$14="On",Constants!$H70*'Net zero Activity data'!BN12*Constants!$H88*EF!$H213*MMVolatEF*NtoN2O*kgtoGg,"ERROR"))</f>
        <v>8.5410658492077684E-4</v>
      </c>
      <c r="AV1192" s="94">
        <f>IF('Net zero activities &amp; levers'!$C$14="Off",Constants!$H70*'Activity data'!BO12*Constants!$H88*EF!$H213*MMVolatEF*NtoN2O*kgtoGg,IF('Net zero activities &amp; levers'!$C$14="On",Constants!$H70*'Net zero Activity data'!BO12*Constants!$H88*EF!$H213*MMVolatEF*NtoN2O*kgtoGg,"ERROR"))</f>
        <v>8.5447382408182905E-4</v>
      </c>
      <c r="AW1192" s="94">
        <f>IF('Net zero activities &amp; levers'!$C$14="Off",Constants!$H70*'Activity data'!BP12*Constants!$H88*EF!$H213*MMVolatEF*NtoN2O*kgtoGg,IF('Net zero activities &amp; levers'!$C$14="On",Constants!$H70*'Net zero Activity data'!BP12*Constants!$H88*EF!$H213*MMVolatEF*NtoN2O*kgtoGg,"ERROR"))</f>
        <v>8.5487748066746241E-4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1.51690892331456E-5</v>
      </c>
      <c r="V1193" s="94">
        <f>IF('Net zero activities &amp; levers'!$C$14="Off",Constants!$H71*'Activity data'!AO13*Constants!$H89*EF!$H214*MMVolatEF*NtoN2O*kgtoGg,IF('Net zero activities &amp; levers'!$C$14="On",Constants!$H71*'Net zero Activity data'!AO13*Constants!$H89*EF!$H214*MMVolatEF*NtoN2O*kgtoGg,"ERROR"))</f>
        <v>1.5217432465051217E-5</v>
      </c>
      <c r="W1193" s="94">
        <f>IF('Net zero activities &amp; levers'!$C$14="Off",Constants!$H71*'Activity data'!AP13*Constants!$H89*EF!$H214*MMVolatEF*NtoN2O*kgtoGg,IF('Net zero activities &amp; levers'!$C$14="On",Constants!$H71*'Net zero Activity data'!AP13*Constants!$H89*EF!$H214*MMVolatEF*NtoN2O*kgtoGg,"ERROR"))</f>
        <v>1.5269956801068695E-5</v>
      </c>
      <c r="X1193" s="94">
        <f>IF('Net zero activities &amp; levers'!$C$14="Off",Constants!$H71*'Activity data'!AQ13*Constants!$H89*EF!$H214*MMVolatEF*NtoN2O*kgtoGg,IF('Net zero activities &amp; levers'!$C$14="On",Constants!$H71*'Net zero Activity data'!AQ13*Constants!$H89*EF!$H214*MMVolatEF*NtoN2O*kgtoGg,"ERROR"))</f>
        <v>1.5326606915032538E-5</v>
      </c>
      <c r="Y1193" s="94">
        <f>IF('Net zero activities &amp; levers'!$C$14="Off",Constants!$H71*'Activity data'!AR13*Constants!$H89*EF!$H214*MMVolatEF*NtoN2O*kgtoGg,IF('Net zero activities &amp; levers'!$C$14="On",Constants!$H71*'Net zero Activity data'!AR13*Constants!$H89*EF!$H214*MMVolatEF*NtoN2O*kgtoGg,"ERROR"))</f>
        <v>1.5361884173332352E-5</v>
      </c>
      <c r="Z1193" s="94">
        <f>IF('Net zero activities &amp; levers'!$C$14="Off",Constants!$H71*'Activity data'!AS13*Constants!$H89*EF!$H214*MMVolatEF*NtoN2O*kgtoGg,IF('Net zero activities &amp; levers'!$C$14="On",Constants!$H71*'Net zero Activity data'!AS13*Constants!$H89*EF!$H214*MMVolatEF*NtoN2O*kgtoGg,"ERROR"))</f>
        <v>1.5400671462758264E-5</v>
      </c>
      <c r="AA1193" s="94">
        <f>IF('Net zero activities &amp; levers'!$C$14="Off",Constants!$H71*'Activity data'!AT13*Constants!$H89*EF!$H214*MMVolatEF*NtoN2O*kgtoGg,IF('Net zero activities &amp; levers'!$C$14="On",Constants!$H71*'Net zero Activity data'!AT13*Constants!$H89*EF!$H214*MMVolatEF*NtoN2O*kgtoGg,"ERROR"))</f>
        <v>1.5442458670944096E-5</v>
      </c>
      <c r="AB1193" s="94">
        <f>IF('Net zero activities &amp; levers'!$C$14="Off",Constants!$H71*'Activity data'!AU13*Constants!$H89*EF!$H214*MMVolatEF*NtoN2O*kgtoGg,IF('Net zero activities &amp; levers'!$C$14="On",Constants!$H71*'Net zero Activity data'!AU13*Constants!$H89*EF!$H214*MMVolatEF*NtoN2O*kgtoGg,"ERROR"))</f>
        <v>1.5487358547995306E-5</v>
      </c>
      <c r="AC1193" s="94">
        <f>IF('Net zero activities &amp; levers'!$C$14="Off",Constants!$H71*'Activity data'!AV13*Constants!$H89*EF!$H214*MMVolatEF*NtoN2O*kgtoGg,IF('Net zero activities &amp; levers'!$C$14="On",Constants!$H71*'Net zero Activity data'!AV13*Constants!$H89*EF!$H214*MMVolatEF*NtoN2O*kgtoGg,"ERROR"))</f>
        <v>1.5534984647023521E-5</v>
      </c>
      <c r="AD1193" s="94">
        <f>IF('Net zero activities &amp; levers'!$C$14="Off",Constants!$H71*'Activity data'!AW13*Constants!$H89*EF!$H214*MMVolatEF*NtoN2O*kgtoGg,IF('Net zero activities &amp; levers'!$C$14="On",Constants!$H71*'Net zero Activity data'!AW13*Constants!$H89*EF!$H214*MMVolatEF*NtoN2O*kgtoGg,"ERROR"))</f>
        <v>1.5568285844583603E-5</v>
      </c>
      <c r="AE1193" s="94">
        <f>IF('Net zero activities &amp; levers'!$C$14="Off",Constants!$H71*'Activity data'!AX13*Constants!$H89*EF!$H214*MMVolatEF*NtoN2O*kgtoGg,IF('Net zero activities &amp; levers'!$C$14="On",Constants!$H71*'Net zero Activity data'!AX13*Constants!$H89*EF!$H214*MMVolatEF*NtoN2O*kgtoGg,"ERROR"))</f>
        <v>1.5603856144375205E-5</v>
      </c>
      <c r="AF1193" s="94">
        <f>IF('Net zero activities &amp; levers'!$C$14="Off",Constants!$H71*'Activity data'!AY13*Constants!$H89*EF!$H214*MMVolatEF*NtoN2O*kgtoGg,IF('Net zero activities &amp; levers'!$C$14="On",Constants!$H71*'Net zero Activity data'!AY13*Constants!$H89*EF!$H214*MMVolatEF*NtoN2O*kgtoGg,"ERROR"))</f>
        <v>1.5642015402559782E-5</v>
      </c>
      <c r="AG1193" s="94">
        <f>IF('Net zero activities &amp; levers'!$C$14="Off",Constants!$H71*'Activity data'!AZ13*Constants!$H89*EF!$H214*MMVolatEF*NtoN2O*kgtoGg,IF('Net zero activities &amp; levers'!$C$14="On",Constants!$H71*'Net zero Activity data'!AZ13*Constants!$H89*EF!$H214*MMVolatEF*NtoN2O*kgtoGg,"ERROR"))</f>
        <v>1.5683187659152959E-5</v>
      </c>
      <c r="AH1193" s="94">
        <f>IF('Net zero activities &amp; levers'!$C$14="Off",Constants!$H71*'Activity data'!BA13*Constants!$H89*EF!$H214*MMVolatEF*NtoN2O*kgtoGg,IF('Net zero activities &amp; levers'!$C$14="On",Constants!$H71*'Net zero Activity data'!BA13*Constants!$H89*EF!$H214*MMVolatEF*NtoN2O*kgtoGg,"ERROR"))</f>
        <v>1.5726164172815247E-5</v>
      </c>
      <c r="AI1193" s="94">
        <f>IF('Net zero activities &amp; levers'!$C$14="Off",Constants!$H71*'Activity data'!BB13*Constants!$H89*EF!$H214*MMVolatEF*NtoN2O*kgtoGg,IF('Net zero activities &amp; levers'!$C$14="On",Constants!$H71*'Net zero Activity data'!BB13*Constants!$H89*EF!$H214*MMVolatEF*NtoN2O*kgtoGg,"ERROR"))</f>
        <v>1.5752809314354656E-5</v>
      </c>
      <c r="AJ1193" s="94">
        <f>IF('Net zero activities &amp; levers'!$C$14="Off",Constants!$H71*'Activity data'!BC13*Constants!$H89*EF!$H214*MMVolatEF*NtoN2O*kgtoGg,IF('Net zero activities &amp; levers'!$C$14="On",Constants!$H71*'Net zero Activity data'!BC13*Constants!$H89*EF!$H214*MMVolatEF*NtoN2O*kgtoGg,"ERROR"))</f>
        <v>1.5781850848802794E-5</v>
      </c>
      <c r="AK1193" s="94">
        <f>IF('Net zero activities &amp; levers'!$C$14="Off",Constants!$H71*'Activity data'!BD13*Constants!$H89*EF!$H214*MMVolatEF*NtoN2O*kgtoGg,IF('Net zero activities &amp; levers'!$C$14="On",Constants!$H71*'Net zero Activity data'!BD13*Constants!$H89*EF!$H214*MMVolatEF*NtoN2O*kgtoGg,"ERROR"))</f>
        <v>1.5812211011200589E-5</v>
      </c>
      <c r="AL1193" s="94">
        <f>IF('Net zero activities &amp; levers'!$C$14="Off",Constants!$H71*'Activity data'!BE13*Constants!$H89*EF!$H214*MMVolatEF*NtoN2O*kgtoGg,IF('Net zero activities &amp; levers'!$C$14="On",Constants!$H71*'Net zero Activity data'!BE13*Constants!$H89*EF!$H214*MMVolatEF*NtoN2O*kgtoGg,"ERROR"))</f>
        <v>1.5844326691144795E-5</v>
      </c>
      <c r="AM1193" s="94">
        <f>IF('Net zero activities &amp; levers'!$C$14="Off",Constants!$H71*'Activity data'!BF13*Constants!$H89*EF!$H214*MMVolatEF*NtoN2O*kgtoGg,IF('Net zero activities &amp; levers'!$C$14="On",Constants!$H71*'Net zero Activity data'!BF13*Constants!$H89*EF!$H214*MMVolatEF*NtoN2O*kgtoGg,"ERROR"))</f>
        <v>1.5878136398182702E-5</v>
      </c>
      <c r="AN1193" s="94">
        <f>IF('Net zero activities &amp; levers'!$C$14="Off",Constants!$H71*'Activity data'!BG13*Constants!$H89*EF!$H214*MMVolatEF*NtoN2O*kgtoGg,IF('Net zero activities &amp; levers'!$C$14="On",Constants!$H71*'Net zero Activity data'!BG13*Constants!$H89*EF!$H214*MMVolatEF*NtoN2O*kgtoGg,"ERROR"))</f>
        <v>1.5896594572359183E-5</v>
      </c>
      <c r="AO1193" s="94">
        <f>IF('Net zero activities &amp; levers'!$C$14="Off",Constants!$H71*'Activity data'!BH13*Constants!$H89*EF!$H214*MMVolatEF*NtoN2O*kgtoGg,IF('Net zero activities &amp; levers'!$C$14="On",Constants!$H71*'Net zero Activity data'!BH13*Constants!$H89*EF!$H214*MMVolatEF*NtoN2O*kgtoGg,"ERROR"))</f>
        <v>1.5916177337524526E-5</v>
      </c>
      <c r="AP1193" s="94">
        <f>IF('Net zero activities &amp; levers'!$C$14="Off",Constants!$H71*'Activity data'!BI13*Constants!$H89*EF!$H214*MMVolatEF*NtoN2O*kgtoGg,IF('Net zero activities &amp; levers'!$C$14="On",Constants!$H71*'Net zero Activity data'!BI13*Constants!$H89*EF!$H214*MMVolatEF*NtoN2O*kgtoGg,"ERROR"))</f>
        <v>1.5937350394875973E-5</v>
      </c>
      <c r="AQ1193" s="94">
        <f>IF('Net zero activities &amp; levers'!$C$14="Off",Constants!$H71*'Activity data'!BJ13*Constants!$H89*EF!$H214*MMVolatEF*NtoN2O*kgtoGg,IF('Net zero activities &amp; levers'!$C$14="On",Constants!$H71*'Net zero Activity data'!BJ13*Constants!$H89*EF!$H214*MMVolatEF*NtoN2O*kgtoGg,"ERROR"))</f>
        <v>1.5960067925113877E-5</v>
      </c>
      <c r="AR1193" s="94">
        <f>IF('Net zero activities &amp; levers'!$C$14="Off",Constants!$H71*'Activity data'!BK13*Constants!$H89*EF!$H214*MMVolatEF*NtoN2O*kgtoGg,IF('Net zero activities &amp; levers'!$C$14="On",Constants!$H71*'Net zero Activity data'!BK13*Constants!$H89*EF!$H214*MMVolatEF*NtoN2O*kgtoGg,"ERROR"))</f>
        <v>1.5984319352677588E-5</v>
      </c>
      <c r="AS1193" s="94">
        <f>IF('Net zero activities &amp; levers'!$C$14="Off",Constants!$H71*'Activity data'!BL13*Constants!$H89*EF!$H214*MMVolatEF*NtoN2O*kgtoGg,IF('Net zero activities &amp; levers'!$C$14="On",Constants!$H71*'Net zero Activity data'!BL13*Constants!$H89*EF!$H214*MMVolatEF*NtoN2O*kgtoGg,"ERROR"))</f>
        <v>1.5992531796631608E-5</v>
      </c>
      <c r="AT1193" s="94">
        <f>IF('Net zero activities &amp; levers'!$C$14="Off",Constants!$H71*'Activity data'!BM13*Constants!$H89*EF!$H214*MMVolatEF*NtoN2O*kgtoGg,IF('Net zero activities &amp; levers'!$C$14="On",Constants!$H71*'Net zero Activity data'!BM13*Constants!$H89*EF!$H214*MMVolatEF*NtoN2O*kgtoGg,"ERROR"))</f>
        <v>1.5995859016638944E-5</v>
      </c>
      <c r="AU1193" s="94">
        <f>IF('Net zero activities &amp; levers'!$C$14="Off",Constants!$H71*'Activity data'!BN13*Constants!$H89*EF!$H214*MMVolatEF*NtoN2O*kgtoGg,IF('Net zero activities &amp; levers'!$C$14="On",Constants!$H71*'Net zero Activity data'!BN13*Constants!$H89*EF!$H214*MMVolatEF*NtoN2O*kgtoGg,"ERROR"))</f>
        <v>1.5999410618704444E-5</v>
      </c>
      <c r="AV1193" s="94">
        <f>IF('Net zero activities &amp; levers'!$C$14="Off",Constants!$H71*'Activity data'!BO13*Constants!$H89*EF!$H214*MMVolatEF*NtoN2O*kgtoGg,IF('Net zero activities &amp; levers'!$C$14="On",Constants!$H71*'Net zero Activity data'!BO13*Constants!$H89*EF!$H214*MMVolatEF*NtoN2O*kgtoGg,"ERROR"))</f>
        <v>1.6004346485136448E-5</v>
      </c>
      <c r="AW1193" s="94">
        <f>IF('Net zero activities &amp; levers'!$C$14="Off",Constants!$H71*'Activity data'!BP13*Constants!$H89*EF!$H214*MMVolatEF*NtoN2O*kgtoGg,IF('Net zero activities &amp; levers'!$C$14="On",Constants!$H71*'Net zero Activity data'!BP13*Constants!$H89*EF!$H214*MMVolatEF*NtoN2O*kgtoGg,"ERROR"))</f>
        <v>1.6010076603504106E-5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1.5433215074750855E-3</v>
      </c>
      <c r="V1194" s="94">
        <f>IF('Net zero activities &amp; levers'!$C$14="Off",Constants!$H72*'Activity data'!AO14*Constants!$H90*EF!$H215*MMVolatEF*NtoN2O*kgtoGg,IF('Net zero activities &amp; levers'!$C$14="On",Constants!$H72*'Net zero Activity data'!AO14*Constants!$H90*EF!$H215*MMVolatEF*NtoN2O*kgtoGg,"ERROR"))</f>
        <v>1.5482400064300375E-3</v>
      </c>
      <c r="W1194" s="94">
        <f>IF('Net zero activities &amp; levers'!$C$14="Off",Constants!$H72*'Activity data'!AP14*Constants!$H90*EF!$H215*MMVolatEF*NtoN2O*kgtoGg,IF('Net zero activities &amp; levers'!$C$14="On",Constants!$H72*'Net zero Activity data'!AP14*Constants!$H90*EF!$H215*MMVolatEF*NtoN2O*kgtoGg,"ERROR"))</f>
        <v>1.5535838959804063E-3</v>
      </c>
      <c r="X1194" s="94">
        <f>IF('Net zero activities &amp; levers'!$C$14="Off",Constants!$H72*'Activity data'!AQ14*Constants!$H90*EF!$H215*MMVolatEF*NtoN2O*kgtoGg,IF('Net zero activities &amp; levers'!$C$14="On",Constants!$H72*'Net zero Activity data'!AQ14*Constants!$H90*EF!$H215*MMVolatEF*NtoN2O*kgtoGg,"ERROR"))</f>
        <v>1.5593475471751181E-3</v>
      </c>
      <c r="Y1194" s="94">
        <f>IF('Net zero activities &amp; levers'!$C$14="Off",Constants!$H72*'Activity data'!AR14*Constants!$H90*EF!$H215*MMVolatEF*NtoN2O*kgtoGg,IF('Net zero activities &amp; levers'!$C$14="On",Constants!$H72*'Net zero Activity data'!AR14*Constants!$H90*EF!$H215*MMVolatEF*NtoN2O*kgtoGg,"ERROR"))</f>
        <v>1.5629366981532733E-3</v>
      </c>
      <c r="Z1194" s="94">
        <f>IF('Net zero activities &amp; levers'!$C$14="Off",Constants!$H72*'Activity data'!AS14*Constants!$H90*EF!$H215*MMVolatEF*NtoN2O*kgtoGg,IF('Net zero activities &amp; levers'!$C$14="On",Constants!$H72*'Net zero Activity data'!AS14*Constants!$H90*EF!$H215*MMVolatEF*NtoN2O*kgtoGg,"ERROR"))</f>
        <v>1.5668829639486424E-3</v>
      </c>
      <c r="AA1194" s="94">
        <f>IF('Net zero activities &amp; levers'!$C$14="Off",Constants!$H72*'Activity data'!AT14*Constants!$H90*EF!$H215*MMVolatEF*NtoN2O*kgtoGg,IF('Net zero activities &amp; levers'!$C$14="On",Constants!$H72*'Net zero Activity data'!AT14*Constants!$H90*EF!$H215*MMVolatEF*NtoN2O*kgtoGg,"ERROR"))</f>
        <v>1.5711344451113753E-3</v>
      </c>
      <c r="AB1194" s="94">
        <f>IF('Net zero activities &amp; levers'!$C$14="Off",Constants!$H72*'Activity data'!AU14*Constants!$H90*EF!$H215*MMVolatEF*NtoN2O*kgtoGg,IF('Net zero activities &amp; levers'!$C$14="On",Constants!$H72*'Net zero Activity data'!AU14*Constants!$H90*EF!$H215*MMVolatEF*NtoN2O*kgtoGg,"ERROR"))</f>
        <v>1.5757026129737345E-3</v>
      </c>
      <c r="AC1194" s="94">
        <f>IF('Net zero activities &amp; levers'!$C$14="Off",Constants!$H72*'Activity data'!AV14*Constants!$H90*EF!$H215*MMVolatEF*NtoN2O*kgtoGg,IF('Net zero activities &amp; levers'!$C$14="On",Constants!$H72*'Net zero Activity data'!AV14*Constants!$H90*EF!$H215*MMVolatEF*NtoN2O*kgtoGg,"ERROR"))</f>
        <v>1.5805481499613328E-3</v>
      </c>
      <c r="AD1194" s="94">
        <f>IF('Net zero activities &amp; levers'!$C$14="Off",Constants!$H72*'Activity data'!AW14*Constants!$H90*EF!$H215*MMVolatEF*NtoN2O*kgtoGg,IF('Net zero activities &amp; levers'!$C$14="On",Constants!$H72*'Net zero Activity data'!AW14*Constants!$H90*EF!$H215*MMVolatEF*NtoN2O*kgtoGg,"ERROR"))</f>
        <v>1.5839362541269306E-3</v>
      </c>
      <c r="AE1194" s="94">
        <f>IF('Net zero activities &amp; levers'!$C$14="Off",Constants!$H72*'Activity data'!AX14*Constants!$H90*EF!$H215*MMVolatEF*NtoN2O*kgtoGg,IF('Net zero activities &amp; levers'!$C$14="On",Constants!$H72*'Net zero Activity data'!AX14*Constants!$H90*EF!$H215*MMVolatEF*NtoN2O*kgtoGg,"ERROR"))</f>
        <v>1.5875552195013167E-3</v>
      </c>
      <c r="AF1194" s="94">
        <f>IF('Net zero activities &amp; levers'!$C$14="Off",Constants!$H72*'Activity data'!AY14*Constants!$H90*EF!$H215*MMVolatEF*NtoN2O*kgtoGg,IF('Net zero activities &amp; levers'!$C$14="On",Constants!$H72*'Net zero Activity data'!AY14*Constants!$H90*EF!$H215*MMVolatEF*NtoN2O*kgtoGg,"ERROR"))</f>
        <v>1.5914375886376831E-3</v>
      </c>
      <c r="AG1194" s="94">
        <f>IF('Net zero activities &amp; levers'!$C$14="Off",Constants!$H72*'Activity data'!AZ14*Constants!$H90*EF!$H215*MMVolatEF*NtoN2O*kgtoGg,IF('Net zero activities &amp; levers'!$C$14="On",Constants!$H72*'Net zero Activity data'!AZ14*Constants!$H90*EF!$H215*MMVolatEF*NtoN2O*kgtoGg,"ERROR"))</f>
        <v>1.5956265038807079E-3</v>
      </c>
      <c r="AH1194" s="94">
        <f>IF('Net zero activities &amp; levers'!$C$14="Off",Constants!$H72*'Activity data'!BA14*Constants!$H90*EF!$H215*MMVolatEF*NtoN2O*kgtoGg,IF('Net zero activities &amp; levers'!$C$14="On",Constants!$H72*'Net zero Activity data'!BA14*Constants!$H90*EF!$H215*MMVolatEF*NtoN2O*kgtoGg,"ERROR"))</f>
        <v>1.5999989864227964E-3</v>
      </c>
      <c r="AI1194" s="94">
        <f>IF('Net zero activities &amp; levers'!$C$14="Off",Constants!$H72*'Activity data'!BB14*Constants!$H90*EF!$H215*MMVolatEF*NtoN2O*kgtoGg,IF('Net zero activities &amp; levers'!$C$14="On",Constants!$H72*'Net zero Activity data'!BB14*Constants!$H90*EF!$H215*MMVolatEF*NtoN2O*kgtoGg,"ERROR"))</f>
        <v>1.6027098953887498E-3</v>
      </c>
      <c r="AJ1194" s="94">
        <f>IF('Net zero activities &amp; levers'!$C$14="Off",Constants!$H72*'Activity data'!BC14*Constants!$H90*EF!$H215*MMVolatEF*NtoN2O*kgtoGg,IF('Net zero activities &amp; levers'!$C$14="On",Constants!$H72*'Net zero Activity data'!BC14*Constants!$H90*EF!$H215*MMVolatEF*NtoN2O*kgtoGg,"ERROR"))</f>
        <v>1.6056646162711317E-3</v>
      </c>
      <c r="AK1194" s="94">
        <f>IF('Net zero activities &amp; levers'!$C$14="Off",Constants!$H72*'Activity data'!BD14*Constants!$H90*EF!$H215*MMVolatEF*NtoN2O*kgtoGg,IF('Net zero activities &amp; levers'!$C$14="On",Constants!$H72*'Net zero Activity data'!BD14*Constants!$H90*EF!$H215*MMVolatEF*NtoN2O*kgtoGg,"ERROR"))</f>
        <v>1.6087534959578942E-3</v>
      </c>
      <c r="AL1194" s="94">
        <f>IF('Net zero activities &amp; levers'!$C$14="Off",Constants!$H72*'Activity data'!BE14*Constants!$H90*EF!$H215*MMVolatEF*NtoN2O*kgtoGg,IF('Net zero activities &amp; levers'!$C$14="On",Constants!$H72*'Net zero Activity data'!BE14*Constants!$H90*EF!$H215*MMVolatEF*NtoN2O*kgtoGg,"ERROR"))</f>
        <v>1.6120209841256597E-3</v>
      </c>
      <c r="AM1194" s="94">
        <f>IF('Net zero activities &amp; levers'!$C$14="Off",Constants!$H72*'Activity data'!BF14*Constants!$H90*EF!$H215*MMVolatEF*NtoN2O*kgtoGg,IF('Net zero activities &amp; levers'!$C$14="On",Constants!$H72*'Net zero Activity data'!BF14*Constants!$H90*EF!$H215*MMVolatEF*NtoN2O*kgtoGg,"ERROR"))</f>
        <v>1.6154608246613075E-3</v>
      </c>
      <c r="AN1194" s="94">
        <f>IF('Net zero activities &amp; levers'!$C$14="Off",Constants!$H72*'Activity data'!BG14*Constants!$H90*EF!$H215*MMVolatEF*NtoN2O*kgtoGg,IF('Net zero activities &amp; levers'!$C$14="On",Constants!$H72*'Net zero Activity data'!BG14*Constants!$H90*EF!$H215*MMVolatEF*NtoN2O*kgtoGg,"ERROR"))</f>
        <v>1.6173387816538099E-3</v>
      </c>
      <c r="AO1194" s="94">
        <f>IF('Net zero activities &amp; levers'!$C$14="Off",Constants!$H72*'Activity data'!BH14*Constants!$H90*EF!$H215*MMVolatEF*NtoN2O*kgtoGg,IF('Net zero activities &amp; levers'!$C$14="On",Constants!$H72*'Net zero Activity data'!BH14*Constants!$H90*EF!$H215*MMVolatEF*NtoN2O*kgtoGg,"ERROR"))</f>
        <v>1.6193311558953354E-3</v>
      </c>
      <c r="AP1194" s="94">
        <f>IF('Net zero activities &amp; levers'!$C$14="Off",Constants!$H72*'Activity data'!BI14*Constants!$H90*EF!$H215*MMVolatEF*NtoN2O*kgtoGg,IF('Net zero activities &amp; levers'!$C$14="On",Constants!$H72*'Net zero Activity data'!BI14*Constants!$H90*EF!$H215*MMVolatEF*NtoN2O*kgtoGg,"ERROR"))</f>
        <v>1.6214853283896258E-3</v>
      </c>
      <c r="AQ1194" s="94">
        <f>IF('Net zero activities &amp; levers'!$C$14="Off",Constants!$H72*'Activity data'!BJ14*Constants!$H90*EF!$H215*MMVolatEF*NtoN2O*kgtoGg,IF('Net zero activities &amp; levers'!$C$14="On",Constants!$H72*'Net zero Activity data'!BJ14*Constants!$H90*EF!$H215*MMVolatEF*NtoN2O*kgtoGg,"ERROR"))</f>
        <v>1.6237966374256533E-3</v>
      </c>
      <c r="AR1194" s="94">
        <f>IF('Net zero activities &amp; levers'!$C$14="Off",Constants!$H72*'Activity data'!BK14*Constants!$H90*EF!$H215*MMVolatEF*NtoN2O*kgtoGg,IF('Net zero activities &amp; levers'!$C$14="On",Constants!$H72*'Net zero Activity data'!BK14*Constants!$H90*EF!$H215*MMVolatEF*NtoN2O*kgtoGg,"ERROR"))</f>
        <v>1.6262640070330693E-3</v>
      </c>
      <c r="AS1194" s="94">
        <f>IF('Net zero activities &amp; levers'!$C$14="Off",Constants!$H72*'Activity data'!BL14*Constants!$H90*EF!$H215*MMVolatEF*NtoN2O*kgtoGg,IF('Net zero activities &amp; levers'!$C$14="On",Constants!$H72*'Net zero Activity data'!BL14*Constants!$H90*EF!$H215*MMVolatEF*NtoN2O*kgtoGg,"ERROR"))</f>
        <v>1.6270995510257492E-3</v>
      </c>
      <c r="AT1194" s="94">
        <f>IF('Net zero activities &amp; levers'!$C$14="Off",Constants!$H72*'Activity data'!BM14*Constants!$H90*EF!$H215*MMVolatEF*NtoN2O*kgtoGg,IF('Net zero activities &amp; levers'!$C$14="On",Constants!$H72*'Net zero Activity data'!BM14*Constants!$H90*EF!$H215*MMVolatEF*NtoN2O*kgtoGg,"ERROR"))</f>
        <v>1.6274380664183677E-3</v>
      </c>
      <c r="AU1194" s="94">
        <f>IF('Net zero activities &amp; levers'!$C$14="Off",Constants!$H72*'Activity data'!BN14*Constants!$H90*EF!$H215*MMVolatEF*NtoN2O*kgtoGg,IF('Net zero activities &amp; levers'!$C$14="On",Constants!$H72*'Net zero Activity data'!BN14*Constants!$H90*EF!$H215*MMVolatEF*NtoN2O*kgtoGg,"ERROR"))</f>
        <v>1.6277994107132974E-3</v>
      </c>
      <c r="AV1194" s="94">
        <f>IF('Net zero activities &amp; levers'!$C$14="Off",Constants!$H72*'Activity data'!BO14*Constants!$H90*EF!$H215*MMVolatEF*NtoN2O*kgtoGg,IF('Net zero activities &amp; levers'!$C$14="On",Constants!$H72*'Net zero Activity data'!BO14*Constants!$H90*EF!$H215*MMVolatEF*NtoN2O*kgtoGg,"ERROR"))</f>
        <v>1.62830159174114E-3</v>
      </c>
      <c r="AW1194" s="94">
        <f>IF('Net zero activities &amp; levers'!$C$14="Off",Constants!$H72*'Activity data'!BP14*Constants!$H90*EF!$H215*MMVolatEF*NtoN2O*kgtoGg,IF('Net zero activities &amp; levers'!$C$14="On",Constants!$H72*'Net zero Activity data'!BP14*Constants!$H90*EF!$H215*MMVolatEF*NtoN2O*kgtoGg,"ERROR"))</f>
        <v>1.6288845809227096E-3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0.10940764323917777</v>
      </c>
      <c r="V1197" s="94">
        <f>IF('Net zero activities &amp; levers'!$C$14="Off",Constants!$H75*'Activity data'!AO17*Constants!$H93*EF!$H218*MMVolatEF*NtoN2O*kgtoGg,IF('Net zero activities &amp; levers'!$C$14="On",Constants!$H75*'Net zero Activity data'!AO17*Constants!$H93*EF!$H218*MMVolatEF*NtoN2O*kgtoGg,"ERROR"))</f>
        <v>0.1077894241522023</v>
      </c>
      <c r="W1197" s="94">
        <f>IF('Net zero activities &amp; levers'!$C$14="Off",Constants!$H75*'Activity data'!AP17*Constants!$H93*EF!$H218*MMVolatEF*NtoN2O*kgtoGg,IF('Net zero activities &amp; levers'!$C$14="On",Constants!$H75*'Net zero Activity data'!AP17*Constants!$H93*EF!$H218*MMVolatEF*NtoN2O*kgtoGg,"ERROR"))</f>
        <v>0.10644371017616848</v>
      </c>
      <c r="X1197" s="94">
        <f>IF('Net zero activities &amp; levers'!$C$14="Off",Constants!$H75*'Activity data'!AQ17*Constants!$H93*EF!$H218*MMVolatEF*NtoN2O*kgtoGg,IF('Net zero activities &amp; levers'!$C$14="On",Constants!$H75*'Net zero Activity data'!AQ17*Constants!$H93*EF!$H218*MMVolatEF*NtoN2O*kgtoGg,"ERROR"))</f>
        <v>0.10548144198776055</v>
      </c>
      <c r="Y1197" s="94">
        <f>IF('Net zero activities &amp; levers'!$C$14="Off",Constants!$H75*'Activity data'!AR17*Constants!$H93*EF!$H218*MMVolatEF*NtoN2O*kgtoGg,IF('Net zero activities &amp; levers'!$C$14="On",Constants!$H75*'Net zero Activity data'!AR17*Constants!$H93*EF!$H218*MMVolatEF*NtoN2O*kgtoGg,"ERROR"))</f>
        <v>0.10476818223545815</v>
      </c>
      <c r="Z1197" s="94">
        <f>IF('Net zero activities &amp; levers'!$C$14="Off",Constants!$H75*'Activity data'!AS17*Constants!$H93*EF!$H218*MMVolatEF*NtoN2O*kgtoGg,IF('Net zero activities &amp; levers'!$C$14="On",Constants!$H75*'Net zero Activity data'!AS17*Constants!$H93*EF!$H218*MMVolatEF*NtoN2O*kgtoGg,"ERROR"))</f>
        <v>0.10433717164820216</v>
      </c>
      <c r="AA1197" s="94">
        <f>IF('Net zero activities &amp; levers'!$C$14="Off",Constants!$H75*'Activity data'!AT17*Constants!$H93*EF!$H218*MMVolatEF*NtoN2O*kgtoGg,IF('Net zero activities &amp; levers'!$C$14="On",Constants!$H75*'Net zero Activity data'!AT17*Constants!$H93*EF!$H218*MMVolatEF*NtoN2O*kgtoGg,"ERROR"))</f>
        <v>0.10391664075770705</v>
      </c>
      <c r="AB1197" s="94">
        <f>IF('Net zero activities &amp; levers'!$C$14="Off",Constants!$H75*'Activity data'!AU17*Constants!$H93*EF!$H218*MMVolatEF*NtoN2O*kgtoGg,IF('Net zero activities &amp; levers'!$C$14="On",Constants!$H75*'Net zero Activity data'!AU17*Constants!$H93*EF!$H218*MMVolatEF*NtoN2O*kgtoGg,"ERROR"))</f>
        <v>0.10369766703605332</v>
      </c>
      <c r="AC1197" s="94">
        <f>IF('Net zero activities &amp; levers'!$C$14="Off",Constants!$H75*'Activity data'!AV17*Constants!$H93*EF!$H218*MMVolatEF*NtoN2O*kgtoGg,IF('Net zero activities &amp; levers'!$C$14="On",Constants!$H75*'Net zero Activity data'!AV17*Constants!$H93*EF!$H218*MMVolatEF*NtoN2O*kgtoGg,"ERROR"))</f>
        <v>0.10348590342033112</v>
      </c>
      <c r="AD1197" s="94">
        <f>IF('Net zero activities &amp; levers'!$C$14="Off",Constants!$H75*'Activity data'!AW17*Constants!$H93*EF!$H218*MMVolatEF*NtoN2O*kgtoGg,IF('Net zero activities &amp; levers'!$C$14="On",Constants!$H75*'Net zero Activity data'!AW17*Constants!$H93*EF!$H218*MMVolatEF*NtoN2O*kgtoGg,"ERROR"))</f>
        <v>0.10554436382742631</v>
      </c>
      <c r="AE1197" s="94">
        <f>IF('Net zero activities &amp; levers'!$C$14="Off",Constants!$H75*'Activity data'!AX17*Constants!$H93*EF!$H218*MMVolatEF*NtoN2O*kgtoGg,IF('Net zero activities &amp; levers'!$C$14="On",Constants!$H75*'Net zero Activity data'!AX17*Constants!$H93*EF!$H218*MMVolatEF*NtoN2O*kgtoGg,"ERROR"))</f>
        <v>0.10746037602954198</v>
      </c>
      <c r="AF1197" s="94">
        <f>IF('Net zero activities &amp; levers'!$C$14="Off",Constants!$H75*'Activity data'!AY17*Constants!$H93*EF!$H218*MMVolatEF*NtoN2O*kgtoGg,IF('Net zero activities &amp; levers'!$C$14="On",Constants!$H75*'Net zero Activity data'!AY17*Constants!$H93*EF!$H218*MMVolatEF*NtoN2O*kgtoGg,"ERROR"))</f>
        <v>0.10953725339912493</v>
      </c>
      <c r="AG1197" s="94">
        <f>IF('Net zero activities &amp; levers'!$C$14="Off",Constants!$H75*'Activity data'!AZ17*Constants!$H93*EF!$H218*MMVolatEF*NtoN2O*kgtoGg,IF('Net zero activities &amp; levers'!$C$14="On",Constants!$H75*'Net zero Activity data'!AZ17*Constants!$H93*EF!$H218*MMVolatEF*NtoN2O*kgtoGg,"ERROR"))</f>
        <v>0.11212796394932742</v>
      </c>
      <c r="AH1197" s="94">
        <f>IF('Net zero activities &amp; levers'!$C$14="Off",Constants!$H75*'Activity data'!BA17*Constants!$H93*EF!$H218*MMVolatEF*NtoN2O*kgtoGg,IF('Net zero activities &amp; levers'!$C$14="On",Constants!$H75*'Net zero Activity data'!BA17*Constants!$H93*EF!$H218*MMVolatEF*NtoN2O*kgtoGg,"ERROR"))</f>
        <v>0.1144453542723292</v>
      </c>
      <c r="AI1197" s="94">
        <f>IF('Net zero activities &amp; levers'!$C$14="Off",Constants!$H75*'Activity data'!BB17*Constants!$H93*EF!$H218*MMVolatEF*NtoN2O*kgtoGg,IF('Net zero activities &amp; levers'!$C$14="On",Constants!$H75*'Net zero Activity data'!BB17*Constants!$H93*EF!$H218*MMVolatEF*NtoN2O*kgtoGg,"ERROR"))</f>
        <v>0.1169810327352841</v>
      </c>
      <c r="AJ1197" s="94">
        <f>IF('Net zero activities &amp; levers'!$C$14="Off",Constants!$H75*'Activity data'!BC17*Constants!$H93*EF!$H218*MMVolatEF*NtoN2O*kgtoGg,IF('Net zero activities &amp; levers'!$C$14="On",Constants!$H75*'Net zero Activity data'!BC17*Constants!$H93*EF!$H218*MMVolatEF*NtoN2O*kgtoGg,"ERROR"))</f>
        <v>0.11979669362694062</v>
      </c>
      <c r="AK1197" s="94">
        <f>IF('Net zero activities &amp; levers'!$C$14="Off",Constants!$H75*'Activity data'!BD17*Constants!$H93*EF!$H218*MMVolatEF*NtoN2O*kgtoGg,IF('Net zero activities &amp; levers'!$C$14="On",Constants!$H75*'Net zero Activity data'!BD17*Constants!$H93*EF!$H218*MMVolatEF*NtoN2O*kgtoGg,"ERROR"))</f>
        <v>0.12222069753111926</v>
      </c>
      <c r="AL1197" s="94">
        <f>IF('Net zero activities &amp; levers'!$C$14="Off",Constants!$H75*'Activity data'!BE17*Constants!$H93*EF!$H218*MMVolatEF*NtoN2O*kgtoGg,IF('Net zero activities &amp; levers'!$C$14="On",Constants!$H75*'Net zero Activity data'!BE17*Constants!$H93*EF!$H218*MMVolatEF*NtoN2O*kgtoGg,"ERROR"))</f>
        <v>0.12459409574566795</v>
      </c>
      <c r="AM1197" s="94">
        <f>IF('Net zero activities &amp; levers'!$C$14="Off",Constants!$H75*'Activity data'!BF17*Constants!$H93*EF!$H218*MMVolatEF*NtoN2O*kgtoGg,IF('Net zero activities &amp; levers'!$C$14="On",Constants!$H75*'Net zero Activity data'!BF17*Constants!$H93*EF!$H218*MMVolatEF*NtoN2O*kgtoGg,"ERROR"))</f>
        <v>0.12691824924517789</v>
      </c>
      <c r="AN1197" s="94">
        <f>IF('Net zero activities &amp; levers'!$C$14="Off",Constants!$H75*'Activity data'!BG17*Constants!$H93*EF!$H218*MMVolatEF*NtoN2O*kgtoGg,IF('Net zero activities &amp; levers'!$C$14="On",Constants!$H75*'Net zero Activity data'!BG17*Constants!$H93*EF!$H218*MMVolatEF*NtoN2O*kgtoGg,"ERROR"))</f>
        <v>0.12940408953556104</v>
      </c>
      <c r="AO1197" s="94">
        <f>IF('Net zero activities &amp; levers'!$C$14="Off",Constants!$H75*'Activity data'!BH17*Constants!$H93*EF!$H218*MMVolatEF*NtoN2O*kgtoGg,IF('Net zero activities &amp; levers'!$C$14="On",Constants!$H75*'Net zero Activity data'!BH17*Constants!$H93*EF!$H218*MMVolatEF*NtoN2O*kgtoGg,"ERROR"))</f>
        <v>0.13158110054217473</v>
      </c>
      <c r="AP1197" s="94">
        <f>IF('Net zero activities &amp; levers'!$C$14="Off",Constants!$H75*'Activity data'!BI17*Constants!$H93*EF!$H218*MMVolatEF*NtoN2O*kgtoGg,IF('Net zero activities &amp; levers'!$C$14="On",Constants!$H75*'Net zero Activity data'!BI17*Constants!$H93*EF!$H218*MMVolatEF*NtoN2O*kgtoGg,"ERROR"))</f>
        <v>0.13377951885288111</v>
      </c>
      <c r="AQ1197" s="94">
        <f>IF('Net zero activities &amp; levers'!$C$14="Off",Constants!$H75*'Activity data'!BJ17*Constants!$H93*EF!$H218*MMVolatEF*NtoN2O*kgtoGg,IF('Net zero activities &amp; levers'!$C$14="On",Constants!$H75*'Net zero Activity data'!BJ17*Constants!$H93*EF!$H218*MMVolatEF*NtoN2O*kgtoGg,"ERROR"))</f>
        <v>0.13599985948553603</v>
      </c>
      <c r="AR1197" s="94">
        <f>IF('Net zero activities &amp; levers'!$C$14="Off",Constants!$H75*'Activity data'!BK17*Constants!$H93*EF!$H218*MMVolatEF*NtoN2O*kgtoGg,IF('Net zero activities &amp; levers'!$C$14="On",Constants!$H75*'Net zero Activity data'!BK17*Constants!$H93*EF!$H218*MMVolatEF*NtoN2O*kgtoGg,"ERROR"))</f>
        <v>0.13826149372641824</v>
      </c>
      <c r="AS1197" s="94">
        <f>IF('Net zero activities &amp; levers'!$C$14="Off",Constants!$H75*'Activity data'!BL17*Constants!$H93*EF!$H218*MMVolatEF*NtoN2O*kgtoGg,IF('Net zero activities &amp; levers'!$C$14="On",Constants!$H75*'Net zero Activity data'!BL17*Constants!$H93*EF!$H218*MMVolatEF*NtoN2O*kgtoGg,"ERROR"))</f>
        <v>0.14045230427450556</v>
      </c>
      <c r="AT1197" s="94">
        <f>IF('Net zero activities &amp; levers'!$C$14="Off",Constants!$H75*'Activity data'!BM17*Constants!$H93*EF!$H218*MMVolatEF*NtoN2O*kgtoGg,IF('Net zero activities &amp; levers'!$C$14="On",Constants!$H75*'Net zero Activity data'!BM17*Constants!$H93*EF!$H218*MMVolatEF*NtoN2O*kgtoGg,"ERROR"))</f>
        <v>0.13900457678337555</v>
      </c>
      <c r="AU1197" s="94">
        <f>IF('Net zero activities &amp; levers'!$C$14="Off",Constants!$H75*'Activity data'!BN17*Constants!$H93*EF!$H218*MMVolatEF*NtoN2O*kgtoGg,IF('Net zero activities &amp; levers'!$C$14="On",Constants!$H75*'Net zero Activity data'!BN17*Constants!$H93*EF!$H218*MMVolatEF*NtoN2O*kgtoGg,"ERROR"))</f>
        <v>0.13702374331160877</v>
      </c>
      <c r="AV1197" s="94">
        <f>IF('Net zero activities &amp; levers'!$C$14="Off",Constants!$H75*'Activity data'!BO17*Constants!$H93*EF!$H218*MMVolatEF*NtoN2O*kgtoGg,IF('Net zero activities &amp; levers'!$C$14="On",Constants!$H75*'Net zero Activity data'!BO17*Constants!$H93*EF!$H218*MMVolatEF*NtoN2O*kgtoGg,"ERROR"))</f>
        <v>0.13521199177242155</v>
      </c>
      <c r="AW1197" s="94">
        <f>IF('Net zero activities &amp; levers'!$C$14="Off",Constants!$H75*'Activity data'!BP17*Constants!$H93*EF!$H218*MMVolatEF*NtoN2O*kgtoGg,IF('Net zero activities &amp; levers'!$C$14="On",Constants!$H75*'Net zero Activity data'!BP17*Constants!$H93*EF!$H218*MMVolatEF*NtoN2O*kgtoGg,"ERROR"))</f>
        <v>0.13325402620803975</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1.064707881630588E-2</v>
      </c>
      <c r="V1198" s="94">
        <f>IF('Net zero activities &amp; levers'!$C$14="Off",Constants!$H76*'Activity data'!AO18*Constants!$H94*EF!$H219*MMVolatEF*NtoN2O*kgtoGg,IF('Net zero activities &amp; levers'!$C$14="On",Constants!$H76*'Net zero Activity data'!AO18*Constants!$H94*EF!$H219*MMVolatEF*NtoN2O*kgtoGg,"ERROR"))</f>
        <v>1.0489600731128474E-2</v>
      </c>
      <c r="W1198" s="94">
        <f>IF('Net zero activities &amp; levers'!$C$14="Off",Constants!$H76*'Activity data'!AP18*Constants!$H94*EF!$H219*MMVolatEF*NtoN2O*kgtoGg,IF('Net zero activities &amp; levers'!$C$14="On",Constants!$H76*'Net zero Activity data'!AP18*Constants!$H94*EF!$H219*MMVolatEF*NtoN2O*kgtoGg,"ERROR"))</f>
        <v>1.0358641665172598E-2</v>
      </c>
      <c r="X1198" s="94">
        <f>IF('Net zero activities &amp; levers'!$C$14="Off",Constants!$H76*'Activity data'!AQ18*Constants!$H94*EF!$H219*MMVolatEF*NtoN2O*kgtoGg,IF('Net zero activities &amp; levers'!$C$14="On",Constants!$H76*'Net zero Activity data'!AQ18*Constants!$H94*EF!$H219*MMVolatEF*NtoN2O*kgtoGg,"ERROR"))</f>
        <v>1.0264997885441364E-2</v>
      </c>
      <c r="Y1198" s="94">
        <f>IF('Net zero activities &amp; levers'!$C$14="Off",Constants!$H76*'Activity data'!AR18*Constants!$H94*EF!$H219*MMVolatEF*NtoN2O*kgtoGg,IF('Net zero activities &amp; levers'!$C$14="On",Constants!$H76*'Net zero Activity data'!AR18*Constants!$H94*EF!$H219*MMVolatEF*NtoN2O*kgtoGg,"ERROR"))</f>
        <v>1.0195586530124435E-2</v>
      </c>
      <c r="Z1198" s="94">
        <f>IF('Net zero activities &amp; levers'!$C$14="Off",Constants!$H76*'Activity data'!AS18*Constants!$H94*EF!$H219*MMVolatEF*NtoN2O*kgtoGg,IF('Net zero activities &amp; levers'!$C$14="On",Constants!$H76*'Net zero Activity data'!AS18*Constants!$H94*EF!$H219*MMVolatEF*NtoN2O*kgtoGg,"ERROR"))</f>
        <v>1.0153642443246109E-2</v>
      </c>
      <c r="AA1198" s="94">
        <f>IF('Net zero activities &amp; levers'!$C$14="Off",Constants!$H76*'Activity data'!AT18*Constants!$H94*EF!$H219*MMVolatEF*NtoN2O*kgtoGg,IF('Net zero activities &amp; levers'!$C$14="On",Constants!$H76*'Net zero Activity data'!AT18*Constants!$H94*EF!$H219*MMVolatEF*NtoN2O*kgtoGg,"ERROR"))</f>
        <v>1.011271819514761E-2</v>
      </c>
      <c r="AB1198" s="94">
        <f>IF('Net zero activities &amp; levers'!$C$14="Off",Constants!$H76*'Activity data'!AU18*Constants!$H94*EF!$H219*MMVolatEF*NtoN2O*kgtoGg,IF('Net zero activities &amp; levers'!$C$14="On",Constants!$H76*'Net zero Activity data'!AU18*Constants!$H94*EF!$H219*MMVolatEF*NtoN2O*kgtoGg,"ERROR"))</f>
        <v>1.0091408619288722E-2</v>
      </c>
      <c r="AC1198" s="94">
        <f>IF('Net zero activities &amp; levers'!$C$14="Off",Constants!$H76*'Activity data'!AV18*Constants!$H94*EF!$H219*MMVolatEF*NtoN2O*kgtoGg,IF('Net zero activities &amp; levers'!$C$14="On",Constants!$H76*'Net zero Activity data'!AV18*Constants!$H94*EF!$H219*MMVolatEF*NtoN2O*kgtoGg,"ERROR"))</f>
        <v>1.0070800699766213E-2</v>
      </c>
      <c r="AD1198" s="94">
        <f>IF('Net zero activities &amp; levers'!$C$14="Off",Constants!$H76*'Activity data'!AW18*Constants!$H94*EF!$H219*MMVolatEF*NtoN2O*kgtoGg,IF('Net zero activities &amp; levers'!$C$14="On",Constants!$H76*'Net zero Activity data'!AW18*Constants!$H94*EF!$H219*MMVolatEF*NtoN2O*kgtoGg,"ERROR"))</f>
        <v>1.0271121166835184E-2</v>
      </c>
      <c r="AE1198" s="94">
        <f>IF('Net zero activities &amp; levers'!$C$14="Off",Constants!$H76*'Activity data'!AX18*Constants!$H94*EF!$H219*MMVolatEF*NtoN2O*kgtoGg,IF('Net zero activities &amp; levers'!$C$14="On",Constants!$H76*'Net zero Activity data'!AX18*Constants!$H94*EF!$H219*MMVolatEF*NtoN2O*kgtoGg,"ERROR"))</f>
        <v>1.0457579190470089E-2</v>
      </c>
      <c r="AF1198" s="94">
        <f>IF('Net zero activities &amp; levers'!$C$14="Off",Constants!$H76*'Activity data'!AY18*Constants!$H94*EF!$H219*MMVolatEF*NtoN2O*kgtoGg,IF('Net zero activities &amp; levers'!$C$14="On",Constants!$H76*'Net zero Activity data'!AY18*Constants!$H94*EF!$H219*MMVolatEF*NtoN2O*kgtoGg,"ERROR"))</f>
        <v>1.0659691916702662E-2</v>
      </c>
      <c r="AG1198" s="94">
        <f>IF('Net zero activities &amp; levers'!$C$14="Off",Constants!$H76*'Activity data'!AZ18*Constants!$H94*EF!$H219*MMVolatEF*NtoN2O*kgtoGg,IF('Net zero activities &amp; levers'!$C$14="On",Constants!$H76*'Net zero Activity data'!AZ18*Constants!$H94*EF!$H219*MMVolatEF*NtoN2O*kgtoGg,"ERROR"))</f>
        <v>1.0911808666516389E-2</v>
      </c>
      <c r="AH1198" s="94">
        <f>IF('Net zero activities &amp; levers'!$C$14="Off",Constants!$H76*'Activity data'!BA18*Constants!$H94*EF!$H219*MMVolatEF*NtoN2O*kgtoGg,IF('Net zero activities &amp; levers'!$C$14="On",Constants!$H76*'Net zero Activity data'!BA18*Constants!$H94*EF!$H219*MMVolatEF*NtoN2O*kgtoGg,"ERROR"))</f>
        <v>1.1137327073518409E-2</v>
      </c>
      <c r="AI1198" s="94">
        <f>IF('Net zero activities &amp; levers'!$C$14="Off",Constants!$H76*'Activity data'!BB18*Constants!$H94*EF!$H219*MMVolatEF*NtoN2O*kgtoGg,IF('Net zero activities &amp; levers'!$C$14="On",Constants!$H76*'Net zero Activity data'!BB18*Constants!$H94*EF!$H219*MMVolatEF*NtoN2O*kgtoGg,"ERROR"))</f>
        <v>1.1384088338532321E-2</v>
      </c>
      <c r="AJ1198" s="94">
        <f>IF('Net zero activities &amp; levers'!$C$14="Off",Constants!$H76*'Activity data'!BC18*Constants!$H94*EF!$H219*MMVolatEF*NtoN2O*kgtoGg,IF('Net zero activities &amp; levers'!$C$14="On",Constants!$H76*'Net zero Activity data'!BC18*Constants!$H94*EF!$H219*MMVolatEF*NtoN2O*kgtoGg,"ERROR"))</f>
        <v>1.1658096283003993E-2</v>
      </c>
      <c r="AK1198" s="94">
        <f>IF('Net zero activities &amp; levers'!$C$14="Off",Constants!$H76*'Activity data'!BD18*Constants!$H94*EF!$H219*MMVolatEF*NtoN2O*kgtoGg,IF('Net zero activities &amp; levers'!$C$14="On",Constants!$H76*'Net zero Activity data'!BD18*Constants!$H94*EF!$H219*MMVolatEF*NtoN2O*kgtoGg,"ERROR"))</f>
        <v>1.189398986278253E-2</v>
      </c>
      <c r="AL1198" s="94">
        <f>IF('Net zero activities &amp; levers'!$C$14="Off",Constants!$H76*'Activity data'!BE18*Constants!$H94*EF!$H219*MMVolatEF*NtoN2O*kgtoGg,IF('Net zero activities &amp; levers'!$C$14="On",Constants!$H76*'Net zero Activity data'!BE18*Constants!$H94*EF!$H219*MMVolatEF*NtoN2O*kgtoGg,"ERROR"))</f>
        <v>1.2124958715639886E-2</v>
      </c>
      <c r="AM1198" s="94">
        <f>IF('Net zero activities &amp; levers'!$C$14="Off",Constants!$H76*'Activity data'!BF18*Constants!$H94*EF!$H219*MMVolatEF*NtoN2O*kgtoGg,IF('Net zero activities &amp; levers'!$C$14="On",Constants!$H76*'Net zero Activity data'!BF18*Constants!$H94*EF!$H219*MMVolatEF*NtoN2O*kgtoGg,"ERROR"))</f>
        <v>1.2351135285739095E-2</v>
      </c>
      <c r="AN1198" s="94">
        <f>IF('Net zero activities &amp; levers'!$C$14="Off",Constants!$H76*'Activity data'!BG18*Constants!$H94*EF!$H219*MMVolatEF*NtoN2O*kgtoGg,IF('Net zero activities &amp; levers'!$C$14="On",Constants!$H76*'Net zero Activity data'!BG18*Constants!$H94*EF!$H219*MMVolatEF*NtoN2O*kgtoGg,"ERROR"))</f>
        <v>1.259304651527357E-2</v>
      </c>
      <c r="AO1198" s="94">
        <f>IF('Net zero activities &amp; levers'!$C$14="Off",Constants!$H76*'Activity data'!BH18*Constants!$H94*EF!$H219*MMVolatEF*NtoN2O*kgtoGg,IF('Net zero activities &amp; levers'!$C$14="On",Constants!$H76*'Net zero Activity data'!BH18*Constants!$H94*EF!$H219*MMVolatEF*NtoN2O*kgtoGg,"ERROR"))</f>
        <v>1.2804903814134395E-2</v>
      </c>
      <c r="AP1198" s="94">
        <f>IF('Net zero activities &amp; levers'!$C$14="Off",Constants!$H76*'Activity data'!BI18*Constants!$H94*EF!$H219*MMVolatEF*NtoN2O*kgtoGg,IF('Net zero activities &amp; levers'!$C$14="On",Constants!$H76*'Net zero Activity data'!BI18*Constants!$H94*EF!$H219*MMVolatEF*NtoN2O*kgtoGg,"ERROR"))</f>
        <v>1.3018844379275087E-2</v>
      </c>
      <c r="AQ1198" s="94">
        <f>IF('Net zero activities &amp; levers'!$C$14="Off",Constants!$H76*'Activity data'!BJ18*Constants!$H94*EF!$H219*MMVolatEF*NtoN2O*kgtoGg,IF('Net zero activities &amp; levers'!$C$14="On",Constants!$H76*'Net zero Activity data'!BJ18*Constants!$H94*EF!$H219*MMVolatEF*NtoN2O*kgtoGg,"ERROR"))</f>
        <v>1.3234918330006694E-2</v>
      </c>
      <c r="AR1198" s="94">
        <f>IF('Net zero activities &amp; levers'!$C$14="Off",Constants!$H76*'Activity data'!BK18*Constants!$H94*EF!$H219*MMVolatEF*NtoN2O*kgtoGg,IF('Net zero activities &amp; levers'!$C$14="On",Constants!$H76*'Net zero Activity data'!BK18*Constants!$H94*EF!$H219*MMVolatEF*NtoN2O*kgtoGg,"ERROR"))</f>
        <v>1.3455010796158145E-2</v>
      </c>
      <c r="AS1198" s="94">
        <f>IF('Net zero activities &amp; levers'!$C$14="Off",Constants!$H76*'Activity data'!BL18*Constants!$H94*EF!$H219*MMVolatEF*NtoN2O*kgtoGg,IF('Net zero activities &amp; levers'!$C$14="On",Constants!$H76*'Net zero Activity data'!BL18*Constants!$H94*EF!$H219*MMVolatEF*NtoN2O*kgtoGg,"ERROR"))</f>
        <v>1.36682110067329E-2</v>
      </c>
      <c r="AT1198" s="94">
        <f>IF('Net zero activities &amp; levers'!$C$14="Off",Constants!$H76*'Activity data'!BM18*Constants!$H94*EF!$H219*MMVolatEF*NtoN2O*kgtoGg,IF('Net zero activities &amp; levers'!$C$14="On",Constants!$H76*'Net zero Activity data'!BM18*Constants!$H94*EF!$H219*MMVolatEF*NtoN2O*kgtoGg,"ERROR"))</f>
        <v>1.3527324426543091E-2</v>
      </c>
      <c r="AU1198" s="94">
        <f>IF('Net zero activities &amp; levers'!$C$14="Off",Constants!$H76*'Activity data'!BN18*Constants!$H94*EF!$H219*MMVolatEF*NtoN2O*kgtoGg,IF('Net zero activities &amp; levers'!$C$14="On",Constants!$H76*'Net zero Activity data'!BN18*Constants!$H94*EF!$H219*MMVolatEF*NtoN2O*kgtoGg,"ERROR"))</f>
        <v>1.3334558277200379E-2</v>
      </c>
      <c r="AV1198" s="94">
        <f>IF('Net zero activities &amp; levers'!$C$14="Off",Constants!$H76*'Activity data'!BO18*Constants!$H94*EF!$H219*MMVolatEF*NtoN2O*kgtoGg,IF('Net zero activities &amp; levers'!$C$14="On",Constants!$H76*'Net zero Activity data'!BO18*Constants!$H94*EF!$H219*MMVolatEF*NtoN2O*kgtoGg,"ERROR"))</f>
        <v>1.3158246450510903E-2</v>
      </c>
      <c r="AW1198" s="94">
        <f>IF('Net zero activities &amp; levers'!$C$14="Off",Constants!$H76*'Activity data'!BP18*Constants!$H94*EF!$H219*MMVolatEF*NtoN2O*kgtoGg,IF('Net zero activities &amp; levers'!$C$14="On",Constants!$H76*'Net zero Activity data'!BP18*Constants!$H94*EF!$H219*MMVolatEF*NtoN2O*kgtoGg,"ERROR"))</f>
        <v>1.2967705707045545E-2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7.2309801946185318E-2</v>
      </c>
      <c r="V1199" s="94">
        <f>IF('Net zero activities &amp; levers'!$C$14="Off",Constants!$H77*'Activity data'!AO19*Constants!$H95*EF!$H220*MMVolatEF*NtoN2O*kgtoGg,IF('Net zero activities &amp; levers'!$C$14="On",Constants!$H77*'Net zero Activity data'!AO19*Constants!$H95*EF!$H220*MMVolatEF*NtoN2O*kgtoGg,"ERROR"))</f>
        <v>7.3021341315250649E-2</v>
      </c>
      <c r="W1199" s="94">
        <f>IF('Net zero activities &amp; levers'!$C$14="Off",Constants!$H77*'Activity data'!AP19*Constants!$H95*EF!$H220*MMVolatEF*NtoN2O*kgtoGg,IF('Net zero activities &amp; levers'!$C$14="On",Constants!$H77*'Net zero Activity data'!AP19*Constants!$H95*EF!$H220*MMVolatEF*NtoN2O*kgtoGg,"ERROR"))</f>
        <v>7.3816735508584558E-2</v>
      </c>
      <c r="X1199" s="94">
        <f>IF('Net zero activities &amp; levers'!$C$14="Off",Constants!$H77*'Activity data'!AQ19*Constants!$H95*EF!$H220*MMVolatEF*NtoN2O*kgtoGg,IF('Net zero activities &amp; levers'!$C$14="On",Constants!$H77*'Net zero Activity data'!AQ19*Constants!$H95*EF!$H220*MMVolatEF*NtoN2O*kgtoGg,"ERROR"))</f>
        <v>7.4744468258469504E-2</v>
      </c>
      <c r="Y1199" s="94">
        <f>IF('Net zero activities &amp; levers'!$C$14="Off",Constants!$H77*'Activity data'!AR19*Constants!$H95*EF!$H220*MMVolatEF*NtoN2O*kgtoGg,IF('Net zero activities &amp; levers'!$C$14="On",Constants!$H77*'Net zero Activity data'!AR19*Constants!$H95*EF!$H220*MMVolatEF*NtoN2O*kgtoGg,"ERROR"))</f>
        <v>7.5698691690669451E-2</v>
      </c>
      <c r="Z1199" s="94">
        <f>IF('Net zero activities &amp; levers'!$C$14="Off",Constants!$H77*'Activity data'!AS19*Constants!$H95*EF!$H220*MMVolatEF*NtoN2O*kgtoGg,IF('Net zero activities &amp; levers'!$C$14="On",Constants!$H77*'Net zero Activity data'!AS19*Constants!$H95*EF!$H220*MMVolatEF*NtoN2O*kgtoGg,"ERROR"))</f>
        <v>7.6761707112301181E-2</v>
      </c>
      <c r="AA1199" s="94">
        <f>IF('Net zero activities &amp; levers'!$C$14="Off",Constants!$H77*'Activity data'!AT19*Constants!$H95*EF!$H220*MMVolatEF*NtoN2O*kgtoGg,IF('Net zero activities &amp; levers'!$C$14="On",Constants!$H77*'Net zero Activity data'!AT19*Constants!$H95*EF!$H220*MMVolatEF*NtoN2O*kgtoGg,"ERROR"))</f>
        <v>7.7832658850175512E-2</v>
      </c>
      <c r="AB1199" s="94">
        <f>IF('Net zero activities &amp; levers'!$C$14="Off",Constants!$H77*'Activity data'!AU19*Constants!$H95*EF!$H220*MMVolatEF*NtoN2O*kgtoGg,IF('Net zero activities &amp; levers'!$C$14="On",Constants!$H77*'Net zero Activity data'!AU19*Constants!$H95*EF!$H220*MMVolatEF*NtoN2O*kgtoGg,"ERROR"))</f>
        <v>7.8989971092974745E-2</v>
      </c>
      <c r="AC1199" s="94">
        <f>IF('Net zero activities &amp; levers'!$C$14="Off",Constants!$H77*'Activity data'!AV19*Constants!$H95*EF!$H220*MMVolatEF*NtoN2O*kgtoGg,IF('Net zero activities &amp; levers'!$C$14="On",Constants!$H77*'Net zero Activity data'!AV19*Constants!$H95*EF!$H220*MMVolatEF*NtoN2O*kgtoGg,"ERROR"))</f>
        <v>8.0158537208603095E-2</v>
      </c>
      <c r="AD1199" s="94">
        <f>IF('Net zero activities &amp; levers'!$C$14="Off",Constants!$H77*'Activity data'!AW19*Constants!$H95*EF!$H220*MMVolatEF*NtoN2O*kgtoGg,IF('Net zero activities &amp; levers'!$C$14="On",Constants!$H77*'Net zero Activity data'!AW19*Constants!$H95*EF!$H220*MMVolatEF*NtoN2O*kgtoGg,"ERROR"))</f>
        <v>8.224364135837231E-2</v>
      </c>
      <c r="AE1199" s="94">
        <f>IF('Net zero activities &amp; levers'!$C$14="Off",Constants!$H77*'Activity data'!AX19*Constants!$H95*EF!$H220*MMVolatEF*NtoN2O*kgtoGg,IF('Net zero activities &amp; levers'!$C$14="On",Constants!$H77*'Net zero Activity data'!AX19*Constants!$H95*EF!$H220*MMVolatEF*NtoN2O*kgtoGg,"ERROR"))</f>
        <v>8.431417968088499E-2</v>
      </c>
      <c r="AF1199" s="94">
        <f>IF('Net zero activities &amp; levers'!$C$14="Off",Constants!$H77*'Activity data'!AY19*Constants!$H95*EF!$H220*MMVolatEF*NtoN2O*kgtoGg,IF('Net zero activities &amp; levers'!$C$14="On",Constants!$H77*'Net zero Activity data'!AY19*Constants!$H95*EF!$H220*MMVolatEF*NtoN2O*kgtoGg,"ERROR"))</f>
        <v>8.650112978549751E-2</v>
      </c>
      <c r="AG1199" s="94">
        <f>IF('Net zero activities &amp; levers'!$C$14="Off",Constants!$H77*'Activity data'!AZ19*Constants!$H95*EF!$H220*MMVolatEF*NtoN2O*kgtoGg,IF('Net zero activities &amp; levers'!$C$14="On",Constants!$H77*'Net zero Activity data'!AZ19*Constants!$H95*EF!$H220*MMVolatEF*NtoN2O*kgtoGg,"ERROR"))</f>
        <v>8.896823183705653E-2</v>
      </c>
      <c r="AH1199" s="94">
        <f>IF('Net zero activities &amp; levers'!$C$14="Off",Constants!$H77*'Activity data'!BA19*Constants!$H95*EF!$H220*MMVolatEF*NtoN2O*kgtoGg,IF('Net zero activities &amp; levers'!$C$14="On",Constants!$H77*'Net zero Activity data'!BA19*Constants!$H95*EF!$H220*MMVolatEF*NtoN2O*kgtoGg,"ERROR"))</f>
        <v>9.1369964345010365E-2</v>
      </c>
      <c r="AI1199" s="94">
        <f>IF('Net zero activities &amp; levers'!$C$14="Off",Constants!$H77*'Activity data'!BB19*Constants!$H95*EF!$H220*MMVolatEF*NtoN2O*kgtoGg,IF('Net zero activities &amp; levers'!$C$14="On",Constants!$H77*'Net zero Activity data'!BB19*Constants!$H95*EF!$H220*MMVolatEF*NtoN2O*kgtoGg,"ERROR"))</f>
        <v>9.3878638720600857E-2</v>
      </c>
      <c r="AJ1199" s="94">
        <f>IF('Net zero activities &amp; levers'!$C$14="Off",Constants!$H77*'Activity data'!BC19*Constants!$H95*EF!$H220*MMVolatEF*NtoN2O*kgtoGg,IF('Net zero activities &amp; levers'!$C$14="On",Constants!$H77*'Net zero Activity data'!BC19*Constants!$H95*EF!$H220*MMVolatEF*NtoN2O*kgtoGg,"ERROR"))</f>
        <v>9.6581218972778812E-2</v>
      </c>
      <c r="AK1199" s="94">
        <f>IF('Net zero activities &amp; levers'!$C$14="Off",Constants!$H77*'Activity data'!BD19*Constants!$H95*EF!$H220*MMVolatEF*NtoN2O*kgtoGg,IF('Net zero activities &amp; levers'!$C$14="On",Constants!$H77*'Net zero Activity data'!BD19*Constants!$H95*EF!$H220*MMVolatEF*NtoN2O*kgtoGg,"ERROR"))</f>
        <v>9.9161353755719314E-2</v>
      </c>
      <c r="AL1199" s="94">
        <f>IF('Net zero activities &amp; levers'!$C$14="Off",Constants!$H77*'Activity data'!BE19*Constants!$H95*EF!$H220*MMVolatEF*NtoN2O*kgtoGg,IF('Net zero activities &amp; levers'!$C$14="On",Constants!$H77*'Net zero Activity data'!BE19*Constants!$H95*EF!$H220*MMVolatEF*NtoN2O*kgtoGg,"ERROR"))</f>
        <v>0.1017782912586483</v>
      </c>
      <c r="AM1199" s="94">
        <f>IF('Net zero activities &amp; levers'!$C$14="Off",Constants!$H77*'Activity data'!BF19*Constants!$H95*EF!$H220*MMVolatEF*NtoN2O*kgtoGg,IF('Net zero activities &amp; levers'!$C$14="On",Constants!$H77*'Net zero Activity data'!BF19*Constants!$H95*EF!$H220*MMVolatEF*NtoN2O*kgtoGg,"ERROR"))</f>
        <v>0.10443287454057625</v>
      </c>
      <c r="AN1199" s="94">
        <f>IF('Net zero activities &amp; levers'!$C$14="Off",Constants!$H77*'Activity data'!BG19*Constants!$H95*EF!$H220*MMVolatEF*NtoN2O*kgtoGg,IF('Net zero activities &amp; levers'!$C$14="On",Constants!$H77*'Net zero Activity data'!BG19*Constants!$H95*EF!$H220*MMVolatEF*NtoN2O*kgtoGg,"ERROR"))</f>
        <v>0.10718489563593818</v>
      </c>
      <c r="AO1199" s="94">
        <f>IF('Net zero activities &amp; levers'!$C$14="Off",Constants!$H77*'Activity data'!BH19*Constants!$H95*EF!$H220*MMVolatEF*NtoN2O*kgtoGg,IF('Net zero activities &amp; levers'!$C$14="On",Constants!$H77*'Net zero Activity data'!BH19*Constants!$H95*EF!$H220*MMVolatEF*NtoN2O*kgtoGg,"ERROR"))</f>
        <v>0.10984283389550395</v>
      </c>
      <c r="AP1199" s="94">
        <f>IF('Net zero activities &amp; levers'!$C$14="Off",Constants!$H77*'Activity data'!BI19*Constants!$H95*EF!$H220*MMVolatEF*NtoN2O*kgtoGg,IF('Net zero activities &amp; levers'!$C$14="On",Constants!$H77*'Net zero Activity data'!BI19*Constants!$H95*EF!$H220*MMVolatEF*NtoN2O*kgtoGg,"ERROR"))</f>
        <v>0.11257515788617774</v>
      </c>
      <c r="AQ1199" s="94">
        <f>IF('Net zero activities &amp; levers'!$C$14="Off",Constants!$H77*'Activity data'!BJ19*Constants!$H95*EF!$H220*MMVolatEF*NtoN2O*kgtoGg,IF('Net zero activities &amp; levers'!$C$14="On",Constants!$H77*'Net zero Activity data'!BJ19*Constants!$H95*EF!$H220*MMVolatEF*NtoN2O*kgtoGg,"ERROR"))</f>
        <v>0.11538451545445137</v>
      </c>
      <c r="AR1199" s="94">
        <f>IF('Net zero activities &amp; levers'!$C$14="Off",Constants!$H77*'Activity data'!BK19*Constants!$H95*EF!$H220*MMVolatEF*NtoN2O*kgtoGg,IF('Net zero activities &amp; levers'!$C$14="On",Constants!$H77*'Net zero Activity data'!BK19*Constants!$H95*EF!$H220*MMVolatEF*NtoN2O*kgtoGg,"ERROR"))</f>
        <v>0.11828407670321336</v>
      </c>
      <c r="AS1199" s="94">
        <f>IF('Net zero activities &amp; levers'!$C$14="Off",Constants!$H77*'Activity data'!BL19*Constants!$H95*EF!$H220*MMVolatEF*NtoN2O*kgtoGg,IF('Net zero activities &amp; levers'!$C$14="On",Constants!$H77*'Net zero Activity data'!BL19*Constants!$H95*EF!$H220*MMVolatEF*NtoN2O*kgtoGg,"ERROR"))</f>
        <v>0.12116402985961937</v>
      </c>
      <c r="AT1199" s="94">
        <f>IF('Net zero activities &amp; levers'!$C$14="Off",Constants!$H77*'Activity data'!BM19*Constants!$H95*EF!$H220*MMVolatEF*NtoN2O*kgtoGg,IF('Net zero activities &amp; levers'!$C$14="On",Constants!$H77*'Net zero Activity data'!BM19*Constants!$H95*EF!$H220*MMVolatEF*NtoN2O*kgtoGg,"ERROR"))</f>
        <v>0.12202986417064678</v>
      </c>
      <c r="AU1199" s="94">
        <f>IF('Net zero activities &amp; levers'!$C$14="Off",Constants!$H77*'Activity data'!BN19*Constants!$H95*EF!$H220*MMVolatEF*NtoN2O*kgtoGg,IF('Net zero activities &amp; levers'!$C$14="On",Constants!$H77*'Net zero Activity data'!BN19*Constants!$H95*EF!$H220*MMVolatEF*NtoN2O*kgtoGg,"ERROR"))</f>
        <v>0.12257974280908344</v>
      </c>
      <c r="AV1199" s="94">
        <f>IF('Net zero activities &amp; levers'!$C$14="Off",Constants!$H77*'Activity data'!BO19*Constants!$H95*EF!$H220*MMVolatEF*NtoN2O*kgtoGg,IF('Net zero activities &amp; levers'!$C$14="On",Constants!$H77*'Net zero Activity data'!BO19*Constants!$H95*EF!$H220*MMVolatEF*NtoN2O*kgtoGg,"ERROR"))</f>
        <v>0.12321380474106068</v>
      </c>
      <c r="AW1199" s="94">
        <f>IF('Net zero activities &amp; levers'!$C$14="Off",Constants!$H77*'Activity data'!BP19*Constants!$H95*EF!$H220*MMVolatEF*NtoN2O*kgtoGg,IF('Net zero activities &amp; levers'!$C$14="On",Constants!$H77*'Net zero Activity data'!BP19*Constants!$H95*EF!$H220*MMVolatEF*NtoN2O*kgtoGg,"ERROR"))</f>
        <v>0.12374664245458661</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0.28718159113699976</v>
      </c>
      <c r="V1200" s="94">
        <f>IF('Net zero activities &amp; levers'!$C$14="Off",Constants!$H78*'Activity data'!AO20*Constants!$H96*EF!$H221*MMVolatEF*NtoN2O*kgtoGg,IF('Net zero activities &amp; levers'!$C$14="On",Constants!$H78*'Net zero Activity data'!AO20*Constants!$H96*EF!$H221*MMVolatEF*NtoN2O*kgtoGg,"ERROR"))</f>
        <v>0.28599186044287905</v>
      </c>
      <c r="W1200" s="94">
        <f>IF('Net zero activities &amp; levers'!$C$14="Off",Constants!$H78*'Activity data'!AP20*Constants!$H96*EF!$H221*MMVolatEF*NtoN2O*kgtoGg,IF('Net zero activities &amp; levers'!$C$14="On",Constants!$H78*'Net zero Activity data'!AP20*Constants!$H96*EF!$H221*MMVolatEF*NtoN2O*kgtoGg,"ERROR"))</f>
        <v>0.28573571340500509</v>
      </c>
      <c r="X1200" s="94">
        <f>IF('Net zero activities &amp; levers'!$C$14="Off",Constants!$H78*'Activity data'!AQ20*Constants!$H96*EF!$H221*MMVolatEF*NtoN2O*kgtoGg,IF('Net zero activities &amp; levers'!$C$14="On",Constants!$H78*'Net zero Activity data'!AQ20*Constants!$H96*EF!$H221*MMVolatEF*NtoN2O*kgtoGg,"ERROR"))</f>
        <v>0.28692115335009394</v>
      </c>
      <c r="Y1200" s="94">
        <f>IF('Net zero activities &amp; levers'!$C$14="Off",Constants!$H78*'Activity data'!AR20*Constants!$H96*EF!$H221*MMVolatEF*NtoN2O*kgtoGg,IF('Net zero activities &amp; levers'!$C$14="On",Constants!$H78*'Net zero Activity data'!AR20*Constants!$H96*EF!$H221*MMVolatEF*NtoN2O*kgtoGg,"ERROR"))</f>
        <v>0.28931379396681456</v>
      </c>
      <c r="Z1200" s="94">
        <f>IF('Net zero activities &amp; levers'!$C$14="Off",Constants!$H78*'Activity data'!AS20*Constants!$H96*EF!$H221*MMVolatEF*NtoN2O*kgtoGg,IF('Net zero activities &amp; levers'!$C$14="On",Constants!$H78*'Net zero Activity data'!AS20*Constants!$H96*EF!$H221*MMVolatEF*NtoN2O*kgtoGg,"ERROR"))</f>
        <v>0.29283913943995321</v>
      </c>
      <c r="AA1200" s="94">
        <f>IF('Net zero activities &amp; levers'!$C$14="Off",Constants!$H78*'Activity data'!AT20*Constants!$H96*EF!$H221*MMVolatEF*NtoN2O*kgtoGg,IF('Net zero activities &amp; levers'!$C$14="On",Constants!$H78*'Net zero Activity data'!AT20*Constants!$H96*EF!$H221*MMVolatEF*NtoN2O*kgtoGg,"ERROR"))</f>
        <v>0.2963793486667865</v>
      </c>
      <c r="AB1200" s="94">
        <f>IF('Net zero activities &amp; levers'!$C$14="Off",Constants!$H78*'Activity data'!AU20*Constants!$H96*EF!$H221*MMVolatEF*NtoN2O*kgtoGg,IF('Net zero activities &amp; levers'!$C$14="On",Constants!$H78*'Net zero Activity data'!AU20*Constants!$H96*EF!$H221*MMVolatEF*NtoN2O*kgtoGg,"ERROR"))</f>
        <v>0.30077328899124378</v>
      </c>
      <c r="AC1200" s="94">
        <f>IF('Net zero activities &amp; levers'!$C$14="Off",Constants!$H78*'Activity data'!AV20*Constants!$H96*EF!$H221*MMVolatEF*NtoN2O*kgtoGg,IF('Net zero activities &amp; levers'!$C$14="On",Constants!$H78*'Net zero Activity data'!AV20*Constants!$H96*EF!$H221*MMVolatEF*NtoN2O*kgtoGg,"ERROR"))</f>
        <v>0.30520155865966281</v>
      </c>
      <c r="AD1200" s="94">
        <f>IF('Net zero activities &amp; levers'!$C$14="Off",Constants!$H78*'Activity data'!AW20*Constants!$H96*EF!$H221*MMVolatEF*NtoN2O*kgtoGg,IF('Net zero activities &amp; levers'!$C$14="On",Constants!$H78*'Net zero Activity data'!AW20*Constants!$H96*EF!$H221*MMVolatEF*NtoN2O*kgtoGg,"ERROR"))</f>
        <v>0.31999251394782341</v>
      </c>
      <c r="AE1200" s="94">
        <f>IF('Net zero activities &amp; levers'!$C$14="Off",Constants!$H78*'Activity data'!AX20*Constants!$H96*EF!$H221*MMVolatEF*NtoN2O*kgtoGg,IF('Net zero activities &amp; levers'!$C$14="On",Constants!$H78*'Net zero Activity data'!AX20*Constants!$H96*EF!$H221*MMVolatEF*NtoN2O*kgtoGg,"ERROR"))</f>
        <v>0.33441092761177199</v>
      </c>
      <c r="AF1200" s="94">
        <f>IF('Net zero activities &amp; levers'!$C$14="Off",Constants!$H78*'Activity data'!AY20*Constants!$H96*EF!$H221*MMVolatEF*NtoN2O*kgtoGg,IF('Net zero activities &amp; levers'!$C$14="On",Constants!$H78*'Net zero Activity data'!AY20*Constants!$H96*EF!$H221*MMVolatEF*NtoN2O*kgtoGg,"ERROR"))</f>
        <v>0.34983102989478732</v>
      </c>
      <c r="AG1200" s="94">
        <f>IF('Net zero activities &amp; levers'!$C$14="Off",Constants!$H78*'Activity data'!AZ20*Constants!$H96*EF!$H221*MMVolatEF*NtoN2O*kgtoGg,IF('Net zero activities &amp; levers'!$C$14="On",Constants!$H78*'Net zero Activity data'!AZ20*Constants!$H96*EF!$H221*MMVolatEF*NtoN2O*kgtoGg,"ERROR"))</f>
        <v>0.36792803341204761</v>
      </c>
      <c r="AH1200" s="94">
        <f>IF('Net zero activities &amp; levers'!$C$14="Off",Constants!$H78*'Activity data'!BA20*Constants!$H96*EF!$H221*MMVolatEF*NtoN2O*kgtoGg,IF('Net zero activities &amp; levers'!$C$14="On",Constants!$H78*'Net zero Activity data'!BA20*Constants!$H96*EF!$H221*MMVolatEF*NtoN2O*kgtoGg,"ERROR"))</f>
        <v>0.3851009791591633</v>
      </c>
      <c r="AI1200" s="94">
        <f>IF('Net zero activities &amp; levers'!$C$14="Off",Constants!$H78*'Activity data'!BB20*Constants!$H96*EF!$H221*MMVolatEF*NtoN2O*kgtoGg,IF('Net zero activities &amp; levers'!$C$14="On",Constants!$H78*'Net zero Activity data'!BB20*Constants!$H96*EF!$H221*MMVolatEF*NtoN2O*kgtoGg,"ERROR"))</f>
        <v>0.40384627037304388</v>
      </c>
      <c r="AJ1200" s="94">
        <f>IF('Net zero activities &amp; levers'!$C$14="Off",Constants!$H78*'Activity data'!BC20*Constants!$H96*EF!$H221*MMVolatEF*NtoN2O*kgtoGg,IF('Net zero activities &amp; levers'!$C$14="On",Constants!$H78*'Net zero Activity data'!BC20*Constants!$H96*EF!$H221*MMVolatEF*NtoN2O*kgtoGg,"ERROR"))</f>
        <v>0.42431704556989436</v>
      </c>
      <c r="AK1200" s="94">
        <f>IF('Net zero activities &amp; levers'!$C$14="Off",Constants!$H78*'Activity data'!BD20*Constants!$H96*EF!$H221*MMVolatEF*NtoN2O*kgtoGg,IF('Net zero activities &amp; levers'!$C$14="On",Constants!$H78*'Net zero Activity data'!BD20*Constants!$H96*EF!$H221*MMVolatEF*NtoN2O*kgtoGg,"ERROR"))</f>
        <v>0.44329573305088521</v>
      </c>
      <c r="AL1200" s="94">
        <f>IF('Net zero activities &amp; levers'!$C$14="Off",Constants!$H78*'Activity data'!BE20*Constants!$H96*EF!$H221*MMVolatEF*NtoN2O*kgtoGg,IF('Net zero activities &amp; levers'!$C$14="On",Constants!$H78*'Net zero Activity data'!BE20*Constants!$H96*EF!$H221*MMVolatEF*NtoN2O*kgtoGg,"ERROR"))</f>
        <v>0.46240776365081737</v>
      </c>
      <c r="AM1200" s="94">
        <f>IF('Net zero activities &amp; levers'!$C$14="Off",Constants!$H78*'Activity data'!BF20*Constants!$H96*EF!$H221*MMVolatEF*NtoN2O*kgtoGg,IF('Net zero activities &amp; levers'!$C$14="On",Constants!$H78*'Net zero Activity data'!BF20*Constants!$H96*EF!$H221*MMVolatEF*NtoN2O*kgtoGg,"ERROR"))</f>
        <v>0.48166157816945193</v>
      </c>
      <c r="AN1200" s="94">
        <f>IF('Net zero activities &amp; levers'!$C$14="Off",Constants!$H78*'Activity data'!BG20*Constants!$H96*EF!$H221*MMVolatEF*NtoN2O*kgtoGg,IF('Net zero activities &amp; levers'!$C$14="On",Constants!$H78*'Net zero Activity data'!BG20*Constants!$H96*EF!$H221*MMVolatEF*NtoN2O*kgtoGg,"ERROR"))</f>
        <v>0.50230810154193706</v>
      </c>
      <c r="AO1200" s="94">
        <f>IF('Net zero activities &amp; levers'!$C$14="Off",Constants!$H78*'Activity data'!BH20*Constants!$H96*EF!$H221*MMVolatEF*NtoN2O*kgtoGg,IF('Net zero activities &amp; levers'!$C$14="On",Constants!$H78*'Net zero Activity data'!BH20*Constants!$H96*EF!$H221*MMVolatEF*NtoN2O*kgtoGg,"ERROR"))</f>
        <v>0.52179455341724146</v>
      </c>
      <c r="AP1200" s="94">
        <f>IF('Net zero activities &amp; levers'!$C$14="Off",Constants!$H78*'Activity data'!BI20*Constants!$H96*EF!$H221*MMVolatEF*NtoN2O*kgtoGg,IF('Net zero activities &amp; levers'!$C$14="On",Constants!$H78*'Net zero Activity data'!BI20*Constants!$H96*EF!$H221*MMVolatEF*NtoN2O*kgtoGg,"ERROR"))</f>
        <v>0.54179088106903728</v>
      </c>
      <c r="AQ1200" s="94">
        <f>IF('Net zero activities &amp; levers'!$C$14="Off",Constants!$H78*'Activity data'!BJ20*Constants!$H96*EF!$H221*MMVolatEF*NtoN2O*kgtoGg,IF('Net zero activities &amp; levers'!$C$14="On",Constants!$H78*'Net zero Activity data'!BJ20*Constants!$H96*EF!$H221*MMVolatEF*NtoN2O*kgtoGg,"ERROR"))</f>
        <v>0.56231623207982406</v>
      </c>
      <c r="AR1200" s="94">
        <f>IF('Net zero activities &amp; levers'!$C$14="Off",Constants!$H78*'Activity data'!BK20*Constants!$H96*EF!$H221*MMVolatEF*NtoN2O*kgtoGg,IF('Net zero activities &amp; levers'!$C$14="On",Constants!$H78*'Net zero Activity data'!BK20*Constants!$H96*EF!$H221*MMVolatEF*NtoN2O*kgtoGg,"ERROR"))</f>
        <v>0.58349112246435919</v>
      </c>
      <c r="AS1200" s="94">
        <f>IF('Net zero activities &amp; levers'!$C$14="Off",Constants!$H78*'Activity data'!BL20*Constants!$H96*EF!$H221*MMVolatEF*NtoN2O*kgtoGg,IF('Net zero activities &amp; levers'!$C$14="On",Constants!$H78*'Net zero Activity data'!BL20*Constants!$H96*EF!$H221*MMVolatEF*NtoN2O*kgtoGg,"ERROR"))</f>
        <v>0.60490975399885627</v>
      </c>
      <c r="AT1200" s="94">
        <f>IF('Net zero activities &amp; levers'!$C$14="Off",Constants!$H78*'Activity data'!BM20*Constants!$H96*EF!$H221*MMVolatEF*NtoN2O*kgtoGg,IF('Net zero activities &amp; levers'!$C$14="On",Constants!$H78*'Net zero Activity data'!BM20*Constants!$H96*EF!$H221*MMVolatEF*NtoN2O*kgtoGg,"ERROR"))</f>
        <v>0.60685029519453948</v>
      </c>
      <c r="AU1200" s="94">
        <f>IF('Net zero activities &amp; levers'!$C$14="Off",Constants!$H78*'Activity data'!BN20*Constants!$H96*EF!$H221*MMVolatEF*NtoN2O*kgtoGg,IF('Net zero activities &amp; levers'!$C$14="On",Constants!$H78*'Net zero Activity data'!BN20*Constants!$H96*EF!$H221*MMVolatEF*NtoN2O*kgtoGg,"ERROR"))</f>
        <v>0.60577955092621005</v>
      </c>
      <c r="AV1200" s="94">
        <f>IF('Net zero activities &amp; levers'!$C$14="Off",Constants!$H78*'Activity data'!BO20*Constants!$H96*EF!$H221*MMVolatEF*NtoN2O*kgtoGg,IF('Net zero activities &amp; levers'!$C$14="On",Constants!$H78*'Net zero Activity data'!BO20*Constants!$H96*EF!$H221*MMVolatEF*NtoN2O*kgtoGg,"ERROR"))</f>
        <v>0.60553007517556334</v>
      </c>
      <c r="AW1200" s="94">
        <f>IF('Net zero activities &amp; levers'!$C$14="Off",Constants!$H78*'Activity data'!BP20*Constants!$H96*EF!$H221*MMVolatEF*NtoN2O*kgtoGg,IF('Net zero activities &amp; levers'!$C$14="On",Constants!$H78*'Net zero Activity data'!BP20*Constants!$H96*EF!$H221*MMVolatEF*NtoN2O*kgtoGg,"ERROR"))</f>
        <v>0.60434286439011442</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9.1224693068876331E-2</v>
      </c>
      <c r="V1201" s="94">
        <f>IF('Net zero activities &amp; levers'!$C$14="Off",Constants!$H63*'Activity data'!AO5*Constants!$H81*FracLEACHMM*MMLeachEF*NtoN2O*kgtoGg,IF('Net zero activities &amp; levers'!$C$14="On",Constants!$H63*'Net zero Activity data'!AO5*Constants!$H81*FracLEACHMM*MMLeachEF*NtoN2O*kgtoGg,"ERROR"))</f>
        <v>9.1427137220171761E-2</v>
      </c>
      <c r="W1201" s="94">
        <f>IF('Net zero activities &amp; levers'!$C$14="Off",Constants!$H63*'Activity data'!AP5*Constants!$H81*FracLEACHMM*MMLeachEF*NtoN2O*kgtoGg,IF('Net zero activities &amp; levers'!$C$14="On",Constants!$H63*'Net zero Activity data'!AP5*Constants!$H81*FracLEACHMM*MMLeachEF*NtoN2O*kgtoGg,"ERROR"))</f>
        <v>9.1705435310414946E-2</v>
      </c>
      <c r="X1201" s="94">
        <f>IF('Net zero activities &amp; levers'!$C$14="Off",Constants!$H63*'Activity data'!AQ5*Constants!$H81*FracLEACHMM*MMLeachEF*NtoN2O*kgtoGg,IF('Net zero activities &amp; levers'!$C$14="On",Constants!$H63*'Net zero Activity data'!AQ5*Constants!$H81*FracLEACHMM*MMLeachEF*NtoN2O*kgtoGg,"ERROR"))</f>
        <v>9.2093540182020317E-2</v>
      </c>
      <c r="Y1201" s="94">
        <f>IF('Net zero activities &amp; levers'!$C$14="Off",Constants!$H63*'Activity data'!AR5*Constants!$H81*FracLEACHMM*MMLeachEF*NtoN2O*kgtoGg,IF('Net zero activities &amp; levers'!$C$14="On",Constants!$H63*'Net zero Activity data'!AR5*Constants!$H81*FracLEACHMM*MMLeachEF*NtoN2O*kgtoGg,"ERROR"))</f>
        <v>9.2485686200346126E-2</v>
      </c>
      <c r="Z1201" s="94">
        <f>IF('Net zero activities &amp; levers'!$C$14="Off",Constants!$H63*'Activity data'!AS5*Constants!$H81*FracLEACHMM*MMLeachEF*NtoN2O*kgtoGg,IF('Net zero activities &amp; levers'!$C$14="On",Constants!$H63*'Net zero Activity data'!AS5*Constants!$H81*FracLEACHMM*MMLeachEF*NtoN2O*kgtoGg,"ERROR"))</f>
        <v>9.2966410237857164E-2</v>
      </c>
      <c r="AA1201" s="94">
        <f>IF('Net zero activities &amp; levers'!$C$14="Off",Constants!$H63*'Activity data'!AT5*Constants!$H81*FracLEACHMM*MMLeachEF*NtoN2O*kgtoGg,IF('Net zero activities &amp; levers'!$C$14="On",Constants!$H63*'Net zero Activity data'!AT5*Constants!$H81*FracLEACHMM*MMLeachEF*NtoN2O*kgtoGg,"ERROR"))</f>
        <v>9.3460361862013952E-2</v>
      </c>
      <c r="AB1201" s="94">
        <f>IF('Net zero activities &amp; levers'!$C$14="Off",Constants!$H63*'Activity data'!AU5*Constants!$H81*FracLEACHMM*MMLeachEF*NtoN2O*kgtoGg,IF('Net zero activities &amp; levers'!$C$14="On",Constants!$H63*'Net zero Activity data'!AU5*Constants!$H81*FracLEACHMM*MMLeachEF*NtoN2O*kgtoGg,"ERROR"))</f>
        <v>9.4023898738528733E-2</v>
      </c>
      <c r="AC1201" s="94">
        <f>IF('Net zero activities &amp; levers'!$C$14="Off",Constants!$H63*'Activity data'!AV5*Constants!$H81*FracLEACHMM*MMLeachEF*NtoN2O*kgtoGg,IF('Net zero activities &amp; levers'!$C$14="On",Constants!$H63*'Net zero Activity data'!AV5*Constants!$H81*FracLEACHMM*MMLeachEF*NtoN2O*kgtoGg,"ERROR"))</f>
        <v>9.4601401550457973E-2</v>
      </c>
      <c r="AD1201" s="94">
        <f>IF('Net zero activities &amp; levers'!$C$14="Off",Constants!$H63*'Activity data'!AW5*Constants!$H81*FracLEACHMM*MMLeachEF*NtoN2O*kgtoGg,IF('Net zero activities &amp; levers'!$C$14="On",Constants!$H63*'Net zero Activity data'!AW5*Constants!$H81*FracLEACHMM*MMLeachEF*NtoN2O*kgtoGg,"ERROR"))</f>
        <v>9.5823519939599186E-2</v>
      </c>
      <c r="AE1201" s="94">
        <f>IF('Net zero activities &amp; levers'!$C$14="Off",Constants!$H63*'Activity data'!AX5*Constants!$H81*FracLEACHMM*MMLeachEF*NtoN2O*kgtoGg,IF('Net zero activities &amp; levers'!$C$14="On",Constants!$H63*'Net zero Activity data'!AX5*Constants!$H81*FracLEACHMM*MMLeachEF*NtoN2O*kgtoGg,"ERROR"))</f>
        <v>9.7034376876494993E-2</v>
      </c>
      <c r="AF1201" s="94">
        <f>IF('Net zero activities &amp; levers'!$C$14="Off",Constants!$H63*'Activity data'!AY5*Constants!$H81*FracLEACHMM*MMLeachEF*NtoN2O*kgtoGg,IF('Net zero activities &amp; levers'!$C$14="On",Constants!$H63*'Net zero Activity data'!AY5*Constants!$H81*FracLEACHMM*MMLeachEF*NtoN2O*kgtoGg,"ERROR"))</f>
        <v>9.8327511935823508E-2</v>
      </c>
      <c r="AG1201" s="94">
        <f>IF('Net zero activities &amp; levers'!$C$14="Off",Constants!$H63*'Activity data'!AZ5*Constants!$H81*FracLEACHMM*MMLeachEF*NtoN2O*kgtoGg,IF('Net zero activities &amp; levers'!$C$14="On",Constants!$H63*'Net zero Activity data'!AZ5*Constants!$H81*FracLEACHMM*MMLeachEF*NtoN2O*kgtoGg,"ERROR"))</f>
        <v>9.98182439681949E-2</v>
      </c>
      <c r="AH1201" s="94">
        <f>IF('Net zero activities &amp; levers'!$C$14="Off",Constants!$H63*'Activity data'!BA5*Constants!$H81*FracLEACHMM*MMLeachEF*NtoN2O*kgtoGg,IF('Net zero activities &amp; levers'!$C$14="On",Constants!$H63*'Net zero Activity data'!BA5*Constants!$H81*FracLEACHMM*MMLeachEF*NtoN2O*kgtoGg,"ERROR"))</f>
        <v>0.10125948320374105</v>
      </c>
      <c r="AI1201" s="94">
        <f>IF('Net zero activities &amp; levers'!$C$14="Off",Constants!$H63*'Activity data'!BB5*Constants!$H81*FracLEACHMM*MMLeachEF*NtoN2O*kgtoGg,IF('Net zero activities &amp; levers'!$C$14="On",Constants!$H63*'Net zero Activity data'!BB5*Constants!$H81*FracLEACHMM*MMLeachEF*NtoN2O*kgtoGg,"ERROR"))</f>
        <v>0.10275390035919864</v>
      </c>
      <c r="AJ1201" s="94">
        <f>IF('Net zero activities &amp; levers'!$C$14="Off",Constants!$H63*'Activity data'!BC5*Constants!$H81*FracLEACHMM*MMLeachEF*NtoN2O*kgtoGg,IF('Net zero activities &amp; levers'!$C$14="On",Constants!$H63*'Net zero Activity data'!BC5*Constants!$H81*FracLEACHMM*MMLeachEF*NtoN2O*kgtoGg,"ERROR"))</f>
        <v>0.10438104614539157</v>
      </c>
      <c r="AK1201" s="94">
        <f>IF('Net zero activities &amp; levers'!$C$14="Off",Constants!$H63*'Activity data'!BD5*Constants!$H81*FracLEACHMM*MMLeachEF*NtoN2O*kgtoGg,IF('Net zero activities &amp; levers'!$C$14="On",Constants!$H63*'Net zero Activity data'!BD5*Constants!$H81*FracLEACHMM*MMLeachEF*NtoN2O*kgtoGg,"ERROR"))</f>
        <v>0.10591796212300943</v>
      </c>
      <c r="AL1201" s="94">
        <f>IF('Net zero activities &amp; levers'!$C$14="Off",Constants!$H63*'Activity data'!BE5*Constants!$H81*FracLEACHMM*MMLeachEF*NtoN2O*kgtoGg,IF('Net zero activities &amp; levers'!$C$14="On",Constants!$H63*'Net zero Activity data'!BE5*Constants!$H81*FracLEACHMM*MMLeachEF*NtoN2O*kgtoGg,"ERROR"))</f>
        <v>0.1074767426259467</v>
      </c>
      <c r="AM1201" s="94">
        <f>IF('Net zero activities &amp; levers'!$C$14="Off",Constants!$H63*'Activity data'!BF5*Constants!$H81*FracLEACHMM*MMLeachEF*NtoN2O*kgtoGg,IF('Net zero activities &amp; levers'!$C$14="On",Constants!$H63*'Net zero Activity data'!BF5*Constants!$H81*FracLEACHMM*MMLeachEF*NtoN2O*kgtoGg,"ERROR"))</f>
        <v>0.10905775099937567</v>
      </c>
      <c r="AN1201" s="94">
        <f>IF('Net zero activities &amp; levers'!$C$14="Off",Constants!$H63*'Activity data'!BG5*Constants!$H81*FracLEACHMM*MMLeachEF*NtoN2O*kgtoGg,IF('Net zero activities &amp; levers'!$C$14="On",Constants!$H63*'Net zero Activity data'!BG5*Constants!$H81*FracLEACHMM*MMLeachEF*NtoN2O*kgtoGg,"ERROR"))</f>
        <v>0.11068406247720958</v>
      </c>
      <c r="AO1201" s="94">
        <f>IF('Net zero activities &amp; levers'!$C$14="Off",Constants!$H63*'Activity data'!BH5*Constants!$H81*FracLEACHMM*MMLeachEF*NtoN2O*kgtoGg,IF('Net zero activities &amp; levers'!$C$14="On",Constants!$H63*'Net zero Activity data'!BH5*Constants!$H81*FracLEACHMM*MMLeachEF*NtoN2O*kgtoGg,"ERROR"))</f>
        <v>0.11224085317626173</v>
      </c>
      <c r="AP1201" s="94">
        <f>IF('Net zero activities &amp; levers'!$C$14="Off",Constants!$H63*'Activity data'!BI5*Constants!$H81*FracLEACHMM*MMLeachEF*NtoN2O*kgtoGg,IF('Net zero activities &amp; levers'!$C$14="On",Constants!$H63*'Net zero Activity data'!BI5*Constants!$H81*FracLEACHMM*MMLeachEF*NtoN2O*kgtoGg,"ERROR"))</f>
        <v>0.11384474698427331</v>
      </c>
      <c r="AQ1201" s="94">
        <f>IF('Net zero activities &amp; levers'!$C$14="Off",Constants!$H63*'Activity data'!BJ5*Constants!$H81*FracLEACHMM*MMLeachEF*NtoN2O*kgtoGg,IF('Net zero activities &amp; levers'!$C$14="On",Constants!$H63*'Net zero Activity data'!BJ5*Constants!$H81*FracLEACHMM*MMLeachEF*NtoN2O*kgtoGg,"ERROR"))</f>
        <v>0.11549711132193632</v>
      </c>
      <c r="AR1201" s="94">
        <f>IF('Net zero activities &amp; levers'!$C$14="Off",Constants!$H63*'Activity data'!BK5*Constants!$H81*FracLEACHMM*MMLeachEF*NtoN2O*kgtoGg,IF('Net zero activities &amp; levers'!$C$14="On",Constants!$H63*'Net zero Activity data'!BK5*Constants!$H81*FracLEACHMM*MMLeachEF*NtoN2O*kgtoGg,"ERROR"))</f>
        <v>0.11720650171673304</v>
      </c>
      <c r="AS1201" s="94">
        <f>IF('Net zero activities &amp; levers'!$C$14="Off",Constants!$H63*'Activity data'!BL5*Constants!$H81*FracLEACHMM*MMLeachEF*NtoN2O*kgtoGg,IF('Net zero activities &amp; levers'!$C$14="On",Constants!$H63*'Net zero Activity data'!BL5*Constants!$H81*FracLEACHMM*MMLeachEF*NtoN2O*kgtoGg,"ERROR"))</f>
        <v>0.11887928243066011</v>
      </c>
      <c r="AT1201" s="94">
        <f>IF('Net zero activities &amp; levers'!$C$14="Off",Constants!$H63*'Activity data'!BM5*Constants!$H81*FracLEACHMM*MMLeachEF*NtoN2O*kgtoGg,IF('Net zero activities &amp; levers'!$C$14="On",Constants!$H63*'Net zero Activity data'!BM5*Constants!$H81*FracLEACHMM*MMLeachEF*NtoN2O*kgtoGg,"ERROR"))</f>
        <v>0.11917943761803694</v>
      </c>
      <c r="AU1201" s="94">
        <f>IF('Net zero activities &amp; levers'!$C$14="Off",Constants!$H63*'Activity data'!BN5*Constants!$H81*FracLEACHMM*MMLeachEF*NtoN2O*kgtoGg,IF('Net zero activities &amp; levers'!$C$14="On",Constants!$H63*'Net zero Activity data'!BN5*Constants!$H81*FracLEACHMM*MMLeachEF*NtoN2O*kgtoGg,"ERROR"))</f>
        <v>0.11926935856854502</v>
      </c>
      <c r="AV1201" s="94">
        <f>IF('Net zero activities &amp; levers'!$C$14="Off",Constants!$H63*'Activity data'!BO5*Constants!$H81*FracLEACHMM*MMLeachEF*NtoN2O*kgtoGg,IF('Net zero activities &amp; levers'!$C$14="On",Constants!$H63*'Net zero Activity data'!BO5*Constants!$H81*FracLEACHMM*MMLeachEF*NtoN2O*kgtoGg,"ERROR"))</f>
        <v>0.11942089560486674</v>
      </c>
      <c r="AW1201" s="94">
        <f>IF('Net zero activities &amp; levers'!$C$14="Off",Constants!$H63*'Activity data'!BP5*Constants!$H81*FracLEACHMM*MMLeachEF*NtoN2O*kgtoGg,IF('Net zero activities &amp; levers'!$C$14="On",Constants!$H63*'Net zero Activity data'!BP5*Constants!$H81*FracLEACHMM*MMLeachEF*NtoN2O*kgtoGg,"ERROR"))</f>
        <v>0.11950857967708599</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2.7547542933929418E-2</v>
      </c>
      <c r="V1202" s="94">
        <f>IF('Net zero activities &amp; levers'!$C$14="Off",Constants!$H64*'Activity data'!AO6*Constants!$H82*FracLEACHMM*MMLeachEF*NtoN2O*kgtoGg,IF('Net zero activities &amp; levers'!$C$14="On",Constants!$H64*'Net zero Activity data'!AO6*Constants!$H82*FracLEACHMM*MMLeachEF*NtoN2O*kgtoGg,"ERROR"))</f>
        <v>2.7608675931607179E-2</v>
      </c>
      <c r="W1202" s="94">
        <f>IF('Net zero activities &amp; levers'!$C$14="Off",Constants!$H64*'Activity data'!AP6*Constants!$H82*FracLEACHMM*MMLeachEF*NtoN2O*kgtoGg,IF('Net zero activities &amp; levers'!$C$14="On",Constants!$H64*'Net zero Activity data'!AP6*Constants!$H82*FracLEACHMM*MMLeachEF*NtoN2O*kgtoGg,"ERROR"))</f>
        <v>2.7692714894430721E-2</v>
      </c>
      <c r="X1202" s="94">
        <f>IF('Net zero activities &amp; levers'!$C$14="Off",Constants!$H64*'Activity data'!AQ6*Constants!$H82*FracLEACHMM*MMLeachEF*NtoN2O*kgtoGg,IF('Net zero activities &amp; levers'!$C$14="On",Constants!$H64*'Net zero Activity data'!AQ6*Constants!$H82*FracLEACHMM*MMLeachEF*NtoN2O*kgtoGg,"ERROR"))</f>
        <v>2.7809912719424706E-2</v>
      </c>
      <c r="Y1202" s="94">
        <f>IF('Net zero activities &amp; levers'!$C$14="Off",Constants!$H64*'Activity data'!AR6*Constants!$H82*FracLEACHMM*MMLeachEF*NtoN2O*kgtoGg,IF('Net zero activities &amp; levers'!$C$14="On",Constants!$H64*'Net zero Activity data'!AR6*Constants!$H82*FracLEACHMM*MMLeachEF*NtoN2O*kgtoGg,"ERROR"))</f>
        <v>2.792833086820427E-2</v>
      </c>
      <c r="Z1202" s="94">
        <f>IF('Net zero activities &amp; levers'!$C$14="Off",Constants!$H64*'Activity data'!AS6*Constants!$H82*FracLEACHMM*MMLeachEF*NtoN2O*kgtoGg,IF('Net zero activities &amp; levers'!$C$14="On",Constants!$H64*'Net zero Activity data'!AS6*Constants!$H82*FracLEACHMM*MMLeachEF*NtoN2O*kgtoGg,"ERROR"))</f>
        <v>2.8073497331551078E-2</v>
      </c>
      <c r="AA1202" s="94">
        <f>IF('Net zero activities &amp; levers'!$C$14="Off",Constants!$H64*'Activity data'!AT6*Constants!$H82*FracLEACHMM*MMLeachEF*NtoN2O*kgtoGg,IF('Net zero activities &amp; levers'!$C$14="On",Constants!$H64*'Net zero Activity data'!AT6*Constants!$H82*FracLEACHMM*MMLeachEF*NtoN2O*kgtoGg,"ERROR"))</f>
        <v>2.8222658190480681E-2</v>
      </c>
      <c r="AB1202" s="94">
        <f>IF('Net zero activities &amp; levers'!$C$14="Off",Constants!$H64*'Activity data'!AU6*Constants!$H82*FracLEACHMM*MMLeachEF*NtoN2O*kgtoGg,IF('Net zero activities &amp; levers'!$C$14="On",Constants!$H64*'Net zero Activity data'!AU6*Constants!$H82*FracLEACHMM*MMLeachEF*NtoN2O*kgtoGg,"ERROR"))</f>
        <v>2.8392832030242714E-2</v>
      </c>
      <c r="AC1202" s="94">
        <f>IF('Net zero activities &amp; levers'!$C$14="Off",Constants!$H64*'Activity data'!AV6*Constants!$H82*FracLEACHMM*MMLeachEF*NtoN2O*kgtoGg,IF('Net zero activities &amp; levers'!$C$14="On",Constants!$H64*'Net zero Activity data'!AV6*Constants!$H82*FracLEACHMM*MMLeachEF*NtoN2O*kgtoGg,"ERROR"))</f>
        <v>2.8567223228183759E-2</v>
      </c>
      <c r="AD1202" s="94">
        <f>IF('Net zero activities &amp; levers'!$C$14="Off",Constants!$H64*'Activity data'!AW6*Constants!$H82*FracLEACHMM*MMLeachEF*NtoN2O*kgtoGg,IF('Net zero activities &amp; levers'!$C$14="On",Constants!$H64*'Net zero Activity data'!AW6*Constants!$H82*FracLEACHMM*MMLeachEF*NtoN2O*kgtoGg,"ERROR"))</f>
        <v>2.8936271976528621E-2</v>
      </c>
      <c r="AE1202" s="94">
        <f>IF('Net zero activities &amp; levers'!$C$14="Off",Constants!$H64*'Activity data'!AX6*Constants!$H82*FracLEACHMM*MMLeachEF*NtoN2O*kgtoGg,IF('Net zero activities &amp; levers'!$C$14="On",Constants!$H64*'Net zero Activity data'!AX6*Constants!$H82*FracLEACHMM*MMLeachEF*NtoN2O*kgtoGg,"ERROR"))</f>
        <v>2.9301920051998699E-2</v>
      </c>
      <c r="AF1202" s="94">
        <f>IF('Net zero activities &amp; levers'!$C$14="Off",Constants!$H64*'Activity data'!AY6*Constants!$H82*FracLEACHMM*MMLeachEF*NtoN2O*kgtoGg,IF('Net zero activities &amp; levers'!$C$14="On",Constants!$H64*'Net zero Activity data'!AY6*Constants!$H82*FracLEACHMM*MMLeachEF*NtoN2O*kgtoGg,"ERROR"))</f>
        <v>2.9692414033045313E-2</v>
      </c>
      <c r="AG1202" s="94">
        <f>IF('Net zero activities &amp; levers'!$C$14="Off",Constants!$H64*'Activity data'!AZ6*Constants!$H82*FracLEACHMM*MMLeachEF*NtoN2O*kgtoGg,IF('Net zero activities &amp; levers'!$C$14="On",Constants!$H64*'Net zero Activity data'!AZ6*Constants!$H82*FracLEACHMM*MMLeachEF*NtoN2O*kgtoGg,"ERROR"))</f>
        <v>3.0142577286910468E-2</v>
      </c>
      <c r="AH1202" s="94">
        <f>IF('Net zero activities &amp; levers'!$C$14="Off",Constants!$H64*'Activity data'!BA6*Constants!$H82*FracLEACHMM*MMLeachEF*NtoN2O*kgtoGg,IF('Net zero activities &amp; levers'!$C$14="On",Constants!$H64*'Net zero Activity data'!BA6*Constants!$H82*FracLEACHMM*MMLeachEF*NtoN2O*kgtoGg,"ERROR"))</f>
        <v>3.0577794971767942E-2</v>
      </c>
      <c r="AI1202" s="94">
        <f>IF('Net zero activities &amp; levers'!$C$14="Off",Constants!$H64*'Activity data'!BB6*Constants!$H82*FracLEACHMM*MMLeachEF*NtoN2O*kgtoGg,IF('Net zero activities &amp; levers'!$C$14="On",Constants!$H64*'Net zero Activity data'!BB6*Constants!$H82*FracLEACHMM*MMLeachEF*NtoN2O*kgtoGg,"ERROR"))</f>
        <v>3.1029071039313461E-2</v>
      </c>
      <c r="AJ1202" s="94">
        <f>IF('Net zero activities &amp; levers'!$C$14="Off",Constants!$H64*'Activity data'!BC6*Constants!$H82*FracLEACHMM*MMLeachEF*NtoN2O*kgtoGg,IF('Net zero activities &amp; levers'!$C$14="On",Constants!$H64*'Net zero Activity data'!BC6*Constants!$H82*FracLEACHMM*MMLeachEF*NtoN2O*kgtoGg,"ERROR"))</f>
        <v>3.1520427786012169E-2</v>
      </c>
      <c r="AK1202" s="94">
        <f>IF('Net zero activities &amp; levers'!$C$14="Off",Constants!$H64*'Activity data'!BD6*Constants!$H82*FracLEACHMM*MMLeachEF*NtoN2O*kgtoGg,IF('Net zero activities &amp; levers'!$C$14="On",Constants!$H64*'Net zero Activity data'!BD6*Constants!$H82*FracLEACHMM*MMLeachEF*NtoN2O*kgtoGg,"ERROR"))</f>
        <v>3.198453741965384E-2</v>
      </c>
      <c r="AL1202" s="94">
        <f>IF('Net zero activities &amp; levers'!$C$14="Off",Constants!$H64*'Activity data'!BE6*Constants!$H82*FracLEACHMM*MMLeachEF*NtoN2O*kgtoGg,IF('Net zero activities &amp; levers'!$C$14="On",Constants!$H64*'Net zero Activity data'!BE6*Constants!$H82*FracLEACHMM*MMLeachEF*NtoN2O*kgtoGg,"ERROR"))</f>
        <v>3.2455249585238398E-2</v>
      </c>
      <c r="AM1202" s="94">
        <f>IF('Net zero activities &amp; levers'!$C$14="Off",Constants!$H64*'Activity data'!BF6*Constants!$H82*FracLEACHMM*MMLeachEF*NtoN2O*kgtoGg,IF('Net zero activities &amp; levers'!$C$14="On",Constants!$H64*'Net zero Activity data'!BF6*Constants!$H82*FracLEACHMM*MMLeachEF*NtoN2O*kgtoGg,"ERROR"))</f>
        <v>3.2932674003789783E-2</v>
      </c>
      <c r="AN1202" s="94">
        <f>IF('Net zero activities &amp; levers'!$C$14="Off",Constants!$H64*'Activity data'!BG6*Constants!$H82*FracLEACHMM*MMLeachEF*NtoN2O*kgtoGg,IF('Net zero activities &amp; levers'!$C$14="On",Constants!$H64*'Net zero Activity data'!BG6*Constants!$H82*FracLEACHMM*MMLeachEF*NtoN2O*kgtoGg,"ERROR"))</f>
        <v>3.3423778810530498E-2</v>
      </c>
      <c r="AO1202" s="94">
        <f>IF('Net zero activities &amp; levers'!$C$14="Off",Constants!$H64*'Activity data'!BH6*Constants!$H82*FracLEACHMM*MMLeachEF*NtoN2O*kgtoGg,IF('Net zero activities &amp; levers'!$C$14="On",Constants!$H64*'Net zero Activity data'!BH6*Constants!$H82*FracLEACHMM*MMLeachEF*NtoN2O*kgtoGg,"ERROR"))</f>
        <v>3.3893890105823124E-2</v>
      </c>
      <c r="AP1202" s="94">
        <f>IF('Net zero activities &amp; levers'!$C$14="Off",Constants!$H64*'Activity data'!BI6*Constants!$H82*FracLEACHMM*MMLeachEF*NtoN2O*kgtoGg,IF('Net zero activities &amp; levers'!$C$14="On",Constants!$H64*'Net zero Activity data'!BI6*Constants!$H82*FracLEACHMM*MMLeachEF*NtoN2O*kgtoGg,"ERROR"))</f>
        <v>3.437822534501437E-2</v>
      </c>
      <c r="AQ1202" s="94">
        <f>IF('Net zero activities &amp; levers'!$C$14="Off",Constants!$H64*'Activity data'!BJ6*Constants!$H82*FracLEACHMM*MMLeachEF*NtoN2O*kgtoGg,IF('Net zero activities &amp; levers'!$C$14="On",Constants!$H64*'Net zero Activity data'!BJ6*Constants!$H82*FracLEACHMM*MMLeachEF*NtoN2O*kgtoGg,"ERROR"))</f>
        <v>3.4877197454461724E-2</v>
      </c>
      <c r="AR1202" s="94">
        <f>IF('Net zero activities &amp; levers'!$C$14="Off",Constants!$H64*'Activity data'!BK6*Constants!$H82*FracLEACHMM*MMLeachEF*NtoN2O*kgtoGg,IF('Net zero activities &amp; levers'!$C$14="On",Constants!$H64*'Net zero Activity data'!BK6*Constants!$H82*FracLEACHMM*MMLeachEF*NtoN2O*kgtoGg,"ERROR"))</f>
        <v>3.5393389986410902E-2</v>
      </c>
      <c r="AS1202" s="94">
        <f>IF('Net zero activities &amp; levers'!$C$14="Off",Constants!$H64*'Activity data'!BL6*Constants!$H82*FracLEACHMM*MMLeachEF*NtoN2O*kgtoGg,IF('Net zero activities &amp; levers'!$C$14="On",Constants!$H64*'Net zero Activity data'!BL6*Constants!$H82*FracLEACHMM*MMLeachEF*NtoN2O*kgtoGg,"ERROR"))</f>
        <v>3.5898527323526004E-2</v>
      </c>
      <c r="AT1202" s="94">
        <f>IF('Net zero activities &amp; levers'!$C$14="Off",Constants!$H64*'Activity data'!BM6*Constants!$H82*FracLEACHMM*MMLeachEF*NtoN2O*kgtoGg,IF('Net zero activities &amp; levers'!$C$14="On",Constants!$H64*'Net zero Activity data'!BM6*Constants!$H82*FracLEACHMM*MMLeachEF*NtoN2O*kgtoGg,"ERROR"))</f>
        <v>3.5989166575168784E-2</v>
      </c>
      <c r="AU1202" s="94">
        <f>IF('Net zero activities &amp; levers'!$C$14="Off",Constants!$H64*'Activity data'!BN6*Constants!$H82*FracLEACHMM*MMLeachEF*NtoN2O*kgtoGg,IF('Net zero activities &amp; levers'!$C$14="On",Constants!$H64*'Net zero Activity data'!BN6*Constants!$H82*FracLEACHMM*MMLeachEF*NtoN2O*kgtoGg,"ERROR"))</f>
        <v>3.6016320420925334E-2</v>
      </c>
      <c r="AV1202" s="94">
        <f>IF('Net zero activities &amp; levers'!$C$14="Off",Constants!$H64*'Activity data'!BO6*Constants!$H82*FracLEACHMM*MMLeachEF*NtoN2O*kgtoGg,IF('Net zero activities &amp; levers'!$C$14="On",Constants!$H64*'Net zero Activity data'!BO6*Constants!$H82*FracLEACHMM*MMLeachEF*NtoN2O*kgtoGg,"ERROR"))</f>
        <v>3.606208076139588E-2</v>
      </c>
      <c r="AW1202" s="94">
        <f>IF('Net zero activities &amp; levers'!$C$14="Off",Constants!$H64*'Activity data'!BP6*Constants!$H82*FracLEACHMM*MMLeachEF*NtoN2O*kgtoGg,IF('Net zero activities &amp; levers'!$C$14="On",Constants!$H64*'Net zero Activity data'!BP6*Constants!$H82*FracLEACHMM*MMLeachEF*NtoN2O*kgtoGg,"ERROR"))</f>
        <v>3.608855912665887E-2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1.4810577805825455E-3</v>
      </c>
      <c r="V1203" s="94">
        <f>IF('Net zero activities &amp; levers'!$C$14="Off",Constants!$H65*'Activity data'!AO7*Constants!$H83*FracLEACHMM*MMLeachEF*NtoN2O*kgtoGg,IF('Net zero activities &amp; levers'!$C$14="On",Constants!$H65*'Net zero Activity data'!AO7*Constants!$H83*FracLEACHMM*MMLeachEF*NtoN2O*kgtoGg,"ERROR"))</f>
        <v>1.4843445166111686E-3</v>
      </c>
      <c r="W1203" s="94">
        <f>IF('Net zero activities &amp; levers'!$C$14="Off",Constants!$H65*'Activity data'!AP7*Constants!$H83*FracLEACHMM*MMLeachEF*NtoN2O*kgtoGg,IF('Net zero activities &amp; levers'!$C$14="On",Constants!$H65*'Net zero Activity data'!AP7*Constants!$H83*FracLEACHMM*MMLeachEF*NtoN2O*kgtoGg,"ERROR"))</f>
        <v>1.4888627620336522E-3</v>
      </c>
      <c r="X1203" s="94">
        <f>IF('Net zero activities &amp; levers'!$C$14="Off",Constants!$H65*'Activity data'!AQ7*Constants!$H83*FracLEACHMM*MMLeachEF*NtoN2O*kgtoGg,IF('Net zero activities &amp; levers'!$C$14="On",Constants!$H65*'Net zero Activity data'!AQ7*Constants!$H83*FracLEACHMM*MMLeachEF*NtoN2O*kgtoGg,"ERROR"))</f>
        <v>1.4951637505098659E-3</v>
      </c>
      <c r="Y1203" s="94">
        <f>IF('Net zero activities &amp; levers'!$C$14="Off",Constants!$H65*'Activity data'!AR7*Constants!$H83*FracLEACHMM*MMLeachEF*NtoN2O*kgtoGg,IF('Net zero activities &amp; levers'!$C$14="On",Constants!$H65*'Net zero Activity data'!AR7*Constants!$H83*FracLEACHMM*MMLeachEF*NtoN2O*kgtoGg,"ERROR"))</f>
        <v>1.5015303481056219E-3</v>
      </c>
      <c r="Z1203" s="94">
        <f>IF('Net zero activities &amp; levers'!$C$14="Off",Constants!$H65*'Activity data'!AS7*Constants!$H83*FracLEACHMM*MMLeachEF*NtoN2O*kgtoGg,IF('Net zero activities &amp; levers'!$C$14="On",Constants!$H65*'Net zero Activity data'!AS7*Constants!$H83*FracLEACHMM*MMLeachEF*NtoN2O*kgtoGg,"ERROR"))</f>
        <v>1.5093350340093742E-3</v>
      </c>
      <c r="AA1203" s="94">
        <f>IF('Net zero activities &amp; levers'!$C$14="Off",Constants!$H65*'Activity data'!AT7*Constants!$H83*FracLEACHMM*MMLeachEF*NtoN2O*kgtoGg,IF('Net zero activities &amp; levers'!$C$14="On",Constants!$H65*'Net zero Activity data'!AT7*Constants!$H83*FracLEACHMM*MMLeachEF*NtoN2O*kgtoGg,"ERROR"))</f>
        <v>1.5173544733911701E-3</v>
      </c>
      <c r="AB1203" s="94">
        <f>IF('Net zero activities &amp; levers'!$C$14="Off",Constants!$H65*'Activity data'!AU7*Constants!$H83*FracLEACHMM*MMLeachEF*NtoN2O*kgtoGg,IF('Net zero activities &amp; levers'!$C$14="On",Constants!$H65*'Net zero Activity data'!AU7*Constants!$H83*FracLEACHMM*MMLeachEF*NtoN2O*kgtoGg,"ERROR"))</f>
        <v>1.5265036483297718E-3</v>
      </c>
      <c r="AC1203" s="94">
        <f>IF('Net zero activities &amp; levers'!$C$14="Off",Constants!$H65*'Activity data'!AV7*Constants!$H83*FracLEACHMM*MMLeachEF*NtoN2O*kgtoGg,IF('Net zero activities &amp; levers'!$C$14="On",Constants!$H65*'Net zero Activity data'!AV7*Constants!$H83*FracLEACHMM*MMLeachEF*NtoN2O*kgtoGg,"ERROR"))</f>
        <v>1.5358795640401191E-3</v>
      </c>
      <c r="AD1203" s="94">
        <f>IF('Net zero activities &amp; levers'!$C$14="Off",Constants!$H65*'Activity data'!AW7*Constants!$H83*FracLEACHMM*MMLeachEF*NtoN2O*kgtoGg,IF('Net zero activities &amp; levers'!$C$14="On",Constants!$H65*'Net zero Activity data'!AW7*Constants!$H83*FracLEACHMM*MMLeachEF*NtoN2O*kgtoGg,"ERROR"))</f>
        <v>1.5557209895153907E-3</v>
      </c>
      <c r="AE1203" s="94">
        <f>IF('Net zero activities &amp; levers'!$C$14="Off",Constants!$H65*'Activity data'!AX7*Constants!$H83*FracLEACHMM*MMLeachEF*NtoN2O*kgtoGg,IF('Net zero activities &amp; levers'!$C$14="On",Constants!$H65*'Net zero Activity data'!AX7*Constants!$H83*FracLEACHMM*MMLeachEF*NtoN2O*kgtoGg,"ERROR"))</f>
        <v>1.5753795822410226E-3</v>
      </c>
      <c r="AF1203" s="94">
        <f>IF('Net zero activities &amp; levers'!$C$14="Off",Constants!$H65*'Activity data'!AY7*Constants!$H83*FracLEACHMM*MMLeachEF*NtoN2O*kgtoGg,IF('Net zero activities &amp; levers'!$C$14="On",Constants!$H65*'Net zero Activity data'!AY7*Constants!$H83*FracLEACHMM*MMLeachEF*NtoN2O*kgtoGg,"ERROR"))</f>
        <v>1.5963739827320892E-3</v>
      </c>
      <c r="AG1203" s="94">
        <f>IF('Net zero activities &amp; levers'!$C$14="Off",Constants!$H65*'Activity data'!AZ7*Constants!$H83*FracLEACHMM*MMLeachEF*NtoN2O*kgtoGg,IF('Net zero activities &amp; levers'!$C$14="On",Constants!$H65*'Net zero Activity data'!AZ7*Constants!$H83*FracLEACHMM*MMLeachEF*NtoN2O*kgtoGg,"ERROR"))</f>
        <v>1.6205764239904036E-3</v>
      </c>
      <c r="AH1203" s="94">
        <f>IF('Net zero activities &amp; levers'!$C$14="Off",Constants!$H65*'Activity data'!BA7*Constants!$H83*FracLEACHMM*MMLeachEF*NtoN2O*kgtoGg,IF('Net zero activities &amp; levers'!$C$14="On",Constants!$H65*'Net zero Activity data'!BA7*Constants!$H83*FracLEACHMM*MMLeachEF*NtoN2O*kgtoGg,"ERROR"))</f>
        <v>1.6439753361892626E-3</v>
      </c>
      <c r="AI1203" s="94">
        <f>IF('Net zero activities &amp; levers'!$C$14="Off",Constants!$H65*'Activity data'!BB7*Constants!$H83*FracLEACHMM*MMLeachEF*NtoN2O*kgtoGg,IF('Net zero activities &amp; levers'!$C$14="On",Constants!$H65*'Net zero Activity data'!BB7*Constants!$H83*FracLEACHMM*MMLeachEF*NtoN2O*kgtoGg,"ERROR"))</f>
        <v>1.6682376064262856E-3</v>
      </c>
      <c r="AJ1203" s="94">
        <f>IF('Net zero activities &amp; levers'!$C$14="Off",Constants!$H65*'Activity data'!BC7*Constants!$H83*FracLEACHMM*MMLeachEF*NtoN2O*kgtoGg,IF('Net zero activities &amp; levers'!$C$14="On",Constants!$H65*'Net zero Activity data'!BC7*Constants!$H83*FracLEACHMM*MMLeachEF*NtoN2O*kgtoGg,"ERROR"))</f>
        <v>1.6946547621953219E-3</v>
      </c>
      <c r="AK1203" s="94">
        <f>IF('Net zero activities &amp; levers'!$C$14="Off",Constants!$H65*'Activity data'!BD7*Constants!$H83*FracLEACHMM*MMLeachEF*NtoN2O*kgtoGg,IF('Net zero activities &amp; levers'!$C$14="On",Constants!$H65*'Net zero Activity data'!BD7*Constants!$H83*FracLEACHMM*MMLeachEF*NtoN2O*kgtoGg,"ERROR"))</f>
        <v>1.7196070124049668E-3</v>
      </c>
      <c r="AL1203" s="94">
        <f>IF('Net zero activities &amp; levers'!$C$14="Off",Constants!$H65*'Activity data'!BE7*Constants!$H83*FracLEACHMM*MMLeachEF*NtoN2O*kgtoGg,IF('Net zero activities &amp; levers'!$C$14="On",Constants!$H65*'Net zero Activity data'!BE7*Constants!$H83*FracLEACHMM*MMLeachEF*NtoN2O*kgtoGg,"ERROR"))</f>
        <v>1.7449142391484155E-3</v>
      </c>
      <c r="AM1203" s="94">
        <f>IF('Net zero activities &amp; levers'!$C$14="Off",Constants!$H65*'Activity data'!BF7*Constants!$H83*FracLEACHMM*MMLeachEF*NtoN2O*kgtoGg,IF('Net zero activities &amp; levers'!$C$14="On",Constants!$H65*'Net zero Activity data'!BF7*Constants!$H83*FracLEACHMM*MMLeachEF*NtoN2O*kgtoGg,"ERROR"))</f>
        <v>1.7705823414336729E-3</v>
      </c>
      <c r="AN1203" s="94">
        <f>IF('Net zero activities &amp; levers'!$C$14="Off",Constants!$H65*'Activity data'!BG7*Constants!$H83*FracLEACHMM*MMLeachEF*NtoN2O*kgtoGg,IF('Net zero activities &amp; levers'!$C$14="On",Constants!$H65*'Net zero Activity data'!BG7*Constants!$H83*FracLEACHMM*MMLeachEF*NtoN2O*kgtoGg,"ERROR"))</f>
        <v>1.7969859519788799E-3</v>
      </c>
      <c r="AO1203" s="94">
        <f>IF('Net zero activities &amp; levers'!$C$14="Off",Constants!$H65*'Activity data'!BH7*Constants!$H83*FracLEACHMM*MMLeachEF*NtoN2O*kgtoGg,IF('Net zero activities &amp; levers'!$C$14="On",Constants!$H65*'Net zero Activity data'!BH7*Constants!$H83*FracLEACHMM*MMLeachEF*NtoN2O*kgtoGg,"ERROR"))</f>
        <v>1.8222608737133803E-3</v>
      </c>
      <c r="AP1203" s="94">
        <f>IF('Net zero activities &amp; levers'!$C$14="Off",Constants!$H65*'Activity data'!BI7*Constants!$H83*FracLEACHMM*MMLeachEF*NtoN2O*kgtoGg,IF('Net zero activities &amp; levers'!$C$14="On",Constants!$H65*'Net zero Activity data'!BI7*Constants!$H83*FracLEACHMM*MMLeachEF*NtoN2O*kgtoGg,"ERROR"))</f>
        <v>1.8483005272728642E-3</v>
      </c>
      <c r="AQ1203" s="94">
        <f>IF('Net zero activities &amp; levers'!$C$14="Off",Constants!$H65*'Activity data'!BJ7*Constants!$H83*FracLEACHMM*MMLeachEF*NtoN2O*kgtoGg,IF('Net zero activities &amp; levers'!$C$14="On",Constants!$H65*'Net zero Activity data'!BJ7*Constants!$H83*FracLEACHMM*MMLeachEF*NtoN2O*kgtoGg,"ERROR"))</f>
        <v>1.8751271131053333E-3</v>
      </c>
      <c r="AR1203" s="94">
        <f>IF('Net zero activities &amp; levers'!$C$14="Off",Constants!$H65*'Activity data'!BK7*Constants!$H83*FracLEACHMM*MMLeachEF*NtoN2O*kgtoGg,IF('Net zero activities &amp; levers'!$C$14="On",Constants!$H65*'Net zero Activity data'!BK7*Constants!$H83*FracLEACHMM*MMLeachEF*NtoN2O*kgtoGg,"ERROR"))</f>
        <v>1.9028795325336482E-3</v>
      </c>
      <c r="AS1203" s="94">
        <f>IF('Net zero activities &amp; levers'!$C$14="Off",Constants!$H65*'Activity data'!BL7*Constants!$H83*FracLEACHMM*MMLeachEF*NtoN2O*kgtoGg,IF('Net zero activities &amp; levers'!$C$14="On",Constants!$H65*'Net zero Activity data'!BL7*Constants!$H83*FracLEACHMM*MMLeachEF*NtoN2O*kgtoGg,"ERROR"))</f>
        <v>1.9300375838049151E-3</v>
      </c>
      <c r="AT1203" s="94">
        <f>IF('Net zero activities &amp; levers'!$C$14="Off",Constants!$H65*'Activity data'!BM7*Constants!$H83*FracLEACHMM*MMLeachEF*NtoN2O*kgtoGg,IF('Net zero activities &amp; levers'!$C$14="On",Constants!$H65*'Net zero Activity data'!BM7*Constants!$H83*FracLEACHMM*MMLeachEF*NtoN2O*kgtoGg,"ERROR"))</f>
        <v>1.9349106851625822E-3</v>
      </c>
      <c r="AU1203" s="94">
        <f>IF('Net zero activities &amp; levers'!$C$14="Off",Constants!$H65*'Activity data'!BN7*Constants!$H83*FracLEACHMM*MMLeachEF*NtoN2O*kgtoGg,IF('Net zero activities &amp; levers'!$C$14="On",Constants!$H65*'Net zero Activity data'!BN7*Constants!$H83*FracLEACHMM*MMLeachEF*NtoN2O*kgtoGg,"ERROR"))</f>
        <v>1.936370576326993E-3</v>
      </c>
      <c r="AV1203" s="94">
        <f>IF('Net zero activities &amp; levers'!$C$14="Off",Constants!$H65*'Activity data'!BO7*Constants!$H83*FracLEACHMM*MMLeachEF*NtoN2O*kgtoGg,IF('Net zero activities &amp; levers'!$C$14="On",Constants!$H65*'Net zero Activity data'!BO7*Constants!$H83*FracLEACHMM*MMLeachEF*NtoN2O*kgtoGg,"ERROR"))</f>
        <v>1.938830821455154E-3</v>
      </c>
      <c r="AW1203" s="94">
        <f>IF('Net zero activities &amp; levers'!$C$14="Off",Constants!$H65*'Activity data'!BP7*Constants!$H83*FracLEACHMM*MMLeachEF*NtoN2O*kgtoGg,IF('Net zero activities &amp; levers'!$C$14="On",Constants!$H65*'Net zero Activity data'!BP7*Constants!$H83*FracLEACHMM*MMLeachEF*NtoN2O*kgtoGg,"ERROR"))</f>
        <v>1.9402543962902643E-3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2.4633671489946524E-2</v>
      </c>
      <c r="V1204" s="94">
        <f>IF('Net zero activities &amp; levers'!$C$14="Off",Constants!$H66*'Activity data'!AO8*Constants!$H84*FracLEACHMM*MMLeachEF*NtoN2O*kgtoGg,IF('Net zero activities &amp; levers'!$C$14="On",Constants!$H66*'Net zero Activity data'!AO8*Constants!$H84*FracLEACHMM*MMLeachEF*NtoN2O*kgtoGg,"ERROR"))</f>
        <v>2.4365027086702309E-2</v>
      </c>
      <c r="W1204" s="94">
        <f>IF('Net zero activities &amp; levers'!$C$14="Off",Constants!$H66*'Activity data'!AP8*Constants!$H84*FracLEACHMM*MMLeachEF*NtoN2O*kgtoGg,IF('Net zero activities &amp; levers'!$C$14="On",Constants!$H66*'Net zero Activity data'!AP8*Constants!$H84*FracLEACHMM*MMLeachEF*NtoN2O*kgtoGg,"ERROR"))</f>
        <v>2.4151507088992562E-2</v>
      </c>
      <c r="X1204" s="94">
        <f>IF('Net zero activities &amp; levers'!$C$14="Off",Constants!$H66*'Activity data'!AQ8*Constants!$H84*FracLEACHMM*MMLeachEF*NtoN2O*kgtoGg,IF('Net zero activities &amp; levers'!$C$14="On",Constants!$H66*'Net zero Activity data'!AQ8*Constants!$H84*FracLEACHMM*MMLeachEF*NtoN2O*kgtoGg,"ERROR"))</f>
        <v>2.4018069500667212E-2</v>
      </c>
      <c r="Y1204" s="94">
        <f>IF('Net zero activities &amp; levers'!$C$14="Off",Constants!$H66*'Activity data'!AR8*Constants!$H84*FracLEACHMM*MMLeachEF*NtoN2O*kgtoGg,IF('Net zero activities &amp; levers'!$C$14="On",Constants!$H66*'Net zero Activity data'!AR8*Constants!$H84*FracLEACHMM*MMLeachEF*NtoN2O*kgtoGg,"ERROR"))</f>
        <v>2.3927390419415273E-2</v>
      </c>
      <c r="Z1204" s="94">
        <f>IF('Net zero activities &amp; levers'!$C$14="Off",Constants!$H66*'Activity data'!AS8*Constants!$H84*FracLEACHMM*MMLeachEF*NtoN2O*kgtoGg,IF('Net zero activities &amp; levers'!$C$14="On",Constants!$H66*'Net zero Activity data'!AS8*Constants!$H84*FracLEACHMM*MMLeachEF*NtoN2O*kgtoGg,"ERROR"))</f>
        <v>2.3895707380109411E-2</v>
      </c>
      <c r="AA1204" s="94">
        <f>IF('Net zero activities &amp; levers'!$C$14="Off",Constants!$H66*'Activity data'!AT8*Constants!$H84*FracLEACHMM*MMLeachEF*NtoN2O*kgtoGg,IF('Net zero activities &amp; levers'!$C$14="On",Constants!$H66*'Net zero Activity data'!AT8*Constants!$H84*FracLEACHMM*MMLeachEF*NtoN2O*kgtoGg,"ERROR"))</f>
        <v>2.3863423102948804E-2</v>
      </c>
      <c r="AB1204" s="94">
        <f>IF('Net zero activities &amp; levers'!$C$14="Off",Constants!$H66*'Activity data'!AU8*Constants!$H84*FracLEACHMM*MMLeachEF*NtoN2O*kgtoGg,IF('Net zero activities &amp; levers'!$C$14="On",Constants!$H66*'Net zero Activity data'!AU8*Constants!$H84*FracLEACHMM*MMLeachEF*NtoN2O*kgtoGg,"ERROR"))</f>
        <v>2.3872929907996721E-2</v>
      </c>
      <c r="AC1204" s="94">
        <f>IF('Net zero activities &amp; levers'!$C$14="Off",Constants!$H66*'Activity data'!AV8*Constants!$H84*FracLEACHMM*MMLeachEF*NtoN2O*kgtoGg,IF('Net zero activities &amp; levers'!$C$14="On",Constants!$H66*'Net zero Activity data'!AV8*Constants!$H84*FracLEACHMM*MMLeachEF*NtoN2O*kgtoGg,"ERROR"))</f>
        <v>2.3881499631390905E-2</v>
      </c>
      <c r="AD1204" s="94">
        <f>IF('Net zero activities &amp; levers'!$C$14="Off",Constants!$H66*'Activity data'!AW8*Constants!$H84*FracLEACHMM*MMLeachEF*NtoN2O*kgtoGg,IF('Net zero activities &amp; levers'!$C$14="On",Constants!$H66*'Net zero Activity data'!AW8*Constants!$H84*FracLEACHMM*MMLeachEF*NtoN2O*kgtoGg,"ERROR"))</f>
        <v>2.4179464224355917E-2</v>
      </c>
      <c r="AE1204" s="94">
        <f>IF('Net zero activities &amp; levers'!$C$14="Off",Constants!$H66*'Activity data'!AX8*Constants!$H84*FracLEACHMM*MMLeachEF*NtoN2O*kgtoGg,IF('Net zero activities &amp; levers'!$C$14="On",Constants!$H66*'Net zero Activity data'!AX8*Constants!$H84*FracLEACHMM*MMLeachEF*NtoN2O*kgtoGg,"ERROR"))</f>
        <v>2.4433220526988073E-2</v>
      </c>
      <c r="AF1204" s="94">
        <f>IF('Net zero activities &amp; levers'!$C$14="Off",Constants!$H66*'Activity data'!AY8*Constants!$H84*FracLEACHMM*MMLeachEF*NtoN2O*kgtoGg,IF('Net zero activities &amp; levers'!$C$14="On",Constants!$H66*'Net zero Activity data'!AY8*Constants!$H84*FracLEACHMM*MMLeachEF*NtoN2O*kgtoGg,"ERROR"))</f>
        <v>2.4708839476153585E-2</v>
      </c>
      <c r="AG1204" s="94">
        <f>IF('Net zero activities &amp; levers'!$C$14="Off",Constants!$H66*'Activity data'!AZ8*Constants!$H84*FracLEACHMM*MMLeachEF*NtoN2O*kgtoGg,IF('Net zero activities &amp; levers'!$C$14="On",Constants!$H66*'Net zero Activity data'!AZ8*Constants!$H84*FracLEACHMM*MMLeachEF*NtoN2O*kgtoGg,"ERROR"))</f>
        <v>2.5080926708292164E-2</v>
      </c>
      <c r="AH1204" s="94">
        <f>IF('Net zero activities &amp; levers'!$C$14="Off",Constants!$H66*'Activity data'!BA8*Constants!$H84*FracLEACHMM*MMLeachEF*NtoN2O*kgtoGg,IF('Net zero activities &amp; levers'!$C$14="On",Constants!$H66*'Net zero Activity data'!BA8*Constants!$H84*FracLEACHMM*MMLeachEF*NtoN2O*kgtoGg,"ERROR"))</f>
        <v>2.5378952929263728E-2</v>
      </c>
      <c r="AI1204" s="94">
        <f>IF('Net zero activities &amp; levers'!$C$14="Off",Constants!$H66*'Activity data'!BB8*Constants!$H84*FracLEACHMM*MMLeachEF*NtoN2O*kgtoGg,IF('Net zero activities &amp; levers'!$C$14="On",Constants!$H66*'Net zero Activity data'!BB8*Constants!$H84*FracLEACHMM*MMLeachEF*NtoN2O*kgtoGg,"ERROR"))</f>
        <v>2.5702512907554421E-2</v>
      </c>
      <c r="AJ1204" s="94">
        <f>IF('Net zero activities &amp; levers'!$C$14="Off",Constants!$H66*'Activity data'!BC8*Constants!$H84*FracLEACHMM*MMLeachEF*NtoN2O*kgtoGg,IF('Net zero activities &amp; levers'!$C$14="On",Constants!$H66*'Net zero Activity data'!BC8*Constants!$H84*FracLEACHMM*MMLeachEF*NtoN2O*kgtoGg,"ERROR"))</f>
        <v>2.6068303315697563E-2</v>
      </c>
      <c r="AK1204" s="94">
        <f>IF('Net zero activities &amp; levers'!$C$14="Off",Constants!$H66*'Activity data'!BD8*Constants!$H84*FracLEACHMM*MMLeachEF*NtoN2O*kgtoGg,IF('Net zero activities &amp; levers'!$C$14="On",Constants!$H66*'Net zero Activity data'!BD8*Constants!$H84*FracLEACHMM*MMLeachEF*NtoN2O*kgtoGg,"ERROR"))</f>
        <v>2.6335276489230681E-2</v>
      </c>
      <c r="AL1204" s="94">
        <f>IF('Net zero activities &amp; levers'!$C$14="Off",Constants!$H66*'Activity data'!BE8*Constants!$H84*FracLEACHMM*MMLeachEF*NtoN2O*kgtoGg,IF('Net zero activities &amp; levers'!$C$14="On",Constants!$H66*'Net zero Activity data'!BE8*Constants!$H84*FracLEACHMM*MMLeachEF*NtoN2O*kgtoGg,"ERROR"))</f>
        <v>2.6575241501090256E-2</v>
      </c>
      <c r="AM1204" s="94">
        <f>IF('Net zero activities &amp; levers'!$C$14="Off",Constants!$H66*'Activity data'!BF8*Constants!$H84*FracLEACHMM*MMLeachEF*NtoN2O*kgtoGg,IF('Net zero activities &amp; levers'!$C$14="On",Constants!$H66*'Net zero Activity data'!BF8*Constants!$H84*FracLEACHMM*MMLeachEF*NtoN2O*kgtoGg,"ERROR"))</f>
        <v>2.6788379940853695E-2</v>
      </c>
      <c r="AN1204" s="94">
        <f>IF('Net zero activities &amp; levers'!$C$14="Off",Constants!$H66*'Activity data'!BG8*Constants!$H84*FracLEACHMM*MMLeachEF*NtoN2O*kgtoGg,IF('Net zero activities &amp; levers'!$C$14="On",Constants!$H66*'Net zero Activity data'!BG8*Constants!$H84*FracLEACHMM*MMLeachEF*NtoN2O*kgtoGg,"ERROR"))</f>
        <v>2.7150473065143805E-2</v>
      </c>
      <c r="AO1204" s="94">
        <f>IF('Net zero activities &amp; levers'!$C$14="Off",Constants!$H66*'Activity data'!BH8*Constants!$H84*FracLEACHMM*MMLeachEF*NtoN2O*kgtoGg,IF('Net zero activities &amp; levers'!$C$14="On",Constants!$H66*'Net zero Activity data'!BH8*Constants!$H84*FracLEACHMM*MMLeachEF*NtoN2O*kgtoGg,"ERROR"))</f>
        <v>2.7440519110415333E-2</v>
      </c>
      <c r="AP1204" s="94">
        <f>IF('Net zero activities &amp; levers'!$C$14="Off",Constants!$H66*'Activity data'!BI8*Constants!$H84*FracLEACHMM*MMLeachEF*NtoN2O*kgtoGg,IF('Net zero activities &amp; levers'!$C$14="On",Constants!$H66*'Net zero Activity data'!BI8*Constants!$H84*FracLEACHMM*MMLeachEF*NtoN2O*kgtoGg,"ERROR"))</f>
        <v>2.7725214705034137E-2</v>
      </c>
      <c r="AQ1204" s="94">
        <f>IF('Net zero activities &amp; levers'!$C$14="Off",Constants!$H66*'Activity data'!BJ8*Constants!$H84*FracLEACHMM*MMLeachEF*NtoN2O*kgtoGg,IF('Net zero activities &amp; levers'!$C$14="On",Constants!$H66*'Net zero Activity data'!BJ8*Constants!$H84*FracLEACHMM*MMLeachEF*NtoN2O*kgtoGg,"ERROR"))</f>
        <v>2.8004352638498081E-2</v>
      </c>
      <c r="AR1204" s="94">
        <f>IF('Net zero activities &amp; levers'!$C$14="Off",Constants!$H66*'Activity data'!BK8*Constants!$H84*FracLEACHMM*MMLeachEF*NtoN2O*kgtoGg,IF('Net zero activities &amp; levers'!$C$14="On",Constants!$H66*'Net zero Activity data'!BK8*Constants!$H84*FracLEACHMM*MMLeachEF*NtoN2O*kgtoGg,"ERROR"))</f>
        <v>2.8281427126705942E-2</v>
      </c>
      <c r="AS1204" s="94">
        <f>IF('Net zero activities &amp; levers'!$C$14="Off",Constants!$H66*'Activity data'!BL8*Constants!$H84*FracLEACHMM*MMLeachEF*NtoN2O*kgtoGg,IF('Net zero activities &amp; levers'!$C$14="On",Constants!$H66*'Net zero Activity data'!BL8*Constants!$H84*FracLEACHMM*MMLeachEF*NtoN2O*kgtoGg,"ERROR"))</f>
        <v>2.8530159813927258E-2</v>
      </c>
      <c r="AT1204" s="94">
        <f>IF('Net zero activities &amp; levers'!$C$14="Off",Constants!$H66*'Activity data'!BM8*Constants!$H84*FracLEACHMM*MMLeachEF*NtoN2O*kgtoGg,IF('Net zero activities &amp; levers'!$C$14="On",Constants!$H66*'Net zero Activity data'!BM8*Constants!$H84*FracLEACHMM*MMLeachEF*NtoN2O*kgtoGg,"ERROR"))</f>
        <v>2.8060528167268207E-2</v>
      </c>
      <c r="AU1204" s="94">
        <f>IF('Net zero activities &amp; levers'!$C$14="Off",Constants!$H66*'Activity data'!BN8*Constants!$H84*FracLEACHMM*MMLeachEF*NtoN2O*kgtoGg,IF('Net zero activities &amp; levers'!$C$14="On",Constants!$H66*'Net zero Activity data'!BN8*Constants!$H84*FracLEACHMM*MMLeachEF*NtoN2O*kgtoGg,"ERROR"))</f>
        <v>2.7486707349969774E-2</v>
      </c>
      <c r="AV1204" s="94">
        <f>IF('Net zero activities &amp; levers'!$C$14="Off",Constants!$H66*'Activity data'!BO8*Constants!$H84*FracLEACHMM*MMLeachEF*NtoN2O*kgtoGg,IF('Net zero activities &amp; levers'!$C$14="On",Constants!$H66*'Net zero Activity data'!BO8*Constants!$H84*FracLEACHMM*MMLeachEF*NtoN2O*kgtoGg,"ERROR"))</f>
        <v>2.6945677036939158E-2</v>
      </c>
      <c r="AW1204" s="94">
        <f>IF('Net zero activities &amp; levers'!$C$14="Off",Constants!$H66*'Activity data'!BP8*Constants!$H84*FracLEACHMM*MMLeachEF*NtoN2O*kgtoGg,IF('Net zero activities &amp; levers'!$C$14="On",Constants!$H66*'Net zero Activity data'!BP8*Constants!$H84*FracLEACHMM*MMLeachEF*NtoN2O*kgtoGg,"ERROR"))</f>
        <v>2.6376807637252024E-2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3.2700419791337525E-2</v>
      </c>
      <c r="V1205" s="94">
        <f>IF('Net zero activities &amp; levers'!$C$14="Off",Constants!$H67*'Activity data'!AO9*Constants!$H85*FracLEACHMM*MMLeachEF*NtoN2O*kgtoGg,IF('Net zero activities &amp; levers'!$C$14="On",Constants!$H67*'Net zero Activity data'!AO9*Constants!$H85*FracLEACHMM*MMLeachEF*NtoN2O*kgtoGg,"ERROR"))</f>
        <v>3.2343802842692081E-2</v>
      </c>
      <c r="W1205" s="94">
        <f>IF('Net zero activities &amp; levers'!$C$14="Off",Constants!$H67*'Activity data'!AP9*Constants!$H85*FracLEACHMM*MMLeachEF*NtoN2O*kgtoGg,IF('Net zero activities &amp; levers'!$C$14="On",Constants!$H67*'Net zero Activity data'!AP9*Constants!$H85*FracLEACHMM*MMLeachEF*NtoN2O*kgtoGg,"ERROR"))</f>
        <v>3.2060361798923846E-2</v>
      </c>
      <c r="X1205" s="94">
        <f>IF('Net zero activities &amp; levers'!$C$14="Off",Constants!$H67*'Activity data'!AQ9*Constants!$H85*FracLEACHMM*MMLeachEF*NtoN2O*kgtoGg,IF('Net zero activities &amp; levers'!$C$14="On",Constants!$H67*'Net zero Activity data'!AQ9*Constants!$H85*FracLEACHMM*MMLeachEF*NtoN2O*kgtoGg,"ERROR"))</f>
        <v>3.1883227620774092E-2</v>
      </c>
      <c r="Y1205" s="94">
        <f>IF('Net zero activities &amp; levers'!$C$14="Off",Constants!$H67*'Activity data'!AR9*Constants!$H85*FracLEACHMM*MMLeachEF*NtoN2O*kgtoGg,IF('Net zero activities &amp; levers'!$C$14="On",Constants!$H67*'Net zero Activity data'!AR9*Constants!$H85*FracLEACHMM*MMLeachEF*NtoN2O*kgtoGg,"ERROR"))</f>
        <v>3.176285400840205E-2</v>
      </c>
      <c r="Z1205" s="94">
        <f>IF('Net zero activities &amp; levers'!$C$14="Off",Constants!$H67*'Activity data'!AS9*Constants!$H85*FracLEACHMM*MMLeachEF*NtoN2O*kgtoGg,IF('Net zero activities &amp; levers'!$C$14="On",Constants!$H67*'Net zero Activity data'!AS9*Constants!$H85*FracLEACHMM*MMLeachEF*NtoN2O*kgtoGg,"ERROR"))</f>
        <v>3.1720795775791857E-2</v>
      </c>
      <c r="AA1205" s="94">
        <f>IF('Net zero activities &amp; levers'!$C$14="Off",Constants!$H67*'Activity data'!AT9*Constants!$H85*FracLEACHMM*MMLeachEF*NtoN2O*kgtoGg,IF('Net zero activities &amp; levers'!$C$14="On",Constants!$H67*'Net zero Activity data'!AT9*Constants!$H85*FracLEACHMM*MMLeachEF*NtoN2O*kgtoGg,"ERROR"))</f>
        <v>3.1677939418945388E-2</v>
      </c>
      <c r="AB1205" s="94">
        <f>IF('Net zero activities &amp; levers'!$C$14="Off",Constants!$H67*'Activity data'!AU9*Constants!$H85*FracLEACHMM*MMLeachEF*NtoN2O*kgtoGg,IF('Net zero activities &amp; levers'!$C$14="On",Constants!$H67*'Net zero Activity data'!AU9*Constants!$H85*FracLEACHMM*MMLeachEF*NtoN2O*kgtoGg,"ERROR"))</f>
        <v>3.169055940196612E-2</v>
      </c>
      <c r="AC1205" s="94">
        <f>IF('Net zero activities &amp; levers'!$C$14="Off",Constants!$H67*'Activity data'!AV9*Constants!$H85*FracLEACHMM*MMLeachEF*NtoN2O*kgtoGg,IF('Net zero activities &amp; levers'!$C$14="On",Constants!$H67*'Net zero Activity data'!AV9*Constants!$H85*FracLEACHMM*MMLeachEF*NtoN2O*kgtoGg,"ERROR"))</f>
        <v>3.1701935438729449E-2</v>
      </c>
      <c r="AD1205" s="94">
        <f>IF('Net zero activities &amp; levers'!$C$14="Off",Constants!$H67*'Activity data'!AW9*Constants!$H85*FracLEACHMM*MMLeachEF*NtoN2O*kgtoGg,IF('Net zero activities &amp; levers'!$C$14="On",Constants!$H67*'Net zero Activity data'!AW9*Constants!$H85*FracLEACHMM*MMLeachEF*NtoN2O*kgtoGg,"ERROR"))</f>
        <v>3.2097474011892911E-2</v>
      </c>
      <c r="AE1205" s="94">
        <f>IF('Net zero activities &amp; levers'!$C$14="Off",Constants!$H67*'Activity data'!AX9*Constants!$H85*FracLEACHMM*MMLeachEF*NtoN2O*kgtoGg,IF('Net zero activities &amp; levers'!$C$14="On",Constants!$H67*'Net zero Activity data'!AX9*Constants!$H85*FracLEACHMM*MMLeachEF*NtoN2O*kgtoGg,"ERROR"))</f>
        <v>3.2434327477855372E-2</v>
      </c>
      <c r="AF1205" s="94">
        <f>IF('Net zero activities &amp; levers'!$C$14="Off",Constants!$H67*'Activity data'!AY9*Constants!$H85*FracLEACHMM*MMLeachEF*NtoN2O*kgtoGg,IF('Net zero activities &amp; levers'!$C$14="On",Constants!$H67*'Net zero Activity data'!AY9*Constants!$H85*FracLEACHMM*MMLeachEF*NtoN2O*kgtoGg,"ERROR"))</f>
        <v>3.2800202915621031E-2</v>
      </c>
      <c r="AG1205" s="94">
        <f>IF('Net zero activities &amp; levers'!$C$14="Off",Constants!$H67*'Activity data'!AZ9*Constants!$H85*FracLEACHMM*MMLeachEF*NtoN2O*kgtoGg,IF('Net zero activities &amp; levers'!$C$14="On",Constants!$H67*'Net zero Activity data'!AZ9*Constants!$H85*FracLEACHMM*MMLeachEF*NtoN2O*kgtoGg,"ERROR"))</f>
        <v>3.3294136947943177E-2</v>
      </c>
      <c r="AH1205" s="94">
        <f>IF('Net zero activities &amp; levers'!$C$14="Off",Constants!$H67*'Activity data'!BA9*Constants!$H85*FracLEACHMM*MMLeachEF*NtoN2O*kgtoGg,IF('Net zero activities &amp; levers'!$C$14="On",Constants!$H67*'Net zero Activity data'!BA9*Constants!$H85*FracLEACHMM*MMLeachEF*NtoN2O*kgtoGg,"ERROR"))</f>
        <v>3.3689757330336183E-2</v>
      </c>
      <c r="AI1205" s="94">
        <f>IF('Net zero activities &amp; levers'!$C$14="Off",Constants!$H67*'Activity data'!BB9*Constants!$H85*FracLEACHMM*MMLeachEF*NtoN2O*kgtoGg,IF('Net zero activities &amp; levers'!$C$14="On",Constants!$H67*'Net zero Activity data'!BB9*Constants!$H85*FracLEACHMM*MMLeachEF*NtoN2O*kgtoGg,"ERROR"))</f>
        <v>3.4119272967990902E-2</v>
      </c>
      <c r="AJ1205" s="94">
        <f>IF('Net zero activities &amp; levers'!$C$14="Off",Constants!$H67*'Activity data'!BC9*Constants!$H85*FracLEACHMM*MMLeachEF*NtoN2O*kgtoGg,IF('Net zero activities &amp; levers'!$C$14="On",Constants!$H67*'Net zero Activity data'!BC9*Constants!$H85*FracLEACHMM*MMLeachEF*NtoN2O*kgtoGg,"ERROR"))</f>
        <v>3.4604848165614509E-2</v>
      </c>
      <c r="AK1205" s="94">
        <f>IF('Net zero activities &amp; levers'!$C$14="Off",Constants!$H67*'Activity data'!BD9*Constants!$H85*FracLEACHMM*MMLeachEF*NtoN2O*kgtoGg,IF('Net zero activities &amp; levers'!$C$14="On",Constants!$H67*'Net zero Activity data'!BD9*Constants!$H85*FracLEACHMM*MMLeachEF*NtoN2O*kgtoGg,"ERROR"))</f>
        <v>3.4959246609675983E-2</v>
      </c>
      <c r="AL1205" s="94">
        <f>IF('Net zero activities &amp; levers'!$C$14="Off",Constants!$H67*'Activity data'!BE9*Constants!$H85*FracLEACHMM*MMLeachEF*NtoN2O*kgtoGg,IF('Net zero activities &amp; levers'!$C$14="On",Constants!$H67*'Net zero Activity data'!BE9*Constants!$H85*FracLEACHMM*MMLeachEF*NtoN2O*kgtoGg,"ERROR"))</f>
        <v>3.5277792573327561E-2</v>
      </c>
      <c r="AM1205" s="94">
        <f>IF('Net zero activities &amp; levers'!$C$14="Off",Constants!$H67*'Activity data'!BF9*Constants!$H85*FracLEACHMM*MMLeachEF*NtoN2O*kgtoGg,IF('Net zero activities &amp; levers'!$C$14="On",Constants!$H67*'Net zero Activity data'!BF9*Constants!$H85*FracLEACHMM*MMLeachEF*NtoN2O*kgtoGg,"ERROR"))</f>
        <v>3.5560727110989954E-2</v>
      </c>
      <c r="AN1205" s="94">
        <f>IF('Net zero activities &amp; levers'!$C$14="Off",Constants!$H67*'Activity data'!BG9*Constants!$H85*FracLEACHMM*MMLeachEF*NtoN2O*kgtoGg,IF('Net zero activities &amp; levers'!$C$14="On",Constants!$H67*'Net zero Activity data'!BG9*Constants!$H85*FracLEACHMM*MMLeachEF*NtoN2O*kgtoGg,"ERROR"))</f>
        <v>3.6041394281236011E-2</v>
      </c>
      <c r="AO1205" s="94">
        <f>IF('Net zero activities &amp; levers'!$C$14="Off",Constants!$H67*'Activity data'!BH9*Constants!$H85*FracLEACHMM*MMLeachEF*NtoN2O*kgtoGg,IF('Net zero activities &amp; levers'!$C$14="On",Constants!$H67*'Net zero Activity data'!BH9*Constants!$H85*FracLEACHMM*MMLeachEF*NtoN2O*kgtoGg,"ERROR"))</f>
        <v>3.6426421232783494E-2</v>
      </c>
      <c r="AP1205" s="94">
        <f>IF('Net zero activities &amp; levers'!$C$14="Off",Constants!$H67*'Activity data'!BI9*Constants!$H85*FracLEACHMM*MMLeachEF*NtoN2O*kgtoGg,IF('Net zero activities &amp; levers'!$C$14="On",Constants!$H67*'Net zero Activity data'!BI9*Constants!$H85*FracLEACHMM*MMLeachEF*NtoN2O*kgtoGg,"ERROR"))</f>
        <v>3.6804345630313047E-2</v>
      </c>
      <c r="AQ1205" s="94">
        <f>IF('Net zero activities &amp; levers'!$C$14="Off",Constants!$H67*'Activity data'!BJ9*Constants!$H85*FracLEACHMM*MMLeachEF*NtoN2O*kgtoGg,IF('Net zero activities &amp; levers'!$C$14="On",Constants!$H67*'Net zero Activity data'!BJ9*Constants!$H85*FracLEACHMM*MMLeachEF*NtoN2O*kgtoGg,"ERROR"))</f>
        <v>3.7174892408436751E-2</v>
      </c>
      <c r="AR1205" s="94">
        <f>IF('Net zero activities &amp; levers'!$C$14="Off",Constants!$H67*'Activity data'!BK9*Constants!$H85*FracLEACHMM*MMLeachEF*NtoN2O*kgtoGg,IF('Net zero activities &amp; levers'!$C$14="On",Constants!$H67*'Net zero Activity data'!BK9*Constants!$H85*FracLEACHMM*MMLeachEF*NtoN2O*kgtoGg,"ERROR"))</f>
        <v>3.754270002824546E-2</v>
      </c>
      <c r="AS1205" s="94">
        <f>IF('Net zero activities &amp; levers'!$C$14="Off",Constants!$H67*'Activity data'!BL9*Constants!$H85*FracLEACHMM*MMLeachEF*NtoN2O*kgtoGg,IF('Net zero activities &amp; levers'!$C$14="On",Constants!$H67*'Net zero Activity data'!BL9*Constants!$H85*FracLEACHMM*MMLeachEF*NtoN2O*kgtoGg,"ERROR"))</f>
        <v>3.7872884803636493E-2</v>
      </c>
      <c r="AT1205" s="94">
        <f>IF('Net zero activities &amp; levers'!$C$14="Off",Constants!$H67*'Activity data'!BM9*Constants!$H85*FracLEACHMM*MMLeachEF*NtoN2O*kgtoGg,IF('Net zero activities &amp; levers'!$C$14="On",Constants!$H67*'Net zero Activity data'!BM9*Constants!$H85*FracLEACHMM*MMLeachEF*NtoN2O*kgtoGg,"ERROR"))</f>
        <v>3.7249463646164473E-2</v>
      </c>
      <c r="AU1205" s="94">
        <f>IF('Net zero activities &amp; levers'!$C$14="Off",Constants!$H67*'Activity data'!BN9*Constants!$H85*FracLEACHMM*MMLeachEF*NtoN2O*kgtoGg,IF('Net zero activities &amp; levers'!$C$14="On",Constants!$H67*'Net zero Activity data'!BN9*Constants!$H85*FracLEACHMM*MMLeachEF*NtoN2O*kgtoGg,"ERROR"))</f>
        <v>3.6487734659954481E-2</v>
      </c>
      <c r="AV1205" s="94">
        <f>IF('Net zero activities &amp; levers'!$C$14="Off",Constants!$H67*'Activity data'!BO9*Constants!$H85*FracLEACHMM*MMLeachEF*NtoN2O*kgtoGg,IF('Net zero activities &amp; levers'!$C$14="On",Constants!$H67*'Net zero Activity data'!BO9*Constants!$H85*FracLEACHMM*MMLeachEF*NtoN2O*kgtoGg,"ERROR"))</f>
        <v>3.5769534031064865E-2</v>
      </c>
      <c r="AW1205" s="94">
        <f>IF('Net zero activities &amp; levers'!$C$14="Off",Constants!$H67*'Activity data'!BP9*Constants!$H85*FracLEACHMM*MMLeachEF*NtoN2O*kgtoGg,IF('Net zero activities &amp; levers'!$C$14="On",Constants!$H67*'Net zero Activity data'!BP9*Constants!$H85*FracLEACHMM*MMLeachEF*NtoN2O*kgtoGg,"ERROR"))</f>
        <v>3.5014377895130865E-2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4.9456520774651472E-2</v>
      </c>
      <c r="V1206" s="94">
        <f>IF('Net zero activities &amp; levers'!$C$14="Off",Constants!$H68*'Activity data'!AO10*Constants!$H86*FracLEACHMM*MMLeachEF*NtoN2O*kgtoGg,IF('Net zero activities &amp; levers'!$C$14="On",Constants!$H68*'Net zero Activity data'!AO10*Constants!$H86*FracLEACHMM*MMLeachEF*NtoN2O*kgtoGg,"ERROR"))</f>
        <v>5.0064758263725105E-2</v>
      </c>
      <c r="W1206" s="94">
        <f>IF('Net zero activities &amp; levers'!$C$14="Off",Constants!$H68*'Activity data'!AP10*Constants!$H86*FracLEACHMM*MMLeachEF*NtoN2O*kgtoGg,IF('Net zero activities &amp; levers'!$C$14="On",Constants!$H68*'Net zero Activity data'!AP10*Constants!$H86*FracLEACHMM*MMLeachEF*NtoN2O*kgtoGg,"ERROR"))</f>
        <v>5.0776537106188235E-2</v>
      </c>
      <c r="X1206" s="94">
        <f>IF('Net zero activities &amp; levers'!$C$14="Off",Constants!$H68*'Activity data'!AQ10*Constants!$H86*FracLEACHMM*MMLeachEF*NtoN2O*kgtoGg,IF('Net zero activities &amp; levers'!$C$14="On",Constants!$H68*'Net zero Activity data'!AQ10*Constants!$H86*FracLEACHMM*MMLeachEF*NtoN2O*kgtoGg,"ERROR"))</f>
        <v>5.165391411386238E-2</v>
      </c>
      <c r="Y1206" s="94">
        <f>IF('Net zero activities &amp; levers'!$C$14="Off",Constants!$H68*'Activity data'!AR10*Constants!$H86*FracLEACHMM*MMLeachEF*NtoN2O*kgtoGg,IF('Net zero activities &amp; levers'!$C$14="On",Constants!$H68*'Net zero Activity data'!AR10*Constants!$H86*FracLEACHMM*MMLeachEF*NtoN2O*kgtoGg,"ERROR"))</f>
        <v>5.2626973423404805E-2</v>
      </c>
      <c r="Z1206" s="94">
        <f>IF('Net zero activities &amp; levers'!$C$14="Off",Constants!$H68*'Activity data'!AS10*Constants!$H86*FracLEACHMM*MMLeachEF*NtoN2O*kgtoGg,IF('Net zero activities &amp; levers'!$C$14="On",Constants!$H68*'Net zero Activity data'!AS10*Constants!$H86*FracLEACHMM*MMLeachEF*NtoN2O*kgtoGg,"ERROR"))</f>
        <v>5.3739130403834448E-2</v>
      </c>
      <c r="AA1206" s="94">
        <f>IF('Net zero activities &amp; levers'!$C$14="Off",Constants!$H68*'Activity data'!AT10*Constants!$H86*FracLEACHMM*MMLeachEF*NtoN2O*kgtoGg,IF('Net zero activities &amp; levers'!$C$14="On",Constants!$H68*'Net zero Activity data'!AT10*Constants!$H86*FracLEACHMM*MMLeachEF*NtoN2O*kgtoGg,"ERROR"))</f>
        <v>5.4862851354762619E-2</v>
      </c>
      <c r="AB1206" s="94">
        <f>IF('Net zero activities &amp; levers'!$C$14="Off",Constants!$H68*'Activity data'!AU10*Constants!$H86*FracLEACHMM*MMLeachEF*NtoN2O*kgtoGg,IF('Net zero activities &amp; levers'!$C$14="On",Constants!$H68*'Net zero Activity data'!AU10*Constants!$H86*FracLEACHMM*MMLeachEF*NtoN2O*kgtoGg,"ERROR"))</f>
        <v>5.6098374974611016E-2</v>
      </c>
      <c r="AC1206" s="94">
        <f>IF('Net zero activities &amp; levers'!$C$14="Off",Constants!$H68*'Activity data'!AV10*Constants!$H86*FracLEACHMM*MMLeachEF*NtoN2O*kgtoGg,IF('Net zero activities &amp; levers'!$C$14="On",Constants!$H68*'Net zero Activity data'!AV10*Constants!$H86*FracLEACHMM*MMLeachEF*NtoN2O*kgtoGg,"ERROR"))</f>
        <v>5.7350261072175696E-2</v>
      </c>
      <c r="AD1206" s="94">
        <f>IF('Net zero activities &amp; levers'!$C$14="Off",Constants!$H68*'Activity data'!AW10*Constants!$H86*FracLEACHMM*MMLeachEF*NtoN2O*kgtoGg,IF('Net zero activities &amp; levers'!$C$14="On",Constants!$H68*'Net zero Activity data'!AW10*Constants!$H86*FracLEACHMM*MMLeachEF*NtoN2O*kgtoGg,"ERROR"))</f>
        <v>5.9991428094380586E-2</v>
      </c>
      <c r="AE1206" s="94">
        <f>IF('Net zero activities &amp; levers'!$C$14="Off",Constants!$H68*'Activity data'!AX10*Constants!$H86*FracLEACHMM*MMLeachEF*NtoN2O*kgtoGg,IF('Net zero activities &amp; levers'!$C$14="On",Constants!$H68*'Net zero Activity data'!AX10*Constants!$H86*FracLEACHMM*MMLeachEF*NtoN2O*kgtoGg,"ERROR"))</f>
        <v>6.263523157153203E-2</v>
      </c>
      <c r="AF1206" s="94">
        <f>IF('Net zero activities &amp; levers'!$C$14="Off",Constants!$H68*'Activity data'!AY10*Constants!$H86*FracLEACHMM*MMLeachEF*NtoN2O*kgtoGg,IF('Net zero activities &amp; levers'!$C$14="On",Constants!$H68*'Net zero Activity data'!AY10*Constants!$H86*FracLEACHMM*MMLeachEF*NtoN2O*kgtoGg,"ERROR"))</f>
        <v>6.5451775691481029E-2</v>
      </c>
      <c r="AG1206" s="94">
        <f>IF('Net zero activities &amp; levers'!$C$14="Off",Constants!$H68*'Activity data'!AZ10*Constants!$H86*FracLEACHMM*MMLeachEF*NtoN2O*kgtoGg,IF('Net zero activities &amp; levers'!$C$14="On",Constants!$H68*'Net zero Activity data'!AZ10*Constants!$H86*FracLEACHMM*MMLeachEF*NtoN2O*kgtoGg,"ERROR"))</f>
        <v>6.8657545148642238E-2</v>
      </c>
      <c r="AH1206" s="94">
        <f>IF('Net zero activities &amp; levers'!$C$14="Off",Constants!$H68*'Activity data'!BA10*Constants!$H86*FracLEACHMM*MMLeachEF*NtoN2O*kgtoGg,IF('Net zero activities &amp; levers'!$C$14="On",Constants!$H68*'Net zero Activity data'!BA10*Constants!$H86*FracLEACHMM*MMLeachEF*NtoN2O*kgtoGg,"ERROR"))</f>
        <v>7.1803771140061742E-2</v>
      </c>
      <c r="AI1206" s="94">
        <f>IF('Net zero activities &amp; levers'!$C$14="Off",Constants!$H68*'Activity data'!BB10*Constants!$H86*FracLEACHMM*MMLeachEF*NtoN2O*kgtoGg,IF('Net zero activities &amp; levers'!$C$14="On",Constants!$H68*'Net zero Activity data'!BB10*Constants!$H86*FracLEACHMM*MMLeachEF*NtoN2O*kgtoGg,"ERROR"))</f>
        <v>7.516921262876719E-2</v>
      </c>
      <c r="AJ1206" s="94">
        <f>IF('Net zero activities &amp; levers'!$C$14="Off",Constants!$H68*'Activity data'!BC10*Constants!$H86*FracLEACHMM*MMLeachEF*NtoN2O*kgtoGg,IF('Net zero activities &amp; levers'!$C$14="On",Constants!$H68*'Net zero Activity data'!BC10*Constants!$H86*FracLEACHMM*MMLeachEF*NtoN2O*kgtoGg,"ERROR"))</f>
        <v>7.88204332166456E-2</v>
      </c>
      <c r="AK1206" s="94">
        <f>IF('Net zero activities &amp; levers'!$C$14="Off",Constants!$H68*'Activity data'!BD10*Constants!$H86*FracLEACHMM*MMLeachEF*NtoN2O*kgtoGg,IF('Net zero activities &amp; levers'!$C$14="On",Constants!$H68*'Net zero Activity data'!BD10*Constants!$H86*FracLEACHMM*MMLeachEF*NtoN2O*kgtoGg,"ERROR"))</f>
        <v>8.2338926000358525E-2</v>
      </c>
      <c r="AL1206" s="94">
        <f>IF('Net zero activities &amp; levers'!$C$14="Off",Constants!$H68*'Activity data'!BE10*Constants!$H86*FracLEACHMM*MMLeachEF*NtoN2O*kgtoGg,IF('Net zero activities &amp; levers'!$C$14="On",Constants!$H68*'Net zero Activity data'!BE10*Constants!$H86*FracLEACHMM*MMLeachEF*NtoN2O*kgtoGg,"ERROR"))</f>
        <v>8.593585436851793E-2</v>
      </c>
      <c r="AM1206" s="94">
        <f>IF('Net zero activities &amp; levers'!$C$14="Off",Constants!$H68*'Activity data'!BF10*Constants!$H86*FracLEACHMM*MMLeachEF*NtoN2O*kgtoGg,IF('Net zero activities &amp; levers'!$C$14="On",Constants!$H68*'Net zero Activity data'!BF10*Constants!$H86*FracLEACHMM*MMLeachEF*NtoN2O*kgtoGg,"ERROR"))</f>
        <v>8.9613044432705291E-2</v>
      </c>
      <c r="AN1206" s="94">
        <f>IF('Net zero activities &amp; levers'!$C$14="Off",Constants!$H68*'Activity data'!BG10*Constants!$H86*FracLEACHMM*MMLeachEF*NtoN2O*kgtoGg,IF('Net zero activities &amp; levers'!$C$14="On",Constants!$H68*'Net zero Activity data'!BG10*Constants!$H86*FracLEACHMM*MMLeachEF*NtoN2O*kgtoGg,"ERROR"))</f>
        <v>9.338695558893903E-2</v>
      </c>
      <c r="AO1206" s="94">
        <f>IF('Net zero activities &amp; levers'!$C$14="Off",Constants!$H68*'Activity data'!BH10*Constants!$H86*FracLEACHMM*MMLeachEF*NtoN2O*kgtoGg,IF('Net zero activities &amp; levers'!$C$14="On",Constants!$H68*'Net zero Activity data'!BH10*Constants!$H86*FracLEACHMM*MMLeachEF*NtoN2O*kgtoGg,"ERROR"))</f>
        <v>9.7056889750867195E-2</v>
      </c>
      <c r="AP1206" s="94">
        <f>IF('Net zero activities &amp; levers'!$C$14="Off",Constants!$H68*'Activity data'!BI10*Constants!$H86*FracLEACHMM*MMLeachEF*NtoN2O*kgtoGg,IF('Net zero activities &amp; levers'!$C$14="On",Constants!$H68*'Net zero Activity data'!BI10*Constants!$H86*FracLEACHMM*MMLeachEF*NtoN2O*kgtoGg,"ERROR"))</f>
        <v>0.10085112974942392</v>
      </c>
      <c r="AQ1206" s="94">
        <f>IF('Net zero activities &amp; levers'!$C$14="Off",Constants!$H68*'Activity data'!BJ10*Constants!$H86*FracLEACHMM*MMLeachEF*NtoN2O*kgtoGg,IF('Net zero activities &amp; levers'!$C$14="On",Constants!$H68*'Net zero Activity data'!BJ10*Constants!$H86*FracLEACHMM*MMLeachEF*NtoN2O*kgtoGg,"ERROR"))</f>
        <v>0.10477439328911117</v>
      </c>
      <c r="AR1206" s="94">
        <f>IF('Net zero activities &amp; levers'!$C$14="Off",Constants!$H68*'Activity data'!BK10*Constants!$H86*FracLEACHMM*MMLeachEF*NtoN2O*kgtoGg,IF('Net zero activities &amp; levers'!$C$14="On",Constants!$H68*'Net zero Activity data'!BK10*Constants!$H86*FracLEACHMM*MMLeachEF*NtoN2O*kgtoGg,"ERROR"))</f>
        <v>0.10884590609105239</v>
      </c>
      <c r="AS1206" s="94">
        <f>IF('Net zero activities &amp; levers'!$C$14="Off",Constants!$H68*'Activity data'!BL10*Constants!$H86*FracLEACHMM*MMLeachEF*NtoN2O*kgtoGg,IF('Net zero activities &amp; levers'!$C$14="On",Constants!$H68*'Net zero Activity data'!BL10*Constants!$H86*FracLEACHMM*MMLeachEF*NtoN2O*kgtoGg,"ERROR"))</f>
        <v>0.11296893210109864</v>
      </c>
      <c r="AT1206" s="94">
        <f>IF('Net zero activities &amp; levers'!$C$14="Off",Constants!$H68*'Activity data'!BM10*Constants!$H86*FracLEACHMM*MMLeachEF*NtoN2O*kgtoGg,IF('Net zero activities &amp; levers'!$C$14="On",Constants!$H68*'Net zero Activity data'!BM10*Constants!$H86*FracLEACHMM*MMLeachEF*NtoN2O*kgtoGg,"ERROR"))</f>
        <v>0.11433077379884474</v>
      </c>
      <c r="AU1206" s="94">
        <f>IF('Net zero activities &amp; levers'!$C$14="Off",Constants!$H68*'Activity data'!BN10*Constants!$H86*FracLEACHMM*MMLeachEF*NtoN2O*kgtoGg,IF('Net zero activities &amp; levers'!$C$14="On",Constants!$H68*'Net zero Activity data'!BN10*Constants!$H86*FracLEACHMM*MMLeachEF*NtoN2O*kgtoGg,"ERROR"))</f>
        <v>0.1152594660040986</v>
      </c>
      <c r="AV1206" s="94">
        <f>IF('Net zero activities &amp; levers'!$C$14="Off",Constants!$H68*'Activity data'!BO10*Constants!$H86*FracLEACHMM*MMLeachEF*NtoN2O*kgtoGg,IF('Net zero activities &amp; levers'!$C$14="On",Constants!$H68*'Net zero Activity data'!BO10*Constants!$H86*FracLEACHMM*MMLeachEF*NtoN2O*kgtoGg,"ERROR"))</f>
        <v>0.11630796140957657</v>
      </c>
      <c r="AW1206" s="94">
        <f>IF('Net zero activities &amp; levers'!$C$14="Off",Constants!$H68*'Activity data'!BP10*Constants!$H86*FracLEACHMM*MMLeachEF*NtoN2O*kgtoGg,IF('Net zero activities &amp; levers'!$C$14="On",Constants!$H68*'Net zero Activity data'!BP10*Constants!$H86*FracLEACHMM*MMLeachEF*NtoN2O*kgtoGg,"ERROR"))</f>
        <v>0.11721813941454919</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4.4975827956602842E-3</v>
      </c>
      <c r="V1207" s="94">
        <f>IF('Net zero activities &amp; levers'!$C$14="Off",Constants!$H69*'Activity data'!AO11*Constants!$H87*FracLEACHMM*MMLeachEF*NtoN2O*kgtoGg,IF('Net zero activities &amp; levers'!$C$14="On",Constants!$H69*'Net zero Activity data'!AO11*Constants!$H87*FracLEACHMM*MMLeachEF*NtoN2O*kgtoGg,"ERROR"))</f>
        <v>4.5057737747951961E-3</v>
      </c>
      <c r="W1207" s="94">
        <f>IF('Net zero activities &amp; levers'!$C$14="Off",Constants!$H69*'Activity data'!AP11*Constants!$H87*FracLEACHMM*MMLeachEF*NtoN2O*kgtoGg,IF('Net zero activities &amp; levers'!$C$14="On",Constants!$H69*'Net zero Activity data'!AP11*Constants!$H87*FracLEACHMM*MMLeachEF*NtoN2O*kgtoGg,"ERROR"))</f>
        <v>4.5150037198575192E-3</v>
      </c>
      <c r="X1207" s="94">
        <f>IF('Net zero activities &amp; levers'!$C$14="Off",Constants!$H69*'Activity data'!AQ11*Constants!$H87*FracLEACHMM*MMLeachEF*NtoN2O*kgtoGg,IF('Net zero activities &amp; levers'!$C$14="On",Constants!$H69*'Net zero Activity data'!AQ11*Constants!$H87*FracLEACHMM*MMLeachEF*NtoN2O*kgtoGg,"ERROR"))</f>
        <v>4.5252523997449971E-3</v>
      </c>
      <c r="Y1207" s="94">
        <f>IF('Net zero activities &amp; levers'!$C$14="Off",Constants!$H69*'Activity data'!AR11*Constants!$H87*FracLEACHMM*MMLeachEF*NtoN2O*kgtoGg,IF('Net zero activities &amp; levers'!$C$14="On",Constants!$H69*'Net zero Activity data'!AR11*Constants!$H87*FracLEACHMM*MMLeachEF*NtoN2O*kgtoGg,"ERROR"))</f>
        <v>4.5314483437561949E-3</v>
      </c>
      <c r="Z1207" s="94">
        <f>IF('Net zero activities &amp; levers'!$C$14="Off",Constants!$H69*'Activity data'!AS11*Constants!$H87*FracLEACHMM*MMLeachEF*NtoN2O*kgtoGg,IF('Net zero activities &amp; levers'!$C$14="On",Constants!$H69*'Net zero Activity data'!AS11*Constants!$H87*FracLEACHMM*MMLeachEF*NtoN2O*kgtoGg,"ERROR"))</f>
        <v>4.5385030314836049E-3</v>
      </c>
      <c r="AA1207" s="94">
        <f>IF('Net zero activities &amp; levers'!$C$14="Off",Constants!$H69*'Activity data'!AT11*Constants!$H87*FracLEACHMM*MMLeachEF*NtoN2O*kgtoGg,IF('Net zero activities &amp; levers'!$C$14="On",Constants!$H69*'Net zero Activity data'!AT11*Constants!$H87*FracLEACHMM*MMLeachEF*NtoN2O*kgtoGg,"ERROR"))</f>
        <v>4.5463088539251587E-3</v>
      </c>
      <c r="AB1207" s="94">
        <f>IF('Net zero activities &amp; levers'!$C$14="Off",Constants!$H69*'Activity data'!AU11*Constants!$H87*FracLEACHMM*MMLeachEF*NtoN2O*kgtoGg,IF('Net zero activities &amp; levers'!$C$14="On",Constants!$H69*'Net zero Activity data'!AU11*Constants!$H87*FracLEACHMM*MMLeachEF*NtoN2O*kgtoGg,"ERROR"))</f>
        <v>4.5548827082538563E-3</v>
      </c>
      <c r="AC1207" s="94">
        <f>IF('Net zero activities &amp; levers'!$C$14="Off",Constants!$H69*'Activity data'!AV11*Constants!$H87*FracLEACHMM*MMLeachEF*NtoN2O*kgtoGg,IF('Net zero activities &amp; levers'!$C$14="On",Constants!$H69*'Net zero Activity data'!AV11*Constants!$H87*FracLEACHMM*MMLeachEF*NtoN2O*kgtoGg,"ERROR"))</f>
        <v>4.5641424655191894E-3</v>
      </c>
      <c r="AD1207" s="94">
        <f>IF('Net zero activities &amp; levers'!$C$14="Off",Constants!$H69*'Activity data'!AW11*Constants!$H87*FracLEACHMM*MMLeachEF*NtoN2O*kgtoGg,IF('Net zero activities &amp; levers'!$C$14="On",Constants!$H69*'Net zero Activity data'!AW11*Constants!$H87*FracLEACHMM*MMLeachEF*NtoN2O*kgtoGg,"ERROR"))</f>
        <v>4.5706608379142474E-3</v>
      </c>
      <c r="AE1207" s="94">
        <f>IF('Net zero activities &amp; levers'!$C$14="Off",Constants!$H69*'Activity data'!AX11*Constants!$H87*FracLEACHMM*MMLeachEF*NtoN2O*kgtoGg,IF('Net zero activities &amp; levers'!$C$14="On",Constants!$H69*'Net zero Activity data'!AX11*Constants!$H87*FracLEACHMM*MMLeachEF*NtoN2O*kgtoGg,"ERROR"))</f>
        <v>4.5777507699925751E-3</v>
      </c>
      <c r="AF1207" s="94">
        <f>IF('Net zero activities &amp; levers'!$C$14="Off",Constants!$H69*'Activity data'!AY11*Constants!$H87*FracLEACHMM*MMLeachEF*NtoN2O*kgtoGg,IF('Net zero activities &amp; levers'!$C$14="On",Constants!$H69*'Net zero Activity data'!AY11*Constants!$H87*FracLEACHMM*MMLeachEF*NtoN2O*kgtoGg,"ERROR"))</f>
        <v>4.5854731181472512E-3</v>
      </c>
      <c r="AG1207" s="94">
        <f>IF('Net zero activities &amp; levers'!$C$14="Off",Constants!$H69*'Activity data'!AZ11*Constants!$H87*FracLEACHMM*MMLeachEF*NtoN2O*kgtoGg,IF('Net zero activities &amp; levers'!$C$14="On",Constants!$H69*'Net zero Activity data'!AZ11*Constants!$H87*FracLEACHMM*MMLeachEF*NtoN2O*kgtoGg,"ERROR"))</f>
        <v>4.5939107505032781E-3</v>
      </c>
      <c r="AH1207" s="94">
        <f>IF('Net zero activities &amp; levers'!$C$14="Off",Constants!$H69*'Activity data'!BA11*Constants!$H87*FracLEACHMM*MMLeachEF*NtoN2O*kgtoGg,IF('Net zero activities &amp; levers'!$C$14="On",Constants!$H69*'Net zero Activity data'!BA11*Constants!$H87*FracLEACHMM*MMLeachEF*NtoN2O*kgtoGg,"ERROR"))</f>
        <v>4.6028172283511803E-3</v>
      </c>
      <c r="AI1207" s="94">
        <f>IF('Net zero activities &amp; levers'!$C$14="Off",Constants!$H69*'Activity data'!BB11*Constants!$H87*FracLEACHMM*MMLeachEF*NtoN2O*kgtoGg,IF('Net zero activities &amp; levers'!$C$14="On",Constants!$H69*'Net zero Activity data'!BB11*Constants!$H87*FracLEACHMM*MMLeachEF*NtoN2O*kgtoGg,"ERROR"))</f>
        <v>4.6085131530984834E-3</v>
      </c>
      <c r="AJ1207" s="94">
        <f>IF('Net zero activities &amp; levers'!$C$14="Off",Constants!$H69*'Activity data'!BC11*Constants!$H87*FracLEACHMM*MMLeachEF*NtoN2O*kgtoGg,IF('Net zero activities &amp; levers'!$C$14="On",Constants!$H69*'Net zero Activity data'!BC11*Constants!$H87*FracLEACHMM*MMLeachEF*NtoN2O*kgtoGg,"ERROR"))</f>
        <v>4.614778884894589E-3</v>
      </c>
      <c r="AK1207" s="94">
        <f>IF('Net zero activities &amp; levers'!$C$14="Off",Constants!$H69*'Activity data'!BD11*Constants!$H87*FracLEACHMM*MMLeachEF*NtoN2O*kgtoGg,IF('Net zero activities &amp; levers'!$C$14="On",Constants!$H69*'Net zero Activity data'!BD11*Constants!$H87*FracLEACHMM*MMLeachEF*NtoN2O*kgtoGg,"ERROR"))</f>
        <v>4.6213937830497419E-3</v>
      </c>
      <c r="AL1207" s="94">
        <f>IF('Net zero activities &amp; levers'!$C$14="Off",Constants!$H69*'Activity data'!BE11*Constants!$H87*FracLEACHMM*MMLeachEF*NtoN2O*kgtoGg,IF('Net zero activities &amp; levers'!$C$14="On",Constants!$H69*'Net zero Activity data'!BE11*Constants!$H87*FracLEACHMM*MMLeachEF*NtoN2O*kgtoGg,"ERROR"))</f>
        <v>4.6284446065811705E-3</v>
      </c>
      <c r="AM1207" s="94">
        <f>IF('Net zero activities &amp; levers'!$C$14="Off",Constants!$H69*'Activity data'!BF11*Constants!$H87*FracLEACHMM*MMLeachEF*NtoN2O*kgtoGg,IF('Net zero activities &amp; levers'!$C$14="On",Constants!$H69*'Net zero Activity data'!BF11*Constants!$H87*FracLEACHMM*MMLeachEF*NtoN2O*kgtoGg,"ERROR"))</f>
        <v>4.6359172216452705E-3</v>
      </c>
      <c r="AN1207" s="94">
        <f>IF('Net zero activities &amp; levers'!$C$14="Off",Constants!$H69*'Activity data'!BG11*Constants!$H87*FracLEACHMM*MMLeachEF*NtoN2O*kgtoGg,IF('Net zero activities &amp; levers'!$C$14="On",Constants!$H69*'Net zero Activity data'!BG11*Constants!$H87*FracLEACHMM*MMLeachEF*NtoN2O*kgtoGg,"ERROR"))</f>
        <v>4.6403231235729444E-3</v>
      </c>
      <c r="AO1207" s="94">
        <f>IF('Net zero activities &amp; levers'!$C$14="Off",Constants!$H69*'Activity data'!BH11*Constants!$H87*FracLEACHMM*MMLeachEF*NtoN2O*kgtoGg,IF('Net zero activities &amp; levers'!$C$14="On",Constants!$H69*'Net zero Activity data'!BH11*Constants!$H87*FracLEACHMM*MMLeachEF*NtoN2O*kgtoGg,"ERROR"))</f>
        <v>4.6450192725594553E-3</v>
      </c>
      <c r="AP1207" s="94">
        <f>IF('Net zero activities &amp; levers'!$C$14="Off",Constants!$H69*'Activity data'!BI11*Constants!$H87*FracLEACHMM*MMLeachEF*NtoN2O*kgtoGg,IF('Net zero activities &amp; levers'!$C$14="On",Constants!$H69*'Net zero Activity data'!BI11*Constants!$H87*FracLEACHMM*MMLeachEF*NtoN2O*kgtoGg,"ERROR"))</f>
        <v>4.6500998001501679E-3</v>
      </c>
      <c r="AQ1207" s="94">
        <f>IF('Net zero activities &amp; levers'!$C$14="Off",Constants!$H69*'Activity data'!BJ11*Constants!$H87*FracLEACHMM*MMLeachEF*NtoN2O*kgtoGg,IF('Net zero activities &amp; levers'!$C$14="On",Constants!$H69*'Net zero Activity data'!BJ11*Constants!$H87*FracLEACHMM*MMLeachEF*NtoN2O*kgtoGg,"ERROR"))</f>
        <v>4.6555544595046029E-3</v>
      </c>
      <c r="AR1207" s="94">
        <f>IF('Net zero activities &amp; levers'!$C$14="Off",Constants!$H69*'Activity data'!BK11*Constants!$H87*FracLEACHMM*MMLeachEF*NtoN2O*kgtoGg,IF('Net zero activities &amp; levers'!$C$14="On",Constants!$H69*'Net zero Activity data'!BK11*Constants!$H87*FracLEACHMM*MMLeachEF*NtoN2O*kgtoGg,"ERROR"))</f>
        <v>4.6613803315500588E-3</v>
      </c>
      <c r="AS1207" s="94">
        <f>IF('Net zero activities &amp; levers'!$C$14="Off",Constants!$H69*'Activity data'!BL11*Constants!$H87*FracLEACHMM*MMLeachEF*NtoN2O*kgtoGg,IF('Net zero activities &amp; levers'!$C$14="On",Constants!$H69*'Net zero Activity data'!BL11*Constants!$H87*FracLEACHMM*MMLeachEF*NtoN2O*kgtoGg,"ERROR"))</f>
        <v>4.6639511817753955E-3</v>
      </c>
      <c r="AT1207" s="94">
        <f>IF('Net zero activities &amp; levers'!$C$14="Off",Constants!$H69*'Activity data'!BM11*Constants!$H87*FracLEACHMM*MMLeachEF*NtoN2O*kgtoGg,IF('Net zero activities &amp; levers'!$C$14="On",Constants!$H69*'Net zero Activity data'!BM11*Constants!$H87*FracLEACHMM*MMLeachEF*NtoN2O*kgtoGg,"ERROR"))</f>
        <v>4.665553673665431E-3</v>
      </c>
      <c r="AU1207" s="94">
        <f>IF('Net zero activities &amp; levers'!$C$14="Off",Constants!$H69*'Activity data'!BN11*Constants!$H87*FracLEACHMM*MMLeachEF*NtoN2O*kgtoGg,IF('Net zero activities &amp; levers'!$C$14="On",Constants!$H69*'Net zero Activity data'!BN11*Constants!$H87*FracLEACHMM*MMLeachEF*NtoN2O*kgtoGg,"ERROR"))</f>
        <v>4.6672387664962196E-3</v>
      </c>
      <c r="AV1207" s="94">
        <f>IF('Net zero activities &amp; levers'!$C$14="Off",Constants!$H69*'Activity data'!BO11*Constants!$H87*FracLEACHMM*MMLeachEF*NtoN2O*kgtoGg,IF('Net zero activities &amp; levers'!$C$14="On",Constants!$H69*'Net zero Activity data'!BO11*Constants!$H87*FracLEACHMM*MMLeachEF*NtoN2O*kgtoGg,"ERROR"))</f>
        <v>4.669245533425897E-3</v>
      </c>
      <c r="AW1207" s="94">
        <f>IF('Net zero activities &amp; levers'!$C$14="Off",Constants!$H69*'Activity data'!BP11*Constants!$H87*FracLEACHMM*MMLeachEF*NtoN2O*kgtoGg,IF('Net zero activities &amp; levers'!$C$14="On",Constants!$H69*'Net zero Activity data'!BP11*Constants!$H87*FracLEACHMM*MMLeachEF*NtoN2O*kgtoGg,"ERROR"))</f>
        <v>4.6714513022351779E-3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3.7411794251447964E-3</v>
      </c>
      <c r="V1208" s="94">
        <f>IF('Net zero activities &amp; levers'!$C$14="Off",Constants!$H70*'Activity data'!AO12*Constants!$H88*FracLEACHMM*MMLeachEF*NtoN2O*kgtoGg,IF('Net zero activities &amp; levers'!$C$14="On",Constants!$H70*'Net zero Activity data'!AO12*Constants!$H88*FracLEACHMM*MMLeachEF*NtoN2O*kgtoGg,"ERROR"))</f>
        <v>3.74799284559831E-3</v>
      </c>
      <c r="W1208" s="94">
        <f>IF('Net zero activities &amp; levers'!$C$14="Off",Constants!$H70*'Activity data'!AP12*Constants!$H88*FracLEACHMM*MMLeachEF*NtoN2O*kgtoGg,IF('Net zero activities &amp; levers'!$C$14="On",Constants!$H70*'Net zero Activity data'!AP12*Constants!$H88*FracLEACHMM*MMLeachEF*NtoN2O*kgtoGg,"ERROR"))</f>
        <v>3.7556704987136021E-3</v>
      </c>
      <c r="X1208" s="94">
        <f>IF('Net zero activities &amp; levers'!$C$14="Off",Constants!$H70*'Activity data'!AQ12*Constants!$H88*FracLEACHMM*MMLeachEF*NtoN2O*kgtoGg,IF('Net zero activities &amp; levers'!$C$14="On",Constants!$H70*'Net zero Activity data'!AQ12*Constants!$H88*FracLEACHMM*MMLeachEF*NtoN2O*kgtoGg,"ERROR"))</f>
        <v>3.7641955558547231E-3</v>
      </c>
      <c r="Y1208" s="94">
        <f>IF('Net zero activities &amp; levers'!$C$14="Off",Constants!$H70*'Activity data'!AR12*Constants!$H88*FracLEACHMM*MMLeachEF*NtoN2O*kgtoGg,IF('Net zero activities &amp; levers'!$C$14="On",Constants!$H70*'Net zero Activity data'!AR12*Constants!$H88*FracLEACHMM*MMLeachEF*NtoN2O*kgtoGg,"ERROR"))</f>
        <v>3.7693494661454711E-3</v>
      </c>
      <c r="Z1208" s="94">
        <f>IF('Net zero activities &amp; levers'!$C$14="Off",Constants!$H70*'Activity data'!AS12*Constants!$H88*FracLEACHMM*MMLeachEF*NtoN2O*kgtoGg,IF('Net zero activities &amp; levers'!$C$14="On",Constants!$H70*'Net zero Activity data'!AS12*Constants!$H88*FracLEACHMM*MMLeachEF*NtoN2O*kgtoGg,"ERROR"))</f>
        <v>3.7752176966541059E-3</v>
      </c>
      <c r="AA1208" s="94">
        <f>IF('Net zero activities &amp; levers'!$C$14="Off",Constants!$H70*'Activity data'!AT12*Constants!$H88*FracLEACHMM*MMLeachEF*NtoN2O*kgtoGg,IF('Net zero activities &amp; levers'!$C$14="On",Constants!$H70*'Net zero Activity data'!AT12*Constants!$H88*FracLEACHMM*MMLeachEF*NtoN2O*kgtoGg,"ERROR"))</f>
        <v>3.7817107360580394E-3</v>
      </c>
      <c r="AB1208" s="94">
        <f>IF('Net zero activities &amp; levers'!$C$14="Off",Constants!$H70*'Activity data'!AU12*Constants!$H88*FracLEACHMM*MMLeachEF*NtoN2O*kgtoGg,IF('Net zero activities &amp; levers'!$C$14="On",Constants!$H70*'Net zero Activity data'!AU12*Constants!$H88*FracLEACHMM*MMLeachEF*NtoN2O*kgtoGg,"ERROR"))</f>
        <v>3.7888426397641064E-3</v>
      </c>
      <c r="AC1208" s="94">
        <f>IF('Net zero activities &amp; levers'!$C$14="Off",Constants!$H70*'Activity data'!AV12*Constants!$H88*FracLEACHMM*MMLeachEF*NtoN2O*kgtoGg,IF('Net zero activities &amp; levers'!$C$14="On",Constants!$H70*'Net zero Activity data'!AV12*Constants!$H88*FracLEACHMM*MMLeachEF*NtoN2O*kgtoGg,"ERROR"))</f>
        <v>3.796545091266795E-3</v>
      </c>
      <c r="AD1208" s="94">
        <f>IF('Net zero activities &amp; levers'!$C$14="Off",Constants!$H70*'Activity data'!AW12*Constants!$H88*FracLEACHMM*MMLeachEF*NtoN2O*kgtoGg,IF('Net zero activities &amp; levers'!$C$14="On",Constants!$H70*'Net zero Activity data'!AW12*Constants!$H88*FracLEACHMM*MMLeachEF*NtoN2O*kgtoGg,"ERROR"))</f>
        <v>3.8019672039432662E-3</v>
      </c>
      <c r="AE1208" s="94">
        <f>IF('Net zero activities &amp; levers'!$C$14="Off",Constants!$H70*'Activity data'!AX12*Constants!$H88*FracLEACHMM*MMLeachEF*NtoN2O*kgtoGg,IF('Net zero activities &amp; levers'!$C$14="On",Constants!$H70*'Net zero Activity data'!AX12*Constants!$H88*FracLEACHMM*MMLeachEF*NtoN2O*kgtoGg,"ERROR"))</f>
        <v>3.8078647514086963E-3</v>
      </c>
      <c r="AF1208" s="94">
        <f>IF('Net zero activities &amp; levers'!$C$14="Off",Constants!$H70*'Activity data'!AY12*Constants!$H88*FracLEACHMM*MMLeachEF*NtoN2O*kgtoGg,IF('Net zero activities &amp; levers'!$C$14="On",Constants!$H70*'Net zero Activity data'!AY12*Constants!$H88*FracLEACHMM*MMLeachEF*NtoN2O*kgtoGg,"ERROR"))</f>
        <v>3.8142883552293883E-3</v>
      </c>
      <c r="AG1208" s="94">
        <f>IF('Net zero activities &amp; levers'!$C$14="Off",Constants!$H70*'Activity data'!AZ12*Constants!$H88*FracLEACHMM*MMLeachEF*NtoN2O*kgtoGg,IF('Net zero activities &amp; levers'!$C$14="On",Constants!$H70*'Net zero Activity data'!AZ12*Constants!$H88*FracLEACHMM*MMLeachEF*NtoN2O*kgtoGg,"ERROR"))</f>
        <v>3.8213069467709958E-3</v>
      </c>
      <c r="AH1208" s="94">
        <f>IF('Net zero activities &amp; levers'!$C$14="Off",Constants!$H70*'Activity data'!BA12*Constants!$H88*FracLEACHMM*MMLeachEF*NtoN2O*kgtoGg,IF('Net zero activities &amp; levers'!$C$14="On",Constants!$H70*'Net zero Activity data'!BA12*Constants!$H88*FracLEACHMM*MMLeachEF*NtoN2O*kgtoGg,"ERROR"))</f>
        <v>3.8287155333805033E-3</v>
      </c>
      <c r="AI1208" s="94">
        <f>IF('Net zero activities &amp; levers'!$C$14="Off",Constants!$H70*'Activity data'!BB12*Constants!$H88*FracLEACHMM*MMLeachEF*NtoN2O*kgtoGg,IF('Net zero activities &amp; levers'!$C$14="On",Constants!$H70*'Net zero Activity data'!BB12*Constants!$H88*FracLEACHMM*MMLeachEF*NtoN2O*kgtoGg,"ERROR"))</f>
        <v>3.833453517635589E-3</v>
      </c>
      <c r="AJ1208" s="94">
        <f>IF('Net zero activities &amp; levers'!$C$14="Off",Constants!$H70*'Activity data'!BC12*Constants!$H88*FracLEACHMM*MMLeachEF*NtoN2O*kgtoGg,IF('Net zero activities &amp; levers'!$C$14="On",Constants!$H70*'Net zero Activity data'!BC12*Constants!$H88*FracLEACHMM*MMLeachEF*NtoN2O*kgtoGg,"ERROR"))</f>
        <v>3.8386654788031931E-3</v>
      </c>
      <c r="AK1208" s="94">
        <f>IF('Net zero activities &amp; levers'!$C$14="Off",Constants!$H70*'Activity data'!BD12*Constants!$H88*FracLEACHMM*MMLeachEF*NtoN2O*kgtoGg,IF('Net zero activities &amp; levers'!$C$14="On",Constants!$H70*'Net zero Activity data'!BD12*Constants!$H88*FracLEACHMM*MMLeachEF*NtoN2O*kgtoGg,"ERROR"))</f>
        <v>3.8441678835396589E-3</v>
      </c>
      <c r="AL1208" s="94">
        <f>IF('Net zero activities &amp; levers'!$C$14="Off",Constants!$H70*'Activity data'!BE12*Constants!$H88*FracLEACHMM*MMLeachEF*NtoN2O*kgtoGg,IF('Net zero activities &amp; levers'!$C$14="On",Constants!$H70*'Net zero Activity data'!BE12*Constants!$H88*FracLEACHMM*MMLeachEF*NtoN2O*kgtoGg,"ERROR"))</f>
        <v>3.8500328997327039E-3</v>
      </c>
      <c r="AM1208" s="94">
        <f>IF('Net zero activities &amp; levers'!$C$14="Off",Constants!$H70*'Activity data'!BF12*Constants!$H88*FracLEACHMM*MMLeachEF*NtoN2O*kgtoGg,IF('Net zero activities &amp; levers'!$C$14="On",Constants!$H70*'Net zero Activity data'!BF12*Constants!$H88*FracLEACHMM*MMLeachEF*NtoN2O*kgtoGg,"ERROR"))</f>
        <v>3.8562487705682139E-3</v>
      </c>
      <c r="AN1208" s="94">
        <f>IF('Net zero activities &amp; levers'!$C$14="Off",Constants!$H70*'Activity data'!BG12*Constants!$H88*FracLEACHMM*MMLeachEF*NtoN2O*kgtoGg,IF('Net zero activities &amp; levers'!$C$14="On",Constants!$H70*'Net zero Activity data'!BG12*Constants!$H88*FracLEACHMM*MMLeachEF*NtoN2O*kgtoGg,"ERROR"))</f>
        <v>3.8599136880116294E-3</v>
      </c>
      <c r="AO1208" s="94">
        <f>IF('Net zero activities &amp; levers'!$C$14="Off",Constants!$H70*'Activity data'!BH12*Constants!$H88*FracLEACHMM*MMLeachEF*NtoN2O*kgtoGg,IF('Net zero activities &amp; levers'!$C$14="On",Constants!$H70*'Net zero Activity data'!BH12*Constants!$H88*FracLEACHMM*MMLeachEF*NtoN2O*kgtoGg,"ERROR"))</f>
        <v>3.8638200387702401E-3</v>
      </c>
      <c r="AP1208" s="94">
        <f>IF('Net zero activities &amp; levers'!$C$14="Off",Constants!$H70*'Activity data'!BI12*Constants!$H88*FracLEACHMM*MMLeachEF*NtoN2O*kgtoGg,IF('Net zero activities &amp; levers'!$C$14="On",Constants!$H70*'Net zero Activity data'!BI12*Constants!$H88*FracLEACHMM*MMLeachEF*NtoN2O*kgtoGg,"ERROR"))</f>
        <v>3.8680461233482942E-3</v>
      </c>
      <c r="AQ1208" s="94">
        <f>IF('Net zero activities &amp; levers'!$C$14="Off",Constants!$H70*'Activity data'!BJ12*Constants!$H88*FracLEACHMM*MMLeachEF*NtoN2O*kgtoGg,IF('Net zero activities &amp; levers'!$C$14="On",Constants!$H70*'Net zero Activity data'!BJ12*Constants!$H88*FracLEACHMM*MMLeachEF*NtoN2O*kgtoGg,"ERROR"))</f>
        <v>3.8725834182187025E-3</v>
      </c>
      <c r="AR1208" s="94">
        <f>IF('Net zero activities &amp; levers'!$C$14="Off",Constants!$H70*'Activity data'!BK12*Constants!$H88*FracLEACHMM*MMLeachEF*NtoN2O*kgtoGg,IF('Net zero activities &amp; levers'!$C$14="On",Constants!$H70*'Net zero Activity data'!BK12*Constants!$H88*FracLEACHMM*MMLeachEF*NtoN2O*kgtoGg,"ERROR"))</f>
        <v>3.8774294952383446E-3</v>
      </c>
      <c r="AS1208" s="94">
        <f>IF('Net zero activities &amp; levers'!$C$14="Off",Constants!$H70*'Activity data'!BL12*Constants!$H88*FracLEACHMM*MMLeachEF*NtoN2O*kgtoGg,IF('Net zero activities &amp; levers'!$C$14="On",Constants!$H70*'Net zero Activity data'!BL12*Constants!$H88*FracLEACHMM*MMLeachEF*NtoN2O*kgtoGg,"ERROR"))</f>
        <v>3.8795679799322642E-3</v>
      </c>
      <c r="AT1208" s="94">
        <f>IF('Net zero activities &amp; levers'!$C$14="Off",Constants!$H70*'Activity data'!BM12*Constants!$H88*FracLEACHMM*MMLeachEF*NtoN2O*kgtoGg,IF('Net zero activities &amp; levers'!$C$14="On",Constants!$H70*'Net zero Activity data'!BM12*Constants!$H88*FracLEACHMM*MMLeachEF*NtoN2O*kgtoGg,"ERROR"))</f>
        <v>3.8809009647733095E-3</v>
      </c>
      <c r="AU1208" s="94">
        <f>IF('Net zero activities &amp; levers'!$C$14="Off",Constants!$H70*'Activity data'!BN12*Constants!$H88*FracLEACHMM*MMLeachEF*NtoN2O*kgtoGg,IF('Net zero activities &amp; levers'!$C$14="On",Constants!$H70*'Net zero Activity data'!BN12*Constants!$H88*FracLEACHMM*MMLeachEF*NtoN2O*kgtoGg,"ERROR"))</f>
        <v>3.8823026587308041E-3</v>
      </c>
      <c r="AV1208" s="94">
        <f>IF('Net zero activities &amp; levers'!$C$14="Off",Constants!$H70*'Activity data'!BO12*Constants!$H88*FracLEACHMM*MMLeachEF*NtoN2O*kgtoGg,IF('Net zero activities &amp; levers'!$C$14="On",Constants!$H70*'Net zero Activity data'!BO12*Constants!$H88*FracLEACHMM*MMLeachEF*NtoN2O*kgtoGg,"ERROR"))</f>
        <v>3.8839719276446776E-3</v>
      </c>
      <c r="AW1208" s="94">
        <f>IF('Net zero activities &amp; levers'!$C$14="Off",Constants!$H70*'Activity data'!BP12*Constants!$H88*FracLEACHMM*MMLeachEF*NtoN2O*kgtoGg,IF('Net zero activities &amp; levers'!$C$14="On",Constants!$H70*'Net zero Activity data'!BP12*Constants!$H88*FracLEACHMM*MMLeachEF*NtoN2O*kgtoGg,"ERROR"))</f>
        <v>3.8858067303066471E-3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5.6884084624296007E-4</v>
      </c>
      <c r="V1209" s="94">
        <f>IF('Net zero activities &amp; levers'!$C$14="Off",Constants!$H71*'Activity data'!AO13*Constants!$H89*FracLEACHMM*MMLeachEF*NtoN2O*kgtoGg,IF('Net zero activities &amp; levers'!$C$14="On",Constants!$H71*'Net zero Activity data'!AO13*Constants!$H89*FracLEACHMM*MMLeachEF*NtoN2O*kgtoGg,"ERROR"))</f>
        <v>5.7065371743942066E-4</v>
      </c>
      <c r="W1209" s="94">
        <f>IF('Net zero activities &amp; levers'!$C$14="Off",Constants!$H71*'Activity data'!AP13*Constants!$H89*FracLEACHMM*MMLeachEF*NtoN2O*kgtoGg,IF('Net zero activities &amp; levers'!$C$14="On",Constants!$H71*'Net zero Activity data'!AP13*Constants!$H89*FracLEACHMM*MMLeachEF*NtoN2O*kgtoGg,"ERROR"))</f>
        <v>5.726233800400762E-4</v>
      </c>
      <c r="X1209" s="94">
        <f>IF('Net zero activities &amp; levers'!$C$14="Off",Constants!$H71*'Activity data'!AQ13*Constants!$H89*FracLEACHMM*MMLeachEF*NtoN2O*kgtoGg,IF('Net zero activities &amp; levers'!$C$14="On",Constants!$H71*'Net zero Activity data'!AQ13*Constants!$H89*FracLEACHMM*MMLeachEF*NtoN2O*kgtoGg,"ERROR"))</f>
        <v>5.7474775931372021E-4</v>
      </c>
      <c r="Y1209" s="94">
        <f>IF('Net zero activities &amp; levers'!$C$14="Off",Constants!$H71*'Activity data'!AR13*Constants!$H89*FracLEACHMM*MMLeachEF*NtoN2O*kgtoGg,IF('Net zero activities &amp; levers'!$C$14="On",Constants!$H71*'Net zero Activity data'!AR13*Constants!$H89*FracLEACHMM*MMLeachEF*NtoN2O*kgtoGg,"ERROR"))</f>
        <v>5.7607065649996315E-4</v>
      </c>
      <c r="Z1209" s="94">
        <f>IF('Net zero activities &amp; levers'!$C$14="Off",Constants!$H71*'Activity data'!AS13*Constants!$H89*FracLEACHMM*MMLeachEF*NtoN2O*kgtoGg,IF('Net zero activities &amp; levers'!$C$14="On",Constants!$H71*'Net zero Activity data'!AS13*Constants!$H89*FracLEACHMM*MMLeachEF*NtoN2O*kgtoGg,"ERROR"))</f>
        <v>5.7752517985343473E-4</v>
      </c>
      <c r="AA1209" s="94">
        <f>IF('Net zero activities &amp; levers'!$C$14="Off",Constants!$H71*'Activity data'!AT13*Constants!$H89*FracLEACHMM*MMLeachEF*NtoN2O*kgtoGg,IF('Net zero activities &amp; levers'!$C$14="On",Constants!$H71*'Net zero Activity data'!AT13*Constants!$H89*FracLEACHMM*MMLeachEF*NtoN2O*kgtoGg,"ERROR"))</f>
        <v>5.7909220016040346E-4</v>
      </c>
      <c r="AB1209" s="94">
        <f>IF('Net zero activities &amp; levers'!$C$14="Off",Constants!$H71*'Activity data'!AU13*Constants!$H89*FracLEACHMM*MMLeachEF*NtoN2O*kgtoGg,IF('Net zero activities &amp; levers'!$C$14="On",Constants!$H71*'Net zero Activity data'!AU13*Constants!$H89*FracLEACHMM*MMLeachEF*NtoN2O*kgtoGg,"ERROR"))</f>
        <v>5.8077594554982394E-4</v>
      </c>
      <c r="AC1209" s="94">
        <f>IF('Net zero activities &amp; levers'!$C$14="Off",Constants!$H71*'Activity data'!AV13*Constants!$H89*FracLEACHMM*MMLeachEF*NtoN2O*kgtoGg,IF('Net zero activities &amp; levers'!$C$14="On",Constants!$H71*'Net zero Activity data'!AV13*Constants!$H89*FracLEACHMM*MMLeachEF*NtoN2O*kgtoGg,"ERROR"))</f>
        <v>5.8256192426338197E-4</v>
      </c>
      <c r="AD1209" s="94">
        <f>IF('Net zero activities &amp; levers'!$C$14="Off",Constants!$H71*'Activity data'!AW13*Constants!$H89*FracLEACHMM*MMLeachEF*NtoN2O*kgtoGg,IF('Net zero activities &amp; levers'!$C$14="On",Constants!$H71*'Net zero Activity data'!AW13*Constants!$H89*FracLEACHMM*MMLeachEF*NtoN2O*kgtoGg,"ERROR"))</f>
        <v>5.8381071917188495E-4</v>
      </c>
      <c r="AE1209" s="94">
        <f>IF('Net zero activities &amp; levers'!$C$14="Off",Constants!$H71*'Activity data'!AX13*Constants!$H89*FracLEACHMM*MMLeachEF*NtoN2O*kgtoGg,IF('Net zero activities &amp; levers'!$C$14="On",Constants!$H71*'Net zero Activity data'!AX13*Constants!$H89*FracLEACHMM*MMLeachEF*NtoN2O*kgtoGg,"ERROR"))</f>
        <v>5.8514460541407023E-4</v>
      </c>
      <c r="AF1209" s="94">
        <f>IF('Net zero activities &amp; levers'!$C$14="Off",Constants!$H71*'Activity data'!AY13*Constants!$H89*FracLEACHMM*MMLeachEF*NtoN2O*kgtoGg,IF('Net zero activities &amp; levers'!$C$14="On",Constants!$H71*'Net zero Activity data'!AY13*Constants!$H89*FracLEACHMM*MMLeachEF*NtoN2O*kgtoGg,"ERROR"))</f>
        <v>5.8657557759599186E-4</v>
      </c>
      <c r="AG1209" s="94">
        <f>IF('Net zero activities &amp; levers'!$C$14="Off",Constants!$H71*'Activity data'!AZ13*Constants!$H89*FracLEACHMM*MMLeachEF*NtoN2O*kgtoGg,IF('Net zero activities &amp; levers'!$C$14="On",Constants!$H71*'Net zero Activity data'!AZ13*Constants!$H89*FracLEACHMM*MMLeachEF*NtoN2O*kgtoGg,"ERROR"))</f>
        <v>5.8811953721823584E-4</v>
      </c>
      <c r="AH1209" s="94">
        <f>IF('Net zero activities &amp; levers'!$C$14="Off",Constants!$H71*'Activity data'!BA13*Constants!$H89*FracLEACHMM*MMLeachEF*NtoN2O*kgtoGg,IF('Net zero activities &amp; levers'!$C$14="On",Constants!$H71*'Net zero Activity data'!BA13*Constants!$H89*FracLEACHMM*MMLeachEF*NtoN2O*kgtoGg,"ERROR"))</f>
        <v>5.897311564805718E-4</v>
      </c>
      <c r="AI1209" s="94">
        <f>IF('Net zero activities &amp; levers'!$C$14="Off",Constants!$H71*'Activity data'!BB13*Constants!$H89*FracLEACHMM*MMLeachEF*NtoN2O*kgtoGg,IF('Net zero activities &amp; levers'!$C$14="On",Constants!$H71*'Net zero Activity data'!BB13*Constants!$H89*FracLEACHMM*MMLeachEF*NtoN2O*kgtoGg,"ERROR"))</f>
        <v>5.9073034928829949E-4</v>
      </c>
      <c r="AJ1209" s="94">
        <f>IF('Net zero activities &amp; levers'!$C$14="Off",Constants!$H71*'Activity data'!BC13*Constants!$H89*FracLEACHMM*MMLeachEF*NtoN2O*kgtoGg,IF('Net zero activities &amp; levers'!$C$14="On",Constants!$H71*'Net zero Activity data'!BC13*Constants!$H89*FracLEACHMM*MMLeachEF*NtoN2O*kgtoGg,"ERROR"))</f>
        <v>5.918194068301047E-4</v>
      </c>
      <c r="AK1209" s="94">
        <f>IF('Net zero activities &amp; levers'!$C$14="Off",Constants!$H71*'Activity data'!BD13*Constants!$H89*FracLEACHMM*MMLeachEF*NtoN2O*kgtoGg,IF('Net zero activities &amp; levers'!$C$14="On",Constants!$H71*'Net zero Activity data'!BD13*Constants!$H89*FracLEACHMM*MMLeachEF*NtoN2O*kgtoGg,"ERROR"))</f>
        <v>5.9295791292002199E-4</v>
      </c>
      <c r="AL1209" s="94">
        <f>IF('Net zero activities &amp; levers'!$C$14="Off",Constants!$H71*'Activity data'!BE13*Constants!$H89*FracLEACHMM*MMLeachEF*NtoN2O*kgtoGg,IF('Net zero activities &amp; levers'!$C$14="On",Constants!$H71*'Net zero Activity data'!BE13*Constants!$H89*FracLEACHMM*MMLeachEF*NtoN2O*kgtoGg,"ERROR"))</f>
        <v>5.9416225091792985E-4</v>
      </c>
      <c r="AM1209" s="94">
        <f>IF('Net zero activities &amp; levers'!$C$14="Off",Constants!$H71*'Activity data'!BF13*Constants!$H89*FracLEACHMM*MMLeachEF*NtoN2O*kgtoGg,IF('Net zero activities &amp; levers'!$C$14="On",Constants!$H71*'Net zero Activity data'!BF13*Constants!$H89*FracLEACHMM*MMLeachEF*NtoN2O*kgtoGg,"ERROR"))</f>
        <v>5.9543011493185135E-4</v>
      </c>
      <c r="AN1209" s="94">
        <f>IF('Net zero activities &amp; levers'!$C$14="Off",Constants!$H71*'Activity data'!BG13*Constants!$H89*FracLEACHMM*MMLeachEF*NtoN2O*kgtoGg,IF('Net zero activities &amp; levers'!$C$14="On",Constants!$H71*'Net zero Activity data'!BG13*Constants!$H89*FracLEACHMM*MMLeachEF*NtoN2O*kgtoGg,"ERROR"))</f>
        <v>5.9612229646346937E-4</v>
      </c>
      <c r="AO1209" s="94">
        <f>IF('Net zero activities &amp; levers'!$C$14="Off",Constants!$H71*'Activity data'!BH13*Constants!$H89*FracLEACHMM*MMLeachEF*NtoN2O*kgtoGg,IF('Net zero activities &amp; levers'!$C$14="On",Constants!$H71*'Net zero Activity data'!BH13*Constants!$H89*FracLEACHMM*MMLeachEF*NtoN2O*kgtoGg,"ERROR"))</f>
        <v>5.9685665015716974E-4</v>
      </c>
      <c r="AP1209" s="94">
        <f>IF('Net zero activities &amp; levers'!$C$14="Off",Constants!$H71*'Activity data'!BI13*Constants!$H89*FracLEACHMM*MMLeachEF*NtoN2O*kgtoGg,IF('Net zero activities &amp; levers'!$C$14="On",Constants!$H71*'Net zero Activity data'!BI13*Constants!$H89*FracLEACHMM*MMLeachEF*NtoN2O*kgtoGg,"ERROR"))</f>
        <v>5.9765063980784887E-4</v>
      </c>
      <c r="AQ1209" s="94">
        <f>IF('Net zero activities &amp; levers'!$C$14="Off",Constants!$H71*'Activity data'!BJ13*Constants!$H89*FracLEACHMM*MMLeachEF*NtoN2O*kgtoGg,IF('Net zero activities &amp; levers'!$C$14="On",Constants!$H71*'Net zero Activity data'!BJ13*Constants!$H89*FracLEACHMM*MMLeachEF*NtoN2O*kgtoGg,"ERROR"))</f>
        <v>5.9850254719177041E-4</v>
      </c>
      <c r="AR1209" s="94">
        <f>IF('Net zero activities &amp; levers'!$C$14="Off",Constants!$H71*'Activity data'!BK13*Constants!$H89*FracLEACHMM*MMLeachEF*NtoN2O*kgtoGg,IF('Net zero activities &amp; levers'!$C$14="On",Constants!$H71*'Net zero Activity data'!BK13*Constants!$H89*FracLEACHMM*MMLeachEF*NtoN2O*kgtoGg,"ERROR"))</f>
        <v>5.9941197572540954E-4</v>
      </c>
      <c r="AS1209" s="94">
        <f>IF('Net zero activities &amp; levers'!$C$14="Off",Constants!$H71*'Activity data'!BL13*Constants!$H89*FracLEACHMM*MMLeachEF*NtoN2O*kgtoGg,IF('Net zero activities &amp; levers'!$C$14="On",Constants!$H71*'Net zero Activity data'!BL13*Constants!$H89*FracLEACHMM*MMLeachEF*NtoN2O*kgtoGg,"ERROR"))</f>
        <v>5.9971994237368524E-4</v>
      </c>
      <c r="AT1209" s="94">
        <f>IF('Net zero activities &amp; levers'!$C$14="Off",Constants!$H71*'Activity data'!BM13*Constants!$H89*FracLEACHMM*MMLeachEF*NtoN2O*kgtoGg,IF('Net zero activities &amp; levers'!$C$14="On",Constants!$H71*'Net zero Activity data'!BM13*Constants!$H89*FracLEACHMM*MMLeachEF*NtoN2O*kgtoGg,"ERROR"))</f>
        <v>5.9984471312396026E-4</v>
      </c>
      <c r="AU1209" s="94">
        <f>IF('Net zero activities &amp; levers'!$C$14="Off",Constants!$H71*'Activity data'!BN13*Constants!$H89*FracLEACHMM*MMLeachEF*NtoN2O*kgtoGg,IF('Net zero activities &amp; levers'!$C$14="On",Constants!$H71*'Net zero Activity data'!BN13*Constants!$H89*FracLEACHMM*MMLeachEF*NtoN2O*kgtoGg,"ERROR"))</f>
        <v>5.9997789820141669E-4</v>
      </c>
      <c r="AV1209" s="94">
        <f>IF('Net zero activities &amp; levers'!$C$14="Off",Constants!$H71*'Activity data'!BO13*Constants!$H89*FracLEACHMM*MMLeachEF*NtoN2O*kgtoGg,IF('Net zero activities &amp; levers'!$C$14="On",Constants!$H71*'Net zero Activity data'!BO13*Constants!$H89*FracLEACHMM*MMLeachEF*NtoN2O*kgtoGg,"ERROR"))</f>
        <v>6.001629931926168E-4</v>
      </c>
      <c r="AW1209" s="94">
        <f>IF('Net zero activities &amp; levers'!$C$14="Off",Constants!$H71*'Activity data'!BP13*Constants!$H89*FracLEACHMM*MMLeachEF*NtoN2O*kgtoGg,IF('Net zero activities &amp; levers'!$C$14="On",Constants!$H71*'Net zero Activity data'!BP13*Constants!$H89*FracLEACHMM*MMLeachEF*NtoN2O*kgtoGg,"ERROR"))</f>
        <v>6.0037787263140412E-4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7.015097761250387E-3</v>
      </c>
      <c r="V1210" s="94">
        <f>IF('Net zero activities &amp; levers'!$C$14="Off",Constants!$H72*'Activity data'!AO14*Constants!$H90*FracLEACHMM*MMLeachEF*NtoN2O*kgtoGg,IF('Net zero activities &amp; levers'!$C$14="On",Constants!$H72*'Net zero Activity data'!AO14*Constants!$H90*FracLEACHMM*MMLeachEF*NtoN2O*kgtoGg,"ERROR"))</f>
        <v>7.0374545746819872E-3</v>
      </c>
      <c r="W1210" s="94">
        <f>IF('Net zero activities &amp; levers'!$C$14="Off",Constants!$H72*'Activity data'!AP14*Constants!$H90*FracLEACHMM*MMLeachEF*NtoN2O*kgtoGg,IF('Net zero activities &amp; levers'!$C$14="On",Constants!$H72*'Net zero Activity data'!AP14*Constants!$H90*FracLEACHMM*MMLeachEF*NtoN2O*kgtoGg,"ERROR"))</f>
        <v>7.0617449817291199E-3</v>
      </c>
      <c r="X1210" s="94">
        <f>IF('Net zero activities &amp; levers'!$C$14="Off",Constants!$H72*'Activity data'!AQ14*Constants!$H90*FracLEACHMM*MMLeachEF*NtoN2O*kgtoGg,IF('Net zero activities &amp; levers'!$C$14="On",Constants!$H72*'Net zero Activity data'!AQ14*Constants!$H90*FracLEACHMM*MMLeachEF*NtoN2O*kgtoGg,"ERROR"))</f>
        <v>7.0879433962505378E-3</v>
      </c>
      <c r="Y1210" s="94">
        <f>IF('Net zero activities &amp; levers'!$C$14="Off",Constants!$H72*'Activity data'!AR14*Constants!$H90*FracLEACHMM*MMLeachEF*NtoN2O*kgtoGg,IF('Net zero activities &amp; levers'!$C$14="On",Constants!$H72*'Net zero Activity data'!AR14*Constants!$H90*FracLEACHMM*MMLeachEF*NtoN2O*kgtoGg,"ERROR"))</f>
        <v>7.1042577188785141E-3</v>
      </c>
      <c r="Z1210" s="94">
        <f>IF('Net zero activities &amp; levers'!$C$14="Off",Constants!$H72*'Activity data'!AS14*Constants!$H90*FracLEACHMM*MMLeachEF*NtoN2O*kgtoGg,IF('Net zero activities &amp; levers'!$C$14="On",Constants!$H72*'Net zero Activity data'!AS14*Constants!$H90*FracLEACHMM*MMLeachEF*NtoN2O*kgtoGg,"ERROR"))</f>
        <v>7.1221952906756463E-3</v>
      </c>
      <c r="AA1210" s="94">
        <f>IF('Net zero activities &amp; levers'!$C$14="Off",Constants!$H72*'Activity data'!AT14*Constants!$H90*FracLEACHMM*MMLeachEF*NtoN2O*kgtoGg,IF('Net zero activities &amp; levers'!$C$14="On",Constants!$H72*'Net zero Activity data'!AT14*Constants!$H90*FracLEACHMM*MMLeachEF*NtoN2O*kgtoGg,"ERROR"))</f>
        <v>7.1415202050517058E-3</v>
      </c>
      <c r="AB1210" s="94">
        <f>IF('Net zero activities &amp; levers'!$C$14="Off",Constants!$H72*'Activity data'!AU14*Constants!$H90*FracLEACHMM*MMLeachEF*NtoN2O*kgtoGg,IF('Net zero activities &amp; levers'!$C$14="On",Constants!$H72*'Net zero Activity data'!AU14*Constants!$H90*FracLEACHMM*MMLeachEF*NtoN2O*kgtoGg,"ERROR"))</f>
        <v>7.1622846044260653E-3</v>
      </c>
      <c r="AC1210" s="94">
        <f>IF('Net zero activities &amp; levers'!$C$14="Off",Constants!$H72*'Activity data'!AV14*Constants!$H90*FracLEACHMM*MMLeachEF*NtoN2O*kgtoGg,IF('Net zero activities &amp; levers'!$C$14="On",Constants!$H72*'Net zero Activity data'!AV14*Constants!$H90*FracLEACHMM*MMLeachEF*NtoN2O*kgtoGg,"ERROR"))</f>
        <v>7.1843097725515122E-3</v>
      </c>
      <c r="AD1210" s="94">
        <f>IF('Net zero activities &amp; levers'!$C$14="Off",Constants!$H72*'Activity data'!AW14*Constants!$H90*FracLEACHMM*MMLeachEF*NtoN2O*kgtoGg,IF('Net zero activities &amp; levers'!$C$14="On",Constants!$H72*'Net zero Activity data'!AW14*Constants!$H90*FracLEACHMM*MMLeachEF*NtoN2O*kgtoGg,"ERROR"))</f>
        <v>7.1997102460315031E-3</v>
      </c>
      <c r="AE1210" s="94">
        <f>IF('Net zero activities &amp; levers'!$C$14="Off",Constants!$H72*'Activity data'!AX14*Constants!$H90*FracLEACHMM*MMLeachEF*NtoN2O*kgtoGg,IF('Net zero activities &amp; levers'!$C$14="On",Constants!$H72*'Net zero Activity data'!AX14*Constants!$H90*FracLEACHMM*MMLeachEF*NtoN2O*kgtoGg,"ERROR"))</f>
        <v>7.216160088642347E-3</v>
      </c>
      <c r="AF1210" s="94">
        <f>IF('Net zero activities &amp; levers'!$C$14="Off",Constants!$H72*'Activity data'!AY14*Constants!$H90*FracLEACHMM*MMLeachEF*NtoN2O*kgtoGg,IF('Net zero activities &amp; levers'!$C$14="On",Constants!$H72*'Net zero Activity data'!AY14*Constants!$H90*FracLEACHMM*MMLeachEF*NtoN2O*kgtoGg,"ERROR"))</f>
        <v>7.233807221080378E-3</v>
      </c>
      <c r="AG1210" s="94">
        <f>IF('Net zero activities &amp; levers'!$C$14="Off",Constants!$H72*'Activity data'!AZ14*Constants!$H90*FracLEACHMM*MMLeachEF*NtoN2O*kgtoGg,IF('Net zero activities &amp; levers'!$C$14="On",Constants!$H72*'Net zero Activity data'!AZ14*Constants!$H90*FracLEACHMM*MMLeachEF*NtoN2O*kgtoGg,"ERROR"))</f>
        <v>7.2528477449123087E-3</v>
      </c>
      <c r="AH1210" s="94">
        <f>IF('Net zero activities &amp; levers'!$C$14="Off",Constants!$H72*'Activity data'!BA14*Constants!$H90*FracLEACHMM*MMLeachEF*NtoN2O*kgtoGg,IF('Net zero activities &amp; levers'!$C$14="On",Constants!$H72*'Net zero Activity data'!BA14*Constants!$H90*FracLEACHMM*MMLeachEF*NtoN2O*kgtoGg,"ERROR"))</f>
        <v>7.2727226655581638E-3</v>
      </c>
      <c r="AI1210" s="94">
        <f>IF('Net zero activities &amp; levers'!$C$14="Off",Constants!$H72*'Activity data'!BB14*Constants!$H90*FracLEACHMM*MMLeachEF*NtoN2O*kgtoGg,IF('Net zero activities &amp; levers'!$C$14="On",Constants!$H72*'Net zero Activity data'!BB14*Constants!$H90*FracLEACHMM*MMLeachEF*NtoN2O*kgtoGg,"ERROR"))</f>
        <v>7.2850449790397703E-3</v>
      </c>
      <c r="AJ1210" s="94">
        <f>IF('Net zero activities &amp; levers'!$C$14="Off",Constants!$H72*'Activity data'!BC14*Constants!$H90*FracLEACHMM*MMLeachEF*NtoN2O*kgtoGg,IF('Net zero activities &amp; levers'!$C$14="On",Constants!$H72*'Net zero Activity data'!BC14*Constants!$H90*FracLEACHMM*MMLeachEF*NtoN2O*kgtoGg,"ERROR"))</f>
        <v>7.2984755285051437E-3</v>
      </c>
      <c r="AK1210" s="94">
        <f>IF('Net zero activities &amp; levers'!$C$14="Off",Constants!$H72*'Activity data'!BD14*Constants!$H90*FracLEACHMM*MMLeachEF*NtoN2O*kgtoGg,IF('Net zero activities &amp; levers'!$C$14="On",Constants!$H72*'Net zero Activity data'!BD14*Constants!$H90*FracLEACHMM*MMLeachEF*NtoN2O*kgtoGg,"ERROR"))</f>
        <v>7.3125158907177013E-3</v>
      </c>
      <c r="AL1210" s="94">
        <f>IF('Net zero activities &amp; levers'!$C$14="Off",Constants!$H72*'Activity data'!BE14*Constants!$H90*FracLEACHMM*MMLeachEF*NtoN2O*kgtoGg,IF('Net zero activities &amp; levers'!$C$14="On",Constants!$H72*'Net zero Activity data'!BE14*Constants!$H90*FracLEACHMM*MMLeachEF*NtoN2O*kgtoGg,"ERROR"))</f>
        <v>7.3273681096620892E-3</v>
      </c>
      <c r="AM1210" s="94">
        <f>IF('Net zero activities &amp; levers'!$C$14="Off",Constants!$H72*'Activity data'!BF14*Constants!$H90*FracLEACHMM*MMLeachEF*NtoN2O*kgtoGg,IF('Net zero activities &amp; levers'!$C$14="On",Constants!$H72*'Net zero Activity data'!BF14*Constants!$H90*FracLEACHMM*MMLeachEF*NtoN2O*kgtoGg,"ERROR"))</f>
        <v>7.3430037484604888E-3</v>
      </c>
      <c r="AN1210" s="94">
        <f>IF('Net zero activities &amp; levers'!$C$14="Off",Constants!$H72*'Activity data'!BG14*Constants!$H90*FracLEACHMM*MMLeachEF*NtoN2O*kgtoGg,IF('Net zero activities &amp; levers'!$C$14="On",Constants!$H72*'Net zero Activity data'!BG14*Constants!$H90*FracLEACHMM*MMLeachEF*NtoN2O*kgtoGg,"ERROR"))</f>
        <v>7.3515399166082258E-3</v>
      </c>
      <c r="AO1210" s="94">
        <f>IF('Net zero activities &amp; levers'!$C$14="Off",Constants!$H72*'Activity data'!BH14*Constants!$H90*FracLEACHMM*MMLeachEF*NtoN2O*kgtoGg,IF('Net zero activities &amp; levers'!$C$14="On",Constants!$H72*'Net zero Activity data'!BH14*Constants!$H90*FracLEACHMM*MMLeachEF*NtoN2O*kgtoGg,"ERROR"))</f>
        <v>7.360596163160614E-3</v>
      </c>
      <c r="AP1210" s="94">
        <f>IF('Net zero activities &amp; levers'!$C$14="Off",Constants!$H72*'Activity data'!BI14*Constants!$H90*FracLEACHMM*MMLeachEF*NtoN2O*kgtoGg,IF('Net zero activities &amp; levers'!$C$14="On",Constants!$H72*'Net zero Activity data'!BI14*Constants!$H90*FracLEACHMM*MMLeachEF*NtoN2O*kgtoGg,"ERROR"))</f>
        <v>7.3703878563164803E-3</v>
      </c>
      <c r="AQ1210" s="94">
        <f>IF('Net zero activities &amp; levers'!$C$14="Off",Constants!$H72*'Activity data'!BJ14*Constants!$H90*FracLEACHMM*MMLeachEF*NtoN2O*kgtoGg,IF('Net zero activities &amp; levers'!$C$14="On",Constants!$H72*'Net zero Activity data'!BJ14*Constants!$H90*FracLEACHMM*MMLeachEF*NtoN2O*kgtoGg,"ERROR"))</f>
        <v>7.3808938064802432E-3</v>
      </c>
      <c r="AR1210" s="94">
        <f>IF('Net zero activities &amp; levers'!$C$14="Off",Constants!$H72*'Activity data'!BK14*Constants!$H90*FracLEACHMM*MMLeachEF*NtoN2O*kgtoGg,IF('Net zero activities &amp; levers'!$C$14="On",Constants!$H72*'Net zero Activity data'!BK14*Constants!$H90*FracLEACHMM*MMLeachEF*NtoN2O*kgtoGg,"ERROR"))</f>
        <v>7.3921091228775875E-3</v>
      </c>
      <c r="AS1210" s="94">
        <f>IF('Net zero activities &amp; levers'!$C$14="Off",Constants!$H72*'Activity data'!BL14*Constants!$H90*FracLEACHMM*MMLeachEF*NtoN2O*kgtoGg,IF('Net zero activities &amp; levers'!$C$14="On",Constants!$H72*'Net zero Activity data'!BL14*Constants!$H90*FracLEACHMM*MMLeachEF*NtoN2O*kgtoGg,"ERROR"))</f>
        <v>7.3959070501170426E-3</v>
      </c>
      <c r="AT1210" s="94">
        <f>IF('Net zero activities &amp; levers'!$C$14="Off",Constants!$H72*'Activity data'!BM14*Constants!$H90*FracLEACHMM*MMLeachEF*NtoN2O*kgtoGg,IF('Net zero activities &amp; levers'!$C$14="On",Constants!$H72*'Net zero Activity data'!BM14*Constants!$H90*FracLEACHMM*MMLeachEF*NtoN2O*kgtoGg,"ERROR"))</f>
        <v>7.3974457564471244E-3</v>
      </c>
      <c r="AU1210" s="94">
        <f>IF('Net zero activities &amp; levers'!$C$14="Off",Constants!$H72*'Activity data'!BN14*Constants!$H90*FracLEACHMM*MMLeachEF*NtoN2O*kgtoGg,IF('Net zero activities &amp; levers'!$C$14="On",Constants!$H72*'Net zero Activity data'!BN14*Constants!$H90*FracLEACHMM*MMLeachEF*NtoN2O*kgtoGg,"ERROR"))</f>
        <v>7.3990882305149872E-3</v>
      </c>
      <c r="AV1210" s="94">
        <f>IF('Net zero activities &amp; levers'!$C$14="Off",Constants!$H72*'Activity data'!BO14*Constants!$H90*FracLEACHMM*MMLeachEF*NtoN2O*kgtoGg,IF('Net zero activities &amp; levers'!$C$14="On",Constants!$H72*'Net zero Activity data'!BO14*Constants!$H90*FracLEACHMM*MMLeachEF*NtoN2O*kgtoGg,"ERROR"))</f>
        <v>7.4013708715506363E-3</v>
      </c>
      <c r="AW1210" s="94">
        <f>IF('Net zero activities &amp; levers'!$C$14="Off",Constants!$H72*'Activity data'!BP14*Constants!$H90*FracLEACHMM*MMLeachEF*NtoN2O*kgtoGg,IF('Net zero activities &amp; levers'!$C$14="On",Constants!$H72*'Net zero Activity data'!BP14*Constants!$H90*FracLEACHMM*MMLeachEF*NtoN2O*kgtoGg,"ERROR"))</f>
        <v>7.4040208223759528E-3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2.2487183455572303E-2</v>
      </c>
      <c r="V1213" s="94">
        <f>IF('Net zero activities &amp; levers'!$C$14="Off",Constants!$H75*'Activity data'!AO17*Constants!$H93*FracLEACHMM*MMLeachEF*NtoN2O*kgtoGg,IF('Net zero activities &amp; levers'!$C$14="On",Constants!$H75*'Net zero Activity data'!AO17*Constants!$H93*FracLEACHMM*MMLeachEF*NtoN2O*kgtoGg,"ERROR"))</f>
        <v>2.2154581560469094E-2</v>
      </c>
      <c r="W1213" s="94">
        <f>IF('Net zero activities &amp; levers'!$C$14="Off",Constants!$H75*'Activity data'!AP17*Constants!$H93*FracLEACHMM*MMLeachEF*NtoN2O*kgtoGg,IF('Net zero activities &amp; levers'!$C$14="On",Constants!$H75*'Net zero Activity data'!AP17*Constants!$H93*FracLEACHMM*MMLeachEF*NtoN2O*kgtoGg,"ERROR"))</f>
        <v>2.1877989211325395E-2</v>
      </c>
      <c r="X1213" s="94">
        <f>IF('Net zero activities &amp; levers'!$C$14="Off",Constants!$H75*'Activity data'!AQ17*Constants!$H93*FracLEACHMM*MMLeachEF*NtoN2O*kgtoGg,IF('Net zero activities &amp; levers'!$C$14="On",Constants!$H75*'Net zero Activity data'!AQ17*Constants!$H93*FracLEACHMM*MMLeachEF*NtoN2O*kgtoGg,"ERROR"))</f>
        <v>2.1680208684795945E-2</v>
      </c>
      <c r="Y1213" s="94">
        <f>IF('Net zero activities &amp; levers'!$C$14="Off",Constants!$H75*'Activity data'!AR17*Constants!$H93*FracLEACHMM*MMLeachEF*NtoN2O*kgtoGg,IF('Net zero activities &amp; levers'!$C$14="On",Constants!$H75*'Net zero Activity data'!AR17*Constants!$H93*FracLEACHMM*MMLeachEF*NtoN2O*kgtoGg,"ERROR"))</f>
        <v>2.1533608297230368E-2</v>
      </c>
      <c r="Z1213" s="94">
        <f>IF('Net zero activities &amp; levers'!$C$14="Off",Constants!$H75*'Activity data'!AS17*Constants!$H93*FracLEACHMM*MMLeachEF*NtoN2O*kgtoGg,IF('Net zero activities &amp; levers'!$C$14="On",Constants!$H75*'Net zero Activity data'!AS17*Constants!$H93*FracLEACHMM*MMLeachEF*NtoN2O*kgtoGg,"ERROR"))</f>
        <v>2.1445020207221603E-2</v>
      </c>
      <c r="AA1213" s="94">
        <f>IF('Net zero activities &amp; levers'!$C$14="Off",Constants!$H75*'Activity data'!AT17*Constants!$H93*FracLEACHMM*MMLeachEF*NtoN2O*kgtoGg,IF('Net zero activities &amp; levers'!$C$14="On",Constants!$H75*'Net zero Activity data'!AT17*Constants!$H93*FracLEACHMM*MMLeachEF*NtoN2O*kgtoGg,"ERROR"))</f>
        <v>2.135858606968493E-2</v>
      </c>
      <c r="AB1213" s="94">
        <f>IF('Net zero activities &amp; levers'!$C$14="Off",Constants!$H75*'Activity data'!AU17*Constants!$H93*FracLEACHMM*MMLeachEF*NtoN2O*kgtoGg,IF('Net zero activities &amp; levers'!$C$14="On",Constants!$H75*'Net zero Activity data'!AU17*Constants!$H93*FracLEACHMM*MMLeachEF*NtoN2O*kgtoGg,"ERROR"))</f>
        <v>2.1313579138679092E-2</v>
      </c>
      <c r="AC1213" s="94">
        <f>IF('Net zero activities &amp; levers'!$C$14="Off",Constants!$H75*'Activity data'!AV17*Constants!$H93*FracLEACHMM*MMLeachEF*NtoN2O*kgtoGg,IF('Net zero activities &amp; levers'!$C$14="On",Constants!$H75*'Net zero Activity data'!AV17*Constants!$H93*FracLEACHMM*MMLeachEF*NtoN2O*kgtoGg,"ERROR"))</f>
        <v>2.1270054142298808E-2</v>
      </c>
      <c r="AD1213" s="94">
        <f>IF('Net zero activities &amp; levers'!$C$14="Off",Constants!$H75*'Activity data'!AW17*Constants!$H93*FracLEACHMM*MMLeachEF*NtoN2O*kgtoGg,IF('Net zero activities &amp; levers'!$C$14="On",Constants!$H75*'Net zero Activity data'!AW17*Constants!$H93*FracLEACHMM*MMLeachEF*NtoN2O*kgtoGg,"ERROR"))</f>
        <v>2.1693141373135032E-2</v>
      </c>
      <c r="AE1213" s="94">
        <f>IF('Net zero activities &amp; levers'!$C$14="Off",Constants!$H75*'Activity data'!AX17*Constants!$H93*FracLEACHMM*MMLeachEF*NtoN2O*kgtoGg,IF('Net zero activities &amp; levers'!$C$14="On",Constants!$H75*'Net zero Activity data'!AX17*Constants!$H93*FracLEACHMM*MMLeachEF*NtoN2O*kgtoGg,"ERROR"))</f>
        <v>2.2086950403441073E-2</v>
      </c>
      <c r="AF1213" s="94">
        <f>IF('Net zero activities &amp; levers'!$C$14="Off",Constants!$H75*'Activity data'!AY17*Constants!$H93*FracLEACHMM*MMLeachEF*NtoN2O*kgtoGg,IF('Net zero activities &amp; levers'!$C$14="On",Constants!$H75*'Net zero Activity data'!AY17*Constants!$H93*FracLEACHMM*MMLeachEF*NtoN2O*kgtoGg,"ERROR"))</f>
        <v>2.2513822978718467E-2</v>
      </c>
      <c r="AG1213" s="94">
        <f>IF('Net zero activities &amp; levers'!$C$14="Off",Constants!$H75*'Activity data'!AZ17*Constants!$H93*FracLEACHMM*MMLeachEF*NtoN2O*kgtoGg,IF('Net zero activities &amp; levers'!$C$14="On",Constants!$H75*'Net zero Activity data'!AZ17*Constants!$H93*FracLEACHMM*MMLeachEF*NtoN2O*kgtoGg,"ERROR"))</f>
        <v>2.30463066489437E-2</v>
      </c>
      <c r="AH1213" s="94">
        <f>IF('Net zero activities &amp; levers'!$C$14="Off",Constants!$H75*'Activity data'!BA17*Constants!$H93*FracLEACHMM*MMLeachEF*NtoN2O*kgtoGg,IF('Net zero activities &amp; levers'!$C$14="On",Constants!$H75*'Net zero Activity data'!BA17*Constants!$H93*FracLEACHMM*MMLeachEF*NtoN2O*kgtoGg,"ERROR"))</f>
        <v>2.3522613237666998E-2</v>
      </c>
      <c r="AI1213" s="94">
        <f>IF('Net zero activities &amp; levers'!$C$14="Off",Constants!$H75*'Activity data'!BB17*Constants!$H93*FracLEACHMM*MMLeachEF*NtoN2O*kgtoGg,IF('Net zero activities &amp; levers'!$C$14="On",Constants!$H75*'Net zero Activity data'!BB17*Constants!$H93*FracLEACHMM*MMLeachEF*NtoN2O*kgtoGg,"ERROR"))</f>
        <v>2.4043785845838061E-2</v>
      </c>
      <c r="AJ1213" s="94">
        <f>IF('Net zero activities &amp; levers'!$C$14="Off",Constants!$H75*'Activity data'!BC17*Constants!$H93*FracLEACHMM*MMLeachEF*NtoN2O*kgtoGg,IF('Net zero activities &amp; levers'!$C$14="On",Constants!$H75*'Net zero Activity data'!BC17*Constants!$H93*FracLEACHMM*MMLeachEF*NtoN2O*kgtoGg,"ERROR"))</f>
        <v>2.4622504856181275E-2</v>
      </c>
      <c r="AK1213" s="94">
        <f>IF('Net zero activities &amp; levers'!$C$14="Off",Constants!$H75*'Activity data'!BD17*Constants!$H93*FracLEACHMM*MMLeachEF*NtoN2O*kgtoGg,IF('Net zero activities &amp; levers'!$C$14="On",Constants!$H75*'Net zero Activity data'!BD17*Constants!$H93*FracLEACHMM*MMLeachEF*NtoN2O*kgtoGg,"ERROR"))</f>
        <v>2.5120724348681678E-2</v>
      </c>
      <c r="AL1213" s="94">
        <f>IF('Net zero activities &amp; levers'!$C$14="Off",Constants!$H75*'Activity data'!BE17*Constants!$H93*FracLEACHMM*MMLeachEF*NtoN2O*kgtoGg,IF('Net zero activities &amp; levers'!$C$14="On",Constants!$H75*'Net zero Activity data'!BE17*Constants!$H93*FracLEACHMM*MMLeachEF*NtoN2O*kgtoGg,"ERROR"))</f>
        <v>2.5608542562140579E-2</v>
      </c>
      <c r="AM1213" s="94">
        <f>IF('Net zero activities &amp; levers'!$C$14="Off",Constants!$H75*'Activity data'!BF17*Constants!$H93*FracLEACHMM*MMLeachEF*NtoN2O*kgtoGg,IF('Net zero activities &amp; levers'!$C$14="On",Constants!$H75*'Net zero Activity data'!BF17*Constants!$H93*FracLEACHMM*MMLeachEF*NtoN2O*kgtoGg,"ERROR"))</f>
        <v>2.6086239225509292E-2</v>
      </c>
      <c r="AN1213" s="94">
        <f>IF('Net zero activities &amp; levers'!$C$14="Off",Constants!$H75*'Activity data'!BG17*Constants!$H93*FracLEACHMM*MMLeachEF*NtoN2O*kgtoGg,IF('Net zero activities &amp; levers'!$C$14="On",Constants!$H75*'Net zero Activity data'!BG17*Constants!$H93*FracLEACHMM*MMLeachEF*NtoN2O*kgtoGg,"ERROR"))</f>
        <v>2.6597168306843191E-2</v>
      </c>
      <c r="AO1213" s="94">
        <f>IF('Net zero activities &amp; levers'!$C$14="Off",Constants!$H75*'Activity data'!BH17*Constants!$H93*FracLEACHMM*MMLeachEF*NtoN2O*kgtoGg,IF('Net zero activities &amp; levers'!$C$14="On",Constants!$H75*'Net zero Activity data'!BH17*Constants!$H93*FracLEACHMM*MMLeachEF*NtoN2O*kgtoGg,"ERROR"))</f>
        <v>2.7044621925631961E-2</v>
      </c>
      <c r="AP1213" s="94">
        <f>IF('Net zero activities &amp; levers'!$C$14="Off",Constants!$H75*'Activity data'!BI17*Constants!$H93*FracLEACHMM*MMLeachEF*NtoN2O*kgtoGg,IF('Net zero activities &amp; levers'!$C$14="On",Constants!$H75*'Net zero Activity data'!BI17*Constants!$H93*FracLEACHMM*MMLeachEF*NtoN2O*kgtoGg,"ERROR"))</f>
        <v>2.749647551100599E-2</v>
      </c>
      <c r="AQ1213" s="94">
        <f>IF('Net zero activities &amp; levers'!$C$14="Off",Constants!$H75*'Activity data'!BJ17*Constants!$H93*FracLEACHMM*MMLeachEF*NtoN2O*kgtoGg,IF('Net zero activities &amp; levers'!$C$14="On",Constants!$H75*'Net zero Activity data'!BJ17*Constants!$H93*FracLEACHMM*MMLeachEF*NtoN2O*kgtoGg,"ERROR"))</f>
        <v>2.795283491755331E-2</v>
      </c>
      <c r="AR1213" s="94">
        <f>IF('Net zero activities &amp; levers'!$C$14="Off",Constants!$H75*'Activity data'!BK17*Constants!$H93*FracLEACHMM*MMLeachEF*NtoN2O*kgtoGg,IF('Net zero activities &amp; levers'!$C$14="On",Constants!$H75*'Net zero Activity data'!BK17*Constants!$H93*FracLEACHMM*MMLeachEF*NtoN2O*kgtoGg,"ERROR"))</f>
        <v>2.8417681637383851E-2</v>
      </c>
      <c r="AS1213" s="94">
        <f>IF('Net zero activities &amp; levers'!$C$14="Off",Constants!$H75*'Activity data'!BL17*Constants!$H93*FracLEACHMM*MMLeachEF*NtoN2O*kgtoGg,IF('Net zero activities &amp; levers'!$C$14="On",Constants!$H75*'Net zero Activity data'!BL17*Constants!$H93*FracLEACHMM*MMLeachEF*NtoN2O*kgtoGg,"ERROR"))</f>
        <v>2.8867971555461541E-2</v>
      </c>
      <c r="AT1213" s="94">
        <f>IF('Net zero activities &amp; levers'!$C$14="Off",Constants!$H75*'Activity data'!BM17*Constants!$H93*FracLEACHMM*MMLeachEF*NtoN2O*kgtoGg,IF('Net zero activities &amp; levers'!$C$14="On",Constants!$H75*'Net zero Activity data'!BM17*Constants!$H93*FracLEACHMM*MMLeachEF*NtoN2O*kgtoGg,"ERROR"))</f>
        <v>2.8570411780633499E-2</v>
      </c>
      <c r="AU1213" s="94">
        <f>IF('Net zero activities &amp; levers'!$C$14="Off",Constants!$H75*'Activity data'!BN17*Constants!$H93*FracLEACHMM*MMLeachEF*NtoN2O*kgtoGg,IF('Net zero activities &amp; levers'!$C$14="On",Constants!$H75*'Net zero Activity data'!BN17*Constants!$H93*FracLEACHMM*MMLeachEF*NtoN2O*kgtoGg,"ERROR"))</f>
        <v>2.8163279661196652E-2</v>
      </c>
      <c r="AV1213" s="94">
        <f>IF('Net zero activities &amp; levers'!$C$14="Off",Constants!$H75*'Activity data'!BO17*Constants!$H93*FracLEACHMM*MMLeachEF*NtoN2O*kgtoGg,IF('Net zero activities &amp; levers'!$C$14="On",Constants!$H75*'Net zero Activity data'!BO17*Constants!$H93*FracLEACHMM*MMLeachEF*NtoN2O*kgtoGg,"ERROR"))</f>
        <v>2.7790899925819724E-2</v>
      </c>
      <c r="AW1213" s="94">
        <f>IF('Net zero activities &amp; levers'!$C$14="Off",Constants!$H75*'Activity data'!BP17*Constants!$H93*FracLEACHMM*MMLeachEF*NtoN2O*kgtoGg,IF('Net zero activities &amp; levers'!$C$14="On",Constants!$H75*'Net zero Activity data'!BP17*Constants!$H93*FracLEACHMM*MMLeachEF*NtoN2O*kgtoGg,"ERROR"))</f>
        <v>2.7388467979180542E-2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3.3608203334298862E-3</v>
      </c>
      <c r="V1214" s="94">
        <f>IF('Net zero activities &amp; levers'!$C$14="Off",Constants!$H76*'Activity data'!AO18*Constants!$H94*FracLEACHMM*MMLeachEF*NtoN2O*kgtoGg,IF('Net zero activities &amp; levers'!$C$14="On",Constants!$H76*'Net zero Activity data'!AO18*Constants!$H94*FracLEACHMM*MMLeachEF*NtoN2O*kgtoGg,"ERROR"))</f>
        <v>3.3111113418966133E-3</v>
      </c>
      <c r="W1214" s="94">
        <f>IF('Net zero activities &amp; levers'!$C$14="Off",Constants!$H76*'Activity data'!AP18*Constants!$H94*FracLEACHMM*MMLeachEF*NtoN2O*kgtoGg,IF('Net zero activities &amp; levers'!$C$14="On",Constants!$H76*'Net zero Activity data'!AP18*Constants!$H94*FracLEACHMM*MMLeachEF*NtoN2O*kgtoGg,"ERROR"))</f>
        <v>3.2697732528953896E-3</v>
      </c>
      <c r="X1214" s="94">
        <f>IF('Net zero activities &amp; levers'!$C$14="Off",Constants!$H76*'Activity data'!AQ18*Constants!$H94*FracLEACHMM*MMLeachEF*NtoN2O*kgtoGg,IF('Net zero activities &amp; levers'!$C$14="On",Constants!$H76*'Net zero Activity data'!AQ18*Constants!$H94*FracLEACHMM*MMLeachEF*NtoN2O*kgtoGg,"ERROR"))</f>
        <v>3.2402139789903285E-3</v>
      </c>
      <c r="Y1214" s="94">
        <f>IF('Net zero activities &amp; levers'!$C$14="Off",Constants!$H76*'Activity data'!AR18*Constants!$H94*FracLEACHMM*MMLeachEF*NtoN2O*kgtoGg,IF('Net zero activities &amp; levers'!$C$14="On",Constants!$H76*'Net zero Activity data'!AR18*Constants!$H94*FracLEACHMM*MMLeachEF*NtoN2O*kgtoGg,"ERROR"))</f>
        <v>3.2183038289534198E-3</v>
      </c>
      <c r="Z1214" s="94">
        <f>IF('Net zero activities &amp; levers'!$C$14="Off",Constants!$H76*'Activity data'!AS18*Constants!$H94*FracLEACHMM*MMLeachEF*NtoN2O*kgtoGg,IF('Net zero activities &amp; levers'!$C$14="On",Constants!$H76*'Net zero Activity data'!AS18*Constants!$H94*FracLEACHMM*MMLeachEF*NtoN2O*kgtoGg,"ERROR"))</f>
        <v>3.2050639025398074E-3</v>
      </c>
      <c r="AA1214" s="94">
        <f>IF('Net zero activities &amp; levers'!$C$14="Off",Constants!$H76*'Activity data'!AT18*Constants!$H94*FracLEACHMM*MMLeachEF*NtoN2O*kgtoGg,IF('Net zero activities &amp; levers'!$C$14="On",Constants!$H76*'Net zero Activity data'!AT18*Constants!$H94*FracLEACHMM*MMLeachEF*NtoN2O*kgtoGg,"ERROR"))</f>
        <v>3.1921458949329576E-3</v>
      </c>
      <c r="AB1214" s="94">
        <f>IF('Net zero activities &amp; levers'!$C$14="Off",Constants!$H76*'Activity data'!AU18*Constants!$H94*FracLEACHMM*MMLeachEF*NtoN2O*kgtoGg,IF('Net zero activities &amp; levers'!$C$14="On",Constants!$H76*'Net zero Activity data'!AU18*Constants!$H94*FracLEACHMM*MMLeachEF*NtoN2O*kgtoGg,"ERROR"))</f>
        <v>3.1854193874017432E-3</v>
      </c>
      <c r="AC1214" s="94">
        <f>IF('Net zero activities &amp; levers'!$C$14="Off",Constants!$H76*'Activity data'!AV18*Constants!$H94*FracLEACHMM*MMLeachEF*NtoN2O*kgtoGg,IF('Net zero activities &amp; levers'!$C$14="On",Constants!$H76*'Net zero Activity data'!AV18*Constants!$H94*FracLEACHMM*MMLeachEF*NtoN2O*kgtoGg,"ERROR"))</f>
        <v>3.1789143622999406E-3</v>
      </c>
      <c r="AD1214" s="94">
        <f>IF('Net zero activities &amp; levers'!$C$14="Off",Constants!$H76*'Activity data'!AW18*Constants!$H94*FracLEACHMM*MMLeachEF*NtoN2O*kgtoGg,IF('Net zero activities &amp; levers'!$C$14="On",Constants!$H76*'Net zero Activity data'!AW18*Constants!$H94*FracLEACHMM*MMLeachEF*NtoN2O*kgtoGg,"ERROR"))</f>
        <v>3.2421468329656509E-3</v>
      </c>
      <c r="AE1214" s="94">
        <f>IF('Net zero activities &amp; levers'!$C$14="Off",Constants!$H76*'Activity data'!AX18*Constants!$H94*FracLEACHMM*MMLeachEF*NtoN2O*kgtoGg,IF('Net zero activities &amp; levers'!$C$14="On",Constants!$H76*'Net zero Activity data'!AX18*Constants!$H94*FracLEACHMM*MMLeachEF*NtoN2O*kgtoGg,"ERROR"))</f>
        <v>3.3010035323453551E-3</v>
      </c>
      <c r="AF1214" s="94">
        <f>IF('Net zero activities &amp; levers'!$C$14="Off",Constants!$H76*'Activity data'!AY18*Constants!$H94*FracLEACHMM*MMLeachEF*NtoN2O*kgtoGg,IF('Net zero activities &amp; levers'!$C$14="On",Constants!$H76*'Net zero Activity data'!AY18*Constants!$H94*FracLEACHMM*MMLeachEF*NtoN2O*kgtoGg,"ERROR"))</f>
        <v>3.3648017413834153E-3</v>
      </c>
      <c r="AG1214" s="94">
        <f>IF('Net zero activities &amp; levers'!$C$14="Off",Constants!$H76*'Activity data'!AZ18*Constants!$H94*FracLEACHMM*MMLeachEF*NtoN2O*kgtoGg,IF('Net zero activities &amp; levers'!$C$14="On",Constants!$H76*'Net zero Activity data'!AZ18*Constants!$H94*FracLEACHMM*MMLeachEF*NtoN2O*kgtoGg,"ERROR"))</f>
        <v>3.4443840487741123E-3</v>
      </c>
      <c r="AH1214" s="94">
        <f>IF('Net zero activities &amp; levers'!$C$14="Off",Constants!$H76*'Activity data'!BA18*Constants!$H94*FracLEACHMM*MMLeachEF*NtoN2O*kgtoGg,IF('Net zero activities &amp; levers'!$C$14="On",Constants!$H76*'Net zero Activity data'!BA18*Constants!$H94*FracLEACHMM*MMLeachEF*NtoN2O*kgtoGg,"ERROR"))</f>
        <v>3.5155704146207097E-3</v>
      </c>
      <c r="AI1214" s="94">
        <f>IF('Net zero activities &amp; levers'!$C$14="Off",Constants!$H76*'Activity data'!BB18*Constants!$H94*FracLEACHMM*MMLeachEF*NtoN2O*kgtoGg,IF('Net zero activities &amp; levers'!$C$14="On",Constants!$H76*'Net zero Activity data'!BB18*Constants!$H94*FracLEACHMM*MMLeachEF*NtoN2O*kgtoGg,"ERROR"))</f>
        <v>3.5934622280720707E-3</v>
      </c>
      <c r="AJ1214" s="94">
        <f>IF('Net zero activities &amp; levers'!$C$14="Off",Constants!$H76*'Activity data'!BC18*Constants!$H94*FracLEACHMM*MMLeachEF*NtoN2O*kgtoGg,IF('Net zero activities &amp; levers'!$C$14="On",Constants!$H76*'Net zero Activity data'!BC18*Constants!$H94*FracLEACHMM*MMLeachEF*NtoN2O*kgtoGg,"ERROR"))</f>
        <v>3.6799546347866144E-3</v>
      </c>
      <c r="AK1214" s="94">
        <f>IF('Net zero activities &amp; levers'!$C$14="Off",Constants!$H76*'Activity data'!BD18*Constants!$H94*FracLEACHMM*MMLeachEF*NtoN2O*kgtoGg,IF('Net zero activities &amp; levers'!$C$14="On",Constants!$H76*'Net zero Activity data'!BD18*Constants!$H94*FracLEACHMM*MMLeachEF*NtoN2O*kgtoGg,"ERROR"))</f>
        <v>3.7544159920399399E-3</v>
      </c>
      <c r="AL1214" s="94">
        <f>IF('Net zero activities &amp; levers'!$C$14="Off",Constants!$H76*'Activity data'!BE18*Constants!$H94*FracLEACHMM*MMLeachEF*NtoN2O*kgtoGg,IF('Net zero activities &amp; levers'!$C$14="On",Constants!$H76*'Net zero Activity data'!BE18*Constants!$H94*FracLEACHMM*MMLeachEF*NtoN2O*kgtoGg,"ERROR"))</f>
        <v>3.8273228269065296E-3</v>
      </c>
      <c r="AM1214" s="94">
        <f>IF('Net zero activities &amp; levers'!$C$14="Off",Constants!$H76*'Activity data'!BF18*Constants!$H94*FracLEACHMM*MMLeachEF*NtoN2O*kgtoGg,IF('Net zero activities &amp; levers'!$C$14="On",Constants!$H76*'Net zero Activity data'!BF18*Constants!$H94*FracLEACHMM*MMLeachEF*NtoN2O*kgtoGg,"ERROR"))</f>
        <v>3.8987169462560275E-3</v>
      </c>
      <c r="AN1214" s="94">
        <f>IF('Net zero activities &amp; levers'!$C$14="Off",Constants!$H76*'Activity data'!BG18*Constants!$H94*FracLEACHMM*MMLeachEF*NtoN2O*kgtoGg,IF('Net zero activities &amp; levers'!$C$14="On",Constants!$H76*'Net zero Activity data'!BG18*Constants!$H94*FracLEACHMM*MMLeachEF*NtoN2O*kgtoGg,"ERROR"))</f>
        <v>3.9750778141646364E-3</v>
      </c>
      <c r="AO1214" s="94">
        <f>IF('Net zero activities &amp; levers'!$C$14="Off",Constants!$H76*'Activity data'!BH18*Constants!$H94*FracLEACHMM*MMLeachEF*NtoN2O*kgtoGg,IF('Net zero activities &amp; levers'!$C$14="On",Constants!$H76*'Net zero Activity data'!BH18*Constants!$H94*FracLEACHMM*MMLeachEF*NtoN2O*kgtoGg,"ERROR"))</f>
        <v>4.041951961532321E-3</v>
      </c>
      <c r="AP1214" s="94">
        <f>IF('Net zero activities &amp; levers'!$C$14="Off",Constants!$H76*'Activity data'!BI18*Constants!$H94*FracLEACHMM*MMLeachEF*NtoN2O*kgtoGg,IF('Net zero activities &amp; levers'!$C$14="On",Constants!$H76*'Net zero Activity data'!BI18*Constants!$H94*FracLEACHMM*MMLeachEF*NtoN2O*kgtoGg,"ERROR"))</f>
        <v>4.1094837055792588E-3</v>
      </c>
      <c r="AQ1214" s="94">
        <f>IF('Net zero activities &amp; levers'!$C$14="Off",Constants!$H76*'Activity data'!BJ18*Constants!$H94*FracLEACHMM*MMLeachEF*NtoN2O*kgtoGg,IF('Net zero activities &amp; levers'!$C$14="On",Constants!$H76*'Net zero Activity data'!BJ18*Constants!$H94*FracLEACHMM*MMLeachEF*NtoN2O*kgtoGg,"ERROR"))</f>
        <v>4.1776888667950426E-3</v>
      </c>
      <c r="AR1214" s="94">
        <f>IF('Net zero activities &amp; levers'!$C$14="Off",Constants!$H76*'Activity data'!BK18*Constants!$H94*FracLEACHMM*MMLeachEF*NtoN2O*kgtoGg,IF('Net zero activities &amp; levers'!$C$14="On",Constants!$H76*'Net zero Activity data'!BK18*Constants!$H94*FracLEACHMM*MMLeachEF*NtoN2O*kgtoGg,"ERROR"))</f>
        <v>4.2471624987872932E-3</v>
      </c>
      <c r="AS1214" s="94">
        <f>IF('Net zero activities &amp; levers'!$C$14="Off",Constants!$H76*'Activity data'!BL18*Constants!$H94*FracLEACHMM*MMLeachEF*NtoN2O*kgtoGg,IF('Net zero activities &amp; levers'!$C$14="On",Constants!$H76*'Net zero Activity data'!BL18*Constants!$H94*FracLEACHMM*MMLeachEF*NtoN2O*kgtoGg,"ERROR"))</f>
        <v>4.314460545054577E-3</v>
      </c>
      <c r="AT1214" s="94">
        <f>IF('Net zero activities &amp; levers'!$C$14="Off",Constants!$H76*'Activity data'!BM18*Constants!$H94*FracLEACHMM*MMLeachEF*NtoN2O*kgtoGg,IF('Net zero activities &amp; levers'!$C$14="On",Constants!$H76*'Net zero Activity data'!BM18*Constants!$H94*FracLEACHMM*MMLeachEF*NtoN2O*kgtoGg,"ERROR"))</f>
        <v>4.2699887710047632E-3</v>
      </c>
      <c r="AU1214" s="94">
        <f>IF('Net zero activities &amp; levers'!$C$14="Off",Constants!$H76*'Activity data'!BN18*Constants!$H94*FracLEACHMM*MMLeachEF*NtoN2O*kgtoGg,IF('Net zero activities &amp; levers'!$C$14="On",Constants!$H76*'Net zero Activity data'!BN18*Constants!$H94*FracLEACHMM*MMLeachEF*NtoN2O*kgtoGg,"ERROR"))</f>
        <v>4.2091408703284032E-3</v>
      </c>
      <c r="AV1214" s="94">
        <f>IF('Net zero activities &amp; levers'!$C$14="Off",Constants!$H76*'Activity data'!BO18*Constants!$H94*FracLEACHMM*MMLeachEF*NtoN2O*kgtoGg,IF('Net zero activities &amp; levers'!$C$14="On",Constants!$H76*'Net zero Activity data'!BO18*Constants!$H94*FracLEACHMM*MMLeachEF*NtoN2O*kgtoGg,"ERROR"))</f>
        <v>4.1534868846309671E-3</v>
      </c>
      <c r="AW1214" s="94">
        <f>IF('Net zero activities &amp; levers'!$C$14="Off",Constants!$H76*'Activity data'!BP18*Constants!$H94*FracLEACHMM*MMLeachEF*NtoN2O*kgtoGg,IF('Net zero activities &amp; levers'!$C$14="On",Constants!$H76*'Net zero Activity data'!BP18*Constants!$H94*FracLEACHMM*MMLeachEF*NtoN2O*kgtoGg,"ERROR"))</f>
        <v>4.0933414479310424E-3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1.8765519536207264E-2</v>
      </c>
      <c r="V1215" s="94">
        <f>IF('Net zero activities &amp; levers'!$C$14="Off",Constants!$H77*'Activity data'!AO19*Constants!$H95*FracLEACHMM*MMLeachEF*NtoN2O*kgtoGg,IF('Net zero activities &amp; levers'!$C$14="On",Constants!$H77*'Net zero Activity data'!AO19*Constants!$H95*FracLEACHMM*MMLeachEF*NtoN2O*kgtoGg,"ERROR"))</f>
        <v>1.8950175081812459E-2</v>
      </c>
      <c r="W1215" s="94">
        <f>IF('Net zero activities &amp; levers'!$C$14="Off",Constants!$H77*'Activity data'!AP19*Constants!$H95*FracLEACHMM*MMLeachEF*NtoN2O*kgtoGg,IF('Net zero activities &amp; levers'!$C$14="On",Constants!$H77*'Net zero Activity data'!AP19*Constants!$H95*FracLEACHMM*MMLeachEF*NtoN2O*kgtoGg,"ERROR"))</f>
        <v>1.9156592260013292E-2</v>
      </c>
      <c r="X1215" s="94">
        <f>IF('Net zero activities &amp; levers'!$C$14="Off",Constants!$H77*'Activity data'!AQ19*Constants!$H95*FracLEACHMM*MMLeachEF*NtoN2O*kgtoGg,IF('Net zero activities &amp; levers'!$C$14="On",Constants!$H77*'Net zero Activity data'!AQ19*Constants!$H95*FracLEACHMM*MMLeachEF*NtoN2O*kgtoGg,"ERROR"))</f>
        <v>1.9397353354274095E-2</v>
      </c>
      <c r="Y1215" s="94">
        <f>IF('Net zero activities &amp; levers'!$C$14="Off",Constants!$H77*'Activity data'!AR19*Constants!$H95*FracLEACHMM*MMLeachEF*NtoN2O*kgtoGg,IF('Net zero activities &amp; levers'!$C$14="On",Constants!$H77*'Net zero Activity data'!AR19*Constants!$H95*FracLEACHMM*MMLeachEF*NtoN2O*kgtoGg,"ERROR"))</f>
        <v>1.964498919308031E-2</v>
      </c>
      <c r="Z1215" s="94">
        <f>IF('Net zero activities &amp; levers'!$C$14="Off",Constants!$H77*'Activity data'!AS19*Constants!$H95*FracLEACHMM*MMLeachEF*NtoN2O*kgtoGg,IF('Net zero activities &amp; levers'!$C$14="On",Constants!$H77*'Net zero Activity data'!AS19*Constants!$H95*FracLEACHMM*MMLeachEF*NtoN2O*kgtoGg,"ERROR"))</f>
        <v>1.9920858247136988E-2</v>
      </c>
      <c r="AA1215" s="94">
        <f>IF('Net zero activities &amp; levers'!$C$14="Off",Constants!$H77*'Activity data'!AT19*Constants!$H95*FracLEACHMM*MMLeachEF*NtoN2O*kgtoGg,IF('Net zero activities &amp; levers'!$C$14="On",Constants!$H77*'Net zero Activity data'!AT19*Constants!$H95*FracLEACHMM*MMLeachEF*NtoN2O*kgtoGg,"ERROR"))</f>
        <v>2.0198786898834472E-2</v>
      </c>
      <c r="AB1215" s="94">
        <f>IF('Net zero activities &amp; levers'!$C$14="Off",Constants!$H77*'Activity data'!AU19*Constants!$H95*FracLEACHMM*MMLeachEF*NtoN2O*kgtoGg,IF('Net zero activities &amp; levers'!$C$14="On",Constants!$H77*'Net zero Activity data'!AU19*Constants!$H95*FracLEACHMM*MMLeachEF*NtoN2O*kgtoGg,"ERROR"))</f>
        <v>2.0499127446273722E-2</v>
      </c>
      <c r="AC1215" s="94">
        <f>IF('Net zero activities &amp; levers'!$C$14="Off",Constants!$H77*'Activity data'!AV19*Constants!$H95*FracLEACHMM*MMLeachEF*NtoN2O*kgtoGg,IF('Net zero activities &amp; levers'!$C$14="On",Constants!$H77*'Net zero Activity data'!AV19*Constants!$H95*FracLEACHMM*MMLeachEF*NtoN2O*kgtoGg,"ERROR"))</f>
        <v>2.0802388548945443E-2</v>
      </c>
      <c r="AD1215" s="94">
        <f>IF('Net zero activities &amp; levers'!$C$14="Off",Constants!$H77*'Activity data'!AW19*Constants!$H95*FracLEACHMM*MMLeachEF*NtoN2O*kgtoGg,IF('Net zero activities &amp; levers'!$C$14="On",Constants!$H77*'Net zero Activity data'!AW19*Constants!$H95*FracLEACHMM*MMLeachEF*NtoN2O*kgtoGg,"ERROR"))</f>
        <v>2.1343505542830189E-2</v>
      </c>
      <c r="AE1215" s="94">
        <f>IF('Net zero activities &amp; levers'!$C$14="Off",Constants!$H77*'Activity data'!AX19*Constants!$H95*FracLEACHMM*MMLeachEF*NtoN2O*kgtoGg,IF('Net zero activities &amp; levers'!$C$14="On",Constants!$H77*'Net zero Activity data'!AX19*Constants!$H95*FracLEACHMM*MMLeachEF*NtoN2O*kgtoGg,"ERROR"))</f>
        <v>2.1880842477738319E-2</v>
      </c>
      <c r="AF1215" s="94">
        <f>IF('Net zero activities &amp; levers'!$C$14="Off",Constants!$H77*'Activity data'!AY19*Constants!$H95*FracLEACHMM*MMLeachEF*NtoN2O*kgtoGg,IF('Net zero activities &amp; levers'!$C$14="On",Constants!$H77*'Net zero Activity data'!AY19*Constants!$H95*FracLEACHMM*MMLeachEF*NtoN2O*kgtoGg,"ERROR"))</f>
        <v>2.2448390082741566E-2</v>
      </c>
      <c r="AG1215" s="94">
        <f>IF('Net zero activities &amp; levers'!$C$14="Off",Constants!$H77*'Activity data'!AZ19*Constants!$H95*FracLEACHMM*MMLeachEF*NtoN2O*kgtoGg,IF('Net zero activities &amp; levers'!$C$14="On",Constants!$H77*'Net zero Activity data'!AZ19*Constants!$H95*FracLEACHMM*MMLeachEF*NtoN2O*kgtoGg,"ERROR"))</f>
        <v>2.3088641480204987E-2</v>
      </c>
      <c r="AH1215" s="94">
        <f>IF('Net zero activities &amp; levers'!$C$14="Off",Constants!$H77*'Activity data'!BA19*Constants!$H95*FracLEACHMM*MMLeachEF*NtoN2O*kgtoGg,IF('Net zero activities &amp; levers'!$C$14="On",Constants!$H77*'Net zero Activity data'!BA19*Constants!$H95*FracLEACHMM*MMLeachEF*NtoN2O*kgtoGg,"ERROR"))</f>
        <v>2.3711928463237986E-2</v>
      </c>
      <c r="AI1215" s="94">
        <f>IF('Net zero activities &amp; levers'!$C$14="Off",Constants!$H77*'Activity data'!BB19*Constants!$H95*FracLEACHMM*MMLeachEF*NtoN2O*kgtoGg,IF('Net zero activities &amp; levers'!$C$14="On",Constants!$H77*'Net zero Activity data'!BB19*Constants!$H95*FracLEACHMM*MMLeachEF*NtoN2O*kgtoGg,"ERROR"))</f>
        <v>2.4362968526107486E-2</v>
      </c>
      <c r="AJ1215" s="94">
        <f>IF('Net zero activities &amp; levers'!$C$14="Off",Constants!$H77*'Activity data'!BC19*Constants!$H95*FracLEACHMM*MMLeachEF*NtoN2O*kgtoGg,IF('Net zero activities &amp; levers'!$C$14="On",Constants!$H77*'Net zero Activity data'!BC19*Constants!$H95*FracLEACHMM*MMLeachEF*NtoN2O*kgtoGg,"ERROR"))</f>
        <v>2.5064330183247101E-2</v>
      </c>
      <c r="AK1215" s="94">
        <f>IF('Net zero activities &amp; levers'!$C$14="Off",Constants!$H77*'Activity data'!BD19*Constants!$H95*FracLEACHMM*MMLeachEF*NtoN2O*kgtoGg,IF('Net zero activities &amp; levers'!$C$14="On",Constants!$H77*'Net zero Activity data'!BD19*Constants!$H95*FracLEACHMM*MMLeachEF*NtoN2O*kgtoGg,"ERROR"))</f>
        <v>2.5733915334529237E-2</v>
      </c>
      <c r="AL1215" s="94">
        <f>IF('Net zero activities &amp; levers'!$C$14="Off",Constants!$H77*'Activity data'!BE19*Constants!$H95*FracLEACHMM*MMLeachEF*NtoN2O*kgtoGg,IF('Net zero activities &amp; levers'!$C$14="On",Constants!$H77*'Net zero Activity data'!BE19*Constants!$H95*FracLEACHMM*MMLeachEF*NtoN2O*kgtoGg,"ERROR"))</f>
        <v>2.6413051364701116E-2</v>
      </c>
      <c r="AM1215" s="94">
        <f>IF('Net zero activities &amp; levers'!$C$14="Off",Constants!$H77*'Activity data'!BF19*Constants!$H95*FracLEACHMM*MMLeachEF*NtoN2O*kgtoGg,IF('Net zero activities &amp; levers'!$C$14="On",Constants!$H77*'Net zero Activity data'!BF19*Constants!$H95*FracLEACHMM*MMLeachEF*NtoN2O*kgtoGg,"ERROR"))</f>
        <v>2.7101957060703182E-2</v>
      </c>
      <c r="AN1215" s="94">
        <f>IF('Net zero activities &amp; levers'!$C$14="Off",Constants!$H77*'Activity data'!BG19*Constants!$H95*FracLEACHMM*MMLeachEF*NtoN2O*kgtoGg,IF('Net zero activities &amp; levers'!$C$14="On",Constants!$H77*'Net zero Activity data'!BG19*Constants!$H95*FracLEACHMM*MMLeachEF*NtoN2O*kgtoGg,"ERROR"))</f>
        <v>2.7816149386489145E-2</v>
      </c>
      <c r="AO1215" s="94">
        <f>IF('Net zero activities &amp; levers'!$C$14="Off",Constants!$H77*'Activity data'!BH19*Constants!$H95*FracLEACHMM*MMLeachEF*NtoN2O*kgtoGg,IF('Net zero activities &amp; levers'!$C$14="On",Constants!$H77*'Net zero Activity data'!BH19*Constants!$H95*FracLEACHMM*MMLeachEF*NtoN2O*kgtoGg,"ERROR"))</f>
        <v>2.8505925751428362E-2</v>
      </c>
      <c r="AP1215" s="94">
        <f>IF('Net zero activities &amp; levers'!$C$14="Off",Constants!$H77*'Activity data'!BI19*Constants!$H95*FracLEACHMM*MMLeachEF*NtoN2O*kgtoGg,IF('Net zero activities &amp; levers'!$C$14="On",Constants!$H77*'Net zero Activity data'!BI19*Constants!$H95*FracLEACHMM*MMLeachEF*NtoN2O*kgtoGg,"ERROR"))</f>
        <v>2.9215006371845431E-2</v>
      </c>
      <c r="AQ1215" s="94">
        <f>IF('Net zero activities &amp; levers'!$C$14="Off",Constants!$H77*'Activity data'!BJ19*Constants!$H95*FracLEACHMM*MMLeachEF*NtoN2O*kgtoGg,IF('Net zero activities &amp; levers'!$C$14="On",Constants!$H77*'Net zero Activity data'!BJ19*Constants!$H95*FracLEACHMM*MMLeachEF*NtoN2O*kgtoGg,"ERROR"))</f>
        <v>2.9944078405134435E-2</v>
      </c>
      <c r="AR1215" s="94">
        <f>IF('Net zero activities &amp; levers'!$C$14="Off",Constants!$H77*'Activity data'!BK19*Constants!$H95*FracLEACHMM*MMLeachEF*NtoN2O*kgtoGg,IF('Net zero activities &amp; levers'!$C$14="On",Constants!$H77*'Net zero Activity data'!BK19*Constants!$H95*FracLEACHMM*MMLeachEF*NtoN2O*kgtoGg,"ERROR"))</f>
        <v>3.0696559698065753E-2</v>
      </c>
      <c r="AS1215" s="94">
        <f>IF('Net zero activities &amp; levers'!$C$14="Off",Constants!$H77*'Activity data'!BL19*Constants!$H95*FracLEACHMM*MMLeachEF*NtoN2O*kgtoGg,IF('Net zero activities &amp; levers'!$C$14="On",Constants!$H77*'Net zero Activity data'!BL19*Constants!$H95*FracLEACHMM*MMLeachEF*NtoN2O*kgtoGg,"ERROR"))</f>
        <v>3.1443952385714374E-2</v>
      </c>
      <c r="AT1215" s="94">
        <f>IF('Net zero activities &amp; levers'!$C$14="Off",Constants!$H77*'Activity data'!BM19*Constants!$H95*FracLEACHMM*MMLeachEF*NtoN2O*kgtoGg,IF('Net zero activities &amp; levers'!$C$14="On",Constants!$H77*'Net zero Activity data'!BM19*Constants!$H95*FracLEACHMM*MMLeachEF*NtoN2O*kgtoGg,"ERROR"))</f>
        <v>3.1668649871275122E-2</v>
      </c>
      <c r="AU1215" s="94">
        <f>IF('Net zero activities &amp; levers'!$C$14="Off",Constants!$H77*'Activity data'!BN19*Constants!$H95*FracLEACHMM*MMLeachEF*NtoN2O*kgtoGg,IF('Net zero activities &amp; levers'!$C$14="On",Constants!$H77*'Net zero Activity data'!BN19*Constants!$H95*FracLEACHMM*MMLeachEF*NtoN2O*kgtoGg,"ERROR"))</f>
        <v>3.1811351940073555E-2</v>
      </c>
      <c r="AV1215" s="94">
        <f>IF('Net zero activities &amp; levers'!$C$14="Off",Constants!$H77*'Activity data'!BO19*Constants!$H95*FracLEACHMM*MMLeachEF*NtoN2O*kgtoGg,IF('Net zero activities &amp; levers'!$C$14="On",Constants!$H77*'Net zero Activity data'!BO19*Constants!$H95*FracLEACHMM*MMLeachEF*NtoN2O*kgtoGg,"ERROR"))</f>
        <v>3.197590088435831E-2</v>
      </c>
      <c r="AW1215" s="94">
        <f>IF('Net zero activities &amp; levers'!$C$14="Off",Constants!$H77*'Activity data'!BP19*Constants!$H95*FracLEACHMM*MMLeachEF*NtoN2O*kgtoGg,IF('Net zero activities &amp; levers'!$C$14="On",Constants!$H77*'Net zero Activity data'!BP19*Constants!$H95*FracLEACHMM*MMLeachEF*NtoN2O*kgtoGg,"ERROR"))</f>
        <v>3.2114180567799293E-2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7.1795397784249954E-2</v>
      </c>
      <c r="V1216" s="94">
        <f>IF('Net zero activities &amp; levers'!$C$14="Off",Constants!$H78*'Activity data'!AO20*Constants!$H96*FracLEACHMM*MMLeachEF*NtoN2O*kgtoGg,IF('Net zero activities &amp; levers'!$C$14="On",Constants!$H78*'Net zero Activity data'!AO20*Constants!$H96*FracLEACHMM*MMLeachEF*NtoN2O*kgtoGg,"ERROR"))</f>
        <v>7.1497965110719763E-2</v>
      </c>
      <c r="W1216" s="94">
        <f>IF('Net zero activities &amp; levers'!$C$14="Off",Constants!$H78*'Activity data'!AP20*Constants!$H96*FracLEACHMM*MMLeachEF*NtoN2O*kgtoGg,IF('Net zero activities &amp; levers'!$C$14="On",Constants!$H78*'Net zero Activity data'!AP20*Constants!$H96*FracLEACHMM*MMLeachEF*NtoN2O*kgtoGg,"ERROR"))</f>
        <v>7.1433928351251272E-2</v>
      </c>
      <c r="X1216" s="94">
        <f>IF('Net zero activities &amp; levers'!$C$14="Off",Constants!$H78*'Activity data'!AQ20*Constants!$H96*FracLEACHMM*MMLeachEF*NtoN2O*kgtoGg,IF('Net zero activities &amp; levers'!$C$14="On",Constants!$H78*'Net zero Activity data'!AQ20*Constants!$H96*FracLEACHMM*MMLeachEF*NtoN2O*kgtoGg,"ERROR"))</f>
        <v>7.1730288337523485E-2</v>
      </c>
      <c r="Y1216" s="94">
        <f>IF('Net zero activities &amp; levers'!$C$14="Off",Constants!$H78*'Activity data'!AR20*Constants!$H96*FracLEACHMM*MMLeachEF*NtoN2O*kgtoGg,IF('Net zero activities &amp; levers'!$C$14="On",Constants!$H78*'Net zero Activity data'!AR20*Constants!$H96*FracLEACHMM*MMLeachEF*NtoN2O*kgtoGg,"ERROR"))</f>
        <v>7.2328448491703654E-2</v>
      </c>
      <c r="Z1216" s="94">
        <f>IF('Net zero activities &amp; levers'!$C$14="Off",Constants!$H78*'Activity data'!AS20*Constants!$H96*FracLEACHMM*MMLeachEF*NtoN2O*kgtoGg,IF('Net zero activities &amp; levers'!$C$14="On",Constants!$H78*'Net zero Activity data'!AS20*Constants!$H96*FracLEACHMM*MMLeachEF*NtoN2O*kgtoGg,"ERROR"))</f>
        <v>7.3209784859988289E-2</v>
      </c>
      <c r="AA1216" s="94">
        <f>IF('Net zero activities &amp; levers'!$C$14="Off",Constants!$H78*'Activity data'!AT20*Constants!$H96*FracLEACHMM*MMLeachEF*NtoN2O*kgtoGg,IF('Net zero activities &amp; levers'!$C$14="On",Constants!$H78*'Net zero Activity data'!AT20*Constants!$H96*FracLEACHMM*MMLeachEF*NtoN2O*kgtoGg,"ERROR"))</f>
        <v>7.4094837166696625E-2</v>
      </c>
      <c r="AB1216" s="94">
        <f>IF('Net zero activities &amp; levers'!$C$14="Off",Constants!$H78*'Activity data'!AU20*Constants!$H96*FracLEACHMM*MMLeachEF*NtoN2O*kgtoGg,IF('Net zero activities &amp; levers'!$C$14="On",Constants!$H78*'Net zero Activity data'!AU20*Constants!$H96*FracLEACHMM*MMLeachEF*NtoN2O*kgtoGg,"ERROR"))</f>
        <v>7.5193322247810945E-2</v>
      </c>
      <c r="AC1216" s="94">
        <f>IF('Net zero activities &amp; levers'!$C$14="Off",Constants!$H78*'Activity data'!AV20*Constants!$H96*FracLEACHMM*MMLeachEF*NtoN2O*kgtoGg,IF('Net zero activities &amp; levers'!$C$14="On",Constants!$H78*'Net zero Activity data'!AV20*Constants!$H96*FracLEACHMM*MMLeachEF*NtoN2O*kgtoGg,"ERROR"))</f>
        <v>7.6300389664915702E-2</v>
      </c>
      <c r="AD1216" s="94">
        <f>IF('Net zero activities &amp; levers'!$C$14="Off",Constants!$H78*'Activity data'!AW20*Constants!$H96*FracLEACHMM*MMLeachEF*NtoN2O*kgtoGg,IF('Net zero activities &amp; levers'!$C$14="On",Constants!$H78*'Net zero Activity data'!AW20*Constants!$H96*FracLEACHMM*MMLeachEF*NtoN2O*kgtoGg,"ERROR"))</f>
        <v>7.9998128486955866E-2</v>
      </c>
      <c r="AE1216" s="94">
        <f>IF('Net zero activities &amp; levers'!$C$14="Off",Constants!$H78*'Activity data'!AX20*Constants!$H96*FracLEACHMM*MMLeachEF*NtoN2O*kgtoGg,IF('Net zero activities &amp; levers'!$C$14="On",Constants!$H78*'Net zero Activity data'!AX20*Constants!$H96*FracLEACHMM*MMLeachEF*NtoN2O*kgtoGg,"ERROR"))</f>
        <v>8.3602731902942998E-2</v>
      </c>
      <c r="AF1216" s="94">
        <f>IF('Net zero activities &amp; levers'!$C$14="Off",Constants!$H78*'Activity data'!AY20*Constants!$H96*FracLEACHMM*MMLeachEF*NtoN2O*kgtoGg,IF('Net zero activities &amp; levers'!$C$14="On",Constants!$H78*'Net zero Activity data'!AY20*Constants!$H96*FracLEACHMM*MMLeachEF*NtoN2O*kgtoGg,"ERROR"))</f>
        <v>8.7457757473696829E-2</v>
      </c>
      <c r="AG1216" s="94">
        <f>IF('Net zero activities &amp; levers'!$C$14="Off",Constants!$H78*'Activity data'!AZ20*Constants!$H96*FracLEACHMM*MMLeachEF*NtoN2O*kgtoGg,IF('Net zero activities &amp; levers'!$C$14="On",Constants!$H78*'Net zero Activity data'!AZ20*Constants!$H96*FracLEACHMM*MMLeachEF*NtoN2O*kgtoGg,"ERROR"))</f>
        <v>9.1982008353011915E-2</v>
      </c>
      <c r="AH1216" s="94">
        <f>IF('Net zero activities &amp; levers'!$C$14="Off",Constants!$H78*'Activity data'!BA20*Constants!$H96*FracLEACHMM*MMLeachEF*NtoN2O*kgtoGg,IF('Net zero activities &amp; levers'!$C$14="On",Constants!$H78*'Net zero Activity data'!BA20*Constants!$H96*FracLEACHMM*MMLeachEF*NtoN2O*kgtoGg,"ERROR"))</f>
        <v>9.627524478979084E-2</v>
      </c>
      <c r="AI1216" s="94">
        <f>IF('Net zero activities &amp; levers'!$C$14="Off",Constants!$H78*'Activity data'!BB20*Constants!$H96*FracLEACHMM*MMLeachEF*NtoN2O*kgtoGg,IF('Net zero activities &amp; levers'!$C$14="On",Constants!$H78*'Net zero Activity data'!BB20*Constants!$H96*FracLEACHMM*MMLeachEF*NtoN2O*kgtoGg,"ERROR"))</f>
        <v>0.10096156759326097</v>
      </c>
      <c r="AJ1216" s="94">
        <f>IF('Net zero activities &amp; levers'!$C$14="Off",Constants!$H78*'Activity data'!BC20*Constants!$H96*FracLEACHMM*MMLeachEF*NtoN2O*kgtoGg,IF('Net zero activities &amp; levers'!$C$14="On",Constants!$H78*'Net zero Activity data'!BC20*Constants!$H96*FracLEACHMM*MMLeachEF*NtoN2O*kgtoGg,"ERROR"))</f>
        <v>0.1060792613924736</v>
      </c>
      <c r="AK1216" s="94">
        <f>IF('Net zero activities &amp; levers'!$C$14="Off",Constants!$H78*'Activity data'!BD20*Constants!$H96*FracLEACHMM*MMLeachEF*NtoN2O*kgtoGg,IF('Net zero activities &amp; levers'!$C$14="On",Constants!$H78*'Net zero Activity data'!BD20*Constants!$H96*FracLEACHMM*MMLeachEF*NtoN2O*kgtoGg,"ERROR"))</f>
        <v>0.1108239332627213</v>
      </c>
      <c r="AL1216" s="94">
        <f>IF('Net zero activities &amp; levers'!$C$14="Off",Constants!$H78*'Activity data'!BE20*Constants!$H96*FracLEACHMM*MMLeachEF*NtoN2O*kgtoGg,IF('Net zero activities &amp; levers'!$C$14="On",Constants!$H78*'Net zero Activity data'!BE20*Constants!$H96*FracLEACHMM*MMLeachEF*NtoN2O*kgtoGg,"ERROR"))</f>
        <v>0.11560194091270434</v>
      </c>
      <c r="AM1216" s="94">
        <f>IF('Net zero activities &amp; levers'!$C$14="Off",Constants!$H78*'Activity data'!BF20*Constants!$H96*FracLEACHMM*MMLeachEF*NtoN2O*kgtoGg,IF('Net zero activities &amp; levers'!$C$14="On",Constants!$H78*'Net zero Activity data'!BF20*Constants!$H96*FracLEACHMM*MMLeachEF*NtoN2O*kgtoGg,"ERROR"))</f>
        <v>0.12041539454236301</v>
      </c>
      <c r="AN1216" s="94">
        <f>IF('Net zero activities &amp; levers'!$C$14="Off",Constants!$H78*'Activity data'!BG20*Constants!$H96*FracLEACHMM*MMLeachEF*NtoN2O*kgtoGg,IF('Net zero activities &amp; levers'!$C$14="On",Constants!$H78*'Net zero Activity data'!BG20*Constants!$H96*FracLEACHMM*MMLeachEF*NtoN2O*kgtoGg,"ERROR"))</f>
        <v>0.12557702538548429</v>
      </c>
      <c r="AO1216" s="94">
        <f>IF('Net zero activities &amp; levers'!$C$14="Off",Constants!$H78*'Activity data'!BH20*Constants!$H96*FracLEACHMM*MMLeachEF*NtoN2O*kgtoGg,IF('Net zero activities &amp; levers'!$C$14="On",Constants!$H78*'Net zero Activity data'!BH20*Constants!$H96*FracLEACHMM*MMLeachEF*NtoN2O*kgtoGg,"ERROR"))</f>
        <v>0.13044863835431036</v>
      </c>
      <c r="AP1216" s="94">
        <f>IF('Net zero activities &amp; levers'!$C$14="Off",Constants!$H78*'Activity data'!BI20*Constants!$H96*FracLEACHMM*MMLeachEF*NtoN2O*kgtoGg,IF('Net zero activities &amp; levers'!$C$14="On",Constants!$H78*'Net zero Activity data'!BI20*Constants!$H96*FracLEACHMM*MMLeachEF*NtoN2O*kgtoGg,"ERROR"))</f>
        <v>0.13544772026725932</v>
      </c>
      <c r="AQ1216" s="94">
        <f>IF('Net zero activities &amp; levers'!$C$14="Off",Constants!$H78*'Activity data'!BJ20*Constants!$H96*FracLEACHMM*MMLeachEF*NtoN2O*kgtoGg,IF('Net zero activities &amp; levers'!$C$14="On",Constants!$H78*'Net zero Activity data'!BJ20*Constants!$H96*FracLEACHMM*MMLeachEF*NtoN2O*kgtoGg,"ERROR"))</f>
        <v>0.14057905801995602</v>
      </c>
      <c r="AR1216" s="94">
        <f>IF('Net zero activities &amp; levers'!$C$14="Off",Constants!$H78*'Activity data'!BK20*Constants!$H96*FracLEACHMM*MMLeachEF*NtoN2O*kgtoGg,IF('Net zero activities &amp; levers'!$C$14="On",Constants!$H78*'Net zero Activity data'!BK20*Constants!$H96*FracLEACHMM*MMLeachEF*NtoN2O*kgtoGg,"ERROR"))</f>
        <v>0.14587278061608985</v>
      </c>
      <c r="AS1216" s="94">
        <f>IF('Net zero activities &amp; levers'!$C$14="Off",Constants!$H78*'Activity data'!BL20*Constants!$H96*FracLEACHMM*MMLeachEF*NtoN2O*kgtoGg,IF('Net zero activities &amp; levers'!$C$14="On",Constants!$H78*'Net zero Activity data'!BL20*Constants!$H96*FracLEACHMM*MMLeachEF*NtoN2O*kgtoGg,"ERROR"))</f>
        <v>0.15122743849971407</v>
      </c>
      <c r="AT1216" s="94">
        <f>IF('Net zero activities &amp; levers'!$C$14="Off",Constants!$H78*'Activity data'!BM20*Constants!$H96*FracLEACHMM*MMLeachEF*NtoN2O*kgtoGg,IF('Net zero activities &amp; levers'!$C$14="On",Constants!$H78*'Net zero Activity data'!BM20*Constants!$H96*FracLEACHMM*MMLeachEF*NtoN2O*kgtoGg,"ERROR"))</f>
        <v>0.15171257379863487</v>
      </c>
      <c r="AU1216" s="94">
        <f>IF('Net zero activities &amp; levers'!$C$14="Off",Constants!$H78*'Activity data'!BN20*Constants!$H96*FracLEACHMM*MMLeachEF*NtoN2O*kgtoGg,IF('Net zero activities &amp; levers'!$C$14="On",Constants!$H78*'Net zero Activity data'!BN20*Constants!$H96*FracLEACHMM*MMLeachEF*NtoN2O*kgtoGg,"ERROR"))</f>
        <v>0.15144488773155254</v>
      </c>
      <c r="AV1216" s="94">
        <f>IF('Net zero activities &amp; levers'!$C$14="Off",Constants!$H78*'Activity data'!BO20*Constants!$H96*FracLEACHMM*MMLeachEF*NtoN2O*kgtoGg,IF('Net zero activities &amp; levers'!$C$14="On",Constants!$H78*'Net zero Activity data'!BO20*Constants!$H96*FracLEACHMM*MMLeachEF*NtoN2O*kgtoGg,"ERROR"))</f>
        <v>0.15138251879389084</v>
      </c>
      <c r="AW1216" s="94">
        <f>IF('Net zero activities &amp; levers'!$C$14="Off",Constants!$H78*'Activity data'!BP20*Constants!$H96*FracLEACHMM*MMLeachEF*NtoN2O*kgtoGg,IF('Net zero activities &amp; levers'!$C$14="On",Constants!$H78*'Net zero Activity data'!BP20*Constants!$H96*FracLEACHMM*MMLeachEF*NtoN2O*kgtoGg,"ERROR"))</f>
        <v>0.15108571609752861</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73.876723208251562</v>
      </c>
      <c r="V1220" s="27">
        <f t="shared" si="385"/>
        <v>74.040669065751914</v>
      </c>
      <c r="W1220" s="27">
        <f t="shared" si="385"/>
        <v>74.266043909893696</v>
      </c>
      <c r="X1220" s="27">
        <f t="shared" si="385"/>
        <v>74.580343856660463</v>
      </c>
      <c r="Y1220" s="27">
        <f t="shared" si="385"/>
        <v>74.897916455465491</v>
      </c>
      <c r="Z1220" s="27">
        <f t="shared" si="385"/>
        <v>75.287222414894075</v>
      </c>
      <c r="AA1220" s="27">
        <f t="shared" si="385"/>
        <v>75.68724050416894</v>
      </c>
      <c r="AB1220" s="27">
        <f t="shared" si="385"/>
        <v>76.143610993817958</v>
      </c>
      <c r="AC1220" s="27">
        <f t="shared" si="385"/>
        <v>76.611291552158349</v>
      </c>
      <c r="AD1220" s="27">
        <f t="shared" si="385"/>
        <v>77.601002768770869</v>
      </c>
      <c r="AE1220" s="27">
        <f t="shared" si="385"/>
        <v>78.581594095116046</v>
      </c>
      <c r="AF1220" s="27">
        <f t="shared" si="385"/>
        <v>79.62881692081271</v>
      </c>
      <c r="AG1220" s="27">
        <f t="shared" si="385"/>
        <v>80.836060201423422</v>
      </c>
      <c r="AH1220" s="27">
        <f t="shared" si="385"/>
        <v>82.003222605586558</v>
      </c>
      <c r="AI1220" s="27">
        <f t="shared" si="385"/>
        <v>83.213450218718108</v>
      </c>
      <c r="AJ1220" s="27">
        <f t="shared" si="385"/>
        <v>84.531165793549221</v>
      </c>
      <c r="AK1220" s="27">
        <f t="shared" si="385"/>
        <v>85.775810334990297</v>
      </c>
      <c r="AL1220" s="27">
        <f t="shared" si="385"/>
        <v>87.038161480101522</v>
      </c>
      <c r="AM1220" s="27">
        <f t="shared" si="385"/>
        <v>88.318513477619945</v>
      </c>
      <c r="AN1220" s="27">
        <f t="shared" si="385"/>
        <v>89.635553402409016</v>
      </c>
      <c r="AO1220" s="27">
        <f t="shared" si="385"/>
        <v>90.896293139622713</v>
      </c>
      <c r="AP1220" s="27">
        <f t="shared" si="385"/>
        <v>92.195178506334088</v>
      </c>
      <c r="AQ1220" s="27">
        <f t="shared" si="385"/>
        <v>93.533316884290031</v>
      </c>
      <c r="AR1220" s="27">
        <f t="shared" si="385"/>
        <v>94.917636817884059</v>
      </c>
      <c r="AS1220" s="27">
        <f t="shared" si="385"/>
        <v>96.2723090413092</v>
      </c>
      <c r="AT1220" s="27">
        <f t="shared" si="385"/>
        <v>96.515384473534752</v>
      </c>
      <c r="AU1220" s="27">
        <f t="shared" si="385"/>
        <v>96.588205383617634</v>
      </c>
      <c r="AV1220" s="27">
        <f t="shared" si="385"/>
        <v>96.710925003838085</v>
      </c>
      <c r="AW1220" s="27">
        <f t="shared" si="385"/>
        <v>96.7819344171361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59.087826225972741</v>
      </c>
      <c r="V1221" s="27">
        <f t="shared" si="386"/>
        <v>59.218952836869384</v>
      </c>
      <c r="W1221" s="27">
        <f t="shared" si="386"/>
        <v>59.399211368217848</v>
      </c>
      <c r="X1221" s="27">
        <f t="shared" si="386"/>
        <v>59.650593668770576</v>
      </c>
      <c r="Y1221" s="27">
        <f t="shared" si="386"/>
        <v>59.904593490601144</v>
      </c>
      <c r="Z1221" s="27">
        <f t="shared" si="386"/>
        <v>60.215966841779803</v>
      </c>
      <c r="AA1221" s="27">
        <f t="shared" si="386"/>
        <v>60.535907931745179</v>
      </c>
      <c r="AB1221" s="27">
        <f t="shared" si="386"/>
        <v>60.90092060442462</v>
      </c>
      <c r="AC1221" s="27">
        <f t="shared" si="386"/>
        <v>61.274979257277771</v>
      </c>
      <c r="AD1221" s="27">
        <f t="shared" si="386"/>
        <v>62.066566672656862</v>
      </c>
      <c r="AE1221" s="27">
        <f t="shared" si="386"/>
        <v>62.850859848823454</v>
      </c>
      <c r="AF1221" s="27">
        <f t="shared" si="386"/>
        <v>63.688446001233153</v>
      </c>
      <c r="AG1221" s="27">
        <f t="shared" si="386"/>
        <v>64.654019162567309</v>
      </c>
      <c r="AH1221" s="27">
        <f t="shared" si="386"/>
        <v>65.58753497539341</v>
      </c>
      <c r="AI1221" s="27">
        <f t="shared" si="386"/>
        <v>66.555495055282321</v>
      </c>
      <c r="AJ1221" s="27">
        <f t="shared" si="386"/>
        <v>67.609425786365179</v>
      </c>
      <c r="AK1221" s="27">
        <f t="shared" si="386"/>
        <v>68.604913095276601</v>
      </c>
      <c r="AL1221" s="27">
        <f t="shared" si="386"/>
        <v>69.614562438930207</v>
      </c>
      <c r="AM1221" s="27">
        <f t="shared" si="386"/>
        <v>70.638609162337076</v>
      </c>
      <c r="AN1221" s="27">
        <f t="shared" si="386"/>
        <v>71.691999497331139</v>
      </c>
      <c r="AO1221" s="27">
        <f t="shared" si="386"/>
        <v>72.700360010271993</v>
      </c>
      <c r="AP1221" s="27">
        <f t="shared" si="386"/>
        <v>73.739230029173001</v>
      </c>
      <c r="AQ1221" s="27">
        <f t="shared" si="386"/>
        <v>74.809495256287647</v>
      </c>
      <c r="AR1221" s="27">
        <f t="shared" si="386"/>
        <v>75.916697256121566</v>
      </c>
      <c r="AS1221" s="27">
        <f t="shared" si="386"/>
        <v>77.000186526554671</v>
      </c>
      <c r="AT1221" s="27">
        <f t="shared" si="386"/>
        <v>77.194602281279742</v>
      </c>
      <c r="AU1221" s="27">
        <f t="shared" si="386"/>
        <v>77.252845650689409</v>
      </c>
      <c r="AV1221" s="27">
        <f t="shared" si="386"/>
        <v>77.350998834523267</v>
      </c>
      <c r="AW1221" s="27">
        <f t="shared" si="386"/>
        <v>77.407793338815736</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26.715883242519524</v>
      </c>
      <c r="V1222" s="27">
        <f t="shared" si="387"/>
        <v>26.77517063639495</v>
      </c>
      <c r="W1222" s="27">
        <f t="shared" si="387"/>
        <v>26.856672464852075</v>
      </c>
      <c r="X1222" s="27">
        <f t="shared" si="387"/>
        <v>26.970332090188752</v>
      </c>
      <c r="Y1222" s="27">
        <f t="shared" si="387"/>
        <v>27.085175197763814</v>
      </c>
      <c r="Z1222" s="27">
        <f t="shared" si="387"/>
        <v>27.225959088900844</v>
      </c>
      <c r="AA1222" s="27">
        <f t="shared" si="387"/>
        <v>27.370616784909338</v>
      </c>
      <c r="AB1222" s="27">
        <f t="shared" si="387"/>
        <v>27.535653080339301</v>
      </c>
      <c r="AC1222" s="27">
        <f t="shared" si="387"/>
        <v>27.704779412001269</v>
      </c>
      <c r="AD1222" s="27">
        <f t="shared" si="387"/>
        <v>28.062686587070438</v>
      </c>
      <c r="AE1222" s="27">
        <f t="shared" si="387"/>
        <v>28.417295755501161</v>
      </c>
      <c r="AF1222" s="27">
        <f t="shared" si="387"/>
        <v>28.796000732187089</v>
      </c>
      <c r="AG1222" s="27">
        <f t="shared" si="387"/>
        <v>29.232573567709242</v>
      </c>
      <c r="AH1222" s="27">
        <f t="shared" si="387"/>
        <v>29.654652040610408</v>
      </c>
      <c r="AI1222" s="27">
        <f t="shared" si="387"/>
        <v>30.092304093993366</v>
      </c>
      <c r="AJ1222" s="27">
        <f t="shared" si="387"/>
        <v>30.568826791742165</v>
      </c>
      <c r="AK1222" s="27">
        <f t="shared" si="387"/>
        <v>31.018924966154231</v>
      </c>
      <c r="AL1222" s="27">
        <f t="shared" si="387"/>
        <v>31.475426342220747</v>
      </c>
      <c r="AM1222" s="27">
        <f t="shared" si="387"/>
        <v>31.938437328490483</v>
      </c>
      <c r="AN1222" s="27">
        <f t="shared" si="387"/>
        <v>32.414715692342867</v>
      </c>
      <c r="AO1222" s="27">
        <f t="shared" si="387"/>
        <v>32.870634338377833</v>
      </c>
      <c r="AP1222" s="27">
        <f t="shared" si="387"/>
        <v>33.340347507770311</v>
      </c>
      <c r="AQ1222" s="27">
        <f t="shared" si="387"/>
        <v>33.824255660640468</v>
      </c>
      <c r="AR1222" s="27">
        <f t="shared" si="387"/>
        <v>34.324864351850792</v>
      </c>
      <c r="AS1222" s="27">
        <f t="shared" si="387"/>
        <v>34.814751604306352</v>
      </c>
      <c r="AT1222" s="27">
        <f t="shared" si="387"/>
        <v>34.902654459014151</v>
      </c>
      <c r="AU1222" s="27">
        <f t="shared" si="387"/>
        <v>34.928988530788068</v>
      </c>
      <c r="AV1222" s="27">
        <f t="shared" si="387"/>
        <v>34.97336736762594</v>
      </c>
      <c r="AW1222" s="27">
        <f t="shared" si="387"/>
        <v>34.999046351646967</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376.56908709508394</v>
      </c>
      <c r="V1223" s="27">
        <f t="shared" si="388"/>
        <v>372.46238388910166</v>
      </c>
      <c r="W1223" s="27">
        <f t="shared" si="388"/>
        <v>369.19835438189159</v>
      </c>
      <c r="X1223" s="27">
        <f t="shared" si="388"/>
        <v>367.15852565232717</v>
      </c>
      <c r="Y1223" s="27">
        <f t="shared" si="388"/>
        <v>365.77233606789594</v>
      </c>
      <c r="Z1223" s="27">
        <f t="shared" si="388"/>
        <v>365.28800496878733</v>
      </c>
      <c r="AA1223" s="27">
        <f t="shared" si="388"/>
        <v>364.79448288934998</v>
      </c>
      <c r="AB1223" s="27">
        <f t="shared" si="388"/>
        <v>364.93981116083995</v>
      </c>
      <c r="AC1223" s="27">
        <f t="shared" si="388"/>
        <v>365.07081448758817</v>
      </c>
      <c r="AD1223" s="27">
        <f t="shared" si="388"/>
        <v>369.62572847210271</v>
      </c>
      <c r="AE1223" s="27">
        <f t="shared" si="388"/>
        <v>373.50484081903051</v>
      </c>
      <c r="AF1223" s="27">
        <f t="shared" si="388"/>
        <v>377.71816225248864</v>
      </c>
      <c r="AG1223" s="27">
        <f t="shared" si="388"/>
        <v>383.40617142251222</v>
      </c>
      <c r="AH1223" s="27">
        <f t="shared" si="388"/>
        <v>387.96202749973008</v>
      </c>
      <c r="AI1223" s="27">
        <f t="shared" si="388"/>
        <v>392.90821206239889</v>
      </c>
      <c r="AJ1223" s="27">
        <f t="shared" si="388"/>
        <v>398.49996317910995</v>
      </c>
      <c r="AK1223" s="27">
        <f t="shared" si="388"/>
        <v>402.58111869331231</v>
      </c>
      <c r="AL1223" s="27">
        <f t="shared" si="388"/>
        <v>406.24940685277727</v>
      </c>
      <c r="AM1223" s="27">
        <f t="shared" si="388"/>
        <v>409.5076035742585</v>
      </c>
      <c r="AN1223" s="27">
        <f t="shared" si="388"/>
        <v>415.0428351905843</v>
      </c>
      <c r="AO1223" s="27">
        <f t="shared" si="388"/>
        <v>419.47670021667324</v>
      </c>
      <c r="AP1223" s="27">
        <f t="shared" si="388"/>
        <v>423.82877417403472</v>
      </c>
      <c r="AQ1223" s="27">
        <f t="shared" si="388"/>
        <v>428.09588948492228</v>
      </c>
      <c r="AR1223" s="27">
        <f t="shared" si="388"/>
        <v>432.33146139812055</v>
      </c>
      <c r="AS1223" s="27">
        <f t="shared" si="388"/>
        <v>436.13377892906044</v>
      </c>
      <c r="AT1223" s="27">
        <f t="shared" si="388"/>
        <v>428.95463145502129</v>
      </c>
      <c r="AU1223" s="27">
        <f t="shared" si="388"/>
        <v>420.18276886789494</v>
      </c>
      <c r="AV1223" s="27">
        <f t="shared" si="388"/>
        <v>411.91216693379607</v>
      </c>
      <c r="AW1223" s="27">
        <f t="shared" si="388"/>
        <v>403.21599549203847</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265.17209211682933</v>
      </c>
      <c r="V1224" s="27">
        <f t="shared" si="389"/>
        <v>262.28023742627624</v>
      </c>
      <c r="W1224" s="27">
        <f t="shared" si="389"/>
        <v>259.98177596775662</v>
      </c>
      <c r="X1224" s="27">
        <f t="shared" si="389"/>
        <v>258.54537114772415</v>
      </c>
      <c r="Y1224" s="27">
        <f t="shared" si="389"/>
        <v>257.56924537221306</v>
      </c>
      <c r="Z1224" s="27">
        <f t="shared" si="389"/>
        <v>257.22818952023488</v>
      </c>
      <c r="AA1224" s="27">
        <f t="shared" si="389"/>
        <v>256.88066157172534</v>
      </c>
      <c r="AB1224" s="27">
        <f t="shared" si="389"/>
        <v>256.98299870750037</v>
      </c>
      <c r="AC1224" s="27">
        <f t="shared" si="389"/>
        <v>257.07524851615051</v>
      </c>
      <c r="AD1224" s="27">
        <f t="shared" si="389"/>
        <v>260.28272388276486</v>
      </c>
      <c r="AE1224" s="27">
        <f t="shared" si="389"/>
        <v>263.01431384020424</v>
      </c>
      <c r="AF1224" s="27">
        <f t="shared" si="389"/>
        <v>265.98124686141824</v>
      </c>
      <c r="AG1224" s="27">
        <f t="shared" si="389"/>
        <v>269.98662420991513</v>
      </c>
      <c r="AH1224" s="27">
        <f t="shared" si="389"/>
        <v>273.1947629785497</v>
      </c>
      <c r="AI1224" s="27">
        <f t="shared" si="389"/>
        <v>276.67776292046386</v>
      </c>
      <c r="AJ1224" s="27">
        <f t="shared" si="389"/>
        <v>280.61535735672862</v>
      </c>
      <c r="AK1224" s="27">
        <f t="shared" si="389"/>
        <v>283.48922189591178</v>
      </c>
      <c r="AL1224" s="27">
        <f t="shared" si="389"/>
        <v>286.07235386045124</v>
      </c>
      <c r="AM1224" s="27">
        <f t="shared" si="389"/>
        <v>288.36670799299111</v>
      </c>
      <c r="AN1224" s="27">
        <f t="shared" si="389"/>
        <v>292.26450257664931</v>
      </c>
      <c r="AO1224" s="27">
        <f t="shared" si="389"/>
        <v>295.38673779303809</v>
      </c>
      <c r="AP1224" s="27">
        <f t="shared" si="389"/>
        <v>298.45137744581257</v>
      </c>
      <c r="AQ1224" s="27">
        <f t="shared" si="389"/>
        <v>301.45619099283141</v>
      </c>
      <c r="AR1224" s="27">
        <f t="shared" si="389"/>
        <v>304.43879233750965</v>
      </c>
      <c r="AS1224" s="27">
        <f t="shared" si="389"/>
        <v>307.11630498824201</v>
      </c>
      <c r="AT1224" s="27">
        <f t="shared" si="389"/>
        <v>302.06089916618765</v>
      </c>
      <c r="AU1224" s="27">
        <f t="shared" si="389"/>
        <v>295.8839366015406</v>
      </c>
      <c r="AV1224" s="27">
        <f t="shared" si="389"/>
        <v>290.05995132742089</v>
      </c>
      <c r="AW1224" s="27">
        <f t="shared" si="389"/>
        <v>283.93628888766449</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37.582312554635628</v>
      </c>
      <c r="V1225" s="27">
        <f t="shared" si="390"/>
        <v>38.044515941848587</v>
      </c>
      <c r="W1225" s="27">
        <f t="shared" si="390"/>
        <v>38.58540103663951</v>
      </c>
      <c r="X1225" s="27">
        <f t="shared" si="390"/>
        <v>39.252125189778084</v>
      </c>
      <c r="Y1225" s="27">
        <f t="shared" si="390"/>
        <v>39.991558909186935</v>
      </c>
      <c r="Z1225" s="27">
        <f t="shared" si="390"/>
        <v>40.836693799260921</v>
      </c>
      <c r="AA1225" s="27">
        <f t="shared" si="390"/>
        <v>41.690616221228382</v>
      </c>
      <c r="AB1225" s="27">
        <f t="shared" si="390"/>
        <v>42.629498174962116</v>
      </c>
      <c r="AC1225" s="27">
        <f t="shared" si="390"/>
        <v>43.580814075566131</v>
      </c>
      <c r="AD1225" s="27">
        <f t="shared" si="390"/>
        <v>45.587853046014203</v>
      </c>
      <c r="AE1225" s="27">
        <f t="shared" si="390"/>
        <v>47.596895474697625</v>
      </c>
      <c r="AF1225" s="27">
        <f t="shared" si="390"/>
        <v>49.737204574121748</v>
      </c>
      <c r="AG1225" s="27">
        <f t="shared" si="390"/>
        <v>52.173288387338303</v>
      </c>
      <c r="AH1225" s="27">
        <f t="shared" si="390"/>
        <v>54.564124756839867</v>
      </c>
      <c r="AI1225" s="27">
        <f t="shared" si="390"/>
        <v>57.121544323193469</v>
      </c>
      <c r="AJ1225" s="27">
        <f t="shared" si="390"/>
        <v>59.896129174497808</v>
      </c>
      <c r="AK1225" s="27">
        <f t="shared" si="390"/>
        <v>62.569853355809485</v>
      </c>
      <c r="AL1225" s="27">
        <f t="shared" si="390"/>
        <v>65.303181217361953</v>
      </c>
      <c r="AM1225" s="27">
        <f t="shared" si="390"/>
        <v>68.097500432512263</v>
      </c>
      <c r="AN1225" s="27">
        <f t="shared" si="390"/>
        <v>70.965318596941216</v>
      </c>
      <c r="AO1225" s="27">
        <f t="shared" si="390"/>
        <v>73.754124007596189</v>
      </c>
      <c r="AP1225" s="27">
        <f t="shared" si="390"/>
        <v>76.637390183613689</v>
      </c>
      <c r="AQ1225" s="27">
        <f t="shared" si="390"/>
        <v>79.61870213749269</v>
      </c>
      <c r="AR1225" s="27">
        <f t="shared" si="390"/>
        <v>82.712669612276756</v>
      </c>
      <c r="AS1225" s="27">
        <f t="shared" si="390"/>
        <v>85.845782288894128</v>
      </c>
      <c r="AT1225" s="27">
        <f t="shared" si="390"/>
        <v>86.880654122435288</v>
      </c>
      <c r="AU1225" s="27">
        <f t="shared" si="390"/>
        <v>87.586373007998162</v>
      </c>
      <c r="AV1225" s="27">
        <f t="shared" si="390"/>
        <v>88.383131077986945</v>
      </c>
      <c r="AW1225" s="27">
        <f t="shared" si="390"/>
        <v>89.074780909545012</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135.69863198492428</v>
      </c>
      <c r="V1226" s="27">
        <f t="shared" si="391"/>
        <v>135.94576577072075</v>
      </c>
      <c r="W1226" s="27">
        <f t="shared" si="391"/>
        <v>136.2242466737209</v>
      </c>
      <c r="X1226" s="27">
        <f t="shared" si="391"/>
        <v>136.53346429206556</v>
      </c>
      <c r="Y1226" s="27">
        <f t="shared" si="391"/>
        <v>136.72040495872454</v>
      </c>
      <c r="Z1226" s="27">
        <f t="shared" si="391"/>
        <v>136.9332551756487</v>
      </c>
      <c r="AA1226" s="27">
        <f t="shared" si="391"/>
        <v>137.16876822231416</v>
      </c>
      <c r="AB1226" s="27">
        <f t="shared" si="391"/>
        <v>137.42745391107232</v>
      </c>
      <c r="AC1226" s="27">
        <f t="shared" si="391"/>
        <v>137.70683429171382</v>
      </c>
      <c r="AD1226" s="27">
        <f t="shared" si="391"/>
        <v>137.9035030929266</v>
      </c>
      <c r="AE1226" s="27">
        <f t="shared" si="391"/>
        <v>138.11741668331635</v>
      </c>
      <c r="AF1226" s="27">
        <f t="shared" si="391"/>
        <v>138.35041118901219</v>
      </c>
      <c r="AG1226" s="27">
        <f t="shared" si="391"/>
        <v>138.60498686219583</v>
      </c>
      <c r="AH1226" s="27">
        <f t="shared" si="391"/>
        <v>138.87370828760922</v>
      </c>
      <c r="AI1226" s="27">
        <f t="shared" si="391"/>
        <v>139.04556264387452</v>
      </c>
      <c r="AJ1226" s="27">
        <f t="shared" si="391"/>
        <v>139.23460890977901</v>
      </c>
      <c r="AK1226" s="27">
        <f t="shared" si="391"/>
        <v>139.43419003394197</v>
      </c>
      <c r="AL1226" s="27">
        <f t="shared" si="391"/>
        <v>139.64692366243801</v>
      </c>
      <c r="AM1226" s="27">
        <f t="shared" si="391"/>
        <v>139.87238335659342</v>
      </c>
      <c r="AN1226" s="27">
        <f t="shared" si="391"/>
        <v>140.0053158430886</v>
      </c>
      <c r="AO1226" s="27">
        <f t="shared" si="391"/>
        <v>140.14700550663002</v>
      </c>
      <c r="AP1226" s="27">
        <f t="shared" si="391"/>
        <v>140.30029243321798</v>
      </c>
      <c r="AQ1226" s="27">
        <f t="shared" si="391"/>
        <v>140.46486746073157</v>
      </c>
      <c r="AR1226" s="27">
        <f t="shared" si="391"/>
        <v>140.64064251649052</v>
      </c>
      <c r="AS1226" s="27">
        <f t="shared" si="391"/>
        <v>140.71820881698258</v>
      </c>
      <c r="AT1226" s="27">
        <f t="shared" si="391"/>
        <v>140.76655833429544</v>
      </c>
      <c r="AU1226" s="27">
        <f t="shared" si="391"/>
        <v>140.81740004245174</v>
      </c>
      <c r="AV1226" s="27">
        <f t="shared" si="391"/>
        <v>140.87794712728416</v>
      </c>
      <c r="AW1226" s="27">
        <f t="shared" si="391"/>
        <v>140.94449838903819</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14.706178596941838</v>
      </c>
      <c r="V1227" s="27">
        <f t="shared" si="392"/>
        <v>14.732961428412569</v>
      </c>
      <c r="W1227" s="27">
        <f t="shared" si="392"/>
        <v>14.763141466600519</v>
      </c>
      <c r="X1227" s="27">
        <f t="shared" si="392"/>
        <v>14.796652559926818</v>
      </c>
      <c r="Y1227" s="27">
        <f t="shared" si="392"/>
        <v>14.816912033369588</v>
      </c>
      <c r="Z1227" s="27">
        <f t="shared" si="392"/>
        <v>14.839979423649774</v>
      </c>
      <c r="AA1227" s="27">
        <f t="shared" si="392"/>
        <v>14.86550287127419</v>
      </c>
      <c r="AB1227" s="27">
        <f t="shared" si="392"/>
        <v>14.893537626552881</v>
      </c>
      <c r="AC1227" s="27">
        <f t="shared" si="392"/>
        <v>14.923815144565388</v>
      </c>
      <c r="AD1227" s="27">
        <f t="shared" si="392"/>
        <v>14.945128893073939</v>
      </c>
      <c r="AE1227" s="27">
        <f t="shared" si="392"/>
        <v>14.968311525194611</v>
      </c>
      <c r="AF1227" s="27">
        <f t="shared" si="392"/>
        <v>14.993562028922975</v>
      </c>
      <c r="AG1227" s="27">
        <f t="shared" si="392"/>
        <v>15.021151366129347</v>
      </c>
      <c r="AH1227" s="27">
        <f t="shared" si="392"/>
        <v>15.050273732487415</v>
      </c>
      <c r="AI1227" s="27">
        <f t="shared" si="392"/>
        <v>15.068898244900929</v>
      </c>
      <c r="AJ1227" s="27">
        <f t="shared" si="392"/>
        <v>15.089385910169254</v>
      </c>
      <c r="AK1227" s="27">
        <f t="shared" si="392"/>
        <v>15.111015278229832</v>
      </c>
      <c r="AL1227" s="27">
        <f t="shared" si="392"/>
        <v>15.134070033377146</v>
      </c>
      <c r="AM1227" s="27">
        <f t="shared" si="392"/>
        <v>15.158503960824772</v>
      </c>
      <c r="AN1227" s="27">
        <f t="shared" si="392"/>
        <v>15.172910361678914</v>
      </c>
      <c r="AO1227" s="27">
        <f t="shared" si="392"/>
        <v>15.188265811228414</v>
      </c>
      <c r="AP1227" s="27">
        <f t="shared" si="392"/>
        <v>15.204878100431365</v>
      </c>
      <c r="AQ1227" s="27">
        <f t="shared" si="392"/>
        <v>15.222713724208921</v>
      </c>
      <c r="AR1227" s="27">
        <f t="shared" si="392"/>
        <v>15.241763137788604</v>
      </c>
      <c r="AS1227" s="27">
        <f t="shared" si="392"/>
        <v>15.250169293778942</v>
      </c>
      <c r="AT1227" s="27">
        <f t="shared" si="392"/>
        <v>15.255409115480001</v>
      </c>
      <c r="AU1227" s="27">
        <f t="shared" si="392"/>
        <v>15.260919025413383</v>
      </c>
      <c r="AV1227" s="27">
        <f t="shared" si="392"/>
        <v>15.267480744054501</v>
      </c>
      <c r="AW1227" s="27">
        <f t="shared" si="392"/>
        <v>15.274693158261561</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15.836418666562725</v>
      </c>
      <c r="V1228" s="27">
        <f t="shared" si="393"/>
        <v>15.88688864853628</v>
      </c>
      <c r="W1228" s="27">
        <f t="shared" si="393"/>
        <v>15.941723672747123</v>
      </c>
      <c r="X1228" s="27">
        <f t="shared" si="393"/>
        <v>16.000865979081482</v>
      </c>
      <c r="Y1228" s="27">
        <f t="shared" si="393"/>
        <v>16.037695179784158</v>
      </c>
      <c r="Z1228" s="27">
        <f t="shared" si="393"/>
        <v>16.078188827415136</v>
      </c>
      <c r="AA1228" s="27">
        <f t="shared" si="393"/>
        <v>16.12181436837983</v>
      </c>
      <c r="AB1228" s="27">
        <f t="shared" si="393"/>
        <v>16.168689512967049</v>
      </c>
      <c r="AC1228" s="27">
        <f t="shared" si="393"/>
        <v>16.218410813440247</v>
      </c>
      <c r="AD1228" s="27">
        <f t="shared" si="393"/>
        <v>16.253177021124422</v>
      </c>
      <c r="AE1228" s="27">
        <f t="shared" si="393"/>
        <v>16.290312155009993</v>
      </c>
      <c r="AF1228" s="27">
        <f t="shared" si="393"/>
        <v>16.330150142599646</v>
      </c>
      <c r="AG1228" s="27">
        <f t="shared" si="393"/>
        <v>16.37313367858096</v>
      </c>
      <c r="AH1228" s="27">
        <f t="shared" si="393"/>
        <v>16.41800084580008</v>
      </c>
      <c r="AI1228" s="27">
        <f t="shared" si="393"/>
        <v>16.445818179481908</v>
      </c>
      <c r="AJ1228" s="27">
        <f t="shared" si="393"/>
        <v>16.47613732990494</v>
      </c>
      <c r="AK1228" s="27">
        <f t="shared" si="393"/>
        <v>16.507833118302425</v>
      </c>
      <c r="AL1228" s="27">
        <f t="shared" si="393"/>
        <v>16.541361654231032</v>
      </c>
      <c r="AM1228" s="27">
        <f t="shared" si="393"/>
        <v>16.576658742106037</v>
      </c>
      <c r="AN1228" s="27">
        <f t="shared" si="393"/>
        <v>16.595928941495487</v>
      </c>
      <c r="AO1228" s="27">
        <f t="shared" si="393"/>
        <v>16.616373205685701</v>
      </c>
      <c r="AP1228" s="27">
        <f t="shared" si="393"/>
        <v>16.63847772333439</v>
      </c>
      <c r="AQ1228" s="27">
        <f t="shared" si="393"/>
        <v>16.662194659426483</v>
      </c>
      <c r="AR1228" s="27">
        <f t="shared" si="393"/>
        <v>16.687512973153691</v>
      </c>
      <c r="AS1228" s="27">
        <f t="shared" si="393"/>
        <v>16.6960867048216</v>
      </c>
      <c r="AT1228" s="27">
        <f t="shared" si="393"/>
        <v>16.699560298273521</v>
      </c>
      <c r="AU1228" s="27">
        <f t="shared" si="393"/>
        <v>16.703268144959758</v>
      </c>
      <c r="AV1228" s="27">
        <f t="shared" si="393"/>
        <v>16.708421153561527</v>
      </c>
      <c r="AW1228" s="27">
        <f t="shared" si="393"/>
        <v>16.71440335539873</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23.43627516326238</v>
      </c>
      <c r="V1229" s="27">
        <f t="shared" si="394"/>
        <v>23.510965559489058</v>
      </c>
      <c r="W1229" s="27">
        <f t="shared" si="394"/>
        <v>23.592115770470972</v>
      </c>
      <c r="X1229" s="27">
        <f t="shared" si="394"/>
        <v>23.679640317164633</v>
      </c>
      <c r="Y1229" s="27">
        <f t="shared" si="394"/>
        <v>23.734143756350253</v>
      </c>
      <c r="Z1229" s="27">
        <f t="shared" si="394"/>
        <v>23.794070201099252</v>
      </c>
      <c r="AA1229" s="27">
        <f t="shared" si="394"/>
        <v>23.858631526719762</v>
      </c>
      <c r="AB1229" s="27">
        <f t="shared" si="394"/>
        <v>23.928001932364783</v>
      </c>
      <c r="AC1229" s="27">
        <f t="shared" si="394"/>
        <v>24.001584356768948</v>
      </c>
      <c r="AD1229" s="27">
        <f t="shared" si="394"/>
        <v>24.053034777904244</v>
      </c>
      <c r="AE1229" s="27">
        <f t="shared" si="394"/>
        <v>24.107990966818623</v>
      </c>
      <c r="AF1229" s="27">
        <f t="shared" si="394"/>
        <v>24.166947101962553</v>
      </c>
      <c r="AG1229" s="27">
        <f t="shared" si="394"/>
        <v>24.230558326063051</v>
      </c>
      <c r="AH1229" s="27">
        <f t="shared" si="394"/>
        <v>24.296957131176967</v>
      </c>
      <c r="AI1229" s="27">
        <f t="shared" si="394"/>
        <v>24.338123931588228</v>
      </c>
      <c r="AJ1229" s="27">
        <f t="shared" si="394"/>
        <v>24.382993164145894</v>
      </c>
      <c r="AK1229" s="27">
        <f t="shared" si="394"/>
        <v>24.429899679693399</v>
      </c>
      <c r="AL1229" s="27">
        <f t="shared" si="394"/>
        <v>24.479518473587959</v>
      </c>
      <c r="AM1229" s="27">
        <f t="shared" si="394"/>
        <v>24.531754542949216</v>
      </c>
      <c r="AN1229" s="27">
        <f t="shared" si="394"/>
        <v>24.560272461353055</v>
      </c>
      <c r="AO1229" s="27">
        <f t="shared" si="394"/>
        <v>24.590527875229174</v>
      </c>
      <c r="AP1229" s="27">
        <f t="shared" si="394"/>
        <v>24.623240293918865</v>
      </c>
      <c r="AQ1229" s="27">
        <f t="shared" si="394"/>
        <v>24.658338926506637</v>
      </c>
      <c r="AR1229" s="27">
        <f t="shared" si="394"/>
        <v>24.695807433728753</v>
      </c>
      <c r="AS1229" s="27">
        <f t="shared" si="394"/>
        <v>24.708495677123668</v>
      </c>
      <c r="AT1229" s="27">
        <f t="shared" si="394"/>
        <v>24.713636239119321</v>
      </c>
      <c r="AU1229" s="27">
        <f t="shared" si="394"/>
        <v>24.719123471872599</v>
      </c>
      <c r="AV1229" s="27">
        <f t="shared" si="394"/>
        <v>24.726749396019503</v>
      </c>
      <c r="AW1229" s="27">
        <f t="shared" si="394"/>
        <v>24.735602441098116</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5.3670416140303319</v>
      </c>
      <c r="V1230" s="27">
        <f t="shared" si="395"/>
        <v>5.3576298681658461</v>
      </c>
      <c r="W1230" s="27">
        <f t="shared" si="395"/>
        <v>5.3535558449918694</v>
      </c>
      <c r="X1230" s="27">
        <f t="shared" si="395"/>
        <v>5.3579435754803217</v>
      </c>
      <c r="Y1230" s="27">
        <f t="shared" si="395"/>
        <v>5.3719044351814391</v>
      </c>
      <c r="Z1230" s="27">
        <f t="shared" si="395"/>
        <v>5.3923871539920745</v>
      </c>
      <c r="AA1230" s="27">
        <f t="shared" si="395"/>
        <v>5.412504134465423</v>
      </c>
      <c r="AB1230" s="27">
        <f t="shared" si="395"/>
        <v>5.4374045660235923</v>
      </c>
      <c r="AC1230" s="27">
        <f t="shared" si="395"/>
        <v>5.4620542784680026</v>
      </c>
      <c r="AD1230" s="27">
        <f t="shared" si="395"/>
        <v>5.5517072396840428</v>
      </c>
      <c r="AE1230" s="27">
        <f t="shared" si="395"/>
        <v>5.6385317150449907</v>
      </c>
      <c r="AF1230" s="27">
        <f t="shared" si="395"/>
        <v>5.7308781549814016</v>
      </c>
      <c r="AG1230" s="27">
        <f t="shared" si="395"/>
        <v>5.8388735079295362</v>
      </c>
      <c r="AH1230" s="27">
        <f t="shared" si="395"/>
        <v>5.9405681058944593</v>
      </c>
      <c r="AI1230" s="27">
        <f t="shared" si="395"/>
        <v>6.0538009650149478</v>
      </c>
      <c r="AJ1230" s="27">
        <f t="shared" si="395"/>
        <v>6.1769873137872864</v>
      </c>
      <c r="AK1230" s="27">
        <f t="shared" si="395"/>
        <v>6.2906062341580098</v>
      </c>
      <c r="AL1230" s="27">
        <f t="shared" si="395"/>
        <v>6.4044812802741458</v>
      </c>
      <c r="AM1230" s="27">
        <f t="shared" si="395"/>
        <v>6.5186371674639778</v>
      </c>
      <c r="AN1230" s="27">
        <f t="shared" si="395"/>
        <v>6.6437322760306987</v>
      </c>
      <c r="AO1230" s="27">
        <f t="shared" si="395"/>
        <v>6.7614570573206318</v>
      </c>
      <c r="AP1230" s="27">
        <f t="shared" si="395"/>
        <v>6.8818657820794353</v>
      </c>
      <c r="AQ1230" s="27">
        <f t="shared" si="395"/>
        <v>7.0050487995947819</v>
      </c>
      <c r="AR1230" s="27">
        <f t="shared" si="395"/>
        <v>7.1317062524287902</v>
      </c>
      <c r="AS1230" s="27">
        <f t="shared" si="395"/>
        <v>7.2631842870087659</v>
      </c>
      <c r="AT1230" s="27">
        <f t="shared" si="395"/>
        <v>7.2770448226057587</v>
      </c>
      <c r="AU1230" s="27">
        <f t="shared" si="395"/>
        <v>7.2724625815111343</v>
      </c>
      <c r="AV1230" s="27">
        <f t="shared" si="395"/>
        <v>7.2725482112248425</v>
      </c>
      <c r="AW1230" s="27">
        <f t="shared" si="395"/>
        <v>7.2667047441079857</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1.5396663284052376</v>
      </c>
      <c r="V1232" s="27">
        <f t="shared" si="397"/>
        <v>1.51689353697647</v>
      </c>
      <c r="W1232" s="27">
        <f t="shared" si="397"/>
        <v>1.4979556416410036</v>
      </c>
      <c r="X1232" s="27">
        <f t="shared" si="397"/>
        <v>1.4844138827224946</v>
      </c>
      <c r="Y1232" s="27">
        <f t="shared" si="397"/>
        <v>1.4743763570843096</v>
      </c>
      <c r="Z1232" s="27">
        <f t="shared" si="397"/>
        <v>1.4683108531694369</v>
      </c>
      <c r="AA1232" s="27">
        <f t="shared" si="397"/>
        <v>1.4623928273992073</v>
      </c>
      <c r="AB1232" s="27">
        <f t="shared" si="397"/>
        <v>1.4593112651239024</v>
      </c>
      <c r="AC1232" s="27">
        <f t="shared" si="397"/>
        <v>1.4563311688613767</v>
      </c>
      <c r="AD1232" s="27">
        <f t="shared" si="397"/>
        <v>1.4852993659939229</v>
      </c>
      <c r="AE1232" s="27">
        <f t="shared" si="397"/>
        <v>1.512262925257895</v>
      </c>
      <c r="AF1232" s="27">
        <f t="shared" si="397"/>
        <v>1.5414902996853208</v>
      </c>
      <c r="AG1232" s="27">
        <f t="shared" si="397"/>
        <v>1.5779487196155533</v>
      </c>
      <c r="AH1232" s="27">
        <f t="shared" si="397"/>
        <v>1.610560772525768</v>
      </c>
      <c r="AI1232" s="27">
        <f t="shared" si="397"/>
        <v>1.6462447396919304</v>
      </c>
      <c r="AJ1232" s="27">
        <f t="shared" si="397"/>
        <v>1.6858688293692288</v>
      </c>
      <c r="AK1232" s="27">
        <f t="shared" si="397"/>
        <v>1.7199812284730804</v>
      </c>
      <c r="AL1232" s="27">
        <f t="shared" si="397"/>
        <v>1.7533814663965785</v>
      </c>
      <c r="AM1232" s="27">
        <f t="shared" si="397"/>
        <v>1.7860886957938682</v>
      </c>
      <c r="AN1232" s="27">
        <f t="shared" si="397"/>
        <v>1.8210713028547756</v>
      </c>
      <c r="AO1232" s="27">
        <f t="shared" si="397"/>
        <v>1.8517078328467715</v>
      </c>
      <c r="AP1232" s="27">
        <f t="shared" si="397"/>
        <v>1.8826456224612003</v>
      </c>
      <c r="AQ1232" s="27">
        <f t="shared" si="397"/>
        <v>1.9138919194152015</v>
      </c>
      <c r="AR1232" s="27">
        <f t="shared" si="397"/>
        <v>1.9457193309630603</v>
      </c>
      <c r="AS1232" s="27">
        <f t="shared" si="397"/>
        <v>1.9765500584418627</v>
      </c>
      <c r="AT1232" s="27">
        <f t="shared" si="397"/>
        <v>1.9561765524892059</v>
      </c>
      <c r="AU1232" s="27">
        <f t="shared" si="397"/>
        <v>1.9283007797519205</v>
      </c>
      <c r="AV1232" s="27">
        <f t="shared" si="397"/>
        <v>1.90280445465309</v>
      </c>
      <c r="AW1232" s="27">
        <f t="shared" si="397"/>
        <v>1.8752504962421104</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0.21333866791427153</v>
      </c>
      <c r="V1233" s="27">
        <f t="shared" si="398"/>
        <v>0.21018323293561936</v>
      </c>
      <c r="W1233" s="27">
        <f t="shared" si="398"/>
        <v>0.20755916739009747</v>
      </c>
      <c r="X1233" s="27">
        <f t="shared" si="398"/>
        <v>0.20568279927345287</v>
      </c>
      <c r="Y1233" s="27">
        <f t="shared" si="398"/>
        <v>0.20429198341335428</v>
      </c>
      <c r="Z1233" s="27">
        <f t="shared" si="398"/>
        <v>0.20345153733646434</v>
      </c>
      <c r="AA1233" s="27">
        <f t="shared" si="398"/>
        <v>0.20263152607089951</v>
      </c>
      <c r="AB1233" s="27">
        <f t="shared" si="398"/>
        <v>0.20220453979551004</v>
      </c>
      <c r="AC1233" s="27">
        <f t="shared" si="398"/>
        <v>0.20179161281569999</v>
      </c>
      <c r="AD1233" s="27">
        <f t="shared" si="398"/>
        <v>0.20580549327416048</v>
      </c>
      <c r="AE1233" s="27">
        <f t="shared" si="398"/>
        <v>0.20954160785267542</v>
      </c>
      <c r="AF1233" s="27">
        <f t="shared" si="398"/>
        <v>0.2135914003381921</v>
      </c>
      <c r="AG1233" s="27">
        <f t="shared" si="398"/>
        <v>0.21864313823664394</v>
      </c>
      <c r="AH1233" s="27">
        <f t="shared" si="398"/>
        <v>0.22316191727172319</v>
      </c>
      <c r="AI1233" s="27">
        <f t="shared" si="398"/>
        <v>0.2281063457369549</v>
      </c>
      <c r="AJ1233" s="27">
        <f t="shared" si="398"/>
        <v>0.23359672397873038</v>
      </c>
      <c r="AK1233" s="27">
        <f t="shared" si="398"/>
        <v>0.23832339341996808</v>
      </c>
      <c r="AL1233" s="27">
        <f t="shared" si="398"/>
        <v>0.24295138465102878</v>
      </c>
      <c r="AM1233" s="27">
        <f t="shared" si="398"/>
        <v>0.24748335149478745</v>
      </c>
      <c r="AN1233" s="27">
        <f t="shared" si="398"/>
        <v>0.25233059836435606</v>
      </c>
      <c r="AO1233" s="27">
        <f t="shared" si="398"/>
        <v>0.25657564573431302</v>
      </c>
      <c r="AP1233" s="27">
        <f t="shared" si="398"/>
        <v>0.260862436127002</v>
      </c>
      <c r="AQ1233" s="27">
        <f t="shared" si="398"/>
        <v>0.26519197379788484</v>
      </c>
      <c r="AR1233" s="27">
        <f t="shared" si="398"/>
        <v>0.26960203165101232</v>
      </c>
      <c r="AS1233" s="27">
        <f t="shared" si="398"/>
        <v>0.2738739873402482</v>
      </c>
      <c r="AT1233" s="27">
        <f t="shared" si="398"/>
        <v>0.2710510012552142</v>
      </c>
      <c r="AU1233" s="27">
        <f t="shared" si="398"/>
        <v>0.26718848889579078</v>
      </c>
      <c r="AV1233" s="27">
        <f t="shared" si="398"/>
        <v>0.26365567666696987</v>
      </c>
      <c r="AW1233" s="27">
        <f t="shared" si="398"/>
        <v>0.25983775542344156</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7.5172567361532208</v>
      </c>
      <c r="V1234" s="27">
        <f t="shared" si="399"/>
        <v>7.5339388932405713</v>
      </c>
      <c r="W1234" s="27">
        <f t="shared" si="399"/>
        <v>7.556871699295173</v>
      </c>
      <c r="X1234" s="27">
        <f t="shared" si="399"/>
        <v>7.5888529958308224</v>
      </c>
      <c r="Y1234" s="27">
        <f t="shared" si="399"/>
        <v>7.6211672980076424</v>
      </c>
      <c r="Z1234" s="27">
        <f t="shared" si="399"/>
        <v>7.6607807610694723</v>
      </c>
      <c r="AA1234" s="27">
        <f t="shared" si="399"/>
        <v>7.7014842268648902</v>
      </c>
      <c r="AB1234" s="27">
        <f t="shared" si="399"/>
        <v>7.7479217783494736</v>
      </c>
      <c r="AC1234" s="27">
        <f t="shared" si="399"/>
        <v>7.7955101752744698</v>
      </c>
      <c r="AD1234" s="27">
        <f t="shared" si="399"/>
        <v>7.8962173126085711</v>
      </c>
      <c r="AE1234" s="27">
        <f t="shared" si="399"/>
        <v>7.995996464055267</v>
      </c>
      <c r="AF1234" s="27">
        <f t="shared" si="399"/>
        <v>8.1025556412744635</v>
      </c>
      <c r="AG1234" s="27">
        <f t="shared" si="399"/>
        <v>8.2253975499195544</v>
      </c>
      <c r="AH1234" s="27">
        <f t="shared" si="399"/>
        <v>8.3441610665436929</v>
      </c>
      <c r="AI1234" s="27">
        <f t="shared" si="399"/>
        <v>8.4673066431476602</v>
      </c>
      <c r="AJ1234" s="27">
        <f t="shared" si="399"/>
        <v>8.6013895565615393</v>
      </c>
      <c r="AK1234" s="27">
        <f t="shared" si="399"/>
        <v>8.7280371954516642</v>
      </c>
      <c r="AL1234" s="27">
        <f t="shared" si="399"/>
        <v>8.8564865532044212</v>
      </c>
      <c r="AM1234" s="27">
        <f t="shared" si="399"/>
        <v>8.9867675708242913</v>
      </c>
      <c r="AN1234" s="27">
        <f t="shared" si="399"/>
        <v>9.1207817341013318</v>
      </c>
      <c r="AO1234" s="27">
        <f t="shared" si="399"/>
        <v>9.2490671245536156</v>
      </c>
      <c r="AP1234" s="27">
        <f t="shared" si="399"/>
        <v>9.3812339877870841</v>
      </c>
      <c r="AQ1234" s="27">
        <f t="shared" si="399"/>
        <v>9.5173950043936113</v>
      </c>
      <c r="AR1234" s="27">
        <f t="shared" si="399"/>
        <v>9.6582551819148357</v>
      </c>
      <c r="AS1234" s="27">
        <f t="shared" si="399"/>
        <v>9.796098584472313</v>
      </c>
      <c r="AT1234" s="27">
        <f t="shared" si="399"/>
        <v>9.8208324972791949</v>
      </c>
      <c r="AU1234" s="27">
        <f t="shared" si="399"/>
        <v>9.8282423207402356</v>
      </c>
      <c r="AV1234" s="27">
        <f t="shared" si="399"/>
        <v>9.8407295406885229</v>
      </c>
      <c r="AW1234" s="27">
        <f t="shared" si="399"/>
        <v>9.8479550369918751</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2.1417226712116899</v>
      </c>
      <c r="V1235" s="27">
        <f t="shared" si="400"/>
        <v>2.1464755425439761</v>
      </c>
      <c r="W1235" s="27">
        <f t="shared" si="400"/>
        <v>2.1530092705202235</v>
      </c>
      <c r="X1235" s="27">
        <f t="shared" si="400"/>
        <v>2.1621209811148248</v>
      </c>
      <c r="Y1235" s="27">
        <f t="shared" si="400"/>
        <v>2.1713275675073889</v>
      </c>
      <c r="Z1235" s="27">
        <f t="shared" si="400"/>
        <v>2.1826137394318752</v>
      </c>
      <c r="AA1235" s="27">
        <f t="shared" si="400"/>
        <v>2.1942104612880913</v>
      </c>
      <c r="AB1235" s="27">
        <f t="shared" si="400"/>
        <v>2.2074408670465875</v>
      </c>
      <c r="AC1235" s="27">
        <f t="shared" si="400"/>
        <v>2.2209991572790746</v>
      </c>
      <c r="AD1235" s="27">
        <f t="shared" si="400"/>
        <v>2.249691373968171</v>
      </c>
      <c r="AE1235" s="27">
        <f t="shared" si="400"/>
        <v>2.2781192005368567</v>
      </c>
      <c r="AF1235" s="27">
        <f t="shared" si="400"/>
        <v>2.3084787071609183</v>
      </c>
      <c r="AG1235" s="27">
        <f t="shared" si="400"/>
        <v>2.3434772857587194</v>
      </c>
      <c r="AH1235" s="27">
        <f t="shared" si="400"/>
        <v>2.377313899964463</v>
      </c>
      <c r="AI1235" s="27">
        <f t="shared" si="400"/>
        <v>2.4123989958351029</v>
      </c>
      <c r="AJ1235" s="27">
        <f t="shared" si="400"/>
        <v>2.4506002207712587</v>
      </c>
      <c r="AK1235" s="27">
        <f t="shared" si="400"/>
        <v>2.4866830803817197</v>
      </c>
      <c r="AL1235" s="27">
        <f t="shared" si="400"/>
        <v>2.5232792631725229</v>
      </c>
      <c r="AM1235" s="27">
        <f t="shared" si="400"/>
        <v>2.5603972995597966</v>
      </c>
      <c r="AN1235" s="27">
        <f t="shared" si="400"/>
        <v>2.5985789370677335</v>
      </c>
      <c r="AO1235" s="27">
        <f t="shared" si="400"/>
        <v>2.6351284043482002</v>
      </c>
      <c r="AP1235" s="27">
        <f t="shared" si="400"/>
        <v>2.672783732256411</v>
      </c>
      <c r="AQ1235" s="27">
        <f t="shared" si="400"/>
        <v>2.7115770243358108</v>
      </c>
      <c r="AR1235" s="27">
        <f t="shared" si="400"/>
        <v>2.7517091425082829</v>
      </c>
      <c r="AS1235" s="27">
        <f t="shared" si="400"/>
        <v>2.7909817589289081</v>
      </c>
      <c r="AT1235" s="27">
        <f t="shared" si="400"/>
        <v>2.7980286356906796</v>
      </c>
      <c r="AU1235" s="27">
        <f t="shared" si="400"/>
        <v>2.8001397498182397</v>
      </c>
      <c r="AV1235" s="27">
        <f t="shared" si="400"/>
        <v>2.8036974521825924</v>
      </c>
      <c r="AW1235" s="27">
        <f t="shared" si="400"/>
        <v>2.8057560501242085</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0.44234757316502876</v>
      </c>
      <c r="V1236" s="27">
        <f t="shared" si="401"/>
        <v>0.44332922271642128</v>
      </c>
      <c r="W1236" s="27">
        <f t="shared" si="401"/>
        <v>0.44467868721659326</v>
      </c>
      <c r="X1236" s="27">
        <f t="shared" si="401"/>
        <v>0.44656060363979833</v>
      </c>
      <c r="Y1236" s="27">
        <f t="shared" si="401"/>
        <v>0.44846211554076776</v>
      </c>
      <c r="Z1236" s="27">
        <f t="shared" si="401"/>
        <v>0.45079314132119486</v>
      </c>
      <c r="AA1236" s="27">
        <f t="shared" si="401"/>
        <v>0.45318830752955591</v>
      </c>
      <c r="AB1236" s="27">
        <f t="shared" si="401"/>
        <v>0.45592089189163321</v>
      </c>
      <c r="AC1236" s="27">
        <f t="shared" si="401"/>
        <v>0.45872119692702534</v>
      </c>
      <c r="AD1236" s="27">
        <f t="shared" si="401"/>
        <v>0.46464723608781278</v>
      </c>
      <c r="AE1236" s="27">
        <f t="shared" si="401"/>
        <v>0.47051866858560681</v>
      </c>
      <c r="AF1236" s="27">
        <f t="shared" si="401"/>
        <v>0.47678906683004613</v>
      </c>
      <c r="AG1236" s="27">
        <f t="shared" si="401"/>
        <v>0.48401761070972765</v>
      </c>
      <c r="AH1236" s="27">
        <f t="shared" si="401"/>
        <v>0.49100616454035234</v>
      </c>
      <c r="AI1236" s="27">
        <f t="shared" si="401"/>
        <v>0.49825257754295632</v>
      </c>
      <c r="AJ1236" s="27">
        <f t="shared" si="401"/>
        <v>0.50614259027410013</v>
      </c>
      <c r="AK1236" s="27">
        <f t="shared" si="401"/>
        <v>0.51359507961648176</v>
      </c>
      <c r="AL1236" s="27">
        <f t="shared" si="401"/>
        <v>0.52115358981120119</v>
      </c>
      <c r="AM1236" s="27">
        <f t="shared" si="401"/>
        <v>0.52881988271516178</v>
      </c>
      <c r="AN1236" s="27">
        <f t="shared" si="401"/>
        <v>0.53670584989388503</v>
      </c>
      <c r="AO1236" s="27">
        <f t="shared" si="401"/>
        <v>0.54425471155058214</v>
      </c>
      <c r="AP1236" s="27">
        <f t="shared" si="401"/>
        <v>0.55203197568511508</v>
      </c>
      <c r="AQ1236" s="27">
        <f t="shared" si="401"/>
        <v>0.56004427290597614</v>
      </c>
      <c r="AR1236" s="27">
        <f t="shared" si="401"/>
        <v>0.56833308887556278</v>
      </c>
      <c r="AS1236" s="27">
        <f t="shared" si="401"/>
        <v>0.57644438488928817</v>
      </c>
      <c r="AT1236" s="27">
        <f t="shared" si="401"/>
        <v>0.57789983422260416</v>
      </c>
      <c r="AU1236" s="27">
        <f t="shared" si="401"/>
        <v>0.57833585996186199</v>
      </c>
      <c r="AV1236" s="27">
        <f t="shared" si="401"/>
        <v>0.57907066145043395</v>
      </c>
      <c r="AW1236" s="27">
        <f t="shared" si="401"/>
        <v>0.57949584059049575</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7.7122253057553644E-2</v>
      </c>
      <c r="V1237" s="27">
        <f t="shared" si="402"/>
        <v>7.6281190382103445E-2</v>
      </c>
      <c r="W1237" s="27">
        <f t="shared" si="402"/>
        <v>7.5612709303148562E-2</v>
      </c>
      <c r="X1237" s="27">
        <f t="shared" si="402"/>
        <v>7.5194947482365299E-2</v>
      </c>
      <c r="Y1237" s="27">
        <f t="shared" si="402"/>
        <v>7.4911052527681307E-2</v>
      </c>
      <c r="Z1237" s="27">
        <f t="shared" si="402"/>
        <v>7.4811860355861681E-2</v>
      </c>
      <c r="AA1237" s="27">
        <f t="shared" si="402"/>
        <v>7.4710785849206165E-2</v>
      </c>
      <c r="AB1237" s="27">
        <f t="shared" si="402"/>
        <v>7.4740549428093439E-2</v>
      </c>
      <c r="AC1237" s="27">
        <f t="shared" si="402"/>
        <v>7.4767379223908054E-2</v>
      </c>
      <c r="AD1237" s="27">
        <f t="shared" si="402"/>
        <v>7.5700236542810634E-2</v>
      </c>
      <c r="AE1237" s="27">
        <f t="shared" si="402"/>
        <v>7.6494688063954513E-2</v>
      </c>
      <c r="AF1237" s="27">
        <f t="shared" si="402"/>
        <v>7.7357586408347626E-2</v>
      </c>
      <c r="AG1237" s="27">
        <f t="shared" si="402"/>
        <v>7.8522504341437233E-2</v>
      </c>
      <c r="AH1237" s="27">
        <f t="shared" si="402"/>
        <v>7.9455554603187137E-2</v>
      </c>
      <c r="AI1237" s="27">
        <f t="shared" si="402"/>
        <v>8.0468545075809736E-2</v>
      </c>
      <c r="AJ1237" s="27">
        <f t="shared" si="402"/>
        <v>8.1613749128496504E-2</v>
      </c>
      <c r="AK1237" s="27">
        <f t="shared" si="402"/>
        <v>8.2449579575338439E-2</v>
      </c>
      <c r="AL1237" s="27">
        <f t="shared" si="402"/>
        <v>8.3200853796769295E-2</v>
      </c>
      <c r="AM1237" s="27">
        <f t="shared" si="402"/>
        <v>8.386814030720427E-2</v>
      </c>
      <c r="AN1237" s="27">
        <f t="shared" si="402"/>
        <v>8.5001769030527127E-2</v>
      </c>
      <c r="AO1237" s="27">
        <f t="shared" si="402"/>
        <v>8.5909835232144793E-2</v>
      </c>
      <c r="AP1237" s="27">
        <f t="shared" si="402"/>
        <v>8.6801150426533205E-2</v>
      </c>
      <c r="AQ1237" s="27">
        <f t="shared" si="402"/>
        <v>8.7675065886165554E-2</v>
      </c>
      <c r="AR1237" s="27">
        <f t="shared" si="402"/>
        <v>8.854252118222565E-2</v>
      </c>
      <c r="AS1237" s="27">
        <f t="shared" si="402"/>
        <v>8.9321244940695696E-2</v>
      </c>
      <c r="AT1237" s="27">
        <f t="shared" si="402"/>
        <v>8.7850938303203313E-2</v>
      </c>
      <c r="AU1237" s="27">
        <f t="shared" si="402"/>
        <v>8.6054439786957274E-2</v>
      </c>
      <c r="AV1237" s="27">
        <f t="shared" si="402"/>
        <v>8.4360600655815826E-2</v>
      </c>
      <c r="AW1237" s="27">
        <f t="shared" si="402"/>
        <v>8.2579603867851237E-2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5.6651361109447025E-2</v>
      </c>
      <c r="V1238" s="27">
        <f t="shared" si="403"/>
        <v>5.6033545324072467E-2</v>
      </c>
      <c r="W1238" s="27">
        <f t="shared" si="403"/>
        <v>5.554250205838307E-2</v>
      </c>
      <c r="X1238" s="27">
        <f t="shared" si="403"/>
        <v>5.5235628557821929E-2</v>
      </c>
      <c r="Y1238" s="27">
        <f t="shared" si="403"/>
        <v>5.5027089064260314E-2</v>
      </c>
      <c r="Z1238" s="27">
        <f t="shared" si="403"/>
        <v>5.4954225898024879E-2</v>
      </c>
      <c r="AA1238" s="27">
        <f t="shared" si="403"/>
        <v>5.4879980033199993E-2</v>
      </c>
      <c r="AB1238" s="27">
        <f t="shared" si="403"/>
        <v>5.4901843337092256E-2</v>
      </c>
      <c r="AC1238" s="27">
        <f t="shared" si="403"/>
        <v>5.4921551584594455E-2</v>
      </c>
      <c r="AD1238" s="27">
        <f t="shared" si="403"/>
        <v>5.560679656566761E-2</v>
      </c>
      <c r="AE1238" s="27">
        <f t="shared" si="403"/>
        <v>5.6190373396270352E-2</v>
      </c>
      <c r="AF1238" s="27">
        <f t="shared" si="403"/>
        <v>5.6824228914890633E-2</v>
      </c>
      <c r="AG1238" s="27">
        <f t="shared" si="403"/>
        <v>5.7679937661380166E-2</v>
      </c>
      <c r="AH1238" s="27">
        <f t="shared" si="403"/>
        <v>5.8365324371649284E-2</v>
      </c>
      <c r="AI1238" s="27">
        <f t="shared" si="403"/>
        <v>5.9109432418157533E-2</v>
      </c>
      <c r="AJ1238" s="27">
        <f t="shared" si="403"/>
        <v>5.9950660024466515E-2</v>
      </c>
      <c r="AK1238" s="27">
        <f t="shared" si="403"/>
        <v>6.0564632394217895E-2</v>
      </c>
      <c r="AL1238" s="27">
        <f t="shared" si="403"/>
        <v>6.1116492661821044E-2</v>
      </c>
      <c r="AM1238" s="27">
        <f t="shared" si="403"/>
        <v>6.1606658438460173E-2</v>
      </c>
      <c r="AN1238" s="27">
        <f t="shared" si="403"/>
        <v>6.2439383204956261E-2</v>
      </c>
      <c r="AO1238" s="27">
        <f t="shared" si="403"/>
        <v>6.3106417481830102E-2</v>
      </c>
      <c r="AP1238" s="27">
        <f t="shared" si="403"/>
        <v>6.3761147043503455E-2</v>
      </c>
      <c r="AQ1238" s="27">
        <f t="shared" si="403"/>
        <v>6.440309535699236E-2</v>
      </c>
      <c r="AR1238" s="27">
        <f t="shared" si="403"/>
        <v>6.5040298255962761E-2</v>
      </c>
      <c r="AS1238" s="27">
        <f t="shared" si="403"/>
        <v>6.5612322011708996E-2</v>
      </c>
      <c r="AT1238" s="27">
        <f t="shared" si="403"/>
        <v>6.4532285200543257E-2</v>
      </c>
      <c r="AU1238" s="27">
        <f t="shared" si="403"/>
        <v>6.3212639026559075E-2</v>
      </c>
      <c r="AV1238" s="27">
        <f t="shared" si="403"/>
        <v>6.1968402914732885E-2</v>
      </c>
      <c r="AW1238" s="27">
        <f t="shared" si="403"/>
        <v>6.0660143778495615E-2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0.55512074571363323</v>
      </c>
      <c r="V1239" s="27">
        <f t="shared" si="404"/>
        <v>0.56194785856380769</v>
      </c>
      <c r="W1239" s="27">
        <f t="shared" si="404"/>
        <v>0.56993716301997244</v>
      </c>
      <c r="X1239" s="27">
        <f t="shared" si="404"/>
        <v>0.57978521078280032</v>
      </c>
      <c r="Y1239" s="27">
        <f t="shared" si="404"/>
        <v>0.5907072368589581</v>
      </c>
      <c r="Z1239" s="27">
        <f t="shared" si="404"/>
        <v>0.60319055357142615</v>
      </c>
      <c r="AA1239" s="27">
        <f t="shared" si="404"/>
        <v>0.61580366914208307</v>
      </c>
      <c r="AB1239" s="27">
        <f t="shared" si="404"/>
        <v>0.62967170479146084</v>
      </c>
      <c r="AC1239" s="27">
        <f t="shared" si="404"/>
        <v>0.6437233997579378</v>
      </c>
      <c r="AD1239" s="27">
        <f t="shared" si="404"/>
        <v>0.67336896689358838</v>
      </c>
      <c r="AE1239" s="27">
        <f t="shared" si="404"/>
        <v>0.70304412670605998</v>
      </c>
      <c r="AF1239" s="27">
        <f t="shared" si="404"/>
        <v>0.73465819999127202</v>
      </c>
      <c r="AG1239" s="27">
        <f t="shared" si="404"/>
        <v>0.77064110181637224</v>
      </c>
      <c r="AH1239" s="27">
        <f t="shared" si="404"/>
        <v>0.80595566279203201</v>
      </c>
      <c r="AI1239" s="27">
        <f t="shared" si="404"/>
        <v>0.84373079051236521</v>
      </c>
      <c r="AJ1239" s="27">
        <f t="shared" si="404"/>
        <v>0.88471362278120702</v>
      </c>
      <c r="AK1239" s="27">
        <f t="shared" si="404"/>
        <v>0.92420666247120975</v>
      </c>
      <c r="AL1239" s="27">
        <f t="shared" si="404"/>
        <v>0.96458009607987927</v>
      </c>
      <c r="AM1239" s="27">
        <f t="shared" si="404"/>
        <v>1.0058544206500113</v>
      </c>
      <c r="AN1239" s="27">
        <f t="shared" si="404"/>
        <v>1.048214383350405</v>
      </c>
      <c r="AO1239" s="27">
        <f t="shared" si="404"/>
        <v>1.0894072646283308</v>
      </c>
      <c r="AP1239" s="27">
        <f t="shared" si="404"/>
        <v>1.1319954067868236</v>
      </c>
      <c r="AQ1239" s="27">
        <f t="shared" si="404"/>
        <v>1.1760317633211992</v>
      </c>
      <c r="AR1239" s="27">
        <f t="shared" si="404"/>
        <v>1.2217321317942409</v>
      </c>
      <c r="AS1239" s="27">
        <f t="shared" si="404"/>
        <v>1.2680107061347687</v>
      </c>
      <c r="AT1239" s="27">
        <f t="shared" si="404"/>
        <v>1.283296588905241</v>
      </c>
      <c r="AU1239" s="27">
        <f t="shared" si="404"/>
        <v>1.2937206199823159</v>
      </c>
      <c r="AV1239" s="27">
        <f t="shared" si="404"/>
        <v>1.30548937245923</v>
      </c>
      <c r="AW1239" s="27">
        <f t="shared" si="404"/>
        <v>1.315705592382074</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3.6899897938569418E-2</v>
      </c>
      <c r="V1240" s="27">
        <f t="shared" si="405"/>
        <v>3.6967099879662492E-2</v>
      </c>
      <c r="W1240" s="27">
        <f t="shared" si="405"/>
        <v>3.7042825896559162E-2</v>
      </c>
      <c r="X1240" s="27">
        <f t="shared" si="405"/>
        <v>3.7126910005520514E-2</v>
      </c>
      <c r="Y1240" s="27">
        <f t="shared" si="405"/>
        <v>3.717774391165047E-2</v>
      </c>
      <c r="Z1240" s="27">
        <f t="shared" si="405"/>
        <v>3.7235623281293442E-2</v>
      </c>
      <c r="AA1240" s="27">
        <f t="shared" si="405"/>
        <v>3.7299665248836066E-2</v>
      </c>
      <c r="AB1240" s="27">
        <f t="shared" si="405"/>
        <v>3.7370008445180194E-2</v>
      </c>
      <c r="AC1240" s="27">
        <f t="shared" si="405"/>
        <v>3.7445979052848931E-2</v>
      </c>
      <c r="AD1240" s="27">
        <f t="shared" si="405"/>
        <v>3.7499458285368076E-2</v>
      </c>
      <c r="AE1240" s="27">
        <f t="shared" si="405"/>
        <v>3.7557626813212425E-2</v>
      </c>
      <c r="AF1240" s="27">
        <f t="shared" si="405"/>
        <v>3.7620983925621479E-2</v>
      </c>
      <c r="AG1240" s="27">
        <f t="shared" si="405"/>
        <v>3.7690209504543777E-2</v>
      </c>
      <c r="AH1240" s="27">
        <f t="shared" si="405"/>
        <v>3.7763281672086049E-2</v>
      </c>
      <c r="AI1240" s="27">
        <f t="shared" si="405"/>
        <v>3.7810013227988493E-2</v>
      </c>
      <c r="AJ1240" s="27">
        <f t="shared" si="405"/>
        <v>3.786141969992933E-2</v>
      </c>
      <c r="AK1240" s="27">
        <f t="shared" si="405"/>
        <v>3.7915690866884774E-2</v>
      </c>
      <c r="AL1240" s="27">
        <f t="shared" si="405"/>
        <v>3.797353853317869E-2</v>
      </c>
      <c r="AM1240" s="27">
        <f t="shared" si="405"/>
        <v>3.8034846739325681E-2</v>
      </c>
      <c r="AN1240" s="27">
        <f t="shared" si="405"/>
        <v>3.8070994452184988E-2</v>
      </c>
      <c r="AO1240" s="27">
        <f t="shared" si="405"/>
        <v>3.8109523463473835E-2</v>
      </c>
      <c r="AP1240" s="27">
        <f t="shared" si="405"/>
        <v>3.8151206064570654E-2</v>
      </c>
      <c r="AQ1240" s="27">
        <f t="shared" si="405"/>
        <v>3.8195958186457664E-2</v>
      </c>
      <c r="AR1240" s="27">
        <f t="shared" si="405"/>
        <v>3.8243755879940472E-2</v>
      </c>
      <c r="AS1240" s="27">
        <f t="shared" si="405"/>
        <v>3.8264848123316569E-2</v>
      </c>
      <c r="AT1240" s="27">
        <f t="shared" si="405"/>
        <v>3.827799558271338E-2</v>
      </c>
      <c r="AU1240" s="27">
        <f t="shared" si="405"/>
        <v>3.829182073197647E-2</v>
      </c>
      <c r="AV1240" s="27">
        <f t="shared" si="405"/>
        <v>3.8308285019184929E-2</v>
      </c>
      <c r="AW1240" s="27">
        <f t="shared" si="405"/>
        <v>3.8326381994301668E-2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4.2141442289652404E-3</v>
      </c>
      <c r="V1241" s="27">
        <f t="shared" si="406"/>
        <v>4.221819010957974E-3</v>
      </c>
      <c r="W1241" s="27">
        <f t="shared" si="406"/>
        <v>4.2304672830377208E-3</v>
      </c>
      <c r="X1241" s="27">
        <f t="shared" si="406"/>
        <v>4.2400700890703295E-3</v>
      </c>
      <c r="Y1241" s="27">
        <f t="shared" si="406"/>
        <v>4.2458755634515863E-3</v>
      </c>
      <c r="Z1241" s="27">
        <f t="shared" si="406"/>
        <v>4.2524856633484251E-3</v>
      </c>
      <c r="AA1241" s="27">
        <f t="shared" si="406"/>
        <v>4.2597995612995952E-3</v>
      </c>
      <c r="AB1241" s="27">
        <f t="shared" si="406"/>
        <v>4.2678330896148793E-3</v>
      </c>
      <c r="AC1241" s="27">
        <f t="shared" si="406"/>
        <v>4.2765092951266449E-3</v>
      </c>
      <c r="AD1241" s="27">
        <f t="shared" si="406"/>
        <v>4.2826168783905664E-3</v>
      </c>
      <c r="AE1241" s="27">
        <f t="shared" si="406"/>
        <v>4.2892600015322834E-3</v>
      </c>
      <c r="AF1241" s="27">
        <f t="shared" si="406"/>
        <v>4.2964956857628189E-3</v>
      </c>
      <c r="AG1241" s="27">
        <f t="shared" si="406"/>
        <v>4.3044015768413752E-3</v>
      </c>
      <c r="AH1241" s="27">
        <f t="shared" si="406"/>
        <v>4.3127467666752043E-3</v>
      </c>
      <c r="AI1241" s="27">
        <f t="shared" si="406"/>
        <v>4.3180837331065116E-3</v>
      </c>
      <c r="AJ1241" s="27">
        <f t="shared" si="406"/>
        <v>4.3239545972325218E-3</v>
      </c>
      <c r="AK1241" s="27">
        <f t="shared" si="406"/>
        <v>4.330152623183846E-3</v>
      </c>
      <c r="AL1241" s="27">
        <f t="shared" si="406"/>
        <v>4.336759102407107E-3</v>
      </c>
      <c r="AM1241" s="27">
        <f t="shared" si="406"/>
        <v>4.3437607917763479E-3</v>
      </c>
      <c r="AN1241" s="27">
        <f t="shared" si="406"/>
        <v>4.3478890328839505E-3</v>
      </c>
      <c r="AO1241" s="27">
        <f t="shared" si="406"/>
        <v>4.3522892296227319E-3</v>
      </c>
      <c r="AP1241" s="27">
        <f t="shared" si="406"/>
        <v>4.3570495813492561E-3</v>
      </c>
      <c r="AQ1241" s="27">
        <f t="shared" si="406"/>
        <v>4.3621604869809741E-3</v>
      </c>
      <c r="AR1241" s="27">
        <f t="shared" si="406"/>
        <v>4.3676192114057337E-3</v>
      </c>
      <c r="AS1241" s="27">
        <f t="shared" si="406"/>
        <v>4.3700280461360444E-3</v>
      </c>
      <c r="AT1241" s="27">
        <f t="shared" si="406"/>
        <v>4.3715295486668861E-3</v>
      </c>
      <c r="AU1241" s="27">
        <f t="shared" si="406"/>
        <v>4.3731084466106874E-3</v>
      </c>
      <c r="AV1241" s="27">
        <f t="shared" si="406"/>
        <v>4.3749887466873723E-3</v>
      </c>
      <c r="AW1241" s="27">
        <f t="shared" si="406"/>
        <v>4.3770555075054339E-3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1.6534088481282124E-2</v>
      </c>
      <c r="V1242" s="27">
        <f t="shared" si="407"/>
        <v>1.658678190680777E-2</v>
      </c>
      <c r="W1242" s="27">
        <f t="shared" si="407"/>
        <v>1.6644032675511532E-2</v>
      </c>
      <c r="X1242" s="27">
        <f t="shared" si="407"/>
        <v>1.670578048267099E-2</v>
      </c>
      <c r="Y1242" s="27">
        <f t="shared" si="407"/>
        <v>1.6744232185416045E-2</v>
      </c>
      <c r="Z1242" s="27">
        <f t="shared" si="407"/>
        <v>1.6786509771463589E-2</v>
      </c>
      <c r="AA1242" s="27">
        <f t="shared" si="407"/>
        <v>1.6832057225691796E-2</v>
      </c>
      <c r="AB1242" s="27">
        <f t="shared" si="407"/>
        <v>1.6880997444089434E-2</v>
      </c>
      <c r="AC1242" s="27">
        <f t="shared" si="407"/>
        <v>1.693290920512187E-2</v>
      </c>
      <c r="AD1242" s="27">
        <f t="shared" si="407"/>
        <v>1.6969207030161221E-2</v>
      </c>
      <c r="AE1242" s="27">
        <f t="shared" si="407"/>
        <v>1.7007978143905811E-2</v>
      </c>
      <c r="AF1242" s="27">
        <f t="shared" si="407"/>
        <v>1.7049571184958357E-2</v>
      </c>
      <c r="AG1242" s="27">
        <f t="shared" si="407"/>
        <v>1.7094448350819972E-2</v>
      </c>
      <c r="AH1242" s="27">
        <f t="shared" si="407"/>
        <v>1.7141292130864242E-2</v>
      </c>
      <c r="AI1242" s="27">
        <f t="shared" si="407"/>
        <v>1.7170334950840947E-2</v>
      </c>
      <c r="AJ1242" s="27">
        <f t="shared" si="407"/>
        <v>1.7201989804525142E-2</v>
      </c>
      <c r="AK1242" s="27">
        <f t="shared" si="407"/>
        <v>1.7235081943655976E-2</v>
      </c>
      <c r="AL1242" s="27">
        <f t="shared" si="407"/>
        <v>1.7270087571592672E-2</v>
      </c>
      <c r="AM1242" s="27">
        <f t="shared" si="407"/>
        <v>1.7306939664628651E-2</v>
      </c>
      <c r="AN1242" s="27">
        <f t="shared" si="407"/>
        <v>1.7327058808259899E-2</v>
      </c>
      <c r="AO1242" s="27">
        <f t="shared" si="407"/>
        <v>1.7348403739849097E-2</v>
      </c>
      <c r="AP1242" s="27">
        <f t="shared" si="407"/>
        <v>1.737148206698446E-2</v>
      </c>
      <c r="AQ1242" s="27">
        <f t="shared" si="407"/>
        <v>1.7396243847290226E-2</v>
      </c>
      <c r="AR1242" s="27">
        <f t="shared" si="407"/>
        <v>1.7422677553557815E-2</v>
      </c>
      <c r="AS1242" s="27">
        <f t="shared" si="407"/>
        <v>1.7431628999020125E-2</v>
      </c>
      <c r="AT1242" s="27">
        <f t="shared" si="407"/>
        <v>1.7435255620839828E-2</v>
      </c>
      <c r="AU1242" s="27">
        <f t="shared" si="407"/>
        <v>1.7439126815866682E-2</v>
      </c>
      <c r="AV1242" s="27">
        <f t="shared" si="407"/>
        <v>1.7444506839087867E-2</v>
      </c>
      <c r="AW1242" s="27">
        <f t="shared" si="407"/>
        <v>1.7450752585463469E-2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2.784592848494985E-2</v>
      </c>
      <c r="V1243" s="27">
        <f t="shared" si="408"/>
        <v>2.7934672255764625E-2</v>
      </c>
      <c r="W1243" s="27">
        <f t="shared" si="408"/>
        <v>2.803109128804682E-2</v>
      </c>
      <c r="X1243" s="27">
        <f t="shared" si="408"/>
        <v>2.8135084019439982E-2</v>
      </c>
      <c r="Y1243" s="27">
        <f t="shared" si="408"/>
        <v>2.8199842555477552E-2</v>
      </c>
      <c r="Z1243" s="27">
        <f t="shared" si="408"/>
        <v>2.8271044462914351E-2</v>
      </c>
      <c r="AA1243" s="27">
        <f t="shared" si="408"/>
        <v>2.8347753327424542E-2</v>
      </c>
      <c r="AB1243" s="27">
        <f t="shared" si="408"/>
        <v>2.8430176124609959E-2</v>
      </c>
      <c r="AC1243" s="27">
        <f t="shared" si="408"/>
        <v>2.8517603453118184E-2</v>
      </c>
      <c r="AD1243" s="27">
        <f t="shared" si="408"/>
        <v>2.8578734530368025E-2</v>
      </c>
      <c r="AE1243" s="27">
        <f t="shared" si="408"/>
        <v>2.8644031003278277E-2</v>
      </c>
      <c r="AF1243" s="27">
        <f t="shared" si="408"/>
        <v>2.8714080032466179E-2</v>
      </c>
      <c r="AG1243" s="27">
        <f t="shared" si="408"/>
        <v>2.8789660029065602E-2</v>
      </c>
      <c r="AH1243" s="27">
        <f t="shared" si="408"/>
        <v>2.88685521040992E-2</v>
      </c>
      <c r="AI1243" s="27">
        <f t="shared" si="408"/>
        <v>2.8917464645542783E-2</v>
      </c>
      <c r="AJ1243" s="27">
        <f t="shared" si="408"/>
        <v>2.8970776250406248E-2</v>
      </c>
      <c r="AK1243" s="27">
        <f t="shared" si="408"/>
        <v>2.9026508463324687E-2</v>
      </c>
      <c r="AL1243" s="27">
        <f t="shared" si="408"/>
        <v>2.9085463283434636E-2</v>
      </c>
      <c r="AM1243" s="27">
        <f t="shared" si="408"/>
        <v>2.9147527832584858E-2</v>
      </c>
      <c r="AN1243" s="27">
        <f t="shared" si="408"/>
        <v>2.918141154110428E-2</v>
      </c>
      <c r="AO1243" s="27">
        <f t="shared" si="408"/>
        <v>2.9217359663628359E-2</v>
      </c>
      <c r="AP1243" s="27">
        <f t="shared" si="408"/>
        <v>2.9256227088808224E-2</v>
      </c>
      <c r="AQ1243" s="27">
        <f t="shared" si="408"/>
        <v>2.9297929706060759E-2</v>
      </c>
      <c r="AR1243" s="27">
        <f t="shared" si="408"/>
        <v>2.9342448101807382E-2</v>
      </c>
      <c r="AS1243" s="27">
        <f t="shared" si="408"/>
        <v>2.9357523702162523E-2</v>
      </c>
      <c r="AT1243" s="27">
        <f t="shared" si="408"/>
        <v>2.9363631486812862E-2</v>
      </c>
      <c r="AU1243" s="27">
        <f t="shared" si="408"/>
        <v>2.9370151170071558E-2</v>
      </c>
      <c r="AV1243" s="27">
        <f t="shared" si="408"/>
        <v>2.9379211950291414E-2</v>
      </c>
      <c r="AW1243" s="27">
        <f t="shared" si="408"/>
        <v>2.9389730740432583E-2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3.9954643126670249E-3</v>
      </c>
      <c r="V1244" s="27">
        <f t="shared" si="409"/>
        <v>3.988457790745685E-3</v>
      </c>
      <c r="W1244" s="27">
        <f t="shared" si="409"/>
        <v>3.9854249068272804E-3</v>
      </c>
      <c r="X1244" s="27">
        <f t="shared" si="409"/>
        <v>3.9886913284131282E-3</v>
      </c>
      <c r="Y1244" s="27">
        <f t="shared" si="409"/>
        <v>3.9990844128572935E-3</v>
      </c>
      <c r="Z1244" s="27">
        <f t="shared" si="409"/>
        <v>4.0143326590829894E-3</v>
      </c>
      <c r="AA1244" s="27">
        <f t="shared" si="409"/>
        <v>4.0293086334353707E-3</v>
      </c>
      <c r="AB1244" s="27">
        <f t="shared" si="409"/>
        <v>4.0478456213731192E-3</v>
      </c>
      <c r="AC1244" s="27">
        <f t="shared" si="409"/>
        <v>4.0661959628595125E-3</v>
      </c>
      <c r="AD1244" s="27">
        <f t="shared" si="409"/>
        <v>4.1329376117647879E-3</v>
      </c>
      <c r="AE1244" s="27">
        <f t="shared" si="409"/>
        <v>4.1975736100890492E-3</v>
      </c>
      <c r="AF1244" s="27">
        <f t="shared" si="409"/>
        <v>4.2663204042639328E-3</v>
      </c>
      <c r="AG1244" s="27">
        <f t="shared" si="409"/>
        <v>4.3467169447919882E-3</v>
      </c>
      <c r="AH1244" s="27">
        <f t="shared" si="409"/>
        <v>4.4224229232769866E-3</v>
      </c>
      <c r="AI1244" s="27">
        <f t="shared" si="409"/>
        <v>4.5067184961777957E-3</v>
      </c>
      <c r="AJ1244" s="27">
        <f t="shared" si="409"/>
        <v>4.5984238891527583E-3</v>
      </c>
      <c r="AK1244" s="27">
        <f t="shared" si="409"/>
        <v>4.6830068632065184E-3</v>
      </c>
      <c r="AL1244" s="27">
        <f t="shared" si="409"/>
        <v>4.7677805086485314E-3</v>
      </c>
      <c r="AM1244" s="27">
        <f t="shared" si="409"/>
        <v>4.8527632246676278E-3</v>
      </c>
      <c r="AN1244" s="27">
        <f t="shared" si="409"/>
        <v>4.9458895832672975E-3</v>
      </c>
      <c r="AO1244" s="27">
        <f t="shared" si="409"/>
        <v>5.0335291426720254E-3</v>
      </c>
      <c r="AP1244" s="27">
        <f t="shared" si="409"/>
        <v>5.1231667488813581E-3</v>
      </c>
      <c r="AQ1244" s="27">
        <f t="shared" si="409"/>
        <v>5.2148696619205596E-3</v>
      </c>
      <c r="AR1244" s="27">
        <f t="shared" si="409"/>
        <v>5.3091590990303221E-3</v>
      </c>
      <c r="AS1244" s="27">
        <f t="shared" si="409"/>
        <v>5.4070371914398587E-3</v>
      </c>
      <c r="AT1244" s="27">
        <f t="shared" si="409"/>
        <v>5.4173555901620655E-3</v>
      </c>
      <c r="AU1244" s="27">
        <f t="shared" si="409"/>
        <v>5.413944366236067E-3</v>
      </c>
      <c r="AV1244" s="27">
        <f t="shared" si="409"/>
        <v>5.4140081128007164E-3</v>
      </c>
      <c r="AW1244" s="27">
        <f t="shared" si="409"/>
        <v>5.4096579761692782E-3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19.478288042061042</v>
      </c>
      <c r="V1246" s="27">
        <f t="shared" si="411"/>
        <v>19.190189911454546</v>
      </c>
      <c r="W1246" s="27">
        <f t="shared" si="411"/>
        <v>18.950606974912247</v>
      </c>
      <c r="X1246" s="27">
        <f t="shared" si="411"/>
        <v>18.779290452660266</v>
      </c>
      <c r="Y1246" s="27">
        <f t="shared" si="411"/>
        <v>18.652305915814122</v>
      </c>
      <c r="Z1246" s="27">
        <f t="shared" si="411"/>
        <v>18.575571346645155</v>
      </c>
      <c r="AA1246" s="27">
        <f t="shared" si="411"/>
        <v>18.500702520545495</v>
      </c>
      <c r="AB1246" s="27">
        <f t="shared" si="411"/>
        <v>18.461717737602228</v>
      </c>
      <c r="AC1246" s="27">
        <f t="shared" si="411"/>
        <v>18.424016599164872</v>
      </c>
      <c r="AD1246" s="27">
        <f t="shared" si="411"/>
        <v>18.790492683883425</v>
      </c>
      <c r="AE1246" s="27">
        <f t="shared" si="411"/>
        <v>19.131608134870021</v>
      </c>
      <c r="AF1246" s="27">
        <f t="shared" si="411"/>
        <v>19.501363066381863</v>
      </c>
      <c r="AG1246" s="27">
        <f t="shared" si="411"/>
        <v>19.962597810467649</v>
      </c>
      <c r="AH1246" s="27">
        <f t="shared" si="411"/>
        <v>20.375172242023904</v>
      </c>
      <c r="AI1246" s="27">
        <f t="shared" si="411"/>
        <v>20.826609399622782</v>
      </c>
      <c r="AJ1246" s="27">
        <f t="shared" si="411"/>
        <v>21.327892968601198</v>
      </c>
      <c r="AK1246" s="27">
        <f t="shared" si="411"/>
        <v>21.759448249958034</v>
      </c>
      <c r="AL1246" s="27">
        <f t="shared" si="411"/>
        <v>22.18199399441237</v>
      </c>
      <c r="AM1246" s="27">
        <f t="shared" si="411"/>
        <v>22.59577250181017</v>
      </c>
      <c r="AN1246" s="27">
        <f t="shared" si="411"/>
        <v>23.038336766692407</v>
      </c>
      <c r="AO1246" s="27">
        <f t="shared" si="411"/>
        <v>23.425918897173524</v>
      </c>
      <c r="AP1246" s="27">
        <f t="shared" si="411"/>
        <v>23.817312257135292</v>
      </c>
      <c r="AQ1246" s="27">
        <f t="shared" si="411"/>
        <v>24.212608537302831</v>
      </c>
      <c r="AR1246" s="27">
        <f t="shared" si="411"/>
        <v>24.615256486618279</v>
      </c>
      <c r="AS1246" s="27">
        <f t="shared" si="411"/>
        <v>25.005295405635504</v>
      </c>
      <c r="AT1246" s="27">
        <f t="shared" si="411"/>
        <v>24.747550587780371</v>
      </c>
      <c r="AU1246" s="27">
        <f t="shared" si="411"/>
        <v>24.394894742319181</v>
      </c>
      <c r="AV1246" s="27">
        <f t="shared" si="411"/>
        <v>24.072341241520441</v>
      </c>
      <c r="AW1246" s="27">
        <f t="shared" si="411"/>
        <v>23.723756662689041</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6.5208072536393505E-2</v>
      </c>
      <c r="V1247" s="27">
        <f t="shared" si="412"/>
        <v>6.4243597436855954E-2</v>
      </c>
      <c r="W1247" s="27">
        <f t="shared" si="412"/>
        <v>6.3441538166000289E-2</v>
      </c>
      <c r="X1247" s="27">
        <f t="shared" si="412"/>
        <v>6.2868016499950011E-2</v>
      </c>
      <c r="Y1247" s="27">
        <f t="shared" si="412"/>
        <v>6.2442906404453782E-2</v>
      </c>
      <c r="Z1247" s="27">
        <f t="shared" si="412"/>
        <v>6.2186019693382777E-2</v>
      </c>
      <c r="AA1247" s="27">
        <f t="shared" si="412"/>
        <v>6.193537898858989E-2</v>
      </c>
      <c r="AB1247" s="27">
        <f t="shared" si="412"/>
        <v>6.1804868414534773E-2</v>
      </c>
      <c r="AC1247" s="27">
        <f t="shared" si="412"/>
        <v>6.1678655137237554E-2</v>
      </c>
      <c r="AD1247" s="27">
        <f t="shared" si="412"/>
        <v>6.2905518558888249E-2</v>
      </c>
      <c r="AE1247" s="27">
        <f t="shared" si="412"/>
        <v>6.4047481395826819E-2</v>
      </c>
      <c r="AF1247" s="27">
        <f t="shared" si="412"/>
        <v>6.5285321515176548E-2</v>
      </c>
      <c r="AG1247" s="27">
        <f t="shared" si="412"/>
        <v>6.6829411456946819E-2</v>
      </c>
      <c r="AH1247" s="27">
        <f t="shared" si="412"/>
        <v>6.8210599752421636E-2</v>
      </c>
      <c r="AI1247" s="27">
        <f t="shared" si="412"/>
        <v>6.97218900082575E-2</v>
      </c>
      <c r="AJ1247" s="27">
        <f t="shared" si="412"/>
        <v>7.1400052650511345E-2</v>
      </c>
      <c r="AK1247" s="27">
        <f t="shared" si="412"/>
        <v>7.2844783729003118E-2</v>
      </c>
      <c r="AL1247" s="27">
        <f t="shared" si="412"/>
        <v>7.425935329973872E-2</v>
      </c>
      <c r="AM1247" s="27">
        <f t="shared" si="412"/>
        <v>7.5644572517471448E-2</v>
      </c>
      <c r="AN1247" s="27">
        <f t="shared" si="412"/>
        <v>7.7126158713554993E-2</v>
      </c>
      <c r="AO1247" s="27">
        <f t="shared" si="412"/>
        <v>7.8423679503043631E-2</v>
      </c>
      <c r="AP1247" s="27">
        <f t="shared" si="412"/>
        <v>7.97339592643624E-2</v>
      </c>
      <c r="AQ1247" s="27">
        <f t="shared" si="412"/>
        <v>8.1057304953412193E-2</v>
      </c>
      <c r="AR1247" s="27">
        <f t="shared" si="412"/>
        <v>8.240526205461611E-2</v>
      </c>
      <c r="AS1247" s="27">
        <f t="shared" si="412"/>
        <v>8.3711007511730773E-2</v>
      </c>
      <c r="AT1247" s="27">
        <f t="shared" si="412"/>
        <v>8.2848147144213638E-2</v>
      </c>
      <c r="AU1247" s="27">
        <f t="shared" si="412"/>
        <v>8.1667550168670444E-2</v>
      </c>
      <c r="AV1247" s="27">
        <f t="shared" si="412"/>
        <v>8.0587727751447041E-2</v>
      </c>
      <c r="AW1247" s="27">
        <f t="shared" si="412"/>
        <v>7.9420760282210401E-2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0.62362181084971624</v>
      </c>
      <c r="V1248" s="27">
        <f t="shared" si="413"/>
        <v>0.62975834362790895</v>
      </c>
      <c r="W1248" s="27">
        <f t="shared" si="413"/>
        <v>0.63661806601458326</v>
      </c>
      <c r="X1248" s="27">
        <f t="shared" si="413"/>
        <v>0.64461911652082593</v>
      </c>
      <c r="Y1248" s="27">
        <f t="shared" si="413"/>
        <v>0.65284863075994159</v>
      </c>
      <c r="Z1248" s="27">
        <f t="shared" si="413"/>
        <v>0.66201640033414832</v>
      </c>
      <c r="AA1248" s="27">
        <f t="shared" si="413"/>
        <v>0.67125261512288303</v>
      </c>
      <c r="AB1248" s="27">
        <f t="shared" si="413"/>
        <v>0.68123362927515707</v>
      </c>
      <c r="AC1248" s="27">
        <f t="shared" si="413"/>
        <v>0.69131170026293443</v>
      </c>
      <c r="AD1248" s="27">
        <f t="shared" si="413"/>
        <v>0.70929427511021537</v>
      </c>
      <c r="AE1248" s="27">
        <f t="shared" si="413"/>
        <v>0.72715122981574809</v>
      </c>
      <c r="AF1248" s="27">
        <f t="shared" si="413"/>
        <v>0.74601215527494713</v>
      </c>
      <c r="AG1248" s="27">
        <f t="shared" si="413"/>
        <v>0.76728919666539808</v>
      </c>
      <c r="AH1248" s="27">
        <f t="shared" si="413"/>
        <v>0.78800247115205035</v>
      </c>
      <c r="AI1248" s="27">
        <f t="shared" si="413"/>
        <v>0.80963804495852154</v>
      </c>
      <c r="AJ1248" s="27">
        <f t="shared" si="413"/>
        <v>0.83294592225134301</v>
      </c>
      <c r="AK1248" s="27">
        <f t="shared" si="413"/>
        <v>0.85519779243031502</v>
      </c>
      <c r="AL1248" s="27">
        <f t="shared" si="413"/>
        <v>0.87776706050370401</v>
      </c>
      <c r="AM1248" s="27">
        <f t="shared" si="413"/>
        <v>0.90066099726983295</v>
      </c>
      <c r="AN1248" s="27">
        <f t="shared" si="413"/>
        <v>0.9243952674903968</v>
      </c>
      <c r="AO1248" s="27">
        <f t="shared" si="413"/>
        <v>0.9473181386080739</v>
      </c>
      <c r="AP1248" s="27">
        <f t="shared" si="413"/>
        <v>0.97088253498355026</v>
      </c>
      <c r="AQ1248" s="27">
        <f t="shared" si="413"/>
        <v>0.99511129245345753</v>
      </c>
      <c r="AR1248" s="27">
        <f t="shared" si="413"/>
        <v>1.0201179940064276</v>
      </c>
      <c r="AS1248" s="27">
        <f t="shared" si="413"/>
        <v>1.0449555893838414</v>
      </c>
      <c r="AT1248" s="27">
        <f t="shared" si="413"/>
        <v>1.0524228088534864</v>
      </c>
      <c r="AU1248" s="27">
        <f t="shared" si="413"/>
        <v>1.0571651301297169</v>
      </c>
      <c r="AV1248" s="27">
        <f t="shared" si="413"/>
        <v>1.0626334738337255</v>
      </c>
      <c r="AW1248" s="27">
        <f t="shared" si="413"/>
        <v>1.0672288289702998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2.0450810277937865</v>
      </c>
      <c r="V1249" s="27">
        <f t="shared" si="414"/>
        <v>2.0366087031538358</v>
      </c>
      <c r="W1249" s="27">
        <f t="shared" si="414"/>
        <v>2.0347846257629154</v>
      </c>
      <c r="X1249" s="27">
        <f t="shared" si="414"/>
        <v>2.0432263950688512</v>
      </c>
      <c r="Y1249" s="27">
        <f t="shared" si="414"/>
        <v>2.0602648964303465</v>
      </c>
      <c r="Z1249" s="27">
        <f t="shared" si="414"/>
        <v>2.0853696293451214</v>
      </c>
      <c r="AA1249" s="27">
        <f t="shared" si="414"/>
        <v>2.1105802102028739</v>
      </c>
      <c r="AB1249" s="27">
        <f t="shared" si="414"/>
        <v>2.141870391301282</v>
      </c>
      <c r="AC1249" s="27">
        <f t="shared" si="414"/>
        <v>2.1734050389400235</v>
      </c>
      <c r="AD1249" s="27">
        <f t="shared" si="414"/>
        <v>2.278734569022379</v>
      </c>
      <c r="AE1249" s="27">
        <f t="shared" si="414"/>
        <v>2.3814111511747402</v>
      </c>
      <c r="AF1249" s="27">
        <f t="shared" si="414"/>
        <v>2.4912209704628796</v>
      </c>
      <c r="AG1249" s="27">
        <f t="shared" si="414"/>
        <v>2.6200935712676121</v>
      </c>
      <c r="AH1249" s="27">
        <f t="shared" si="414"/>
        <v>2.7423857606788906</v>
      </c>
      <c r="AI1249" s="27">
        <f t="shared" si="414"/>
        <v>2.8758749556868275</v>
      </c>
      <c r="AJ1249" s="27">
        <f t="shared" si="414"/>
        <v>3.0216516881492481</v>
      </c>
      <c r="AK1249" s="27">
        <f t="shared" si="414"/>
        <v>3.1568029474835764</v>
      </c>
      <c r="AL1249" s="27">
        <f t="shared" si="414"/>
        <v>3.2929037714527905</v>
      </c>
      <c r="AM1249" s="27">
        <f t="shared" si="414"/>
        <v>3.4300142687824615</v>
      </c>
      <c r="AN1249" s="27">
        <f t="shared" si="414"/>
        <v>3.5770425412834923</v>
      </c>
      <c r="AO1249" s="27">
        <f t="shared" si="414"/>
        <v>3.7158096985773255</v>
      </c>
      <c r="AP1249" s="27">
        <f t="shared" si="414"/>
        <v>3.8582077894310229</v>
      </c>
      <c r="AQ1249" s="27">
        <f t="shared" si="414"/>
        <v>4.0043731678411723</v>
      </c>
      <c r="AR1249" s="27">
        <f t="shared" si="414"/>
        <v>4.1551640539128618</v>
      </c>
      <c r="AS1249" s="27">
        <f t="shared" si="414"/>
        <v>4.3076906724160979</v>
      </c>
      <c r="AT1249" s="27">
        <f t="shared" si="414"/>
        <v>4.3215096779005089</v>
      </c>
      <c r="AU1249" s="27">
        <f t="shared" si="414"/>
        <v>4.3138846808381643</v>
      </c>
      <c r="AV1249" s="27">
        <f t="shared" si="414"/>
        <v>4.3121081110987083</v>
      </c>
      <c r="AW1249" s="27">
        <f t="shared" si="414"/>
        <v>4.303653731262937</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2.5984242118738201E-2</v>
      </c>
      <c r="V1250" s="27">
        <f t="shared" si="415"/>
        <v>2.6239930984496233E-2</v>
      </c>
      <c r="W1250" s="27">
        <f t="shared" si="415"/>
        <v>2.6525752750607659E-2</v>
      </c>
      <c r="X1250" s="27">
        <f t="shared" si="415"/>
        <v>2.6859129855034445E-2</v>
      </c>
      <c r="Y1250" s="27">
        <f t="shared" si="415"/>
        <v>2.7202026281664259E-2</v>
      </c>
      <c r="Z1250" s="27">
        <f t="shared" si="415"/>
        <v>2.7584016680589539E-2</v>
      </c>
      <c r="AA1250" s="27">
        <f t="shared" si="415"/>
        <v>2.796885896345349E-2</v>
      </c>
      <c r="AB1250" s="27">
        <f t="shared" si="415"/>
        <v>2.8384734553131574E-2</v>
      </c>
      <c r="AC1250" s="27">
        <f t="shared" si="415"/>
        <v>2.8804654177622294E-2</v>
      </c>
      <c r="AD1250" s="27">
        <f t="shared" si="415"/>
        <v>2.9553928129592334E-2</v>
      </c>
      <c r="AE1250" s="27">
        <f t="shared" si="415"/>
        <v>3.0297967908989535E-2</v>
      </c>
      <c r="AF1250" s="27">
        <f t="shared" si="415"/>
        <v>3.1083839803122827E-2</v>
      </c>
      <c r="AG1250" s="27">
        <f t="shared" si="415"/>
        <v>3.1970383194391612E-2</v>
      </c>
      <c r="AH1250" s="27">
        <f t="shared" si="415"/>
        <v>3.2833436298002124E-2</v>
      </c>
      <c r="AI1250" s="27">
        <f t="shared" si="415"/>
        <v>3.373491853993843E-2</v>
      </c>
      <c r="AJ1250" s="27">
        <f t="shared" si="415"/>
        <v>3.4706080093805991E-2</v>
      </c>
      <c r="AK1250" s="27">
        <f t="shared" si="415"/>
        <v>3.563324135126316E-2</v>
      </c>
      <c r="AL1250" s="27">
        <f t="shared" si="415"/>
        <v>3.6573627520987695E-2</v>
      </c>
      <c r="AM1250" s="27">
        <f t="shared" si="415"/>
        <v>3.7527541552909743E-2</v>
      </c>
      <c r="AN1250" s="27">
        <f t="shared" si="415"/>
        <v>3.8516469478766573E-2</v>
      </c>
      <c r="AO1250" s="27">
        <f t="shared" si="415"/>
        <v>3.9471589108669776E-2</v>
      </c>
      <c r="AP1250" s="27">
        <f t="shared" si="415"/>
        <v>4.0453438957647962E-2</v>
      </c>
      <c r="AQ1250" s="27">
        <f t="shared" si="415"/>
        <v>4.1462970518894096E-2</v>
      </c>
      <c r="AR1250" s="27">
        <f t="shared" si="415"/>
        <v>4.2504916416934525E-2</v>
      </c>
      <c r="AS1250" s="27">
        <f t="shared" si="415"/>
        <v>4.3539816224326754E-2</v>
      </c>
      <c r="AT1250" s="27">
        <f t="shared" si="415"/>
        <v>4.3850950368895303E-2</v>
      </c>
      <c r="AU1250" s="27">
        <f t="shared" si="415"/>
        <v>4.4048547088738253E-2</v>
      </c>
      <c r="AV1250" s="27">
        <f t="shared" si="415"/>
        <v>4.4276394743071941E-2</v>
      </c>
      <c r="AW1250" s="27">
        <f t="shared" si="415"/>
        <v>4.4467867873762529E-2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8.5211709491407842E-2</v>
      </c>
      <c r="V1251" s="27">
        <f t="shared" si="416"/>
        <v>8.4858695964743228E-2</v>
      </c>
      <c r="W1251" s="27">
        <f t="shared" si="416"/>
        <v>8.478269274012154E-2</v>
      </c>
      <c r="X1251" s="27">
        <f t="shared" si="416"/>
        <v>8.5134433127868864E-2</v>
      </c>
      <c r="Y1251" s="27">
        <f t="shared" si="416"/>
        <v>8.5844370684597854E-2</v>
      </c>
      <c r="Z1251" s="27">
        <f t="shared" si="416"/>
        <v>8.6890401222713479E-2</v>
      </c>
      <c r="AA1251" s="27">
        <f t="shared" si="416"/>
        <v>8.7940842091786486E-2</v>
      </c>
      <c r="AB1251" s="27">
        <f t="shared" si="416"/>
        <v>8.9244599637553504E-2</v>
      </c>
      <c r="AC1251" s="27">
        <f t="shared" si="416"/>
        <v>9.0558543289167709E-2</v>
      </c>
      <c r="AD1251" s="27">
        <f t="shared" si="416"/>
        <v>9.4947273709265909E-2</v>
      </c>
      <c r="AE1251" s="27">
        <f t="shared" si="416"/>
        <v>9.9225464632280935E-2</v>
      </c>
      <c r="AF1251" s="27">
        <f t="shared" si="416"/>
        <v>0.10380087376928673</v>
      </c>
      <c r="AG1251" s="27">
        <f t="shared" si="416"/>
        <v>0.10917056546948394</v>
      </c>
      <c r="AH1251" s="27">
        <f t="shared" si="416"/>
        <v>0.11426607336162055</v>
      </c>
      <c r="AI1251" s="27">
        <f t="shared" si="416"/>
        <v>0.11982812315361793</v>
      </c>
      <c r="AJ1251" s="27">
        <f t="shared" si="416"/>
        <v>0.12590215367288546</v>
      </c>
      <c r="AK1251" s="27">
        <f t="shared" si="416"/>
        <v>0.13153345614514914</v>
      </c>
      <c r="AL1251" s="27">
        <f t="shared" si="416"/>
        <v>0.13720432381053307</v>
      </c>
      <c r="AM1251" s="27">
        <f t="shared" si="416"/>
        <v>0.14291726119926934</v>
      </c>
      <c r="AN1251" s="27">
        <f t="shared" si="416"/>
        <v>0.14904343922014565</v>
      </c>
      <c r="AO1251" s="27">
        <f t="shared" si="416"/>
        <v>0.15482540410738871</v>
      </c>
      <c r="AP1251" s="27">
        <f t="shared" si="416"/>
        <v>0.16075865789295943</v>
      </c>
      <c r="AQ1251" s="27">
        <f t="shared" si="416"/>
        <v>0.16684888199338235</v>
      </c>
      <c r="AR1251" s="27">
        <f t="shared" si="416"/>
        <v>0.17313183557970274</v>
      </c>
      <c r="AS1251" s="27">
        <f t="shared" si="416"/>
        <v>0.17948711135067091</v>
      </c>
      <c r="AT1251" s="27">
        <f t="shared" si="416"/>
        <v>0.18006290324585467</v>
      </c>
      <c r="AU1251" s="27">
        <f t="shared" si="416"/>
        <v>0.1797451950349237</v>
      </c>
      <c r="AV1251" s="27">
        <f t="shared" si="416"/>
        <v>0.1796711712957797</v>
      </c>
      <c r="AW1251" s="27">
        <f t="shared" si="416"/>
        <v>0.17931890546928922</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6.0816462045917556E-2</v>
      </c>
      <c r="V1252" s="27">
        <f t="shared" si="417"/>
        <v>6.0951424813447848E-2</v>
      </c>
      <c r="W1252" s="27">
        <f t="shared" si="417"/>
        <v>6.1136956873609968E-2</v>
      </c>
      <c r="X1252" s="27">
        <f t="shared" si="417"/>
        <v>6.1395693454680218E-2</v>
      </c>
      <c r="Y1252" s="27">
        <f t="shared" si="417"/>
        <v>6.1657124133564084E-2</v>
      </c>
      <c r="Z1252" s="27">
        <f t="shared" si="417"/>
        <v>6.1977606825238112E-2</v>
      </c>
      <c r="AA1252" s="27">
        <f t="shared" si="417"/>
        <v>6.2306907908009301E-2</v>
      </c>
      <c r="AB1252" s="27">
        <f t="shared" si="417"/>
        <v>6.2682599159019151E-2</v>
      </c>
      <c r="AC1252" s="27">
        <f t="shared" si="417"/>
        <v>6.3067601033638634E-2</v>
      </c>
      <c r="AD1252" s="27">
        <f t="shared" si="417"/>
        <v>6.3882346626399467E-2</v>
      </c>
      <c r="AE1252" s="27">
        <f t="shared" si="417"/>
        <v>6.4689584584329982E-2</v>
      </c>
      <c r="AF1252" s="27">
        <f t="shared" si="417"/>
        <v>6.5551674623882339E-2</v>
      </c>
      <c r="AG1252" s="27">
        <f t="shared" si="417"/>
        <v>6.6545495978796609E-2</v>
      </c>
      <c r="AH1252" s="27">
        <f t="shared" si="417"/>
        <v>6.7506322135827357E-2</v>
      </c>
      <c r="AI1252" s="27">
        <f t="shared" si="417"/>
        <v>6.8502600239465777E-2</v>
      </c>
      <c r="AJ1252" s="27">
        <f t="shared" si="417"/>
        <v>6.9587364096927701E-2</v>
      </c>
      <c r="AK1252" s="27">
        <f t="shared" si="417"/>
        <v>7.0611974748672937E-2</v>
      </c>
      <c r="AL1252" s="27">
        <f t="shared" si="417"/>
        <v>7.1651161750631132E-2</v>
      </c>
      <c r="AM1252" s="27">
        <f t="shared" si="417"/>
        <v>7.2705167332917112E-2</v>
      </c>
      <c r="AN1252" s="27">
        <f t="shared" si="417"/>
        <v>7.378937498480638E-2</v>
      </c>
      <c r="AO1252" s="27">
        <f t="shared" si="417"/>
        <v>7.4827235450841162E-2</v>
      </c>
      <c r="AP1252" s="27">
        <f t="shared" si="417"/>
        <v>7.5896497989515546E-2</v>
      </c>
      <c r="AQ1252" s="27">
        <f t="shared" si="417"/>
        <v>7.6998074214624207E-2</v>
      </c>
      <c r="AR1252" s="27">
        <f t="shared" si="417"/>
        <v>7.8137667811155359E-2</v>
      </c>
      <c r="AS1252" s="27">
        <f t="shared" si="417"/>
        <v>7.9252854953773391E-2</v>
      </c>
      <c r="AT1252" s="27">
        <f t="shared" si="417"/>
        <v>7.9452958412024641E-2</v>
      </c>
      <c r="AU1252" s="27">
        <f t="shared" si="417"/>
        <v>7.9512905712363344E-2</v>
      </c>
      <c r="AV1252" s="27">
        <f t="shared" si="417"/>
        <v>7.9613930403244507E-2</v>
      </c>
      <c r="AW1252" s="27">
        <f t="shared" si="417"/>
        <v>7.9672386451390659E-2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0.26629291502798441</v>
      </c>
      <c r="V1253" s="27">
        <f t="shared" si="418"/>
        <v>0.26688386733886943</v>
      </c>
      <c r="W1253" s="27">
        <f t="shared" si="418"/>
        <v>0.26769624397949698</v>
      </c>
      <c r="X1253" s="27">
        <f t="shared" si="418"/>
        <v>0.26882915628777215</v>
      </c>
      <c r="Y1253" s="27">
        <f t="shared" si="418"/>
        <v>0.26997386505930787</v>
      </c>
      <c r="Z1253" s="27">
        <f t="shared" si="418"/>
        <v>0.27137714087166043</v>
      </c>
      <c r="AA1253" s="27">
        <f t="shared" si="418"/>
        <v>0.27281902917464657</v>
      </c>
      <c r="AB1253" s="27">
        <f t="shared" si="418"/>
        <v>0.27446404295901289</v>
      </c>
      <c r="AC1253" s="27">
        <f t="shared" si="418"/>
        <v>0.27614982453910969</v>
      </c>
      <c r="AD1253" s="27">
        <f t="shared" si="418"/>
        <v>0.27971729577311</v>
      </c>
      <c r="AE1253" s="27">
        <f t="shared" si="418"/>
        <v>0.28325189383598742</v>
      </c>
      <c r="AF1253" s="27">
        <f t="shared" si="418"/>
        <v>0.28702666898610468</v>
      </c>
      <c r="AG1253" s="27">
        <f t="shared" si="418"/>
        <v>0.29137824710680116</v>
      </c>
      <c r="AH1253" s="27">
        <f t="shared" si="418"/>
        <v>0.2955853513937568</v>
      </c>
      <c r="AI1253" s="27">
        <f t="shared" si="418"/>
        <v>0.29994768671336342</v>
      </c>
      <c r="AJ1253" s="27">
        <f t="shared" si="418"/>
        <v>0.30469746859811764</v>
      </c>
      <c r="AK1253" s="27">
        <f t="shared" si="418"/>
        <v>0.30918386172332046</v>
      </c>
      <c r="AL1253" s="27">
        <f t="shared" si="418"/>
        <v>0.31373407932397118</v>
      </c>
      <c r="AM1253" s="27">
        <f t="shared" si="418"/>
        <v>0.31834918203663459</v>
      </c>
      <c r="AN1253" s="27">
        <f t="shared" si="418"/>
        <v>0.32309652850179488</v>
      </c>
      <c r="AO1253" s="27">
        <f t="shared" si="418"/>
        <v>0.32764093768962349</v>
      </c>
      <c r="AP1253" s="27">
        <f t="shared" si="418"/>
        <v>0.33232284500180553</v>
      </c>
      <c r="AQ1253" s="27">
        <f t="shared" si="418"/>
        <v>0.33714624205979671</v>
      </c>
      <c r="AR1253" s="27">
        <f t="shared" si="418"/>
        <v>0.34213610320197207</v>
      </c>
      <c r="AS1253" s="27">
        <f t="shared" si="418"/>
        <v>0.34701909746075132</v>
      </c>
      <c r="AT1253" s="27">
        <f t="shared" si="418"/>
        <v>0.3478952768932983</v>
      </c>
      <c r="AU1253" s="27">
        <f t="shared" si="418"/>
        <v>0.34815776406894489</v>
      </c>
      <c r="AV1253" s="27">
        <f t="shared" si="418"/>
        <v>0.34860011402682689</v>
      </c>
      <c r="AW1253" s="27">
        <f t="shared" si="418"/>
        <v>0.34885607155770249</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1.1848462244660362E-2</v>
      </c>
      <c r="V1254" s="27">
        <f t="shared" si="419"/>
        <v>1.1874756132889346E-2</v>
      </c>
      <c r="W1254" s="27">
        <f t="shared" si="419"/>
        <v>1.1910902096269216E-2</v>
      </c>
      <c r="X1254" s="27">
        <f t="shared" si="419"/>
        <v>1.1961310004078922E-2</v>
      </c>
      <c r="Y1254" s="27">
        <f t="shared" si="419"/>
        <v>1.2012242784844973E-2</v>
      </c>
      <c r="Z1254" s="27">
        <f t="shared" si="419"/>
        <v>1.207468027207499E-2</v>
      </c>
      <c r="AA1254" s="27">
        <f t="shared" si="419"/>
        <v>1.2138835787129359E-2</v>
      </c>
      <c r="AB1254" s="27">
        <f t="shared" si="419"/>
        <v>1.2212029186638171E-2</v>
      </c>
      <c r="AC1254" s="27">
        <f t="shared" si="419"/>
        <v>1.2287036512320952E-2</v>
      </c>
      <c r="AD1254" s="27">
        <f t="shared" si="419"/>
        <v>1.2445767916123122E-2</v>
      </c>
      <c r="AE1254" s="27">
        <f t="shared" si="419"/>
        <v>1.260303665792818E-2</v>
      </c>
      <c r="AF1254" s="27">
        <f t="shared" si="419"/>
        <v>1.2770991861856712E-2</v>
      </c>
      <c r="AG1254" s="27">
        <f t="shared" si="419"/>
        <v>1.2964611391923229E-2</v>
      </c>
      <c r="AH1254" s="27">
        <f t="shared" si="419"/>
        <v>1.3151802689514099E-2</v>
      </c>
      <c r="AI1254" s="27">
        <f t="shared" si="419"/>
        <v>1.3345900851410278E-2</v>
      </c>
      <c r="AJ1254" s="27">
        <f t="shared" si="419"/>
        <v>1.3557238097562575E-2</v>
      </c>
      <c r="AK1254" s="27">
        <f t="shared" si="419"/>
        <v>1.3756856099239729E-2</v>
      </c>
      <c r="AL1254" s="27">
        <f t="shared" si="419"/>
        <v>1.3959313913187322E-2</v>
      </c>
      <c r="AM1254" s="27">
        <f t="shared" si="419"/>
        <v>1.4164658731469383E-2</v>
      </c>
      <c r="AN1254" s="27">
        <f t="shared" si="419"/>
        <v>1.4375887615831038E-2</v>
      </c>
      <c r="AO1254" s="27">
        <f t="shared" si="419"/>
        <v>1.4578086989707043E-2</v>
      </c>
      <c r="AP1254" s="27">
        <f t="shared" si="419"/>
        <v>1.4786404218182909E-2</v>
      </c>
      <c r="AQ1254" s="27">
        <f t="shared" si="419"/>
        <v>1.5001016904842665E-2</v>
      </c>
      <c r="AR1254" s="27">
        <f t="shared" si="419"/>
        <v>1.5223036260269183E-2</v>
      </c>
      <c r="AS1254" s="27">
        <f t="shared" si="419"/>
        <v>1.5440300670439317E-2</v>
      </c>
      <c r="AT1254" s="27">
        <f t="shared" si="419"/>
        <v>1.5479285481300656E-2</v>
      </c>
      <c r="AU1254" s="27">
        <f t="shared" si="419"/>
        <v>1.5490964610615939E-2</v>
      </c>
      <c r="AV1254" s="27">
        <f t="shared" si="419"/>
        <v>1.551064657164123E-2</v>
      </c>
      <c r="AW1254" s="27">
        <f t="shared" si="419"/>
        <v>1.5522035170322112E-2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0.42698363915907306</v>
      </c>
      <c r="V1255" s="27">
        <f t="shared" si="420"/>
        <v>0.42232713616950668</v>
      </c>
      <c r="W1255" s="27">
        <f t="shared" si="420"/>
        <v>0.41862612287587098</v>
      </c>
      <c r="X1255" s="27">
        <f t="shared" si="420"/>
        <v>0.41631320467823163</v>
      </c>
      <c r="Y1255" s="27">
        <f t="shared" si="420"/>
        <v>0.41474143393653135</v>
      </c>
      <c r="Z1255" s="27">
        <f t="shared" si="420"/>
        <v>0.41419226125522973</v>
      </c>
      <c r="AA1255" s="27">
        <f t="shared" si="420"/>
        <v>0.41363266711777924</v>
      </c>
      <c r="AB1255" s="27">
        <f t="shared" si="420"/>
        <v>0.41379745173860982</v>
      </c>
      <c r="AC1255" s="27">
        <f t="shared" si="420"/>
        <v>0.41394599361077566</v>
      </c>
      <c r="AD1255" s="27">
        <f t="shared" si="420"/>
        <v>0.41911071322216925</v>
      </c>
      <c r="AE1255" s="27">
        <f t="shared" si="420"/>
        <v>0.42350915580112658</v>
      </c>
      <c r="AF1255" s="27">
        <f t="shared" si="420"/>
        <v>0.42828655091999529</v>
      </c>
      <c r="AG1255" s="27">
        <f t="shared" si="420"/>
        <v>0.43473606294373074</v>
      </c>
      <c r="AH1255" s="27">
        <f t="shared" si="420"/>
        <v>0.43990185077390459</v>
      </c>
      <c r="AI1255" s="27">
        <f t="shared" si="420"/>
        <v>0.44551022373094312</v>
      </c>
      <c r="AJ1255" s="27">
        <f t="shared" si="420"/>
        <v>0.45185059080542433</v>
      </c>
      <c r="AK1255" s="27">
        <f t="shared" si="420"/>
        <v>0.45647812581333175</v>
      </c>
      <c r="AL1255" s="27">
        <f t="shared" si="420"/>
        <v>0.46063751935223107</v>
      </c>
      <c r="AM1255" s="27">
        <f t="shared" si="420"/>
        <v>0.46433191897479725</v>
      </c>
      <c r="AN1255" s="27">
        <f t="shared" si="420"/>
        <v>0.47060819979582602</v>
      </c>
      <c r="AO1255" s="27">
        <f t="shared" si="420"/>
        <v>0.47563566458053241</v>
      </c>
      <c r="AP1255" s="27">
        <f t="shared" si="420"/>
        <v>0.48057038822059167</v>
      </c>
      <c r="AQ1255" s="27">
        <f t="shared" si="420"/>
        <v>0.48540877906730001</v>
      </c>
      <c r="AR1255" s="27">
        <f t="shared" si="420"/>
        <v>0.4902114035295696</v>
      </c>
      <c r="AS1255" s="27">
        <f t="shared" si="420"/>
        <v>0.49452277010807233</v>
      </c>
      <c r="AT1255" s="27">
        <f t="shared" si="420"/>
        <v>0.48638248823264885</v>
      </c>
      <c r="AU1255" s="27">
        <f t="shared" si="420"/>
        <v>0.47643626073280942</v>
      </c>
      <c r="AV1255" s="27">
        <f t="shared" si="420"/>
        <v>0.46705840197361215</v>
      </c>
      <c r="AW1255" s="27">
        <f t="shared" si="420"/>
        <v>0.45719799904570174</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0.65400839582675063</v>
      </c>
      <c r="V1256" s="27">
        <f t="shared" si="421"/>
        <v>0.64687605685384164</v>
      </c>
      <c r="W1256" s="27">
        <f t="shared" si="421"/>
        <v>0.64120723597847695</v>
      </c>
      <c r="X1256" s="27">
        <f t="shared" si="421"/>
        <v>0.63766455241548192</v>
      </c>
      <c r="Y1256" s="27">
        <f t="shared" si="421"/>
        <v>0.63525708016804106</v>
      </c>
      <c r="Z1256" s="27">
        <f t="shared" si="421"/>
        <v>0.6344159155158372</v>
      </c>
      <c r="AA1256" s="27">
        <f t="shared" si="421"/>
        <v>0.63355878837890778</v>
      </c>
      <c r="AB1256" s="27">
        <f t="shared" si="421"/>
        <v>0.63381118803932246</v>
      </c>
      <c r="AC1256" s="27">
        <f t="shared" si="421"/>
        <v>0.63403870877458901</v>
      </c>
      <c r="AD1256" s="27">
        <f t="shared" si="421"/>
        <v>0.64194948023785836</v>
      </c>
      <c r="AE1256" s="27">
        <f t="shared" si="421"/>
        <v>0.64868654955710747</v>
      </c>
      <c r="AF1256" s="27">
        <f t="shared" si="421"/>
        <v>0.65600405831242059</v>
      </c>
      <c r="AG1256" s="27">
        <f t="shared" si="421"/>
        <v>0.66588273895886363</v>
      </c>
      <c r="AH1256" s="27">
        <f t="shared" si="421"/>
        <v>0.67379514660672368</v>
      </c>
      <c r="AI1256" s="27">
        <f t="shared" si="421"/>
        <v>0.68238545935981809</v>
      </c>
      <c r="AJ1256" s="27">
        <f t="shared" si="421"/>
        <v>0.69209696331229009</v>
      </c>
      <c r="AK1256" s="27">
        <f t="shared" si="421"/>
        <v>0.69918493219351963</v>
      </c>
      <c r="AL1256" s="27">
        <f t="shared" si="421"/>
        <v>0.7055558514665512</v>
      </c>
      <c r="AM1256" s="27">
        <f t="shared" si="421"/>
        <v>0.71121454221979907</v>
      </c>
      <c r="AN1256" s="27">
        <f t="shared" si="421"/>
        <v>0.72082788562472022</v>
      </c>
      <c r="AO1256" s="27">
        <f t="shared" si="421"/>
        <v>0.72852842465566992</v>
      </c>
      <c r="AP1256" s="27">
        <f t="shared" si="421"/>
        <v>0.73608691260626102</v>
      </c>
      <c r="AQ1256" s="27">
        <f t="shared" si="421"/>
        <v>0.7434978481687351</v>
      </c>
      <c r="AR1256" s="27">
        <f t="shared" si="421"/>
        <v>0.75085400056490925</v>
      </c>
      <c r="AS1256" s="27">
        <f t="shared" si="421"/>
        <v>0.75745769607272995</v>
      </c>
      <c r="AT1256" s="27">
        <f t="shared" si="421"/>
        <v>0.74498927292328954</v>
      </c>
      <c r="AU1256" s="27">
        <f t="shared" si="421"/>
        <v>0.72975469319908981</v>
      </c>
      <c r="AV1256" s="27">
        <f t="shared" si="421"/>
        <v>0.7153906806212974</v>
      </c>
      <c r="AW1256" s="27">
        <f t="shared" si="421"/>
        <v>0.70028755790261721</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1.153985484741868</v>
      </c>
      <c r="V1257" s="27">
        <f t="shared" si="422"/>
        <v>1.1681776928202523</v>
      </c>
      <c r="W1257" s="27">
        <f t="shared" si="422"/>
        <v>1.1847858658110593</v>
      </c>
      <c r="X1257" s="27">
        <f t="shared" si="422"/>
        <v>1.2052579959901222</v>
      </c>
      <c r="Y1257" s="27">
        <f t="shared" si="422"/>
        <v>1.2279627132127788</v>
      </c>
      <c r="Z1257" s="27">
        <f t="shared" si="422"/>
        <v>1.2539130427561374</v>
      </c>
      <c r="AA1257" s="27">
        <f t="shared" si="422"/>
        <v>1.2801331982777941</v>
      </c>
      <c r="AB1257" s="27">
        <f t="shared" si="422"/>
        <v>1.3089620827409241</v>
      </c>
      <c r="AC1257" s="27">
        <f t="shared" si="422"/>
        <v>1.3381727583507665</v>
      </c>
      <c r="AD1257" s="27">
        <f t="shared" si="422"/>
        <v>1.3997999888688804</v>
      </c>
      <c r="AE1257" s="27">
        <f t="shared" si="422"/>
        <v>1.4614887366690807</v>
      </c>
      <c r="AF1257" s="27">
        <f t="shared" si="422"/>
        <v>1.5272080994678909</v>
      </c>
      <c r="AG1257" s="27">
        <f t="shared" si="422"/>
        <v>1.6020093868016521</v>
      </c>
      <c r="AH1257" s="27">
        <f t="shared" si="422"/>
        <v>1.6754213266014404</v>
      </c>
      <c r="AI1257" s="27">
        <f t="shared" si="422"/>
        <v>1.7539482946712348</v>
      </c>
      <c r="AJ1257" s="27">
        <f t="shared" si="422"/>
        <v>1.8391434417217309</v>
      </c>
      <c r="AK1257" s="27">
        <f t="shared" si="422"/>
        <v>1.921241606675032</v>
      </c>
      <c r="AL1257" s="27">
        <f t="shared" si="422"/>
        <v>2.0051699352654189</v>
      </c>
      <c r="AM1257" s="27">
        <f t="shared" si="422"/>
        <v>2.0909710367631238</v>
      </c>
      <c r="AN1257" s="27">
        <f t="shared" si="422"/>
        <v>2.1790289637419105</v>
      </c>
      <c r="AO1257" s="27">
        <f t="shared" si="422"/>
        <v>2.2646607608535678</v>
      </c>
      <c r="AP1257" s="27">
        <f t="shared" si="422"/>
        <v>2.353193027486558</v>
      </c>
      <c r="AQ1257" s="27">
        <f t="shared" si="422"/>
        <v>2.4447358434125941</v>
      </c>
      <c r="AR1257" s="27">
        <f t="shared" si="422"/>
        <v>2.5397378087912235</v>
      </c>
      <c r="AS1257" s="27">
        <f t="shared" si="422"/>
        <v>2.6359417490256347</v>
      </c>
      <c r="AT1257" s="27">
        <f t="shared" si="422"/>
        <v>2.667718055306378</v>
      </c>
      <c r="AU1257" s="27">
        <f t="shared" si="422"/>
        <v>2.6893875400956349</v>
      </c>
      <c r="AV1257" s="27">
        <f t="shared" si="422"/>
        <v>2.7138524328901203</v>
      </c>
      <c r="AW1257" s="27">
        <f t="shared" si="422"/>
        <v>2.7350899196728151</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0.11993554121760756</v>
      </c>
      <c r="V1258" s="27">
        <f t="shared" si="423"/>
        <v>0.12015396732787187</v>
      </c>
      <c r="W1258" s="27">
        <f t="shared" si="423"/>
        <v>0.12040009919620051</v>
      </c>
      <c r="X1258" s="27">
        <f t="shared" si="423"/>
        <v>0.12067339732653325</v>
      </c>
      <c r="Y1258" s="27">
        <f t="shared" si="423"/>
        <v>0.12083862250016517</v>
      </c>
      <c r="Z1258" s="27">
        <f t="shared" si="423"/>
        <v>0.12102674750622945</v>
      </c>
      <c r="AA1258" s="27">
        <f t="shared" si="423"/>
        <v>0.12123490277133757</v>
      </c>
      <c r="AB1258" s="27">
        <f t="shared" si="423"/>
        <v>0.12146353888676951</v>
      </c>
      <c r="AC1258" s="27">
        <f t="shared" si="423"/>
        <v>0.12171046574717839</v>
      </c>
      <c r="AD1258" s="27">
        <f t="shared" si="423"/>
        <v>0.1218842890110466</v>
      </c>
      <c r="AE1258" s="27">
        <f t="shared" si="423"/>
        <v>0.12207335386646867</v>
      </c>
      <c r="AF1258" s="27">
        <f t="shared" si="423"/>
        <v>0.12227928315059336</v>
      </c>
      <c r="AG1258" s="27">
        <f t="shared" si="423"/>
        <v>0.12250428668008742</v>
      </c>
      <c r="AH1258" s="27">
        <f t="shared" si="423"/>
        <v>0.12274179275603146</v>
      </c>
      <c r="AI1258" s="27">
        <f t="shared" si="423"/>
        <v>0.12289368408262624</v>
      </c>
      <c r="AJ1258" s="27">
        <f t="shared" si="423"/>
        <v>0.1230607702638557</v>
      </c>
      <c r="AK1258" s="27">
        <f t="shared" si="423"/>
        <v>0.12323716754799312</v>
      </c>
      <c r="AL1258" s="27">
        <f t="shared" si="423"/>
        <v>0.12342518950883125</v>
      </c>
      <c r="AM1258" s="27">
        <f t="shared" si="423"/>
        <v>0.12362445924387389</v>
      </c>
      <c r="AN1258" s="27">
        <f t="shared" si="423"/>
        <v>0.12374194996194518</v>
      </c>
      <c r="AO1258" s="27">
        <f t="shared" si="423"/>
        <v>0.12386718060158546</v>
      </c>
      <c r="AP1258" s="27">
        <f t="shared" si="423"/>
        <v>0.12400266133733781</v>
      </c>
      <c r="AQ1258" s="27">
        <f t="shared" si="423"/>
        <v>0.12414811892012274</v>
      </c>
      <c r="AR1258" s="27">
        <f t="shared" si="423"/>
        <v>0.1243034755080016</v>
      </c>
      <c r="AS1258" s="27">
        <f t="shared" si="423"/>
        <v>0.12437203151401055</v>
      </c>
      <c r="AT1258" s="27">
        <f t="shared" si="423"/>
        <v>0.12441476463107816</v>
      </c>
      <c r="AU1258" s="27">
        <f t="shared" si="423"/>
        <v>0.12445970043989918</v>
      </c>
      <c r="AV1258" s="27">
        <f t="shared" si="423"/>
        <v>0.12451321422469058</v>
      </c>
      <c r="AW1258" s="27">
        <f t="shared" si="423"/>
        <v>0.12457203472627142</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6.4134504431053646E-2</v>
      </c>
      <c r="V1259" s="27">
        <f t="shared" si="424"/>
        <v>6.4251305924542451E-2</v>
      </c>
      <c r="W1259" s="27">
        <f t="shared" si="424"/>
        <v>6.4382922835090298E-2</v>
      </c>
      <c r="X1259" s="27">
        <f t="shared" si="424"/>
        <v>6.452906667179524E-2</v>
      </c>
      <c r="Y1259" s="27">
        <f t="shared" si="424"/>
        <v>6.461741941963664E-2</v>
      </c>
      <c r="Z1259" s="27">
        <f t="shared" si="424"/>
        <v>6.4718017656927529E-2</v>
      </c>
      <c r="AA1259" s="27">
        <f t="shared" si="424"/>
        <v>6.4829326903852097E-2</v>
      </c>
      <c r="AB1259" s="27">
        <f t="shared" si="424"/>
        <v>6.4951588110241806E-2</v>
      </c>
      <c r="AC1259" s="27">
        <f t="shared" si="424"/>
        <v>6.5083630136002199E-2</v>
      </c>
      <c r="AD1259" s="27">
        <f t="shared" si="424"/>
        <v>6.5176580639027398E-2</v>
      </c>
      <c r="AE1259" s="27">
        <f t="shared" si="424"/>
        <v>6.5277681452720504E-2</v>
      </c>
      <c r="AF1259" s="27">
        <f t="shared" si="424"/>
        <v>6.5387800375360933E-2</v>
      </c>
      <c r="AG1259" s="27">
        <f t="shared" si="424"/>
        <v>6.5508119087502772E-2</v>
      </c>
      <c r="AH1259" s="27">
        <f t="shared" si="424"/>
        <v>6.5635123429380049E-2</v>
      </c>
      <c r="AI1259" s="27">
        <f t="shared" si="424"/>
        <v>6.5716346016610083E-2</v>
      </c>
      <c r="AJ1259" s="27">
        <f t="shared" si="424"/>
        <v>6.5805693922340425E-2</v>
      </c>
      <c r="AK1259" s="27">
        <f t="shared" si="424"/>
        <v>6.590002086067985E-2</v>
      </c>
      <c r="AL1259" s="27">
        <f t="shared" si="424"/>
        <v>6.6000563995417774E-2</v>
      </c>
      <c r="AM1259" s="27">
        <f t="shared" si="424"/>
        <v>6.6107121781169384E-2</v>
      </c>
      <c r="AN1259" s="27">
        <f t="shared" si="424"/>
        <v>6.6169948937342224E-2</v>
      </c>
      <c r="AO1259" s="27">
        <f t="shared" si="424"/>
        <v>6.6236914950346962E-2</v>
      </c>
      <c r="AP1259" s="27">
        <f t="shared" si="424"/>
        <v>6.6309362114542192E-2</v>
      </c>
      <c r="AQ1259" s="27">
        <f t="shared" si="424"/>
        <v>6.6387144312320595E-2</v>
      </c>
      <c r="AR1259" s="27">
        <f t="shared" si="424"/>
        <v>6.6470219918371612E-2</v>
      </c>
      <c r="AS1259" s="27">
        <f t="shared" si="424"/>
        <v>6.6506879655981649E-2</v>
      </c>
      <c r="AT1259" s="27">
        <f t="shared" si="424"/>
        <v>6.6529730824685301E-2</v>
      </c>
      <c r="AU1259" s="27">
        <f t="shared" si="424"/>
        <v>6.6553759863956619E-2</v>
      </c>
      <c r="AV1259" s="27">
        <f t="shared" si="424"/>
        <v>6.6582375902480173E-2</v>
      </c>
      <c r="AW1259" s="27">
        <f t="shared" si="424"/>
        <v>6.6613829662399648E-2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1.5169089233145598E-2</v>
      </c>
      <c r="V1260" s="27">
        <f t="shared" si="425"/>
        <v>1.5217432465051218E-2</v>
      </c>
      <c r="W1260" s="27">
        <f t="shared" si="425"/>
        <v>1.5269956801068697E-2</v>
      </c>
      <c r="X1260" s="27">
        <f t="shared" si="425"/>
        <v>1.5326606915032537E-2</v>
      </c>
      <c r="Y1260" s="27">
        <f t="shared" si="425"/>
        <v>1.5361884173332353E-2</v>
      </c>
      <c r="Z1260" s="27">
        <f t="shared" si="425"/>
        <v>1.5400671462758263E-2</v>
      </c>
      <c r="AA1260" s="27">
        <f t="shared" si="425"/>
        <v>1.5442458670944098E-2</v>
      </c>
      <c r="AB1260" s="27">
        <f t="shared" si="425"/>
        <v>1.5487358547995303E-2</v>
      </c>
      <c r="AC1260" s="27">
        <f t="shared" si="425"/>
        <v>1.5534984647023522E-2</v>
      </c>
      <c r="AD1260" s="27">
        <f t="shared" si="425"/>
        <v>1.55682858445836E-2</v>
      </c>
      <c r="AE1260" s="27">
        <f t="shared" si="425"/>
        <v>1.5603856144375206E-2</v>
      </c>
      <c r="AF1260" s="27">
        <f t="shared" si="425"/>
        <v>1.5642015402559783E-2</v>
      </c>
      <c r="AG1260" s="27">
        <f t="shared" si="425"/>
        <v>1.5683187659152956E-2</v>
      </c>
      <c r="AH1260" s="27">
        <f t="shared" si="425"/>
        <v>1.5726164172815249E-2</v>
      </c>
      <c r="AI1260" s="27">
        <f t="shared" si="425"/>
        <v>1.5752809314354653E-2</v>
      </c>
      <c r="AJ1260" s="27">
        <f t="shared" si="425"/>
        <v>1.5781850848802792E-2</v>
      </c>
      <c r="AK1260" s="27">
        <f t="shared" si="425"/>
        <v>1.5812211011200589E-2</v>
      </c>
      <c r="AL1260" s="27">
        <f t="shared" si="425"/>
        <v>1.5844326691144793E-2</v>
      </c>
      <c r="AM1260" s="27">
        <f t="shared" si="425"/>
        <v>1.5878136398182703E-2</v>
      </c>
      <c r="AN1260" s="27">
        <f t="shared" si="425"/>
        <v>1.5896594572359181E-2</v>
      </c>
      <c r="AO1260" s="27">
        <f t="shared" si="425"/>
        <v>1.5916177337524529E-2</v>
      </c>
      <c r="AP1260" s="27">
        <f t="shared" si="425"/>
        <v>1.5937350394875968E-2</v>
      </c>
      <c r="AQ1260" s="27">
        <f t="shared" si="425"/>
        <v>1.5960067925113876E-2</v>
      </c>
      <c r="AR1260" s="27">
        <f t="shared" si="425"/>
        <v>1.5984319352677589E-2</v>
      </c>
      <c r="AS1260" s="27">
        <f t="shared" si="425"/>
        <v>1.5992531796631609E-2</v>
      </c>
      <c r="AT1260" s="27">
        <f t="shared" si="425"/>
        <v>1.5995859016638941E-2</v>
      </c>
      <c r="AU1260" s="27">
        <f t="shared" si="425"/>
        <v>1.5999410618704444E-2</v>
      </c>
      <c r="AV1260" s="27">
        <f t="shared" si="425"/>
        <v>1.6004346485136448E-2</v>
      </c>
      <c r="AW1260" s="27">
        <f t="shared" si="425"/>
        <v>1.6010076603504106E-2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0.12025881876429237</v>
      </c>
      <c r="V1261" s="27">
        <f t="shared" si="426"/>
        <v>0.12064207842311976</v>
      </c>
      <c r="W1261" s="27">
        <f t="shared" si="426"/>
        <v>0.12105848540107061</v>
      </c>
      <c r="X1261" s="27">
        <f t="shared" si="426"/>
        <v>0.12150760107858062</v>
      </c>
      <c r="Y1261" s="27">
        <f t="shared" si="426"/>
        <v>0.12178727518077449</v>
      </c>
      <c r="Z1261" s="27">
        <f t="shared" si="426"/>
        <v>0.12209477641158249</v>
      </c>
      <c r="AA1261" s="27">
        <f t="shared" si="426"/>
        <v>0.12242606065802923</v>
      </c>
      <c r="AB1261" s="27">
        <f t="shared" si="426"/>
        <v>0.12278202179016112</v>
      </c>
      <c r="AC1261" s="27">
        <f t="shared" si="426"/>
        <v>0.12315959610088306</v>
      </c>
      <c r="AD1261" s="27">
        <f t="shared" si="426"/>
        <v>0.12342360421768289</v>
      </c>
      <c r="AE1261" s="27">
        <f t="shared" si="426"/>
        <v>0.12370560151958311</v>
      </c>
      <c r="AF1261" s="27">
        <f t="shared" si="426"/>
        <v>0.12400812378994931</v>
      </c>
      <c r="AG1261" s="27">
        <f t="shared" si="426"/>
        <v>0.12433453276992529</v>
      </c>
      <c r="AH1261" s="27">
        <f t="shared" si="426"/>
        <v>0.12467524569528282</v>
      </c>
      <c r="AI1261" s="27">
        <f t="shared" si="426"/>
        <v>0.12488648535496748</v>
      </c>
      <c r="AJ1261" s="27">
        <f t="shared" si="426"/>
        <v>0.12511672334580246</v>
      </c>
      <c r="AK1261" s="27">
        <f t="shared" si="426"/>
        <v>0.1253574152694463</v>
      </c>
      <c r="AL1261" s="27">
        <f t="shared" si="426"/>
        <v>0.1256120247370644</v>
      </c>
      <c r="AM1261" s="27">
        <f t="shared" si="426"/>
        <v>0.12588006425932263</v>
      </c>
      <c r="AN1261" s="27">
        <f t="shared" si="426"/>
        <v>0.12602639857042675</v>
      </c>
      <c r="AO1261" s="27">
        <f t="shared" si="426"/>
        <v>0.12618164851132482</v>
      </c>
      <c r="AP1261" s="27">
        <f t="shared" si="426"/>
        <v>0.12634950610828249</v>
      </c>
      <c r="AQ1261" s="27">
        <f t="shared" si="426"/>
        <v>0.12652960811108985</v>
      </c>
      <c r="AR1261" s="27">
        <f t="shared" si="426"/>
        <v>0.1267218706779015</v>
      </c>
      <c r="AS1261" s="27">
        <f t="shared" si="426"/>
        <v>0.12678697800200639</v>
      </c>
      <c r="AT1261" s="27">
        <f t="shared" si="426"/>
        <v>0.12681335582480782</v>
      </c>
      <c r="AU1261" s="27">
        <f t="shared" si="426"/>
        <v>0.12684151252311404</v>
      </c>
      <c r="AV1261" s="27">
        <f t="shared" si="426"/>
        <v>0.12688064351229661</v>
      </c>
      <c r="AW1261" s="27">
        <f t="shared" si="426"/>
        <v>0.1269260712407306</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8.1553518665542224E-2</v>
      </c>
      <c r="V1264" s="27">
        <f t="shared" si="429"/>
        <v>8.0347282459301256E-2</v>
      </c>
      <c r="W1264" s="27">
        <f t="shared" si="429"/>
        <v>7.9344174206406756E-2</v>
      </c>
      <c r="X1264" s="27">
        <f t="shared" si="429"/>
        <v>7.8626890163526628E-2</v>
      </c>
      <c r="Y1264" s="27">
        <f t="shared" si="429"/>
        <v>7.809521942462215E-2</v>
      </c>
      <c r="Z1264" s="27">
        <f t="shared" si="429"/>
        <v>7.777393995152368E-2</v>
      </c>
      <c r="AA1264" s="27">
        <f t="shared" si="429"/>
        <v>7.7460472146057349E-2</v>
      </c>
      <c r="AB1264" s="27">
        <f t="shared" si="429"/>
        <v>7.7297247009609521E-2</v>
      </c>
      <c r="AC1264" s="27">
        <f t="shared" si="429"/>
        <v>7.7139396356070353E-2</v>
      </c>
      <c r="AD1264" s="27">
        <f t="shared" si="429"/>
        <v>7.8673792713236393E-2</v>
      </c>
      <c r="AE1264" s="27">
        <f t="shared" si="429"/>
        <v>8.0102006796479649E-2</v>
      </c>
      <c r="AF1264" s="27">
        <f t="shared" si="429"/>
        <v>8.1650131336152315E-2</v>
      </c>
      <c r="AG1264" s="27">
        <f t="shared" si="429"/>
        <v>8.3581272113502497E-2</v>
      </c>
      <c r="AH1264" s="27">
        <f t="shared" si="429"/>
        <v>8.530867734193899E-2</v>
      </c>
      <c r="AI1264" s="27">
        <f t="shared" si="429"/>
        <v>8.7198796667572701E-2</v>
      </c>
      <c r="AJ1264" s="27">
        <f t="shared" si="429"/>
        <v>8.9297617611750771E-2</v>
      </c>
      <c r="AK1264" s="27">
        <f t="shared" si="429"/>
        <v>9.1104493637885545E-2</v>
      </c>
      <c r="AL1264" s="27">
        <f t="shared" si="429"/>
        <v>9.2873647692029826E-2</v>
      </c>
      <c r="AM1264" s="27">
        <f t="shared" si="429"/>
        <v>9.4606094257847037E-2</v>
      </c>
      <c r="AN1264" s="27">
        <f t="shared" si="429"/>
        <v>9.6459063726151303E-2</v>
      </c>
      <c r="AO1264" s="27">
        <f t="shared" si="429"/>
        <v>9.8081828850291944E-2</v>
      </c>
      <c r="AP1264" s="27">
        <f t="shared" si="429"/>
        <v>9.9720551186581713E-2</v>
      </c>
      <c r="AQ1264" s="27">
        <f t="shared" si="429"/>
        <v>0.10137561463432668</v>
      </c>
      <c r="AR1264" s="27">
        <f t="shared" si="429"/>
        <v>0.10306145873824542</v>
      </c>
      <c r="AS1264" s="27">
        <f t="shared" si="429"/>
        <v>0.10469451017447387</v>
      </c>
      <c r="AT1264" s="27">
        <f t="shared" si="429"/>
        <v>0.10361536005776417</v>
      </c>
      <c r="AU1264" s="27">
        <f t="shared" si="429"/>
        <v>0.1021388275712732</v>
      </c>
      <c r="AV1264" s="27">
        <f t="shared" si="429"/>
        <v>0.10078833039763954</v>
      </c>
      <c r="AW1264" s="27">
        <f t="shared" si="429"/>
        <v>9.9328843871161435E-2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3.1905387698694387E-2</v>
      </c>
      <c r="V1265" s="27">
        <f t="shared" si="430"/>
        <v>3.1433483672405185E-2</v>
      </c>
      <c r="W1265" s="27">
        <f t="shared" si="430"/>
        <v>3.1041047414153568E-2</v>
      </c>
      <c r="X1265" s="27">
        <f t="shared" si="430"/>
        <v>3.0760431373881528E-2</v>
      </c>
      <c r="Y1265" s="27">
        <f t="shared" si="430"/>
        <v>3.0552431016197801E-2</v>
      </c>
      <c r="Z1265" s="27">
        <f t="shared" si="430"/>
        <v>3.0426739981444573E-2</v>
      </c>
      <c r="AA1265" s="27">
        <f t="shared" si="430"/>
        <v>3.030410502923021E-2</v>
      </c>
      <c r="AB1265" s="27">
        <f t="shared" si="430"/>
        <v>3.0240248051067217E-2</v>
      </c>
      <c r="AC1265" s="27">
        <f t="shared" si="430"/>
        <v>3.0178493679434107E-2</v>
      </c>
      <c r="AD1265" s="27">
        <f t="shared" si="430"/>
        <v>3.0778780600953914E-2</v>
      </c>
      <c r="AE1265" s="27">
        <f t="shared" si="430"/>
        <v>3.1337526867065243E-2</v>
      </c>
      <c r="AF1265" s="27">
        <f t="shared" si="430"/>
        <v>3.1943184531533234E-2</v>
      </c>
      <c r="AG1265" s="27">
        <f t="shared" si="430"/>
        <v>3.2698685903028914E-2</v>
      </c>
      <c r="AH1265" s="27">
        <f t="shared" si="430"/>
        <v>3.3374481802799269E-2</v>
      </c>
      <c r="AI1265" s="27">
        <f t="shared" si="430"/>
        <v>3.411393475183086E-2</v>
      </c>
      <c r="AJ1265" s="27">
        <f t="shared" si="430"/>
        <v>3.493503599957426E-2</v>
      </c>
      <c r="AK1265" s="27">
        <f t="shared" si="430"/>
        <v>3.5641922484432501E-2</v>
      </c>
      <c r="AL1265" s="27">
        <f t="shared" si="430"/>
        <v>3.6334051370099325E-2</v>
      </c>
      <c r="AM1265" s="27">
        <f t="shared" si="430"/>
        <v>3.7011819543123894E-2</v>
      </c>
      <c r="AN1265" s="27">
        <f t="shared" si="430"/>
        <v>3.773673871580295E-2</v>
      </c>
      <c r="AO1265" s="27">
        <f t="shared" si="430"/>
        <v>3.837159728814684E-2</v>
      </c>
      <c r="AP1265" s="27">
        <f t="shared" si="430"/>
        <v>3.9012698644965753E-2</v>
      </c>
      <c r="AQ1265" s="27">
        <f t="shared" si="430"/>
        <v>3.9660192975440933E-2</v>
      </c>
      <c r="AR1265" s="27">
        <f t="shared" si="430"/>
        <v>4.0319729321820701E-2</v>
      </c>
      <c r="AS1265" s="27">
        <f t="shared" si="430"/>
        <v>4.0958612107718124E-2</v>
      </c>
      <c r="AT1265" s="27">
        <f t="shared" si="430"/>
        <v>4.0536426732738551E-2</v>
      </c>
      <c r="AU1265" s="27">
        <f t="shared" si="430"/>
        <v>3.9958777328984299E-2</v>
      </c>
      <c r="AV1265" s="27">
        <f t="shared" si="430"/>
        <v>3.943043549142998E-2</v>
      </c>
      <c r="AW1265" s="27">
        <f t="shared" si="430"/>
        <v>3.8859454812358696E-2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0.36780418290966244</v>
      </c>
      <c r="V1266" s="27">
        <f t="shared" si="431"/>
        <v>0.3714234316035242</v>
      </c>
      <c r="W1266" s="27">
        <f t="shared" si="431"/>
        <v>0.37546920829626063</v>
      </c>
      <c r="X1266" s="27">
        <f t="shared" si="431"/>
        <v>0.38018812574377231</v>
      </c>
      <c r="Y1266" s="27">
        <f t="shared" si="431"/>
        <v>0.38504178818437407</v>
      </c>
      <c r="Z1266" s="27">
        <f t="shared" si="431"/>
        <v>0.39044882164388489</v>
      </c>
      <c r="AA1266" s="27">
        <f t="shared" si="431"/>
        <v>0.39589622321715578</v>
      </c>
      <c r="AB1266" s="27">
        <f t="shared" si="431"/>
        <v>0.40178289794696498</v>
      </c>
      <c r="AC1266" s="27">
        <f t="shared" si="431"/>
        <v>0.40772681555933066</v>
      </c>
      <c r="AD1266" s="27">
        <f t="shared" si="431"/>
        <v>0.4183327086394717</v>
      </c>
      <c r="AE1266" s="27">
        <f t="shared" si="431"/>
        <v>0.42886451256367109</v>
      </c>
      <c r="AF1266" s="27">
        <f t="shared" si="431"/>
        <v>0.43998844562173473</v>
      </c>
      <c r="AG1266" s="27">
        <f t="shared" si="431"/>
        <v>0.45253737301201774</v>
      </c>
      <c r="AH1266" s="27">
        <f t="shared" si="431"/>
        <v>0.46475379787946464</v>
      </c>
      <c r="AI1266" s="27">
        <f t="shared" si="431"/>
        <v>0.47751418311170685</v>
      </c>
      <c r="AJ1266" s="27">
        <f t="shared" si="431"/>
        <v>0.49126087159164322</v>
      </c>
      <c r="AK1266" s="27">
        <f t="shared" si="431"/>
        <v>0.50438474055677307</v>
      </c>
      <c r="AL1266" s="27">
        <f t="shared" si="431"/>
        <v>0.51769580674814197</v>
      </c>
      <c r="AM1266" s="27">
        <f t="shared" si="431"/>
        <v>0.53119835838978235</v>
      </c>
      <c r="AN1266" s="27">
        <f t="shared" si="431"/>
        <v>0.54519652797518725</v>
      </c>
      <c r="AO1266" s="27">
        <f t="shared" si="431"/>
        <v>0.55871614472799591</v>
      </c>
      <c r="AP1266" s="27">
        <f t="shared" si="431"/>
        <v>0.57261412488817054</v>
      </c>
      <c r="AQ1266" s="27">
        <f t="shared" si="431"/>
        <v>0.5869039367406349</v>
      </c>
      <c r="AR1266" s="27">
        <f t="shared" si="431"/>
        <v>0.60165257008208883</v>
      </c>
      <c r="AS1266" s="27">
        <f t="shared" si="431"/>
        <v>0.61630146676000175</v>
      </c>
      <c r="AT1266" s="27">
        <f t="shared" si="431"/>
        <v>0.62070553747699242</v>
      </c>
      <c r="AU1266" s="27">
        <f t="shared" si="431"/>
        <v>0.62350249802544178</v>
      </c>
      <c r="AV1266" s="27">
        <f t="shared" si="431"/>
        <v>0.62672765733342273</v>
      </c>
      <c r="AW1266" s="27">
        <f t="shared" si="431"/>
        <v>0.62943793912886614</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1.5747123914012153</v>
      </c>
      <c r="V1267" s="27">
        <f t="shared" si="432"/>
        <v>1.5681887014284537</v>
      </c>
      <c r="W1267" s="27">
        <f t="shared" si="432"/>
        <v>1.5667841618374447</v>
      </c>
      <c r="X1267" s="27">
        <f t="shared" si="432"/>
        <v>1.573284324203015</v>
      </c>
      <c r="Y1267" s="27">
        <f t="shared" si="432"/>
        <v>1.5864039702513664</v>
      </c>
      <c r="Z1267" s="27">
        <f t="shared" si="432"/>
        <v>1.6057346145957432</v>
      </c>
      <c r="AA1267" s="27">
        <f t="shared" si="432"/>
        <v>1.6251467618562128</v>
      </c>
      <c r="AB1267" s="27">
        <f t="shared" si="432"/>
        <v>1.6492402013019869</v>
      </c>
      <c r="AC1267" s="27">
        <f t="shared" si="432"/>
        <v>1.6735218799838179</v>
      </c>
      <c r="AD1267" s="27">
        <f t="shared" si="432"/>
        <v>1.7546256181472317</v>
      </c>
      <c r="AE1267" s="27">
        <f t="shared" si="432"/>
        <v>1.8336865864045497</v>
      </c>
      <c r="AF1267" s="27">
        <f t="shared" si="432"/>
        <v>1.918240147256417</v>
      </c>
      <c r="AG1267" s="27">
        <f t="shared" si="432"/>
        <v>2.0174720498760612</v>
      </c>
      <c r="AH1267" s="27">
        <f t="shared" si="432"/>
        <v>2.1116370357227456</v>
      </c>
      <c r="AI1267" s="27">
        <f t="shared" si="432"/>
        <v>2.2144237158788571</v>
      </c>
      <c r="AJ1267" s="27">
        <f t="shared" si="432"/>
        <v>2.3266717998749207</v>
      </c>
      <c r="AK1267" s="27">
        <f t="shared" si="432"/>
        <v>2.4307382695623536</v>
      </c>
      <c r="AL1267" s="27">
        <f t="shared" si="432"/>
        <v>2.5355359040186483</v>
      </c>
      <c r="AM1267" s="27">
        <f t="shared" si="432"/>
        <v>2.6411109869624947</v>
      </c>
      <c r="AN1267" s="27">
        <f t="shared" si="432"/>
        <v>2.7543227567882886</v>
      </c>
      <c r="AO1267" s="27">
        <f t="shared" si="432"/>
        <v>2.8611734679045404</v>
      </c>
      <c r="AP1267" s="27">
        <f t="shared" si="432"/>
        <v>2.970819997861887</v>
      </c>
      <c r="AQ1267" s="27">
        <f t="shared" si="432"/>
        <v>3.0833673392377019</v>
      </c>
      <c r="AR1267" s="27">
        <f t="shared" si="432"/>
        <v>3.1994763215129036</v>
      </c>
      <c r="AS1267" s="27">
        <f t="shared" si="432"/>
        <v>3.3169218177603947</v>
      </c>
      <c r="AT1267" s="27">
        <f t="shared" si="432"/>
        <v>3.3275624519833906</v>
      </c>
      <c r="AU1267" s="27">
        <f t="shared" si="432"/>
        <v>3.3216912042453854</v>
      </c>
      <c r="AV1267" s="27">
        <f t="shared" si="432"/>
        <v>3.3203232455460054</v>
      </c>
      <c r="AW1267" s="27">
        <f t="shared" si="432"/>
        <v>3.3138133730724602</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1.5325174287902615E-2</v>
      </c>
      <c r="V1268" s="27">
        <f t="shared" si="433"/>
        <v>1.5475976316813522E-2</v>
      </c>
      <c r="W1268" s="27">
        <f t="shared" si="433"/>
        <v>1.5644550345677539E-2</v>
      </c>
      <c r="X1268" s="27">
        <f t="shared" si="433"/>
        <v>1.584117190599053E-2</v>
      </c>
      <c r="Y1268" s="27">
        <f t="shared" si="433"/>
        <v>1.60434078410156E-2</v>
      </c>
      <c r="Z1268" s="27">
        <f t="shared" si="433"/>
        <v>1.6268700901828553E-2</v>
      </c>
      <c r="AA1268" s="27">
        <f t="shared" si="433"/>
        <v>1.6495675967381506E-2</v>
      </c>
      <c r="AB1268" s="27">
        <f t="shared" si="433"/>
        <v>1.6740954081123558E-2</v>
      </c>
      <c r="AC1268" s="27">
        <f t="shared" si="433"/>
        <v>1.6988617314972129E-2</v>
      </c>
      <c r="AD1268" s="27">
        <f t="shared" si="433"/>
        <v>1.7430529526644669E-2</v>
      </c>
      <c r="AE1268" s="27">
        <f t="shared" si="433"/>
        <v>1.786935469015298E-2</v>
      </c>
      <c r="AF1268" s="27">
        <f t="shared" si="433"/>
        <v>1.8332851900905632E-2</v>
      </c>
      <c r="AG1268" s="27">
        <f t="shared" si="433"/>
        <v>1.8855723875500757E-2</v>
      </c>
      <c r="AH1268" s="27">
        <f t="shared" si="433"/>
        <v>1.9364741578311039E-2</v>
      </c>
      <c r="AI1268" s="27">
        <f t="shared" si="433"/>
        <v>1.9896424296321137E-2</v>
      </c>
      <c r="AJ1268" s="27">
        <f t="shared" si="433"/>
        <v>2.046920298298515E-2</v>
      </c>
      <c r="AK1268" s="27">
        <f t="shared" si="433"/>
        <v>2.1016030856532232E-2</v>
      </c>
      <c r="AL1268" s="27">
        <f t="shared" si="433"/>
        <v>2.1570658614505935E-2</v>
      </c>
      <c r="AM1268" s="27">
        <f t="shared" si="433"/>
        <v>2.2133264932907619E-2</v>
      </c>
      <c r="AN1268" s="27">
        <f t="shared" si="433"/>
        <v>2.2716521998966156E-2</v>
      </c>
      <c r="AO1268" s="27">
        <f t="shared" si="433"/>
        <v>2.3279839363666517E-2</v>
      </c>
      <c r="AP1268" s="27">
        <f t="shared" si="433"/>
        <v>2.3858921870340458E-2</v>
      </c>
      <c r="AQ1268" s="27">
        <f t="shared" si="433"/>
        <v>2.4454330697526477E-2</v>
      </c>
      <c r="AR1268" s="27">
        <f t="shared" si="433"/>
        <v>2.5068857086753722E-2</v>
      </c>
      <c r="AS1268" s="27">
        <f t="shared" si="433"/>
        <v>2.5679227781666765E-2</v>
      </c>
      <c r="AT1268" s="27">
        <f t="shared" si="433"/>
        <v>2.5862730728208039E-2</v>
      </c>
      <c r="AU1268" s="27">
        <f t="shared" si="433"/>
        <v>2.5979270751060095E-2</v>
      </c>
      <c r="AV1268" s="27">
        <f t="shared" si="433"/>
        <v>2.6113652388892645E-2</v>
      </c>
      <c r="AW1268" s="27">
        <f t="shared" si="433"/>
        <v>2.6226580797036117E-2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6.5613016308384037E-2</v>
      </c>
      <c r="V1269" s="27">
        <f t="shared" si="434"/>
        <v>6.5341195892852283E-2</v>
      </c>
      <c r="W1269" s="27">
        <f t="shared" si="434"/>
        <v>6.5282673409893577E-2</v>
      </c>
      <c r="X1269" s="27">
        <f t="shared" si="434"/>
        <v>6.5553513508459005E-2</v>
      </c>
      <c r="Y1269" s="27">
        <f t="shared" si="434"/>
        <v>6.6100165427140339E-2</v>
      </c>
      <c r="Z1269" s="27">
        <f t="shared" si="434"/>
        <v>6.6905608941489364E-2</v>
      </c>
      <c r="AA1269" s="27">
        <f t="shared" si="434"/>
        <v>6.7714448410675587E-2</v>
      </c>
      <c r="AB1269" s="27">
        <f t="shared" si="434"/>
        <v>6.8718341720916176E-2</v>
      </c>
      <c r="AC1269" s="27">
        <f t="shared" si="434"/>
        <v>6.9730078332659137E-2</v>
      </c>
      <c r="AD1269" s="27">
        <f t="shared" si="434"/>
        <v>7.3109400756134729E-2</v>
      </c>
      <c r="AE1269" s="27">
        <f t="shared" si="434"/>
        <v>7.6403607766856313E-2</v>
      </c>
      <c r="AF1269" s="27">
        <f t="shared" si="434"/>
        <v>7.9926672802350787E-2</v>
      </c>
      <c r="AG1269" s="27">
        <f t="shared" si="434"/>
        <v>8.4061335411502625E-2</v>
      </c>
      <c r="AH1269" s="27">
        <f t="shared" si="434"/>
        <v>8.7984876488447827E-2</v>
      </c>
      <c r="AI1269" s="27">
        <f t="shared" si="434"/>
        <v>9.2267654828285792E-2</v>
      </c>
      <c r="AJ1269" s="27">
        <f t="shared" si="434"/>
        <v>9.6944658328121783E-2</v>
      </c>
      <c r="AK1269" s="27">
        <f t="shared" si="434"/>
        <v>0.10128076123176481</v>
      </c>
      <c r="AL1269" s="27">
        <f t="shared" si="434"/>
        <v>0.10564732933411043</v>
      </c>
      <c r="AM1269" s="27">
        <f t="shared" si="434"/>
        <v>0.1100462911234374</v>
      </c>
      <c r="AN1269" s="27">
        <f t="shared" si="434"/>
        <v>0.11476344819951216</v>
      </c>
      <c r="AO1269" s="27">
        <f t="shared" si="434"/>
        <v>0.11921556116268929</v>
      </c>
      <c r="AP1269" s="27">
        <f t="shared" si="434"/>
        <v>0.12378416657757875</v>
      </c>
      <c r="AQ1269" s="27">
        <f t="shared" si="434"/>
        <v>0.12847363913490437</v>
      </c>
      <c r="AR1269" s="27">
        <f t="shared" si="434"/>
        <v>0.1333115133963711</v>
      </c>
      <c r="AS1269" s="27">
        <f t="shared" si="434"/>
        <v>0.13820507574001659</v>
      </c>
      <c r="AT1269" s="27">
        <f t="shared" si="434"/>
        <v>0.13864843549930808</v>
      </c>
      <c r="AU1269" s="27">
        <f t="shared" si="434"/>
        <v>0.13840380017689122</v>
      </c>
      <c r="AV1269" s="27">
        <f t="shared" si="434"/>
        <v>0.13834680189775034</v>
      </c>
      <c r="AW1269" s="27">
        <f t="shared" si="434"/>
        <v>0.13807555721135267</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6.6007517124244455</v>
      </c>
      <c r="W1270" s="27">
        <f t="shared" si="435"/>
        <v>6.6002784832559032</v>
      </c>
      <c r="X1270" s="27">
        <f t="shared" si="435"/>
        <v>6.5997148582591896</v>
      </c>
      <c r="Y1270" s="27">
        <f t="shared" si="435"/>
        <v>6.599007137525664</v>
      </c>
      <c r="Z1270" s="27">
        <f t="shared" si="435"/>
        <v>6.5982275724596908</v>
      </c>
      <c r="AA1270" s="27">
        <f t="shared" si="435"/>
        <v>6.5973363206567672</v>
      </c>
      <c r="AB1270" s="27">
        <f t="shared" si="435"/>
        <v>6.5964493805240059</v>
      </c>
      <c r="AC1270" s="27">
        <f t="shared" si="435"/>
        <v>6.5954805991522667</v>
      </c>
      <c r="AD1270" s="27">
        <f t="shared" si="435"/>
        <v>6.5945145730271486</v>
      </c>
      <c r="AE1270" s="27">
        <f t="shared" si="435"/>
        <v>6.5925479257498747</v>
      </c>
      <c r="AF1270" s="27">
        <f t="shared" si="435"/>
        <v>6.5906472764247885</v>
      </c>
      <c r="AG1270" s="27">
        <f t="shared" si="435"/>
        <v>6.5886772588458173</v>
      </c>
      <c r="AH1270" s="27">
        <f t="shared" si="435"/>
        <v>6.5864840426990678</v>
      </c>
      <c r="AI1270" s="27">
        <f t="shared" si="435"/>
        <v>6.5844155786350456</v>
      </c>
      <c r="AJ1270" s="27">
        <f t="shared" si="435"/>
        <v>6.5822701505167984</v>
      </c>
      <c r="AK1270" s="27">
        <f t="shared" si="435"/>
        <v>6.5800096624760016</v>
      </c>
      <c r="AL1270" s="27">
        <f t="shared" si="435"/>
        <v>6.5779218785415985</v>
      </c>
      <c r="AM1270" s="27">
        <f t="shared" si="435"/>
        <v>6.5758590585708045</v>
      </c>
      <c r="AN1270" s="27">
        <f t="shared" si="435"/>
        <v>6.5738200041774837</v>
      </c>
      <c r="AO1270" s="27">
        <f t="shared" si="435"/>
        <v>6.5717279509176141</v>
      </c>
      <c r="AP1270" s="27">
        <f t="shared" si="435"/>
        <v>6.5697660121399908</v>
      </c>
      <c r="AQ1270" s="27">
        <f t="shared" si="435"/>
        <v>6.5677964767585859</v>
      </c>
      <c r="AR1270" s="27">
        <f t="shared" si="435"/>
        <v>6.5658191596470648</v>
      </c>
      <c r="AS1270" s="27">
        <f t="shared" si="435"/>
        <v>6.5638262853025298</v>
      </c>
      <c r="AT1270" s="27">
        <f t="shared" si="435"/>
        <v>6.5618729804775473</v>
      </c>
      <c r="AU1270" s="27">
        <f t="shared" si="435"/>
        <v>6.561377910368746</v>
      </c>
      <c r="AV1270" s="27">
        <f t="shared" si="435"/>
        <v>6.5611086133274776</v>
      </c>
      <c r="AW1270" s="27">
        <f t="shared" si="435"/>
        <v>6.5607818169023533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4.3564961302001354E-2</v>
      </c>
      <c r="W1271" s="27">
        <f t="shared" si="436"/>
        <v>4.3561837989488969E-2</v>
      </c>
      <c r="X1271" s="27">
        <f t="shared" si="436"/>
        <v>4.3558118064510654E-2</v>
      </c>
      <c r="Y1271" s="27">
        <f t="shared" si="436"/>
        <v>4.3553447107669403E-2</v>
      </c>
      <c r="Z1271" s="27">
        <f t="shared" si="436"/>
        <v>4.3548301978233964E-2</v>
      </c>
      <c r="AA1271" s="27">
        <f t="shared" si="436"/>
        <v>4.3542419716334671E-2</v>
      </c>
      <c r="AB1271" s="27">
        <f t="shared" si="436"/>
        <v>4.3536565911458443E-2</v>
      </c>
      <c r="AC1271" s="27">
        <f t="shared" si="436"/>
        <v>4.3530171954404978E-2</v>
      </c>
      <c r="AD1271" s="27">
        <f t="shared" si="436"/>
        <v>4.3523796181979192E-2</v>
      </c>
      <c r="AE1271" s="27">
        <f t="shared" si="436"/>
        <v>4.3510816309949178E-2</v>
      </c>
      <c r="AF1271" s="27">
        <f t="shared" si="436"/>
        <v>4.3498272024403609E-2</v>
      </c>
      <c r="AG1271" s="27">
        <f t="shared" si="436"/>
        <v>4.3485269908382404E-2</v>
      </c>
      <c r="AH1271" s="27">
        <f t="shared" si="436"/>
        <v>4.3470794681813855E-2</v>
      </c>
      <c r="AI1271" s="27">
        <f t="shared" si="436"/>
        <v>4.3457142818991309E-2</v>
      </c>
      <c r="AJ1271" s="27">
        <f t="shared" si="436"/>
        <v>4.3442982993410872E-2</v>
      </c>
      <c r="AK1271" s="27">
        <f t="shared" si="436"/>
        <v>4.3428063772341617E-2</v>
      </c>
      <c r="AL1271" s="27">
        <f t="shared" si="436"/>
        <v>4.341428439837456E-2</v>
      </c>
      <c r="AM1271" s="27">
        <f t="shared" si="436"/>
        <v>4.3400669786567307E-2</v>
      </c>
      <c r="AN1271" s="27">
        <f t="shared" si="436"/>
        <v>4.3387212027571391E-2</v>
      </c>
      <c r="AO1271" s="27">
        <f t="shared" si="436"/>
        <v>4.3373404476056268E-2</v>
      </c>
      <c r="AP1271" s="27">
        <f t="shared" si="436"/>
        <v>4.3360455680123942E-2</v>
      </c>
      <c r="AQ1271" s="27">
        <f t="shared" si="436"/>
        <v>4.3347456746606679E-2</v>
      </c>
      <c r="AR1271" s="27">
        <f t="shared" si="436"/>
        <v>4.3334406453670642E-2</v>
      </c>
      <c r="AS1271" s="27">
        <f t="shared" si="436"/>
        <v>4.3321253482996702E-2</v>
      </c>
      <c r="AT1271" s="27">
        <f t="shared" si="436"/>
        <v>4.3308361671151811E-2</v>
      </c>
      <c r="AU1271" s="27">
        <f t="shared" si="436"/>
        <v>4.3305094208433745E-2</v>
      </c>
      <c r="AV1271" s="27">
        <f t="shared" si="436"/>
        <v>4.3303316847961369E-2</v>
      </c>
      <c r="AW1271" s="27">
        <f t="shared" si="436"/>
        <v>4.3301159991555531E-2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2.9920831317593892</v>
      </c>
      <c r="W1272" s="27">
        <f t="shared" si="438"/>
        <v>2.9956160654028894</v>
      </c>
      <c r="X1272" s="27">
        <f t="shared" si="438"/>
        <v>2.999823856987974</v>
      </c>
      <c r="Y1272" s="27">
        <f t="shared" si="438"/>
        <v>3.0051074078675009</v>
      </c>
      <c r="Z1272" s="27">
        <f t="shared" si="438"/>
        <v>3.0109273188788133</v>
      </c>
      <c r="AA1272" s="27">
        <f t="shared" si="438"/>
        <v>3.0175810369686715</v>
      </c>
      <c r="AB1272" s="27">
        <f t="shared" si="438"/>
        <v>3.024202565908769</v>
      </c>
      <c r="AC1272" s="27">
        <f t="shared" si="438"/>
        <v>3.0314350877584868</v>
      </c>
      <c r="AD1272" s="27">
        <f t="shared" si="438"/>
        <v>3.0386470400741876</v>
      </c>
      <c r="AE1272" s="27">
        <f t="shared" si="438"/>
        <v>3.0533292168981085</v>
      </c>
      <c r="AF1272" s="27">
        <f t="shared" si="438"/>
        <v>3.0675186802521446</v>
      </c>
      <c r="AG1272" s="27">
        <f t="shared" si="438"/>
        <v>3.0822260183574164</v>
      </c>
      <c r="AH1272" s="27">
        <f t="shared" si="438"/>
        <v>3.0985996648428551</v>
      </c>
      <c r="AI1272" s="27">
        <f t="shared" si="438"/>
        <v>3.1140419637709953</v>
      </c>
      <c r="AJ1272" s="27">
        <f t="shared" si="438"/>
        <v>3.1300588445605206</v>
      </c>
      <c r="AK1272" s="27">
        <f t="shared" si="438"/>
        <v>3.1469347152399401</v>
      </c>
      <c r="AL1272" s="27">
        <f t="shared" si="438"/>
        <v>3.162521248345938</v>
      </c>
      <c r="AM1272" s="27">
        <f t="shared" si="438"/>
        <v>3.177921410803688</v>
      </c>
      <c r="AN1272" s="27">
        <f t="shared" si="438"/>
        <v>3.1931441492694401</v>
      </c>
      <c r="AO1272" s="27">
        <f t="shared" si="438"/>
        <v>3.2087625553971719</v>
      </c>
      <c r="AP1272" s="27">
        <f t="shared" si="438"/>
        <v>3.2234095805061624</v>
      </c>
      <c r="AQ1272" s="27">
        <f t="shared" si="438"/>
        <v>3.2381133187234368</v>
      </c>
      <c r="AR1272" s="27">
        <f t="shared" si="438"/>
        <v>3.2528751521257839</v>
      </c>
      <c r="AS1272" s="27">
        <f t="shared" si="438"/>
        <v>3.2677531294084665</v>
      </c>
      <c r="AT1272" s="27">
        <f t="shared" si="438"/>
        <v>3.2823356969907755</v>
      </c>
      <c r="AU1272" s="27">
        <f t="shared" si="438"/>
        <v>3.2860316860792262</v>
      </c>
      <c r="AV1272" s="27">
        <f t="shared" si="438"/>
        <v>3.2880421466349921</v>
      </c>
      <c r="AW1272" s="27">
        <f t="shared" si="438"/>
        <v>3.2904818738573378</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0.32597623656611813</v>
      </c>
      <c r="V1273" s="27">
        <f t="shared" si="439"/>
        <v>0.32669963700008048</v>
      </c>
      <c r="W1273" s="27">
        <f t="shared" si="439"/>
        <v>0.32769408884254947</v>
      </c>
      <c r="X1273" s="27">
        <f t="shared" si="439"/>
        <v>0.32908091691708596</v>
      </c>
      <c r="Y1273" s="27">
        <f t="shared" si="439"/>
        <v>0.33048218535590351</v>
      </c>
      <c r="Z1273" s="27">
        <f t="shared" si="439"/>
        <v>0.33219997258327627</v>
      </c>
      <c r="AA1273" s="27">
        <f t="shared" si="439"/>
        <v>0.33396502638692988</v>
      </c>
      <c r="AB1273" s="27">
        <f t="shared" si="439"/>
        <v>0.3359787314923427</v>
      </c>
      <c r="AC1273" s="27">
        <f t="shared" si="439"/>
        <v>0.3380423415403031</v>
      </c>
      <c r="AD1273" s="27">
        <f t="shared" si="439"/>
        <v>0.34240937791750115</v>
      </c>
      <c r="AE1273" s="27">
        <f t="shared" si="439"/>
        <v>0.34673617337200874</v>
      </c>
      <c r="AF1273" s="27">
        <f t="shared" si="439"/>
        <v>0.35135697598400939</v>
      </c>
      <c r="AG1273" s="27">
        <f t="shared" si="439"/>
        <v>0.35668385844634987</v>
      </c>
      <c r="AH1273" s="27">
        <f t="shared" si="439"/>
        <v>0.36183388664803473</v>
      </c>
      <c r="AI1273" s="27">
        <f t="shared" si="439"/>
        <v>0.36717393728353659</v>
      </c>
      <c r="AJ1273" s="27">
        <f t="shared" si="439"/>
        <v>0.37298827155953246</v>
      </c>
      <c r="AK1273" s="27">
        <f t="shared" si="439"/>
        <v>0.37848018465288702</v>
      </c>
      <c r="AL1273" s="27">
        <f t="shared" si="439"/>
        <v>0.38405022698338281</v>
      </c>
      <c r="AM1273" s="27">
        <f t="shared" si="439"/>
        <v>0.38969969690443573</v>
      </c>
      <c r="AN1273" s="27">
        <f t="shared" si="439"/>
        <v>0.39551104991856234</v>
      </c>
      <c r="AO1273" s="27">
        <f t="shared" si="439"/>
        <v>0.40107398201650862</v>
      </c>
      <c r="AP1273" s="27">
        <f t="shared" si="439"/>
        <v>0.40680522922380336</v>
      </c>
      <c r="AQ1273" s="27">
        <f t="shared" si="439"/>
        <v>0.41270967779038581</v>
      </c>
      <c r="AR1273" s="27">
        <f t="shared" si="439"/>
        <v>0.41881789946779274</v>
      </c>
      <c r="AS1273" s="27">
        <f t="shared" si="439"/>
        <v>0.42479530255222547</v>
      </c>
      <c r="AT1273" s="27">
        <f t="shared" si="439"/>
        <v>0.4258678570884521</v>
      </c>
      <c r="AU1273" s="27">
        <f t="shared" si="439"/>
        <v>0.42618917461826755</v>
      </c>
      <c r="AV1273" s="27">
        <f t="shared" si="439"/>
        <v>0.42673066696139056</v>
      </c>
      <c r="AW1273" s="27">
        <f t="shared" si="439"/>
        <v>0.42704399137945392</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0.95314498551395777</v>
      </c>
      <c r="V1274" s="27">
        <f t="shared" si="440"/>
        <v>0.95526018723360828</v>
      </c>
      <c r="W1274" s="27">
        <f t="shared" si="440"/>
        <v>0.95816793534730293</v>
      </c>
      <c r="X1274" s="27">
        <f t="shared" si="440"/>
        <v>0.96222298009209484</v>
      </c>
      <c r="Y1274" s="27">
        <f t="shared" si="440"/>
        <v>0.96632024803986749</v>
      </c>
      <c r="Z1274" s="27">
        <f t="shared" si="440"/>
        <v>0.97134300767166737</v>
      </c>
      <c r="AA1274" s="27">
        <f t="shared" si="440"/>
        <v>0.97650397339063155</v>
      </c>
      <c r="AB1274" s="27">
        <f t="shared" si="440"/>
        <v>0.98239198824639784</v>
      </c>
      <c r="AC1274" s="27">
        <f t="shared" si="440"/>
        <v>0.98842592369515803</v>
      </c>
      <c r="AD1274" s="27">
        <f t="shared" si="440"/>
        <v>1.0011950103878902</v>
      </c>
      <c r="AE1274" s="27">
        <f t="shared" si="440"/>
        <v>1.0138464337991548</v>
      </c>
      <c r="AF1274" s="27">
        <f t="shared" si="440"/>
        <v>1.027357525543368</v>
      </c>
      <c r="AG1274" s="27">
        <f t="shared" si="440"/>
        <v>1.0429331741271022</v>
      </c>
      <c r="AH1274" s="27">
        <f t="shared" si="440"/>
        <v>1.0579917060231707</v>
      </c>
      <c r="AI1274" s="27">
        <f t="shared" si="440"/>
        <v>1.0736058579602454</v>
      </c>
      <c r="AJ1274" s="27">
        <f t="shared" si="440"/>
        <v>1.0906068013960208</v>
      </c>
      <c r="AK1274" s="27">
        <f t="shared" si="440"/>
        <v>1.1066649947200229</v>
      </c>
      <c r="AL1274" s="27">
        <f t="shared" si="440"/>
        <v>1.1229516356492486</v>
      </c>
      <c r="AM1274" s="27">
        <f t="shared" si="440"/>
        <v>1.1394705205311262</v>
      </c>
      <c r="AN1274" s="27">
        <f t="shared" si="440"/>
        <v>1.1564627468443551</v>
      </c>
      <c r="AO1274" s="27">
        <f t="shared" si="440"/>
        <v>1.1727285976614799</v>
      </c>
      <c r="AP1274" s="27">
        <f t="shared" si="440"/>
        <v>1.1894865969374968</v>
      </c>
      <c r="AQ1274" s="27">
        <f t="shared" si="440"/>
        <v>1.2067510319243755</v>
      </c>
      <c r="AR1274" s="27">
        <f t="shared" si="440"/>
        <v>1.2246112935298172</v>
      </c>
      <c r="AS1274" s="27">
        <f t="shared" si="440"/>
        <v>1.2420890453939994</v>
      </c>
      <c r="AT1274" s="27">
        <f t="shared" si="440"/>
        <v>1.24522516350084</v>
      </c>
      <c r="AU1274" s="27">
        <f t="shared" si="440"/>
        <v>1.2461646865640166</v>
      </c>
      <c r="AV1274" s="27">
        <f t="shared" si="440"/>
        <v>1.2477479943442977</v>
      </c>
      <c r="AW1274" s="27">
        <f t="shared" si="440"/>
        <v>1.248664145782397</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5.0987882526188445E-2</v>
      </c>
      <c r="V1275" s="27">
        <f t="shared" si="441"/>
        <v>5.1101033891867161E-2</v>
      </c>
      <c r="W1275" s="27">
        <f t="shared" si="441"/>
        <v>5.1256582020945206E-2</v>
      </c>
      <c r="X1275" s="27">
        <f t="shared" si="441"/>
        <v>5.1473504050886305E-2</v>
      </c>
      <c r="Y1275" s="27">
        <f t="shared" si="441"/>
        <v>5.1692684784116205E-2</v>
      </c>
      <c r="Z1275" s="27">
        <f t="shared" si="441"/>
        <v>5.1961374104162718E-2</v>
      </c>
      <c r="AA1275" s="27">
        <f t="shared" si="441"/>
        <v>5.2237456670613344E-2</v>
      </c>
      <c r="AB1275" s="27">
        <f t="shared" si="441"/>
        <v>5.255243226649961E-2</v>
      </c>
      <c r="AC1275" s="27">
        <f t="shared" si="441"/>
        <v>5.28752137913545E-2</v>
      </c>
      <c r="AD1275" s="27">
        <f t="shared" si="441"/>
        <v>5.3558287932383181E-2</v>
      </c>
      <c r="AE1275" s="27">
        <f t="shared" si="441"/>
        <v>5.4235067751284276E-2</v>
      </c>
      <c r="AF1275" s="27">
        <f t="shared" si="441"/>
        <v>5.4957834978856722E-2</v>
      </c>
      <c r="AG1275" s="27">
        <f t="shared" si="441"/>
        <v>5.5791044356576308E-2</v>
      </c>
      <c r="AH1275" s="27">
        <f t="shared" si="441"/>
        <v>5.6596590907209005E-2</v>
      </c>
      <c r="AI1275" s="27">
        <f t="shared" si="441"/>
        <v>5.7431859997235581E-2</v>
      </c>
      <c r="AJ1275" s="27">
        <f t="shared" si="441"/>
        <v>5.8341314613177618E-2</v>
      </c>
      <c r="AK1275" s="27">
        <f t="shared" si="441"/>
        <v>5.9200337413728314E-2</v>
      </c>
      <c r="AL1275" s="27">
        <f t="shared" si="441"/>
        <v>6.00715808730828E-2</v>
      </c>
      <c r="AM1275" s="27">
        <f t="shared" si="441"/>
        <v>6.0955248074423256E-2</v>
      </c>
      <c r="AN1275" s="27">
        <f t="shared" si="441"/>
        <v>6.1864236373459565E-2</v>
      </c>
      <c r="AO1275" s="27">
        <f t="shared" si="441"/>
        <v>6.273436767903931E-2</v>
      </c>
      <c r="AP1275" s="27">
        <f t="shared" si="441"/>
        <v>6.3630826152247133E-2</v>
      </c>
      <c r="AQ1275" s="27">
        <f t="shared" si="441"/>
        <v>6.4554376080506265E-2</v>
      </c>
      <c r="AR1275" s="27">
        <f t="shared" si="441"/>
        <v>6.5509799373358393E-2</v>
      </c>
      <c r="AS1275" s="27">
        <f t="shared" si="441"/>
        <v>6.6444760551790549E-2</v>
      </c>
      <c r="AT1275" s="27">
        <f t="shared" si="441"/>
        <v>6.66125251878638E-2</v>
      </c>
      <c r="AU1275" s="27">
        <f t="shared" si="441"/>
        <v>6.6662784374350609E-2</v>
      </c>
      <c r="AV1275" s="27">
        <f t="shared" si="441"/>
        <v>6.6747482413296103E-2</v>
      </c>
      <c r="AW1275" s="27">
        <f t="shared" si="441"/>
        <v>6.6796491349619486E-2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0.32516446366729418</v>
      </c>
      <c r="V1276" s="27">
        <f t="shared" si="442"/>
        <v>0.32161835754447049</v>
      </c>
      <c r="W1276" s="27">
        <f t="shared" si="442"/>
        <v>0.31879989357470184</v>
      </c>
      <c r="X1276" s="27">
        <f t="shared" si="442"/>
        <v>0.31703851740880723</v>
      </c>
      <c r="Y1276" s="27">
        <f t="shared" si="442"/>
        <v>0.31584155353628157</v>
      </c>
      <c r="Z1276" s="27">
        <f t="shared" si="442"/>
        <v>0.31542333741744427</v>
      </c>
      <c r="AA1276" s="27">
        <f t="shared" si="442"/>
        <v>0.31499718495892426</v>
      </c>
      <c r="AB1276" s="27">
        <f t="shared" si="442"/>
        <v>0.31512267478555672</v>
      </c>
      <c r="AC1276" s="27">
        <f t="shared" si="442"/>
        <v>0.31523579513435995</v>
      </c>
      <c r="AD1276" s="27">
        <f t="shared" si="442"/>
        <v>0.31916892776149813</v>
      </c>
      <c r="AE1276" s="27">
        <f t="shared" si="442"/>
        <v>0.32251851095624262</v>
      </c>
      <c r="AF1276" s="27">
        <f t="shared" si="442"/>
        <v>0.32615668108522727</v>
      </c>
      <c r="AG1276" s="27">
        <f t="shared" si="442"/>
        <v>0.3310682325494565</v>
      </c>
      <c r="AH1276" s="27">
        <f t="shared" si="442"/>
        <v>0.33500217866628129</v>
      </c>
      <c r="AI1276" s="27">
        <f t="shared" si="442"/>
        <v>0.33927317037971827</v>
      </c>
      <c r="AJ1276" s="27">
        <f t="shared" si="442"/>
        <v>0.34410160376720783</v>
      </c>
      <c r="AK1276" s="27">
        <f t="shared" si="442"/>
        <v>0.34762564965784504</v>
      </c>
      <c r="AL1276" s="27">
        <f t="shared" si="442"/>
        <v>0.35079318781439139</v>
      </c>
      <c r="AM1276" s="27">
        <f t="shared" si="442"/>
        <v>0.35360661521926884</v>
      </c>
      <c r="AN1276" s="27">
        <f t="shared" si="442"/>
        <v>0.35838624445989831</v>
      </c>
      <c r="AO1276" s="27">
        <f t="shared" si="442"/>
        <v>0.36221485225748246</v>
      </c>
      <c r="AP1276" s="27">
        <f t="shared" si="442"/>
        <v>0.36597283410645065</v>
      </c>
      <c r="AQ1276" s="27">
        <f t="shared" si="442"/>
        <v>0.36965745482817469</v>
      </c>
      <c r="AR1276" s="27">
        <f t="shared" si="442"/>
        <v>0.37331483807251847</v>
      </c>
      <c r="AS1276" s="27">
        <f t="shared" si="442"/>
        <v>0.37659810954383977</v>
      </c>
      <c r="AT1276" s="27">
        <f t="shared" si="442"/>
        <v>0.37039897180794035</v>
      </c>
      <c r="AU1276" s="27">
        <f t="shared" si="442"/>
        <v>0.36282453701960099</v>
      </c>
      <c r="AV1276" s="27">
        <f t="shared" si="442"/>
        <v>0.35568293688759689</v>
      </c>
      <c r="AW1276" s="27">
        <f t="shared" si="442"/>
        <v>0.34817386081172674</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2.1625877622004555</v>
      </c>
      <c r="V1277" s="27">
        <f t="shared" si="443"/>
        <v>2.1390034946633691</v>
      </c>
      <c r="W1277" s="27">
        <f t="shared" si="443"/>
        <v>2.120258593635497</v>
      </c>
      <c r="X1277" s="27">
        <f t="shared" si="443"/>
        <v>2.1085441199871933</v>
      </c>
      <c r="Y1277" s="27">
        <f t="shared" si="443"/>
        <v>2.1005834117556552</v>
      </c>
      <c r="Z1277" s="27">
        <f t="shared" si="443"/>
        <v>2.0978019606390341</v>
      </c>
      <c r="AA1277" s="27">
        <f t="shared" si="443"/>
        <v>2.0949677269062552</v>
      </c>
      <c r="AB1277" s="27">
        <f t="shared" si="443"/>
        <v>2.0958023284500262</v>
      </c>
      <c r="AC1277" s="27">
        <f t="shared" si="443"/>
        <v>2.0965546636813071</v>
      </c>
      <c r="AD1277" s="27">
        <f t="shared" si="443"/>
        <v>2.1227129479865181</v>
      </c>
      <c r="AE1277" s="27">
        <f t="shared" si="443"/>
        <v>2.144990190535502</v>
      </c>
      <c r="AF1277" s="27">
        <f t="shared" si="443"/>
        <v>2.1691867528197375</v>
      </c>
      <c r="AG1277" s="27">
        <f t="shared" si="443"/>
        <v>2.2018522568239756</v>
      </c>
      <c r="AH1277" s="27">
        <f t="shared" si="443"/>
        <v>2.2280159514462325</v>
      </c>
      <c r="AI1277" s="27">
        <f t="shared" si="443"/>
        <v>2.2564212522831317</v>
      </c>
      <c r="AJ1277" s="27">
        <f t="shared" si="443"/>
        <v>2.2885339586859725</v>
      </c>
      <c r="AK1277" s="27">
        <f t="shared" si="443"/>
        <v>2.3119715091199051</v>
      </c>
      <c r="AL1277" s="27">
        <f t="shared" si="443"/>
        <v>2.3330380155160624</v>
      </c>
      <c r="AM1277" s="27">
        <f t="shared" si="443"/>
        <v>2.3517494196068016</v>
      </c>
      <c r="AN1277" s="27">
        <f t="shared" si="443"/>
        <v>2.3835375417990745</v>
      </c>
      <c r="AO1277" s="27">
        <f t="shared" si="443"/>
        <v>2.4090006575280825</v>
      </c>
      <c r="AP1277" s="27">
        <f t="shared" si="443"/>
        <v>2.4339940576847026</v>
      </c>
      <c r="AQ1277" s="27">
        <f t="shared" si="443"/>
        <v>2.4584995512779502</v>
      </c>
      <c r="AR1277" s="27">
        <f t="shared" si="443"/>
        <v>2.4828238952012995</v>
      </c>
      <c r="AS1277" s="27">
        <f t="shared" si="443"/>
        <v>2.5046601150138263</v>
      </c>
      <c r="AT1277" s="27">
        <f t="shared" si="443"/>
        <v>2.4634311957996768</v>
      </c>
      <c r="AU1277" s="27">
        <f t="shared" si="443"/>
        <v>2.41305551884499</v>
      </c>
      <c r="AV1277" s="27">
        <f t="shared" si="443"/>
        <v>2.3655585172544238</v>
      </c>
      <c r="AW1277" s="27">
        <f t="shared" si="443"/>
        <v>2.3156175247979878</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0.40488405007514677</v>
      </c>
      <c r="V1278" s="27">
        <f t="shared" si="444"/>
        <v>0.40986348765236291</v>
      </c>
      <c r="W1278" s="27">
        <f t="shared" si="444"/>
        <v>0.41569058377599444</v>
      </c>
      <c r="X1278" s="27">
        <f t="shared" si="444"/>
        <v>0.42287337687881998</v>
      </c>
      <c r="Y1278" s="27">
        <f t="shared" si="444"/>
        <v>0.43083948909294068</v>
      </c>
      <c r="Z1278" s="27">
        <f t="shared" si="444"/>
        <v>0.43994434757272466</v>
      </c>
      <c r="AA1278" s="27">
        <f t="shared" si="444"/>
        <v>0.44914387642432319</v>
      </c>
      <c r="AB1278" s="27">
        <f t="shared" si="444"/>
        <v>0.45925869645881551</v>
      </c>
      <c r="AC1278" s="27">
        <f t="shared" si="444"/>
        <v>0.46950747064421172</v>
      </c>
      <c r="AD1278" s="27">
        <f t="shared" si="444"/>
        <v>0.4911298246659957</v>
      </c>
      <c r="AE1278" s="27">
        <f t="shared" si="444"/>
        <v>0.51277376246560891</v>
      </c>
      <c r="AF1278" s="27">
        <f t="shared" si="444"/>
        <v>0.53583187032759139</v>
      </c>
      <c r="AG1278" s="27">
        <f t="shared" si="444"/>
        <v>0.56207643628355086</v>
      </c>
      <c r="AH1278" s="27">
        <f t="shared" si="444"/>
        <v>0.58783353973330543</v>
      </c>
      <c r="AI1278" s="27">
        <f t="shared" si="444"/>
        <v>0.61538528738750753</v>
      </c>
      <c r="AJ1278" s="27">
        <f t="shared" si="444"/>
        <v>0.64527661326693864</v>
      </c>
      <c r="AK1278" s="27">
        <f t="shared" si="444"/>
        <v>0.67408134085626836</v>
      </c>
      <c r="AL1278" s="27">
        <f t="shared" si="444"/>
        <v>0.70352819443026682</v>
      </c>
      <c r="AM1278" s="27">
        <f t="shared" si="444"/>
        <v>0.73363212375574727</v>
      </c>
      <c r="AN1278" s="27">
        <f t="shared" si="444"/>
        <v>0.76452787642144748</v>
      </c>
      <c r="AO1278" s="27">
        <f t="shared" si="444"/>
        <v>0.79457240409376606</v>
      </c>
      <c r="AP1278" s="27">
        <f t="shared" si="444"/>
        <v>0.82563458221528374</v>
      </c>
      <c r="AQ1278" s="27">
        <f t="shared" si="444"/>
        <v>0.85775303306019013</v>
      </c>
      <c r="AR1278" s="27">
        <f t="shared" si="444"/>
        <v>0.89108515119874909</v>
      </c>
      <c r="AS1278" s="27">
        <f t="shared" si="444"/>
        <v>0.92483899080099408</v>
      </c>
      <c r="AT1278" s="27">
        <f t="shared" si="444"/>
        <v>0.93598793483320897</v>
      </c>
      <c r="AU1278" s="27">
        <f t="shared" si="444"/>
        <v>0.94359082835355401</v>
      </c>
      <c r="AV1278" s="27">
        <f t="shared" si="444"/>
        <v>0.95217451073973358</v>
      </c>
      <c r="AW1278" s="27">
        <f t="shared" si="444"/>
        <v>0.95962583467377616</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5.9727899526368568E-2</v>
      </c>
      <c r="V1279" s="27">
        <f t="shared" si="445"/>
        <v>5.9836675729280198E-2</v>
      </c>
      <c r="W1279" s="27">
        <f t="shared" si="445"/>
        <v>5.9959249399707856E-2</v>
      </c>
      <c r="X1279" s="27">
        <f t="shared" si="445"/>
        <v>6.0095351868613554E-2</v>
      </c>
      <c r="Y1279" s="27">
        <f t="shared" si="445"/>
        <v>6.0177634005082255E-2</v>
      </c>
      <c r="Z1279" s="27">
        <f t="shared" si="445"/>
        <v>6.0271320258102265E-2</v>
      </c>
      <c r="AA1279" s="27">
        <f t="shared" si="445"/>
        <v>6.0374981580126101E-2</v>
      </c>
      <c r="AB1279" s="27">
        <f t="shared" si="445"/>
        <v>6.0488842365611209E-2</v>
      </c>
      <c r="AC1279" s="27">
        <f t="shared" si="445"/>
        <v>6.0611811942094841E-2</v>
      </c>
      <c r="AD1279" s="27">
        <f t="shared" si="445"/>
        <v>6.06983759275012E-2</v>
      </c>
      <c r="AE1279" s="27">
        <f t="shared" si="445"/>
        <v>6.0792530225501393E-2</v>
      </c>
      <c r="AF1279" s="27">
        <f t="shared" si="445"/>
        <v>6.0895083008995501E-2</v>
      </c>
      <c r="AG1279" s="27">
        <f t="shared" si="445"/>
        <v>6.1007134766683534E-2</v>
      </c>
      <c r="AH1279" s="27">
        <f t="shared" si="445"/>
        <v>6.1125412792503671E-2</v>
      </c>
      <c r="AI1279" s="27">
        <f t="shared" si="445"/>
        <v>6.1201054673147869E-2</v>
      </c>
      <c r="AJ1279" s="27">
        <f t="shared" si="445"/>
        <v>6.1284263591400136E-2</v>
      </c>
      <c r="AK1279" s="27">
        <f t="shared" si="445"/>
        <v>6.1372109438900577E-2</v>
      </c>
      <c r="AL1279" s="27">
        <f t="shared" si="445"/>
        <v>6.1465744375397952E-2</v>
      </c>
      <c r="AM1279" s="27">
        <f t="shared" si="445"/>
        <v>6.15649807034492E-2</v>
      </c>
      <c r="AN1279" s="27">
        <f t="shared" si="445"/>
        <v>6.1623491081048712E-2</v>
      </c>
      <c r="AO1279" s="27">
        <f t="shared" si="445"/>
        <v>6.1685855939589557E-2</v>
      </c>
      <c r="AP1279" s="27">
        <f t="shared" si="445"/>
        <v>6.1753325345994238E-2</v>
      </c>
      <c r="AQ1279" s="27">
        <f t="shared" si="445"/>
        <v>6.1825763222221122E-2</v>
      </c>
      <c r="AR1279" s="27">
        <f t="shared" si="445"/>
        <v>6.190313080298479E-2</v>
      </c>
      <c r="AS1279" s="27">
        <f t="shared" si="445"/>
        <v>6.1937271693977246E-2</v>
      </c>
      <c r="AT1279" s="27">
        <f t="shared" si="445"/>
        <v>6.1958552786276926E-2</v>
      </c>
      <c r="AU1279" s="27">
        <f t="shared" si="445"/>
        <v>6.1980930819069795E-2</v>
      </c>
      <c r="AV1279" s="27">
        <f t="shared" si="445"/>
        <v>6.2007580683895905E-2</v>
      </c>
      <c r="AW1279" s="27">
        <f t="shared" si="445"/>
        <v>6.203687329368316E-2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4.8610391330714729E-2</v>
      </c>
      <c r="V1280" s="27">
        <f t="shared" si="446"/>
        <v>4.8698920373807381E-2</v>
      </c>
      <c r="W1280" s="27">
        <f t="shared" si="446"/>
        <v>4.8798678679952065E-2</v>
      </c>
      <c r="X1280" s="27">
        <f t="shared" si="446"/>
        <v>4.8909447589072369E-2</v>
      </c>
      <c r="Y1280" s="27">
        <f t="shared" si="446"/>
        <v>4.8976414063450151E-2</v>
      </c>
      <c r="Z1280" s="27">
        <f t="shared" si="446"/>
        <v>4.9052661938525685E-2</v>
      </c>
      <c r="AA1280" s="27">
        <f t="shared" si="446"/>
        <v>4.9137028163847463E-2</v>
      </c>
      <c r="AB1280" s="27">
        <f t="shared" si="446"/>
        <v>4.9229695366001629E-2</v>
      </c>
      <c r="AC1280" s="27">
        <f t="shared" si="446"/>
        <v>4.9329775885859906E-2</v>
      </c>
      <c r="AD1280" s="27">
        <f t="shared" si="446"/>
        <v>4.9400227203236169E-2</v>
      </c>
      <c r="AE1280" s="27">
        <f t="shared" si="446"/>
        <v>4.9476856003303669E-2</v>
      </c>
      <c r="AF1280" s="27">
        <f t="shared" si="446"/>
        <v>4.9560320028947183E-2</v>
      </c>
      <c r="AG1280" s="27">
        <f t="shared" si="446"/>
        <v>4.9651514928377813E-2</v>
      </c>
      <c r="AH1280" s="27">
        <f t="shared" si="446"/>
        <v>4.9747777163724013E-2</v>
      </c>
      <c r="AI1280" s="27">
        <f t="shared" si="446"/>
        <v>4.9809339372478424E-2</v>
      </c>
      <c r="AJ1280" s="27">
        <f t="shared" si="446"/>
        <v>4.9877060121249484E-2</v>
      </c>
      <c r="AK1280" s="27">
        <f t="shared" si="446"/>
        <v>4.9948554700125304E-2</v>
      </c>
      <c r="AL1280" s="27">
        <f t="shared" si="446"/>
        <v>5.0024760810526939E-2</v>
      </c>
      <c r="AM1280" s="27">
        <f t="shared" si="446"/>
        <v>5.0105525692249665E-2</v>
      </c>
      <c r="AN1280" s="27">
        <f t="shared" si="446"/>
        <v>5.015314518623111E-2</v>
      </c>
      <c r="AO1280" s="27">
        <f t="shared" si="446"/>
        <v>5.0203901703754654E-2</v>
      </c>
      <c r="AP1280" s="27">
        <f t="shared" si="446"/>
        <v>5.0258812629372172E-2</v>
      </c>
      <c r="AQ1280" s="27">
        <f t="shared" si="446"/>
        <v>5.0317767214055016E-2</v>
      </c>
      <c r="AR1280" s="27">
        <f t="shared" si="446"/>
        <v>5.0380733908130228E-2</v>
      </c>
      <c r="AS1280" s="27">
        <f t="shared" si="446"/>
        <v>5.0408519952586543E-2</v>
      </c>
      <c r="AT1280" s="27">
        <f t="shared" si="446"/>
        <v>5.042583986895454E-2</v>
      </c>
      <c r="AU1280" s="27">
        <f t="shared" si="446"/>
        <v>5.0444052545775574E-2</v>
      </c>
      <c r="AV1280" s="27">
        <f t="shared" si="446"/>
        <v>5.0465741913196513E-2</v>
      </c>
      <c r="AW1280" s="27">
        <f t="shared" si="446"/>
        <v>5.0489582115784373E-2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7.5542064381065093E-3</v>
      </c>
      <c r="V1281" s="27">
        <f t="shared" si="447"/>
        <v>7.5782813675955053E-3</v>
      </c>
      <c r="W1281" s="27">
        <f t="shared" si="447"/>
        <v>7.6044384869322105E-3</v>
      </c>
      <c r="X1281" s="27">
        <f t="shared" si="447"/>
        <v>7.6326502436862044E-3</v>
      </c>
      <c r="Y1281" s="27">
        <f t="shared" si="447"/>
        <v>7.6502183183195108E-3</v>
      </c>
      <c r="Z1281" s="27">
        <f t="shared" si="447"/>
        <v>7.6695343884536143E-3</v>
      </c>
      <c r="AA1281" s="27">
        <f t="shared" si="447"/>
        <v>7.6903444181301598E-3</v>
      </c>
      <c r="AB1281" s="27">
        <f t="shared" si="447"/>
        <v>7.7127045569016627E-3</v>
      </c>
      <c r="AC1281" s="27">
        <f t="shared" si="447"/>
        <v>7.7364223542177131E-3</v>
      </c>
      <c r="AD1281" s="27">
        <f t="shared" si="447"/>
        <v>7.7530063506026335E-3</v>
      </c>
      <c r="AE1281" s="27">
        <f t="shared" si="447"/>
        <v>7.7707203598988521E-3</v>
      </c>
      <c r="AF1281" s="27">
        <f t="shared" si="447"/>
        <v>7.7897236704747713E-3</v>
      </c>
      <c r="AG1281" s="27">
        <f t="shared" si="447"/>
        <v>7.8102274542581739E-3</v>
      </c>
      <c r="AH1281" s="27">
        <f t="shared" si="447"/>
        <v>7.8316297580619931E-3</v>
      </c>
      <c r="AI1281" s="27">
        <f t="shared" si="447"/>
        <v>7.8448990385486181E-3</v>
      </c>
      <c r="AJ1281" s="27">
        <f t="shared" si="447"/>
        <v>7.8593617227037914E-3</v>
      </c>
      <c r="AK1281" s="27">
        <f t="shared" si="447"/>
        <v>7.8744810835778938E-3</v>
      </c>
      <c r="AL1281" s="27">
        <f t="shared" si="447"/>
        <v>7.8904746921901088E-3</v>
      </c>
      <c r="AM1281" s="27">
        <f t="shared" si="447"/>
        <v>7.9073119262949854E-3</v>
      </c>
      <c r="AN1281" s="27">
        <f t="shared" si="447"/>
        <v>7.9165040970348727E-3</v>
      </c>
      <c r="AO1281" s="27">
        <f t="shared" si="447"/>
        <v>7.9262563140872124E-3</v>
      </c>
      <c r="AP1281" s="27">
        <f t="shared" si="447"/>
        <v>7.9368004966482338E-3</v>
      </c>
      <c r="AQ1281" s="27">
        <f t="shared" si="447"/>
        <v>7.9481138267067097E-3</v>
      </c>
      <c r="AR1281" s="27">
        <f t="shared" si="447"/>
        <v>7.9601910376334382E-3</v>
      </c>
      <c r="AS1281" s="27">
        <f t="shared" si="447"/>
        <v>7.96428083472254E-3</v>
      </c>
      <c r="AT1281" s="27">
        <f t="shared" si="447"/>
        <v>7.9659377902861934E-3</v>
      </c>
      <c r="AU1281" s="27">
        <f t="shared" si="447"/>
        <v>7.9677064881148139E-3</v>
      </c>
      <c r="AV1281" s="27">
        <f t="shared" si="447"/>
        <v>7.9701645495979506E-3</v>
      </c>
      <c r="AW1281" s="27">
        <f t="shared" si="447"/>
        <v>7.9730181485450462E-3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9.1149503577846708E-2</v>
      </c>
      <c r="V1282" s="27">
        <f t="shared" si="448"/>
        <v>9.1439993107034628E-2</v>
      </c>
      <c r="W1282" s="27">
        <f t="shared" si="448"/>
        <v>9.1755606462600364E-2</v>
      </c>
      <c r="X1282" s="27">
        <f t="shared" si="448"/>
        <v>9.2096011195281977E-2</v>
      </c>
      <c r="Y1282" s="27">
        <f t="shared" si="448"/>
        <v>9.2307988627294835E-2</v>
      </c>
      <c r="Z1282" s="27">
        <f t="shared" si="448"/>
        <v>9.2541057476845587E-2</v>
      </c>
      <c r="AA1282" s="27">
        <f t="shared" si="448"/>
        <v>9.2792152530971853E-2</v>
      </c>
      <c r="AB1282" s="27">
        <f t="shared" si="448"/>
        <v>9.306195129350936E-2</v>
      </c>
      <c r="AC1282" s="27">
        <f t="shared" si="448"/>
        <v>9.3348131644686E-2</v>
      </c>
      <c r="AD1282" s="27">
        <f t="shared" si="448"/>
        <v>9.3548235130102658E-2</v>
      </c>
      <c r="AE1282" s="27">
        <f t="shared" si="448"/>
        <v>9.376197341842625E-2</v>
      </c>
      <c r="AF1282" s="27">
        <f t="shared" si="448"/>
        <v>9.3991268492571042E-2</v>
      </c>
      <c r="AG1282" s="27">
        <f t="shared" si="448"/>
        <v>9.4238668365560607E-2</v>
      </c>
      <c r="AH1282" s="27">
        <f t="shared" si="448"/>
        <v>9.4496909834485776E-2</v>
      </c>
      <c r="AI1282" s="27">
        <f t="shared" si="448"/>
        <v>9.46570177609901E-2</v>
      </c>
      <c r="AJ1282" s="27">
        <f t="shared" si="448"/>
        <v>9.4831525367043507E-2</v>
      </c>
      <c r="AK1282" s="27">
        <f t="shared" si="448"/>
        <v>9.5013956473391989E-2</v>
      </c>
      <c r="AL1282" s="27">
        <f t="shared" si="448"/>
        <v>9.5206936304876089E-2</v>
      </c>
      <c r="AM1282" s="27">
        <f t="shared" si="448"/>
        <v>9.5410095371663298E-2</v>
      </c>
      <c r="AN1282" s="27">
        <f t="shared" si="448"/>
        <v>9.5521008649796235E-2</v>
      </c>
      <c r="AO1282" s="27">
        <f t="shared" si="448"/>
        <v>9.5638679480000252E-2</v>
      </c>
      <c r="AP1282" s="27">
        <f t="shared" si="448"/>
        <v>9.5765906213072141E-2</v>
      </c>
      <c r="AQ1282" s="27">
        <f t="shared" si="448"/>
        <v>9.5902413525533289E-2</v>
      </c>
      <c r="AR1282" s="27">
        <f t="shared" si="448"/>
        <v>9.6048137869922806E-2</v>
      </c>
      <c r="AS1282" s="27">
        <f t="shared" si="448"/>
        <v>9.6097485604520763E-2</v>
      </c>
      <c r="AT1282" s="27">
        <f t="shared" si="448"/>
        <v>9.6117478528769645E-2</v>
      </c>
      <c r="AU1282" s="27">
        <f t="shared" si="448"/>
        <v>9.6138819741824741E-2</v>
      </c>
      <c r="AV1282" s="27">
        <f t="shared" si="448"/>
        <v>9.6168478857681275E-2</v>
      </c>
      <c r="AW1282" s="27">
        <f t="shared" si="448"/>
        <v>9.6202910552071516E-2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0.10428056541130729</v>
      </c>
      <c r="V1285" s="27">
        <f t="shared" si="451"/>
        <v>0.10273817955641536</v>
      </c>
      <c r="W1285" s="27">
        <f t="shared" si="451"/>
        <v>0.10145552863598629</v>
      </c>
      <c r="X1285" s="27">
        <f t="shared" si="451"/>
        <v>0.10053835440762707</v>
      </c>
      <c r="Y1285" s="27">
        <f t="shared" si="451"/>
        <v>9.9858519543689628E-2</v>
      </c>
      <c r="Z1285" s="27">
        <f t="shared" si="451"/>
        <v>9.9447707040955638E-2</v>
      </c>
      <c r="AA1285" s="27">
        <f t="shared" si="451"/>
        <v>9.9046883133818917E-2</v>
      </c>
      <c r="AB1285" s="27">
        <f t="shared" si="451"/>
        <v>9.8838170992434499E-2</v>
      </c>
      <c r="AC1285" s="27">
        <f t="shared" si="451"/>
        <v>9.8636331075886999E-2</v>
      </c>
      <c r="AD1285" s="27">
        <f t="shared" si="451"/>
        <v>0.10059832759435153</v>
      </c>
      <c r="AE1285" s="27">
        <f t="shared" si="451"/>
        <v>0.10242455133755742</v>
      </c>
      <c r="AF1285" s="27">
        <f t="shared" si="451"/>
        <v>0.10440410175997709</v>
      </c>
      <c r="AG1285" s="27">
        <f t="shared" si="451"/>
        <v>0.10687340603336827</v>
      </c>
      <c r="AH1285" s="27">
        <f t="shared" si="451"/>
        <v>0.10908219845414112</v>
      </c>
      <c r="AI1285" s="27">
        <f t="shared" si="451"/>
        <v>0.11149904956243303</v>
      </c>
      <c r="AJ1285" s="27">
        <f t="shared" si="451"/>
        <v>0.11418276251973131</v>
      </c>
      <c r="AK1285" s="27">
        <f t="shared" si="451"/>
        <v>0.11649317237961981</v>
      </c>
      <c r="AL1285" s="27">
        <f t="shared" si="451"/>
        <v>0.11875534804149991</v>
      </c>
      <c r="AM1285" s="27">
        <f t="shared" si="451"/>
        <v>0.12097058670176176</v>
      </c>
      <c r="AN1285" s="27">
        <f t="shared" si="451"/>
        <v>0.12333993516160081</v>
      </c>
      <c r="AO1285" s="27">
        <f t="shared" si="451"/>
        <v>0.12541492674313065</v>
      </c>
      <c r="AP1285" s="27">
        <f t="shared" si="451"/>
        <v>0.12751032243637175</v>
      </c>
      <c r="AQ1285" s="27">
        <f t="shared" si="451"/>
        <v>0.12962661312433388</v>
      </c>
      <c r="AR1285" s="27">
        <f t="shared" si="451"/>
        <v>0.13178226231309467</v>
      </c>
      <c r="AS1285" s="27">
        <f t="shared" si="451"/>
        <v>0.13387040675986037</v>
      </c>
      <c r="AT1285" s="27">
        <f t="shared" si="451"/>
        <v>0.13249052289739111</v>
      </c>
      <c r="AU1285" s="27">
        <f t="shared" si="451"/>
        <v>0.13060251554885594</v>
      </c>
      <c r="AV1285" s="27">
        <f t="shared" si="451"/>
        <v>0.12887566658933464</v>
      </c>
      <c r="AW1285" s="27">
        <f t="shared" si="451"/>
        <v>0.12700945550878659</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2.6456377664760063E-2</v>
      </c>
      <c r="V1286" s="27">
        <f t="shared" si="452"/>
        <v>2.6065068483410149E-2</v>
      </c>
      <c r="W1286" s="27">
        <f t="shared" si="452"/>
        <v>2.5739655046792514E-2</v>
      </c>
      <c r="X1286" s="27">
        <f t="shared" si="452"/>
        <v>2.5506964442611874E-2</v>
      </c>
      <c r="Y1286" s="27">
        <f t="shared" si="452"/>
        <v>2.5334487741521323E-2</v>
      </c>
      <c r="Z1286" s="27">
        <f t="shared" si="452"/>
        <v>2.5230263040793365E-2</v>
      </c>
      <c r="AA1286" s="27">
        <f t="shared" si="452"/>
        <v>2.5128572484912244E-2</v>
      </c>
      <c r="AB1286" s="27">
        <f t="shared" si="452"/>
        <v>2.5075621417626519E-2</v>
      </c>
      <c r="AC1286" s="27">
        <f t="shared" si="452"/>
        <v>2.5024413860025133E-2</v>
      </c>
      <c r="AD1286" s="27">
        <f t="shared" si="452"/>
        <v>2.5522179869105606E-2</v>
      </c>
      <c r="AE1286" s="27">
        <f t="shared" si="452"/>
        <v>2.5985499806622646E-2</v>
      </c>
      <c r="AF1286" s="27">
        <f t="shared" si="452"/>
        <v>2.6487719308170253E-2</v>
      </c>
      <c r="AG1286" s="27">
        <f t="shared" si="452"/>
        <v>2.7114191231949816E-2</v>
      </c>
      <c r="AH1286" s="27">
        <f t="shared" si="452"/>
        <v>2.7674570303894221E-2</v>
      </c>
      <c r="AI1286" s="27">
        <f t="shared" si="452"/>
        <v>2.8287734659383341E-2</v>
      </c>
      <c r="AJ1286" s="27">
        <f t="shared" si="452"/>
        <v>2.8968602885040228E-2</v>
      </c>
      <c r="AK1286" s="27">
        <f t="shared" si="452"/>
        <v>2.9554762689338411E-2</v>
      </c>
      <c r="AL1286" s="27">
        <f t="shared" si="452"/>
        <v>3.0128685293408199E-2</v>
      </c>
      <c r="AM1286" s="27">
        <f t="shared" si="452"/>
        <v>3.0690699800927448E-2</v>
      </c>
      <c r="AN1286" s="27">
        <f t="shared" si="452"/>
        <v>3.1291812553104023E-2</v>
      </c>
      <c r="AO1286" s="27">
        <f t="shared" si="452"/>
        <v>3.1818245841182431E-2</v>
      </c>
      <c r="AP1286" s="27">
        <f t="shared" si="452"/>
        <v>3.2349855730319919E-2</v>
      </c>
      <c r="AQ1286" s="27">
        <f t="shared" si="452"/>
        <v>3.2886766759410581E-2</v>
      </c>
      <c r="AR1286" s="27">
        <f t="shared" si="452"/>
        <v>3.3433663190453565E-2</v>
      </c>
      <c r="AS1286" s="27">
        <f t="shared" si="452"/>
        <v>3.3963433410669631E-2</v>
      </c>
      <c r="AT1286" s="27">
        <f t="shared" si="452"/>
        <v>3.3613351605349492E-2</v>
      </c>
      <c r="AU1286" s="27">
        <f t="shared" si="452"/>
        <v>3.3134356931225184E-2</v>
      </c>
      <c r="AV1286" s="27">
        <f t="shared" si="452"/>
        <v>3.2696248755814977E-2</v>
      </c>
      <c r="AW1286" s="27">
        <f t="shared" si="452"/>
        <v>3.2222783878113177E-2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0.17614567671319886</v>
      </c>
      <c r="V1287" s="27">
        <f t="shared" si="453"/>
        <v>0.17787897676794623</v>
      </c>
      <c r="W1287" s="27">
        <f t="shared" si="453"/>
        <v>0.17981654601399147</v>
      </c>
      <c r="X1287" s="27">
        <f t="shared" si="453"/>
        <v>0.18207649015211952</v>
      </c>
      <c r="Y1287" s="27">
        <f t="shared" si="453"/>
        <v>0.18440096522571381</v>
      </c>
      <c r="Z1287" s="27">
        <f t="shared" si="453"/>
        <v>0.18699045607979251</v>
      </c>
      <c r="AA1287" s="27">
        <f t="shared" si="453"/>
        <v>0.18959927969039292</v>
      </c>
      <c r="AB1287" s="27">
        <f t="shared" si="453"/>
        <v>0.19241847629568934</v>
      </c>
      <c r="AC1287" s="27">
        <f t="shared" si="453"/>
        <v>0.19526508717943455</v>
      </c>
      <c r="AD1287" s="27">
        <f t="shared" si="453"/>
        <v>0.20034437202869937</v>
      </c>
      <c r="AE1287" s="27">
        <f t="shared" si="453"/>
        <v>0.20538817472437035</v>
      </c>
      <c r="AF1287" s="27">
        <f t="shared" si="453"/>
        <v>0.21071555491000082</v>
      </c>
      <c r="AG1287" s="27">
        <f t="shared" si="453"/>
        <v>0.21672538136085742</v>
      </c>
      <c r="AH1287" s="27">
        <f t="shared" si="453"/>
        <v>0.22257596850826059</v>
      </c>
      <c r="AI1287" s="27">
        <f t="shared" si="453"/>
        <v>0.22868706456506227</v>
      </c>
      <c r="AJ1287" s="27">
        <f t="shared" si="453"/>
        <v>0.23527051265341281</v>
      </c>
      <c r="AK1287" s="27">
        <f t="shared" si="453"/>
        <v>0.24155568527344778</v>
      </c>
      <c r="AL1287" s="27">
        <f t="shared" si="453"/>
        <v>0.24793050880999448</v>
      </c>
      <c r="AM1287" s="27">
        <f t="shared" si="453"/>
        <v>0.25439703694313381</v>
      </c>
      <c r="AN1287" s="27">
        <f t="shared" si="453"/>
        <v>0.26110092224117815</v>
      </c>
      <c r="AO1287" s="27">
        <f t="shared" si="453"/>
        <v>0.2675756230534076</v>
      </c>
      <c r="AP1287" s="27">
        <f t="shared" si="453"/>
        <v>0.27423152647705579</v>
      </c>
      <c r="AQ1287" s="27">
        <f t="shared" si="453"/>
        <v>0.28107508262952857</v>
      </c>
      <c r="AR1287" s="27">
        <f t="shared" si="453"/>
        <v>0.28813837369917716</v>
      </c>
      <c r="AS1287" s="27">
        <f t="shared" si="453"/>
        <v>0.29515389972723893</v>
      </c>
      <c r="AT1287" s="27">
        <f t="shared" si="453"/>
        <v>0.29726306012503578</v>
      </c>
      <c r="AU1287" s="27">
        <f t="shared" si="453"/>
        <v>0.29860255687749043</v>
      </c>
      <c r="AV1287" s="27">
        <f t="shared" si="453"/>
        <v>0.30014712296784329</v>
      </c>
      <c r="AW1287" s="27">
        <f t="shared" si="453"/>
        <v>0.30144510826307597</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0.72752669754706611</v>
      </c>
      <c r="V1288" s="27">
        <f t="shared" si="454"/>
        <v>0.72451271312196042</v>
      </c>
      <c r="W1288" s="27">
        <f t="shared" si="454"/>
        <v>0.72386380729267963</v>
      </c>
      <c r="X1288" s="27">
        <f t="shared" si="454"/>
        <v>0.72686692182023782</v>
      </c>
      <c r="Y1288" s="27">
        <f t="shared" si="454"/>
        <v>0.73292827804926364</v>
      </c>
      <c r="Z1288" s="27">
        <f t="shared" si="454"/>
        <v>0.74185915324788143</v>
      </c>
      <c r="AA1288" s="27">
        <f t="shared" si="454"/>
        <v>0.75082768328919247</v>
      </c>
      <c r="AB1288" s="27">
        <f t="shared" si="454"/>
        <v>0.76195899877781781</v>
      </c>
      <c r="AC1288" s="27">
        <f t="shared" si="454"/>
        <v>0.77317728193781265</v>
      </c>
      <c r="AD1288" s="27">
        <f t="shared" si="454"/>
        <v>0.81064770200115277</v>
      </c>
      <c r="AE1288" s="27">
        <f t="shared" si="454"/>
        <v>0.84717434994982244</v>
      </c>
      <c r="AF1288" s="27">
        <f t="shared" si="454"/>
        <v>0.88623860906679464</v>
      </c>
      <c r="AG1288" s="27">
        <f t="shared" si="454"/>
        <v>0.9320843513105207</v>
      </c>
      <c r="AH1288" s="27">
        <f t="shared" si="454"/>
        <v>0.97558914720321399</v>
      </c>
      <c r="AI1288" s="27">
        <f t="shared" si="454"/>
        <v>1.0230772182783778</v>
      </c>
      <c r="AJ1288" s="27">
        <f t="shared" si="454"/>
        <v>1.0749365154437325</v>
      </c>
      <c r="AK1288" s="27">
        <f t="shared" si="454"/>
        <v>1.1230158570622424</v>
      </c>
      <c r="AL1288" s="27">
        <f t="shared" si="454"/>
        <v>1.1714330012487373</v>
      </c>
      <c r="AM1288" s="27">
        <f t="shared" si="454"/>
        <v>1.2202093313626119</v>
      </c>
      <c r="AN1288" s="27">
        <f t="shared" si="454"/>
        <v>1.2725138572395742</v>
      </c>
      <c r="AO1288" s="27">
        <f t="shared" si="454"/>
        <v>1.3218795353236785</v>
      </c>
      <c r="AP1288" s="27">
        <f t="shared" si="454"/>
        <v>1.3725368987082276</v>
      </c>
      <c r="AQ1288" s="27">
        <f t="shared" si="454"/>
        <v>1.4245344546022212</v>
      </c>
      <c r="AR1288" s="27">
        <f t="shared" si="454"/>
        <v>1.4781775102430434</v>
      </c>
      <c r="AS1288" s="27">
        <f t="shared" si="454"/>
        <v>1.5324380434637692</v>
      </c>
      <c r="AT1288" s="27">
        <f t="shared" si="454"/>
        <v>1.5373540811595001</v>
      </c>
      <c r="AU1288" s="27">
        <f t="shared" si="454"/>
        <v>1.5346415290130659</v>
      </c>
      <c r="AV1288" s="27">
        <f t="shared" si="454"/>
        <v>1.534009523778094</v>
      </c>
      <c r="AW1288" s="27">
        <f t="shared" si="454"/>
        <v>1.5310019231216234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1.1019017173571768</v>
      </c>
      <c r="V1290" s="27">
        <f t="shared" si="456"/>
        <v>1.104347037264287</v>
      </c>
      <c r="W1290" s="27">
        <f t="shared" si="456"/>
        <v>1.1077085957772288</v>
      </c>
      <c r="X1290" s="27">
        <f t="shared" si="456"/>
        <v>1.112396508776988</v>
      </c>
      <c r="Y1290" s="27">
        <f t="shared" si="456"/>
        <v>1.1171332347281706</v>
      </c>
      <c r="Z1290" s="27">
        <f t="shared" si="456"/>
        <v>1.1229398932620429</v>
      </c>
      <c r="AA1290" s="27">
        <f t="shared" si="456"/>
        <v>1.1289063276192273</v>
      </c>
      <c r="AB1290" s="27">
        <f t="shared" si="456"/>
        <v>1.1357132812097084</v>
      </c>
      <c r="AC1290" s="27">
        <f t="shared" si="456"/>
        <v>1.1426889291273503</v>
      </c>
      <c r="AD1290" s="27">
        <f t="shared" si="456"/>
        <v>1.1574508790611446</v>
      </c>
      <c r="AE1290" s="27">
        <f t="shared" si="456"/>
        <v>1.1720768020799477</v>
      </c>
      <c r="AF1290" s="27">
        <f t="shared" si="456"/>
        <v>1.1876965613218127</v>
      </c>
      <c r="AG1290" s="27">
        <f t="shared" si="456"/>
        <v>1.2057030914764186</v>
      </c>
      <c r="AH1290" s="27">
        <f t="shared" si="456"/>
        <v>1.2231117988707176</v>
      </c>
      <c r="AI1290" s="27">
        <f t="shared" si="456"/>
        <v>1.2411628415725382</v>
      </c>
      <c r="AJ1290" s="27">
        <f t="shared" si="456"/>
        <v>1.2608171114404865</v>
      </c>
      <c r="AK1290" s="27">
        <f t="shared" si="456"/>
        <v>1.2793814967861539</v>
      </c>
      <c r="AL1290" s="27">
        <f t="shared" si="456"/>
        <v>1.2982099834095358</v>
      </c>
      <c r="AM1290" s="27">
        <f t="shared" si="456"/>
        <v>1.3173069601515912</v>
      </c>
      <c r="AN1290" s="27">
        <f t="shared" si="456"/>
        <v>1.3369511524212199</v>
      </c>
      <c r="AO1290" s="27">
        <f t="shared" si="456"/>
        <v>1.3557556042329248</v>
      </c>
      <c r="AP1290" s="27">
        <f t="shared" si="456"/>
        <v>1.3751290138005747</v>
      </c>
      <c r="AQ1290" s="27">
        <f t="shared" si="456"/>
        <v>1.3950878981784689</v>
      </c>
      <c r="AR1290" s="27">
        <f t="shared" si="456"/>
        <v>1.415735599456436</v>
      </c>
      <c r="AS1290" s="27">
        <f t="shared" si="456"/>
        <v>1.4359410929410399</v>
      </c>
      <c r="AT1290" s="27">
        <f t="shared" si="456"/>
        <v>1.4395666630067512</v>
      </c>
      <c r="AU1290" s="27">
        <f t="shared" si="456"/>
        <v>1.4406528168370132</v>
      </c>
      <c r="AV1290" s="27">
        <f t="shared" si="456"/>
        <v>1.442483230455835</v>
      </c>
      <c r="AW1290" s="27">
        <f t="shared" si="456"/>
        <v>1.443542365066355</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0.75040260882848964</v>
      </c>
      <c r="V1291" s="27">
        <f t="shared" si="457"/>
        <v>0.75206788841632533</v>
      </c>
      <c r="W1291" s="27">
        <f t="shared" si="457"/>
        <v>0.75435713276371708</v>
      </c>
      <c r="X1291" s="27">
        <f t="shared" si="457"/>
        <v>0.75754963359166516</v>
      </c>
      <c r="Y1291" s="27">
        <f t="shared" si="457"/>
        <v>0.760775376373515</v>
      </c>
      <c r="Z1291" s="27">
        <f t="shared" si="457"/>
        <v>0.76472975056474957</v>
      </c>
      <c r="AA1291" s="27">
        <f t="shared" si="457"/>
        <v>0.76879293318485942</v>
      </c>
      <c r="AB1291" s="27">
        <f t="shared" si="457"/>
        <v>0.773428515153751</v>
      </c>
      <c r="AC1291" s="27">
        <f t="shared" si="457"/>
        <v>0.7781789791136603</v>
      </c>
      <c r="AD1291" s="27">
        <f t="shared" si="457"/>
        <v>0.78823196802113116</v>
      </c>
      <c r="AE1291" s="27">
        <f t="shared" si="457"/>
        <v>0.79819232166878484</v>
      </c>
      <c r="AF1291" s="27">
        <f t="shared" si="457"/>
        <v>0.80882948458425841</v>
      </c>
      <c r="AG1291" s="27">
        <f t="shared" si="457"/>
        <v>0.82109205482180458</v>
      </c>
      <c r="AH1291" s="27">
        <f t="shared" si="457"/>
        <v>0.83294750366922621</v>
      </c>
      <c r="AI1291" s="27">
        <f t="shared" si="457"/>
        <v>0.84524038725598427</v>
      </c>
      <c r="AJ1291" s="27">
        <f t="shared" si="457"/>
        <v>0.85862507951229627</v>
      </c>
      <c r="AK1291" s="27">
        <f t="shared" si="457"/>
        <v>0.87126755295184966</v>
      </c>
      <c r="AL1291" s="27">
        <f t="shared" si="457"/>
        <v>0.88408988116853038</v>
      </c>
      <c r="AM1291" s="27">
        <f t="shared" si="457"/>
        <v>0.89709505299306103</v>
      </c>
      <c r="AN1291" s="27">
        <f t="shared" si="457"/>
        <v>0.91047288233596557</v>
      </c>
      <c r="AO1291" s="27">
        <f t="shared" si="457"/>
        <v>0.923278842681446</v>
      </c>
      <c r="AP1291" s="27">
        <f t="shared" si="457"/>
        <v>0.93647226715158449</v>
      </c>
      <c r="AQ1291" s="27">
        <f t="shared" si="457"/>
        <v>0.95006440397336878</v>
      </c>
      <c r="AR1291" s="27">
        <f t="shared" si="457"/>
        <v>0.96412562981704841</v>
      </c>
      <c r="AS1291" s="27">
        <f t="shared" si="457"/>
        <v>0.97788570912782347</v>
      </c>
      <c r="AT1291" s="27">
        <f t="shared" si="457"/>
        <v>0.98035474714904147</v>
      </c>
      <c r="AU1291" s="27">
        <f t="shared" si="457"/>
        <v>0.98109442533900959</v>
      </c>
      <c r="AV1291" s="27">
        <f t="shared" si="457"/>
        <v>0.98234094953727802</v>
      </c>
      <c r="AW1291" s="27">
        <f t="shared" si="457"/>
        <v>0.98306222745373362</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12.481060221572905</v>
      </c>
      <c r="V1292" s="27">
        <f t="shared" si="458"/>
        <v>12.344947057262504</v>
      </c>
      <c r="W1292" s="27">
        <f t="shared" si="458"/>
        <v>12.236763591756228</v>
      </c>
      <c r="X1292" s="27">
        <f t="shared" si="458"/>
        <v>12.169155213671388</v>
      </c>
      <c r="Y1292" s="27">
        <f t="shared" si="458"/>
        <v>12.123211145837072</v>
      </c>
      <c r="Z1292" s="27">
        <f t="shared" si="458"/>
        <v>12.107158405922103</v>
      </c>
      <c r="AA1292" s="27">
        <f t="shared" si="458"/>
        <v>12.090801038827392</v>
      </c>
      <c r="AB1292" s="27">
        <f t="shared" si="458"/>
        <v>12.095617820051674</v>
      </c>
      <c r="AC1292" s="27">
        <f t="shared" si="458"/>
        <v>12.099959813238058</v>
      </c>
      <c r="AD1292" s="27">
        <f t="shared" si="458"/>
        <v>12.250928540340333</v>
      </c>
      <c r="AE1292" s="27">
        <f t="shared" si="458"/>
        <v>12.379498400340626</v>
      </c>
      <c r="AF1292" s="27">
        <f t="shared" si="458"/>
        <v>12.519145334584479</v>
      </c>
      <c r="AG1292" s="27">
        <f t="shared" si="458"/>
        <v>12.70766953220136</v>
      </c>
      <c r="AH1292" s="27">
        <f t="shared" si="458"/>
        <v>12.858669484160288</v>
      </c>
      <c r="AI1292" s="27">
        <f t="shared" si="458"/>
        <v>13.022606539827569</v>
      </c>
      <c r="AJ1292" s="27">
        <f t="shared" si="458"/>
        <v>13.207940346620095</v>
      </c>
      <c r="AK1292" s="27">
        <f t="shared" si="458"/>
        <v>13.343206754543544</v>
      </c>
      <c r="AL1292" s="27">
        <f t="shared" si="458"/>
        <v>13.464789027219062</v>
      </c>
      <c r="AM1292" s="27">
        <f t="shared" si="458"/>
        <v>13.572779170032538</v>
      </c>
      <c r="AN1292" s="27">
        <f t="shared" si="458"/>
        <v>13.756239686339526</v>
      </c>
      <c r="AO1292" s="27">
        <f t="shared" si="458"/>
        <v>13.903196349277103</v>
      </c>
      <c r="AP1292" s="27">
        <f t="shared" si="458"/>
        <v>14.047442117217296</v>
      </c>
      <c r="AQ1292" s="27">
        <f t="shared" si="458"/>
        <v>14.188872003505695</v>
      </c>
      <c r="AR1292" s="27">
        <f t="shared" si="458"/>
        <v>14.329256410864343</v>
      </c>
      <c r="AS1292" s="27">
        <f t="shared" si="458"/>
        <v>14.45528097238981</v>
      </c>
      <c r="AT1292" s="27">
        <f t="shared" si="458"/>
        <v>14.217334271415888</v>
      </c>
      <c r="AU1292" s="27">
        <f t="shared" si="458"/>
        <v>13.926598390651352</v>
      </c>
      <c r="AV1292" s="27">
        <f t="shared" si="458"/>
        <v>13.652476365382505</v>
      </c>
      <c r="AW1292" s="27">
        <f t="shared" si="458"/>
        <v>13.36424920287436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7.8481007499210067</v>
      </c>
      <c r="V1293" s="27">
        <f t="shared" si="459"/>
        <v>7.7625126822460988</v>
      </c>
      <c r="W1293" s="27">
        <f t="shared" si="459"/>
        <v>7.6944868317417239</v>
      </c>
      <c r="X1293" s="27">
        <f t="shared" si="459"/>
        <v>7.6519746289857826</v>
      </c>
      <c r="Y1293" s="27">
        <f t="shared" si="459"/>
        <v>7.6230849620164909</v>
      </c>
      <c r="Z1293" s="27">
        <f t="shared" si="459"/>
        <v>7.612990986190046</v>
      </c>
      <c r="AA1293" s="27">
        <f t="shared" si="459"/>
        <v>7.6027054605468916</v>
      </c>
      <c r="AB1293" s="27">
        <f t="shared" si="459"/>
        <v>7.6057342564718695</v>
      </c>
      <c r="AC1293" s="27">
        <f t="shared" si="459"/>
        <v>7.6084645052950659</v>
      </c>
      <c r="AD1293" s="27">
        <f t="shared" si="459"/>
        <v>7.7033937628542999</v>
      </c>
      <c r="AE1293" s="27">
        <f t="shared" si="459"/>
        <v>7.7842385946852906</v>
      </c>
      <c r="AF1293" s="27">
        <f t="shared" si="459"/>
        <v>7.8720486997490475</v>
      </c>
      <c r="AG1293" s="27">
        <f t="shared" si="459"/>
        <v>7.9905928675063622</v>
      </c>
      <c r="AH1293" s="27">
        <f t="shared" si="459"/>
        <v>8.085541759280682</v>
      </c>
      <c r="AI1293" s="27">
        <f t="shared" si="459"/>
        <v>8.1886255123178167</v>
      </c>
      <c r="AJ1293" s="27">
        <f t="shared" si="459"/>
        <v>8.3051635597474807</v>
      </c>
      <c r="AK1293" s="27">
        <f t="shared" si="459"/>
        <v>8.3902191863222342</v>
      </c>
      <c r="AL1293" s="27">
        <f t="shared" si="459"/>
        <v>8.4666702175986153</v>
      </c>
      <c r="AM1293" s="27">
        <f t="shared" si="459"/>
        <v>8.534574506637588</v>
      </c>
      <c r="AN1293" s="27">
        <f t="shared" si="459"/>
        <v>8.6499346274966431</v>
      </c>
      <c r="AO1293" s="27">
        <f t="shared" si="459"/>
        <v>8.7423410958680403</v>
      </c>
      <c r="AP1293" s="27">
        <f t="shared" si="459"/>
        <v>8.8330429512751323</v>
      </c>
      <c r="AQ1293" s="27">
        <f t="shared" si="459"/>
        <v>8.9219741780248203</v>
      </c>
      <c r="AR1293" s="27">
        <f t="shared" si="459"/>
        <v>9.0102480067789106</v>
      </c>
      <c r="AS1293" s="27">
        <f t="shared" si="459"/>
        <v>9.0894923528727567</v>
      </c>
      <c r="AT1293" s="27">
        <f t="shared" si="459"/>
        <v>8.9398712750794722</v>
      </c>
      <c r="AU1293" s="27">
        <f t="shared" si="459"/>
        <v>8.7570563183890755</v>
      </c>
      <c r="AV1293" s="27">
        <f t="shared" si="459"/>
        <v>8.5846881674555693</v>
      </c>
      <c r="AW1293" s="27">
        <f t="shared" si="459"/>
        <v>8.4034506948314061</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5.9368092902715741</v>
      </c>
      <c r="V1295" s="27">
        <f t="shared" si="461"/>
        <v>5.9476213827296576</v>
      </c>
      <c r="W1295" s="27">
        <f t="shared" si="461"/>
        <v>5.9598049102119255</v>
      </c>
      <c r="X1295" s="27">
        <f t="shared" si="461"/>
        <v>5.9733331676633945</v>
      </c>
      <c r="Y1295" s="27">
        <f t="shared" si="461"/>
        <v>5.9815118137581766</v>
      </c>
      <c r="Z1295" s="27">
        <f t="shared" si="461"/>
        <v>5.9908240015583578</v>
      </c>
      <c r="AA1295" s="27">
        <f t="shared" si="461"/>
        <v>6.0011276871812091</v>
      </c>
      <c r="AB1295" s="27">
        <f t="shared" si="461"/>
        <v>6.01244517489509</v>
      </c>
      <c r="AC1295" s="27">
        <f t="shared" si="461"/>
        <v>6.024668054485331</v>
      </c>
      <c r="AD1295" s="27">
        <f t="shared" si="461"/>
        <v>6.0332723060468076</v>
      </c>
      <c r="AE1295" s="27">
        <f t="shared" si="461"/>
        <v>6.0426310163901986</v>
      </c>
      <c r="AF1295" s="27">
        <f t="shared" si="461"/>
        <v>6.0528245159543719</v>
      </c>
      <c r="AG1295" s="27">
        <f t="shared" si="461"/>
        <v>6.0639621906643262</v>
      </c>
      <c r="AH1295" s="27">
        <f t="shared" si="461"/>
        <v>6.0757187414235574</v>
      </c>
      <c r="AI1295" s="27">
        <f t="shared" si="461"/>
        <v>6.0832373620899975</v>
      </c>
      <c r="AJ1295" s="27">
        <f t="shared" si="461"/>
        <v>6.0915081280608563</v>
      </c>
      <c r="AK1295" s="27">
        <f t="shared" si="461"/>
        <v>6.1002397936256587</v>
      </c>
      <c r="AL1295" s="27">
        <f t="shared" si="461"/>
        <v>6.1095468806871454</v>
      </c>
      <c r="AM1295" s="27">
        <f t="shared" si="461"/>
        <v>6.1194107325717573</v>
      </c>
      <c r="AN1295" s="27">
        <f t="shared" si="461"/>
        <v>6.1252265231162868</v>
      </c>
      <c r="AO1295" s="27">
        <f t="shared" si="461"/>
        <v>6.1314254397784804</v>
      </c>
      <c r="AP1295" s="27">
        <f t="shared" si="461"/>
        <v>6.1381317361982228</v>
      </c>
      <c r="AQ1295" s="27">
        <f t="shared" si="461"/>
        <v>6.1453318865460762</v>
      </c>
      <c r="AR1295" s="27">
        <f t="shared" si="461"/>
        <v>6.1530220376460782</v>
      </c>
      <c r="AS1295" s="27">
        <f t="shared" si="461"/>
        <v>6.1564155599435209</v>
      </c>
      <c r="AT1295" s="27">
        <f t="shared" si="461"/>
        <v>6.1585308492383684</v>
      </c>
      <c r="AU1295" s="27">
        <f t="shared" si="461"/>
        <v>6.1607551717750102</v>
      </c>
      <c r="AV1295" s="27">
        <f t="shared" si="461"/>
        <v>6.1634041041221836</v>
      </c>
      <c r="AW1295" s="27">
        <f t="shared" si="461"/>
        <v>6.1663157189504343</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0.66272321245422106</v>
      </c>
      <c r="V1296" s="27">
        <f t="shared" si="462"/>
        <v>0.66393016122027193</v>
      </c>
      <c r="W1296" s="27">
        <f t="shared" si="462"/>
        <v>0.66529020262926652</v>
      </c>
      <c r="X1296" s="27">
        <f t="shared" si="462"/>
        <v>0.66680035560855078</v>
      </c>
      <c r="Y1296" s="27">
        <f t="shared" si="462"/>
        <v>0.66771333400291188</v>
      </c>
      <c r="Z1296" s="27">
        <f t="shared" si="462"/>
        <v>0.66875284912158439</v>
      </c>
      <c r="AA1296" s="27">
        <f t="shared" si="462"/>
        <v>0.66990304467313821</v>
      </c>
      <c r="AB1296" s="27">
        <f t="shared" si="462"/>
        <v>0.6711664104724987</v>
      </c>
      <c r="AC1296" s="27">
        <f t="shared" si="462"/>
        <v>0.6725308447386894</v>
      </c>
      <c r="AD1296" s="27">
        <f t="shared" si="462"/>
        <v>0.6734913332699497</v>
      </c>
      <c r="AE1296" s="27">
        <f t="shared" si="462"/>
        <v>0.67453604167811176</v>
      </c>
      <c r="AF1296" s="27">
        <f t="shared" si="462"/>
        <v>0.67567393721206293</v>
      </c>
      <c r="AG1296" s="27">
        <f t="shared" si="462"/>
        <v>0.67691723057086206</v>
      </c>
      <c r="AH1296" s="27">
        <f t="shared" si="462"/>
        <v>0.67822960877026039</v>
      </c>
      <c r="AI1296" s="27">
        <f t="shared" si="462"/>
        <v>0.67906890883830417</v>
      </c>
      <c r="AJ1296" s="27">
        <f t="shared" si="462"/>
        <v>0.67999217053085115</v>
      </c>
      <c r="AK1296" s="27">
        <f t="shared" si="462"/>
        <v>0.68096688222702506</v>
      </c>
      <c r="AL1296" s="27">
        <f t="shared" si="462"/>
        <v>0.6820058279526503</v>
      </c>
      <c r="AM1296" s="27">
        <f t="shared" si="462"/>
        <v>0.68310692507208359</v>
      </c>
      <c r="AN1296" s="27">
        <f t="shared" si="462"/>
        <v>0.68375613901920285</v>
      </c>
      <c r="AO1296" s="27">
        <f t="shared" si="462"/>
        <v>0.68444812115358522</v>
      </c>
      <c r="AP1296" s="27">
        <f t="shared" si="462"/>
        <v>0.68519674185026924</v>
      </c>
      <c r="AQ1296" s="27">
        <f t="shared" si="462"/>
        <v>0.68600049122731277</v>
      </c>
      <c r="AR1296" s="27">
        <f t="shared" si="462"/>
        <v>0.68685893915650653</v>
      </c>
      <c r="AS1296" s="27">
        <f t="shared" si="462"/>
        <v>0.68723775644514373</v>
      </c>
      <c r="AT1296" s="27">
        <f t="shared" si="462"/>
        <v>0.68747388518841468</v>
      </c>
      <c r="AU1296" s="27">
        <f t="shared" si="462"/>
        <v>0.68772218526088502</v>
      </c>
      <c r="AV1296" s="27">
        <f t="shared" si="462"/>
        <v>0.68801788432562838</v>
      </c>
      <c r="AW1296" s="27">
        <f t="shared" si="462"/>
        <v>0.68834290651146324</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0.75086991704070716</v>
      </c>
      <c r="V1297" s="27">
        <f t="shared" si="463"/>
        <v>0.75326290702003529</v>
      </c>
      <c r="W1297" s="27">
        <f t="shared" si="463"/>
        <v>0.7558628616529004</v>
      </c>
      <c r="X1297" s="27">
        <f t="shared" si="463"/>
        <v>0.75866704229411064</v>
      </c>
      <c r="Y1297" s="27">
        <f t="shared" si="463"/>
        <v>0.76041326657995134</v>
      </c>
      <c r="Z1297" s="27">
        <f t="shared" si="463"/>
        <v>0.76233323740653391</v>
      </c>
      <c r="AA1297" s="27">
        <f t="shared" si="463"/>
        <v>0.7644017042117327</v>
      </c>
      <c r="AB1297" s="27">
        <f t="shared" si="463"/>
        <v>0.76662424812576768</v>
      </c>
      <c r="AC1297" s="27">
        <f t="shared" si="463"/>
        <v>0.76898174002766417</v>
      </c>
      <c r="AD1297" s="27">
        <f t="shared" si="463"/>
        <v>0.77063014930688833</v>
      </c>
      <c r="AE1297" s="27">
        <f t="shared" si="463"/>
        <v>0.77239087914657267</v>
      </c>
      <c r="AF1297" s="27">
        <f t="shared" si="463"/>
        <v>0.77427976242670926</v>
      </c>
      <c r="AG1297" s="27">
        <f t="shared" si="463"/>
        <v>0.77631778912807148</v>
      </c>
      <c r="AH1297" s="27">
        <f t="shared" si="463"/>
        <v>0.77844512655435472</v>
      </c>
      <c r="AI1297" s="27">
        <f t="shared" si="463"/>
        <v>0.7797640610605554</v>
      </c>
      <c r="AJ1297" s="27">
        <f t="shared" si="463"/>
        <v>0.78120161701573809</v>
      </c>
      <c r="AK1297" s="27">
        <f t="shared" si="463"/>
        <v>0.78270444505442915</v>
      </c>
      <c r="AL1297" s="27">
        <f t="shared" si="463"/>
        <v>0.78429417121166733</v>
      </c>
      <c r="AM1297" s="27">
        <f t="shared" si="463"/>
        <v>0.78596775171004374</v>
      </c>
      <c r="AN1297" s="27">
        <f t="shared" si="463"/>
        <v>0.78688143133177946</v>
      </c>
      <c r="AO1297" s="27">
        <f t="shared" si="463"/>
        <v>0.78785077820746408</v>
      </c>
      <c r="AP1297" s="27">
        <f t="shared" si="463"/>
        <v>0.7888988445463605</v>
      </c>
      <c r="AQ1297" s="27">
        <f t="shared" si="463"/>
        <v>0.79002336229313685</v>
      </c>
      <c r="AR1297" s="27">
        <f t="shared" si="463"/>
        <v>0.79122380795754044</v>
      </c>
      <c r="AS1297" s="27">
        <f t="shared" si="463"/>
        <v>0.7916303239332646</v>
      </c>
      <c r="AT1297" s="27">
        <f t="shared" si="463"/>
        <v>0.79179502132362767</v>
      </c>
      <c r="AU1297" s="27">
        <f t="shared" si="463"/>
        <v>0.79197082562586996</v>
      </c>
      <c r="AV1297" s="27">
        <f t="shared" si="463"/>
        <v>0.79221515101425422</v>
      </c>
      <c r="AW1297" s="27">
        <f t="shared" si="463"/>
        <v>0.79249879187345329</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1.2426744605643545</v>
      </c>
      <c r="V1298" s="27">
        <f t="shared" si="464"/>
        <v>1.2466348103722378</v>
      </c>
      <c r="W1298" s="27">
        <f t="shared" si="464"/>
        <v>1.2509376824777296</v>
      </c>
      <c r="X1298" s="27">
        <f t="shared" si="464"/>
        <v>1.2555785444786665</v>
      </c>
      <c r="Y1298" s="27">
        <f t="shared" si="464"/>
        <v>1.2584685102013364</v>
      </c>
      <c r="Z1298" s="27">
        <f t="shared" si="464"/>
        <v>1.261646022919686</v>
      </c>
      <c r="AA1298" s="27">
        <f t="shared" si="464"/>
        <v>1.2650692934663017</v>
      </c>
      <c r="AB1298" s="27">
        <f t="shared" si="464"/>
        <v>1.2687475584983314</v>
      </c>
      <c r="AC1298" s="27">
        <f t="shared" si="464"/>
        <v>1.272649159709125</v>
      </c>
      <c r="AD1298" s="27">
        <f t="shared" si="464"/>
        <v>1.2753772435827231</v>
      </c>
      <c r="AE1298" s="27">
        <f t="shared" si="464"/>
        <v>1.2782912157023583</v>
      </c>
      <c r="AF1298" s="27">
        <f t="shared" si="464"/>
        <v>1.2814172791628093</v>
      </c>
      <c r="AG1298" s="27">
        <f t="shared" si="464"/>
        <v>1.2847901719558945</v>
      </c>
      <c r="AH1298" s="27">
        <f t="shared" si="464"/>
        <v>1.2883108721845891</v>
      </c>
      <c r="AI1298" s="27">
        <f t="shared" si="464"/>
        <v>1.2904936820013306</v>
      </c>
      <c r="AJ1298" s="27">
        <f t="shared" si="464"/>
        <v>1.2928728079066252</v>
      </c>
      <c r="AK1298" s="27">
        <f t="shared" si="464"/>
        <v>1.2953599577842783</v>
      </c>
      <c r="AL1298" s="27">
        <f t="shared" si="464"/>
        <v>1.2979909222829984</v>
      </c>
      <c r="AM1298" s="27">
        <f t="shared" si="464"/>
        <v>1.3007606640130009</v>
      </c>
      <c r="AN1298" s="27">
        <f t="shared" si="464"/>
        <v>1.3022727852277429</v>
      </c>
      <c r="AO1298" s="27">
        <f t="shared" si="464"/>
        <v>1.3038770346170228</v>
      </c>
      <c r="AP1298" s="27">
        <f t="shared" si="464"/>
        <v>1.3056115631189191</v>
      </c>
      <c r="AQ1298" s="27">
        <f t="shared" si="464"/>
        <v>1.3074726171479283</v>
      </c>
      <c r="AR1298" s="27">
        <f t="shared" si="464"/>
        <v>1.3094593303383155</v>
      </c>
      <c r="AS1298" s="27">
        <f t="shared" si="464"/>
        <v>1.3101321060207329</v>
      </c>
      <c r="AT1298" s="27">
        <f t="shared" si="464"/>
        <v>1.3104046768563475</v>
      </c>
      <c r="AU1298" s="27">
        <f t="shared" si="464"/>
        <v>1.3106956294055117</v>
      </c>
      <c r="AV1298" s="27">
        <f t="shared" si="464"/>
        <v>1.3110999829603982</v>
      </c>
      <c r="AW1298" s="27">
        <f t="shared" si="464"/>
        <v>1.3115694028208826</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0.18507774454731582</v>
      </c>
      <c r="V1299" s="27">
        <f t="shared" si="465"/>
        <v>0.18475318870778257</v>
      </c>
      <c r="W1299" s="27">
        <f t="shared" si="465"/>
        <v>0.18461269957531484</v>
      </c>
      <c r="X1299" s="27">
        <f t="shared" si="465"/>
        <v>0.18476400663065076</v>
      </c>
      <c r="Y1299" s="27">
        <f t="shared" si="465"/>
        <v>0.1852454346893917</v>
      </c>
      <c r="Z1299" s="27">
        <f t="shared" si="465"/>
        <v>0.1859517633658378</v>
      </c>
      <c r="AA1299" s="27">
        <f t="shared" si="465"/>
        <v>0.18664547987501798</v>
      </c>
      <c r="AB1299" s="27">
        <f t="shared" si="465"/>
        <v>0.18750414951882943</v>
      </c>
      <c r="AC1299" s="27">
        <f t="shared" si="465"/>
        <v>0.18835417333288468</v>
      </c>
      <c r="AD1299" s="27">
        <f t="shared" si="465"/>
        <v>0.19144577743196164</v>
      </c>
      <c r="AE1299" s="27">
        <f t="shared" si="465"/>
        <v>0.19443984366563877</v>
      </c>
      <c r="AF1299" s="27">
        <f t="shared" si="465"/>
        <v>0.19762433002693799</v>
      </c>
      <c r="AG1299" s="27">
        <f t="shared" si="465"/>
        <v>0.20134845549169711</v>
      </c>
      <c r="AH1299" s="27">
        <f t="shared" si="465"/>
        <v>0.20485530492151927</v>
      </c>
      <c r="AI1299" s="27">
        <f t="shared" si="465"/>
        <v>0.20876004121420597</v>
      </c>
      <c r="AJ1299" s="27">
        <f t="shared" si="465"/>
        <v>0.21300801490798224</v>
      </c>
      <c r="AK1299" s="27">
        <f t="shared" si="465"/>
        <v>0.21692606418584567</v>
      </c>
      <c r="AL1299" s="27">
        <f t="shared" si="465"/>
        <v>0.22085294573643779</v>
      </c>
      <c r="AM1299" s="27">
        <f t="shared" si="465"/>
        <v>0.22478951184627766</v>
      </c>
      <c r="AN1299" s="27">
        <f t="shared" si="465"/>
        <v>0.22910330745518556</v>
      </c>
      <c r="AO1299" s="27">
        <f t="shared" si="465"/>
        <v>0.23316294376236621</v>
      </c>
      <c r="AP1299" s="27">
        <f t="shared" si="465"/>
        <v>0.23731513351694561</v>
      </c>
      <c r="AQ1299" s="27">
        <f t="shared" si="465"/>
        <v>0.24156299233523279</v>
      </c>
      <c r="AR1299" s="27">
        <f t="shared" si="465"/>
        <v>0.24593066402224678</v>
      </c>
      <c r="AS1299" s="27">
        <f t="shared" si="465"/>
        <v>0.25046456926232608</v>
      </c>
      <c r="AT1299" s="27">
        <f t="shared" si="465"/>
        <v>0.25094253773192082</v>
      </c>
      <c r="AU1299" s="27">
        <f t="shared" si="465"/>
        <v>0.25078452314814187</v>
      </c>
      <c r="AV1299" s="27">
        <f t="shared" si="465"/>
        <v>0.25078747601406304</v>
      </c>
      <c r="AW1299" s="27">
        <f t="shared" si="465"/>
        <v>0.25058596915197773</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0.66007517124244464</v>
      </c>
      <c r="W1317" s="27">
        <f t="shared" si="483"/>
        <v>0.66002784832559036</v>
      </c>
      <c r="X1317" s="27">
        <f t="shared" si="483"/>
        <v>0.65997148582591891</v>
      </c>
      <c r="Y1317" s="27">
        <f t="shared" si="483"/>
        <v>0.65990071375256643</v>
      </c>
      <c r="Z1317" s="27">
        <f t="shared" si="483"/>
        <v>0.65982275724596895</v>
      </c>
      <c r="AA1317" s="27">
        <f t="shared" si="483"/>
        <v>0.6597336320656767</v>
      </c>
      <c r="AB1317" s="27">
        <f t="shared" si="483"/>
        <v>0.65964493805240054</v>
      </c>
      <c r="AC1317" s="27">
        <f t="shared" si="483"/>
        <v>0.65954805991522669</v>
      </c>
      <c r="AD1317" s="27">
        <f t="shared" si="483"/>
        <v>0.65945145730271504</v>
      </c>
      <c r="AE1317" s="27">
        <f t="shared" si="483"/>
        <v>0.65925479257498754</v>
      </c>
      <c r="AF1317" s="27">
        <f t="shared" si="483"/>
        <v>0.65906472764247881</v>
      </c>
      <c r="AG1317" s="27">
        <f t="shared" si="483"/>
        <v>0.65886772588458176</v>
      </c>
      <c r="AH1317" s="27">
        <f t="shared" si="483"/>
        <v>0.65864840426990678</v>
      </c>
      <c r="AI1317" s="27">
        <f t="shared" si="483"/>
        <v>0.65844155786350467</v>
      </c>
      <c r="AJ1317" s="27">
        <f t="shared" si="483"/>
        <v>0.65822701505167991</v>
      </c>
      <c r="AK1317" s="27">
        <f t="shared" si="483"/>
        <v>0.65800096624760029</v>
      </c>
      <c r="AL1317" s="27">
        <f t="shared" si="483"/>
        <v>0.65779218785415994</v>
      </c>
      <c r="AM1317" s="27">
        <f t="shared" si="483"/>
        <v>0.65758590585708043</v>
      </c>
      <c r="AN1317" s="27">
        <f t="shared" si="483"/>
        <v>0.65738200041774841</v>
      </c>
      <c r="AO1317" s="27">
        <f t="shared" si="483"/>
        <v>0.65717279509176152</v>
      </c>
      <c r="AP1317" s="27">
        <f t="shared" si="483"/>
        <v>0.65697660121399915</v>
      </c>
      <c r="AQ1317" s="27">
        <f t="shared" si="483"/>
        <v>0.6567796476758585</v>
      </c>
      <c r="AR1317" s="27">
        <f t="shared" si="483"/>
        <v>0.65658191596470661</v>
      </c>
      <c r="AS1317" s="27">
        <f t="shared" si="483"/>
        <v>0.65638262853025309</v>
      </c>
      <c r="AT1317" s="27">
        <f t="shared" si="483"/>
        <v>0.65618729804775466</v>
      </c>
      <c r="AU1317" s="27">
        <f t="shared" si="483"/>
        <v>0.65613779103687475</v>
      </c>
      <c r="AV1317" s="27">
        <f t="shared" si="483"/>
        <v>0.65611086133274787</v>
      </c>
      <c r="AW1317" s="27">
        <f t="shared" si="483"/>
        <v>0.65607818169023535</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8.7129922604002718E-3</v>
      </c>
      <c r="W1318" s="27">
        <f t="shared" si="484"/>
        <v>8.7123675978977924E-3</v>
      </c>
      <c r="X1318" s="27">
        <f t="shared" si="484"/>
        <v>8.7116236129021318E-3</v>
      </c>
      <c r="Y1318" s="27">
        <f t="shared" si="484"/>
        <v>8.7106894215338813E-3</v>
      </c>
      <c r="Z1318" s="27">
        <f t="shared" si="484"/>
        <v>8.7096603956467924E-3</v>
      </c>
      <c r="AA1318" s="27">
        <f t="shared" si="484"/>
        <v>8.7084839432669363E-3</v>
      </c>
      <c r="AB1318" s="27">
        <f t="shared" si="484"/>
        <v>8.7073131822916865E-3</v>
      </c>
      <c r="AC1318" s="27">
        <f t="shared" si="484"/>
        <v>8.7060343908809956E-3</v>
      </c>
      <c r="AD1318" s="27">
        <f t="shared" si="484"/>
        <v>8.7047592363958381E-3</v>
      </c>
      <c r="AE1318" s="27">
        <f t="shared" si="484"/>
        <v>8.7021632619898349E-3</v>
      </c>
      <c r="AF1318" s="27">
        <f t="shared" si="484"/>
        <v>8.6996544048807221E-3</v>
      </c>
      <c r="AG1318" s="27">
        <f t="shared" si="484"/>
        <v>8.6970539816764812E-3</v>
      </c>
      <c r="AH1318" s="27">
        <f t="shared" si="484"/>
        <v>8.6941589363627707E-3</v>
      </c>
      <c r="AI1318" s="27">
        <f t="shared" si="484"/>
        <v>8.6914285637982626E-3</v>
      </c>
      <c r="AJ1318" s="27">
        <f t="shared" si="484"/>
        <v>8.6885965986821731E-3</v>
      </c>
      <c r="AK1318" s="27">
        <f t="shared" si="484"/>
        <v>8.6856127544683234E-3</v>
      </c>
      <c r="AL1318" s="27">
        <f t="shared" si="484"/>
        <v>8.682856879674912E-3</v>
      </c>
      <c r="AM1318" s="27">
        <f t="shared" si="484"/>
        <v>8.6801339573134625E-3</v>
      </c>
      <c r="AN1318" s="27">
        <f t="shared" si="484"/>
        <v>8.6774424055142789E-3</v>
      </c>
      <c r="AO1318" s="27">
        <f t="shared" si="484"/>
        <v>8.6746808952112529E-3</v>
      </c>
      <c r="AP1318" s="27">
        <f t="shared" si="484"/>
        <v>8.6720911360247902E-3</v>
      </c>
      <c r="AQ1318" s="27">
        <f t="shared" si="484"/>
        <v>8.6694913493213371E-3</v>
      </c>
      <c r="AR1318" s="27">
        <f t="shared" si="484"/>
        <v>8.666881290734129E-3</v>
      </c>
      <c r="AS1318" s="27">
        <f t="shared" si="484"/>
        <v>8.6642506965993391E-3</v>
      </c>
      <c r="AT1318" s="27">
        <f t="shared" si="484"/>
        <v>8.6616723342303626E-3</v>
      </c>
      <c r="AU1318" s="27">
        <f t="shared" si="484"/>
        <v>8.6610188416867476E-3</v>
      </c>
      <c r="AV1318" s="27">
        <f t="shared" si="484"/>
        <v>8.6606633695922759E-3</v>
      </c>
      <c r="AW1318" s="27">
        <f t="shared" si="484"/>
        <v>8.6602319983111065E-3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1.092839339751706</v>
      </c>
      <c r="V1319" s="27">
        <f t="shared" si="485"/>
        <v>1.0884590012986415</v>
      </c>
      <c r="W1319" s="27">
        <f t="shared" si="485"/>
        <v>1.0861722374431266</v>
      </c>
      <c r="X1319" s="27">
        <f t="shared" si="485"/>
        <v>1.0869911214108279</v>
      </c>
      <c r="Y1319" s="27">
        <f t="shared" si="485"/>
        <v>1.0894788156278201</v>
      </c>
      <c r="Z1319" s="27">
        <f t="shared" si="485"/>
        <v>1.0943472306919324</v>
      </c>
      <c r="AA1319" s="27">
        <f t="shared" si="485"/>
        <v>1.0992824340058134</v>
      </c>
      <c r="AB1319" s="27">
        <f t="shared" si="485"/>
        <v>1.1059782625530461</v>
      </c>
      <c r="AC1319" s="27">
        <f t="shared" si="485"/>
        <v>1.1127541328733426</v>
      </c>
      <c r="AD1319" s="27">
        <f t="shared" si="485"/>
        <v>1.1357373605513075</v>
      </c>
      <c r="AE1319" s="27">
        <f t="shared" si="485"/>
        <v>1.1575749589410607</v>
      </c>
      <c r="AF1319" s="27">
        <f t="shared" si="485"/>
        <v>1.1809860041969444</v>
      </c>
      <c r="AG1319" s="27">
        <f t="shared" si="485"/>
        <v>1.2091819756077173</v>
      </c>
      <c r="AH1319" s="27">
        <f t="shared" si="485"/>
        <v>1.2350794934885041</v>
      </c>
      <c r="AI1319" s="27">
        <f t="shared" si="485"/>
        <v>1.2628709486403595</v>
      </c>
      <c r="AJ1319" s="27">
        <f t="shared" si="485"/>
        <v>1.2934118335186329</v>
      </c>
      <c r="AK1319" s="27">
        <f t="shared" si="485"/>
        <v>1.3205705191042605</v>
      </c>
      <c r="AL1319" s="27">
        <f t="shared" si="485"/>
        <v>1.3474536601686133</v>
      </c>
      <c r="AM1319" s="27">
        <f t="shared" si="485"/>
        <v>1.3740738385187794</v>
      </c>
      <c r="AN1319" s="27">
        <f t="shared" si="485"/>
        <v>1.4047500744052734</v>
      </c>
      <c r="AO1319" s="27">
        <f t="shared" si="485"/>
        <v>1.4328935771270377</v>
      </c>
      <c r="AP1319" s="27">
        <f t="shared" si="485"/>
        <v>1.4615735148714093</v>
      </c>
      <c r="AQ1319" s="27">
        <f t="shared" si="485"/>
        <v>1.4908084199731186</v>
      </c>
      <c r="AR1319" s="27">
        <f t="shared" si="485"/>
        <v>1.5207973759815956</v>
      </c>
      <c r="AS1319" s="27">
        <f t="shared" si="485"/>
        <v>1.5502519330608044</v>
      </c>
      <c r="AT1319" s="27">
        <f t="shared" si="485"/>
        <v>1.5449424945959094</v>
      </c>
      <c r="AU1319" s="27">
        <f t="shared" si="485"/>
        <v>1.5343999995480406</v>
      </c>
      <c r="AV1319" s="27">
        <f t="shared" si="485"/>
        <v>1.5253965273392394</v>
      </c>
      <c r="AW1319" s="27">
        <f t="shared" si="485"/>
        <v>1.5148607007353287</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3.9807055690293072</v>
      </c>
      <c r="V1320" s="27">
        <f t="shared" si="489"/>
        <v>3.9625560708146326</v>
      </c>
      <c r="W1320" s="27">
        <f t="shared" si="489"/>
        <v>3.9495614007990318</v>
      </c>
      <c r="X1320" s="27">
        <f t="shared" si="489"/>
        <v>3.943864336123371</v>
      </c>
      <c r="Y1320" s="27">
        <f t="shared" si="489"/>
        <v>3.9400190580275929</v>
      </c>
      <c r="Z1320" s="27">
        <f t="shared" si="489"/>
        <v>3.941611592754009</v>
      </c>
      <c r="AA1320" s="27">
        <f t="shared" si="489"/>
        <v>3.9434781321850321</v>
      </c>
      <c r="AB1320" s="27">
        <f t="shared" si="489"/>
        <v>3.9492750098765179</v>
      </c>
      <c r="AC1320" s="27">
        <f t="shared" si="489"/>
        <v>3.9552941314218661</v>
      </c>
      <c r="AD1320" s="27">
        <f t="shared" si="489"/>
        <v>3.9857719912410707</v>
      </c>
      <c r="AE1320" s="27">
        <f t="shared" si="489"/>
        <v>4.012786525479755</v>
      </c>
      <c r="AF1320" s="27">
        <f t="shared" si="489"/>
        <v>4.0420640872662528</v>
      </c>
      <c r="AG1320" s="27">
        <f t="shared" si="489"/>
        <v>4.0801010364484798</v>
      </c>
      <c r="AH1320" s="27">
        <f t="shared" si="489"/>
        <v>4.1120670996546611</v>
      </c>
      <c r="AI1320" s="27">
        <f t="shared" si="489"/>
        <v>4.1449564534239842</v>
      </c>
      <c r="AJ1320" s="27">
        <f t="shared" si="489"/>
        <v>4.1818992717021617</v>
      </c>
      <c r="AK1320" s="27">
        <f t="shared" si="489"/>
        <v>4.2105750419215395</v>
      </c>
      <c r="AL1320" s="27">
        <f t="shared" si="489"/>
        <v>4.2372421747994684</v>
      </c>
      <c r="AM1320" s="27">
        <f t="shared" si="489"/>
        <v>4.2619108003098249</v>
      </c>
      <c r="AN1320" s="27">
        <f t="shared" si="489"/>
        <v>4.2977359863750904</v>
      </c>
      <c r="AO1320" s="27">
        <f t="shared" si="489"/>
        <v>4.3275381669954509</v>
      </c>
      <c r="AP1320" s="27">
        <f t="shared" si="489"/>
        <v>4.3571675530763168</v>
      </c>
      <c r="AQ1320" s="27">
        <f t="shared" si="489"/>
        <v>4.3866062325638868</v>
      </c>
      <c r="AR1320" s="27">
        <f t="shared" si="489"/>
        <v>4.4161636348015252</v>
      </c>
      <c r="AS1320" s="27">
        <f t="shared" si="489"/>
        <v>4.4419641901398546</v>
      </c>
      <c r="AT1320" s="27">
        <f t="shared" si="489"/>
        <v>4.4044702040185655</v>
      </c>
      <c r="AU1320" s="27">
        <f t="shared" si="489"/>
        <v>4.3578539764504418</v>
      </c>
      <c r="AV1320" s="27">
        <f t="shared" si="489"/>
        <v>4.3142319052561389</v>
      </c>
      <c r="AW1320" s="27">
        <f t="shared" si="489"/>
        <v>4.2682211211699421</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2.2772593407864336E-4</v>
      </c>
      <c r="W1321" s="27">
        <f t="shared" si="490"/>
        <v>2.2770960767232865E-4</v>
      </c>
      <c r="X1321" s="27">
        <f t="shared" si="490"/>
        <v>2.2769016260994199E-4</v>
      </c>
      <c r="Y1321" s="27">
        <f t="shared" si="490"/>
        <v>2.2766574624463539E-4</v>
      </c>
      <c r="Z1321" s="27">
        <f t="shared" si="490"/>
        <v>2.2763885124985932E-4</v>
      </c>
      <c r="AA1321" s="27">
        <f t="shared" si="490"/>
        <v>2.2760810306265847E-4</v>
      </c>
      <c r="AB1321" s="27">
        <f t="shared" si="490"/>
        <v>2.2757750362807817E-4</v>
      </c>
      <c r="AC1321" s="27">
        <f t="shared" si="490"/>
        <v>2.2754408067075321E-4</v>
      </c>
      <c r="AD1321" s="27">
        <f t="shared" si="490"/>
        <v>2.2751075276943662E-4</v>
      </c>
      <c r="AE1321" s="27">
        <f t="shared" si="490"/>
        <v>2.274429034383707E-4</v>
      </c>
      <c r="AF1321" s="27">
        <f t="shared" si="490"/>
        <v>2.2737733103665519E-4</v>
      </c>
      <c r="AG1321" s="27">
        <f t="shared" si="490"/>
        <v>2.2730936543018069E-4</v>
      </c>
      <c r="AH1321" s="27">
        <f t="shared" si="490"/>
        <v>2.2723369947311785E-4</v>
      </c>
      <c r="AI1321" s="27">
        <f t="shared" si="490"/>
        <v>2.2716233746290909E-4</v>
      </c>
      <c r="AJ1321" s="27">
        <f t="shared" si="490"/>
        <v>2.2708832019282946E-4</v>
      </c>
      <c r="AK1321" s="27">
        <f t="shared" si="490"/>
        <v>2.2701033335542205E-4</v>
      </c>
      <c r="AL1321" s="27">
        <f t="shared" si="490"/>
        <v>2.2693830480968513E-4</v>
      </c>
      <c r="AM1321" s="27">
        <f t="shared" si="490"/>
        <v>2.2686713752069273E-4</v>
      </c>
      <c r="AN1321" s="27">
        <f t="shared" si="490"/>
        <v>2.2679679014412317E-4</v>
      </c>
      <c r="AO1321" s="27">
        <f t="shared" si="490"/>
        <v>2.2672461430665769E-4</v>
      </c>
      <c r="AP1321" s="27">
        <f t="shared" si="490"/>
        <v>2.2665692741882969E-4</v>
      </c>
      <c r="AQ1321" s="27">
        <f t="shared" si="490"/>
        <v>2.2658897844817118E-4</v>
      </c>
      <c r="AR1321" s="27">
        <f t="shared" si="490"/>
        <v>2.2652076100782375E-4</v>
      </c>
      <c r="AS1321" s="27">
        <f t="shared" si="490"/>
        <v>2.2645200684293725E-4</v>
      </c>
      <c r="AT1321" s="27">
        <f t="shared" si="490"/>
        <v>2.263846178264753E-4</v>
      </c>
      <c r="AU1321" s="27">
        <f t="shared" si="490"/>
        <v>2.2636753790772178E-4</v>
      </c>
      <c r="AV1321" s="27">
        <f t="shared" si="490"/>
        <v>2.2635824715979799E-4</v>
      </c>
      <c r="AW1321" s="27">
        <f t="shared" si="490"/>
        <v>2.2634697268313111E-4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1.5029911649190466E-6</v>
      </c>
      <c r="W1322" s="27">
        <f t="shared" si="491"/>
        <v>1.5028834106373694E-6</v>
      </c>
      <c r="X1322" s="27">
        <f t="shared" si="491"/>
        <v>1.5027550732256176E-6</v>
      </c>
      <c r="Y1322" s="27">
        <f t="shared" si="491"/>
        <v>1.502593925214594E-6</v>
      </c>
      <c r="Z1322" s="27">
        <f t="shared" si="491"/>
        <v>1.5024164182490718E-6</v>
      </c>
      <c r="AA1322" s="27">
        <f t="shared" si="491"/>
        <v>1.5022134802135461E-6</v>
      </c>
      <c r="AB1322" s="27">
        <f t="shared" si="491"/>
        <v>1.502011523945316E-6</v>
      </c>
      <c r="AC1322" s="27">
        <f t="shared" si="491"/>
        <v>1.5017909324269712E-6</v>
      </c>
      <c r="AD1322" s="27">
        <f t="shared" si="491"/>
        <v>1.501570968278282E-6</v>
      </c>
      <c r="AE1322" s="27">
        <f t="shared" si="491"/>
        <v>1.5011231626932466E-6</v>
      </c>
      <c r="AF1322" s="27">
        <f t="shared" si="491"/>
        <v>1.5006903848419244E-6</v>
      </c>
      <c r="AG1322" s="27">
        <f t="shared" si="491"/>
        <v>1.5002418118391926E-6</v>
      </c>
      <c r="AH1322" s="27">
        <f t="shared" si="491"/>
        <v>1.499742416522578E-6</v>
      </c>
      <c r="AI1322" s="27">
        <f t="shared" si="491"/>
        <v>1.4992714272552002E-6</v>
      </c>
      <c r="AJ1322" s="27">
        <f t="shared" si="491"/>
        <v>1.4987829132726751E-6</v>
      </c>
      <c r="AK1322" s="27">
        <f t="shared" si="491"/>
        <v>1.4982682001457858E-6</v>
      </c>
      <c r="AL1322" s="27">
        <f t="shared" si="491"/>
        <v>1.4977928117439221E-6</v>
      </c>
      <c r="AM1322" s="27">
        <f t="shared" si="491"/>
        <v>1.4973231076365723E-6</v>
      </c>
      <c r="AN1322" s="27">
        <f t="shared" si="491"/>
        <v>1.4968588149512128E-6</v>
      </c>
      <c r="AO1322" s="27">
        <f t="shared" si="491"/>
        <v>1.4963824544239411E-6</v>
      </c>
      <c r="AP1322" s="27">
        <f t="shared" si="491"/>
        <v>1.4959357209642762E-6</v>
      </c>
      <c r="AQ1322" s="27">
        <f t="shared" si="491"/>
        <v>1.4954872577579301E-6</v>
      </c>
      <c r="AR1322" s="27">
        <f t="shared" si="491"/>
        <v>1.495037022651637E-6</v>
      </c>
      <c r="AS1322" s="27">
        <f t="shared" si="491"/>
        <v>1.4945832451633862E-6</v>
      </c>
      <c r="AT1322" s="27">
        <f t="shared" si="491"/>
        <v>1.4941384776547373E-6</v>
      </c>
      <c r="AU1322" s="27">
        <f t="shared" si="491"/>
        <v>1.4940257501909636E-6</v>
      </c>
      <c r="AV1322" s="27">
        <f t="shared" si="491"/>
        <v>1.4939644312546671E-6</v>
      </c>
      <c r="AW1322" s="27">
        <f t="shared" si="491"/>
        <v>1.4938900197086658E-6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0.18851478610716926</v>
      </c>
      <c r="V1323" s="27">
        <f t="shared" si="492"/>
        <v>0.18775917772401565</v>
      </c>
      <c r="W1323" s="27">
        <f t="shared" si="492"/>
        <v>0.18736471095893931</v>
      </c>
      <c r="X1323" s="27">
        <f t="shared" si="492"/>
        <v>0.18750596844336775</v>
      </c>
      <c r="Y1323" s="27">
        <f t="shared" si="492"/>
        <v>0.18793509569579894</v>
      </c>
      <c r="Z1323" s="27">
        <f t="shared" si="492"/>
        <v>0.18877489729435831</v>
      </c>
      <c r="AA1323" s="27">
        <f t="shared" si="492"/>
        <v>0.18962621986600278</v>
      </c>
      <c r="AB1323" s="27">
        <f t="shared" si="492"/>
        <v>0.19078125029040044</v>
      </c>
      <c r="AC1323" s="27">
        <f t="shared" si="492"/>
        <v>0.19195008792065155</v>
      </c>
      <c r="AD1323" s="27">
        <f t="shared" si="492"/>
        <v>0.19591469469510053</v>
      </c>
      <c r="AE1323" s="27">
        <f t="shared" si="492"/>
        <v>0.19968168041733295</v>
      </c>
      <c r="AF1323" s="27">
        <f t="shared" si="492"/>
        <v>0.20372008572397285</v>
      </c>
      <c r="AG1323" s="27">
        <f t="shared" si="492"/>
        <v>0.20858389079233128</v>
      </c>
      <c r="AH1323" s="27">
        <f t="shared" si="492"/>
        <v>0.21305121262676693</v>
      </c>
      <c r="AI1323" s="27">
        <f t="shared" si="492"/>
        <v>0.21784523864046199</v>
      </c>
      <c r="AJ1323" s="27">
        <f t="shared" si="492"/>
        <v>0.22311354128196409</v>
      </c>
      <c r="AK1323" s="27">
        <f t="shared" si="492"/>
        <v>0.22779841454548488</v>
      </c>
      <c r="AL1323" s="27">
        <f t="shared" si="492"/>
        <v>0.23243575637908576</v>
      </c>
      <c r="AM1323" s="27">
        <f t="shared" si="492"/>
        <v>0.23702773714448941</v>
      </c>
      <c r="AN1323" s="27">
        <f t="shared" si="492"/>
        <v>0.24231938783490956</v>
      </c>
      <c r="AO1323" s="27">
        <f t="shared" si="492"/>
        <v>0.24717414205441396</v>
      </c>
      <c r="AP1323" s="27">
        <f t="shared" si="492"/>
        <v>0.25212143131531811</v>
      </c>
      <c r="AQ1323" s="27">
        <f t="shared" si="492"/>
        <v>0.25716445244536296</v>
      </c>
      <c r="AR1323" s="27">
        <f t="shared" si="492"/>
        <v>0.26233754735682513</v>
      </c>
      <c r="AS1323" s="27">
        <f t="shared" si="492"/>
        <v>0.26741845845298873</v>
      </c>
      <c r="AT1323" s="27">
        <f t="shared" si="492"/>
        <v>0.26650258031779434</v>
      </c>
      <c r="AU1323" s="27">
        <f t="shared" si="492"/>
        <v>0.26468399992203701</v>
      </c>
      <c r="AV1323" s="27">
        <f t="shared" si="492"/>
        <v>0.26313090096601877</v>
      </c>
      <c r="AW1323" s="27">
        <f t="shared" si="492"/>
        <v>0.26131347087684414</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0.10322686804569892</v>
      </c>
      <c r="W1325" s="27">
        <f t="shared" si="500"/>
        <v>0.10334875425639968</v>
      </c>
      <c r="X1325" s="27">
        <f t="shared" si="500"/>
        <v>0.1034939230660851</v>
      </c>
      <c r="Y1325" s="27">
        <f t="shared" si="500"/>
        <v>0.10367620557142879</v>
      </c>
      <c r="Z1325" s="27">
        <f t="shared" si="500"/>
        <v>0.10387699250131904</v>
      </c>
      <c r="AA1325" s="27">
        <f t="shared" si="500"/>
        <v>0.10410654577541917</v>
      </c>
      <c r="AB1325" s="27">
        <f t="shared" si="500"/>
        <v>0.10433498852385252</v>
      </c>
      <c r="AC1325" s="27">
        <f t="shared" si="500"/>
        <v>0.10458451052766779</v>
      </c>
      <c r="AD1325" s="27">
        <f t="shared" si="500"/>
        <v>0.10483332288255948</v>
      </c>
      <c r="AE1325" s="27">
        <f t="shared" si="500"/>
        <v>0.10533985798298476</v>
      </c>
      <c r="AF1325" s="27">
        <f t="shared" si="500"/>
        <v>0.10582939446869896</v>
      </c>
      <c r="AG1325" s="27">
        <f t="shared" si="500"/>
        <v>0.10633679763333087</v>
      </c>
      <c r="AH1325" s="27">
        <f t="shared" si="500"/>
        <v>0.10690168843707849</v>
      </c>
      <c r="AI1325" s="27">
        <f t="shared" si="500"/>
        <v>0.10743444775009932</v>
      </c>
      <c r="AJ1325" s="27">
        <f t="shared" si="500"/>
        <v>0.10798703013733794</v>
      </c>
      <c r="AK1325" s="27">
        <f t="shared" si="500"/>
        <v>0.10856924767577791</v>
      </c>
      <c r="AL1325" s="27">
        <f t="shared" si="500"/>
        <v>0.10910698306793486</v>
      </c>
      <c r="AM1325" s="27">
        <f t="shared" si="500"/>
        <v>0.10963828867272722</v>
      </c>
      <c r="AN1325" s="27">
        <f t="shared" si="500"/>
        <v>0.11016347314979566</v>
      </c>
      <c r="AO1325" s="27">
        <f t="shared" si="500"/>
        <v>0.11070230816120243</v>
      </c>
      <c r="AP1325" s="27">
        <f t="shared" si="500"/>
        <v>0.11120763052746262</v>
      </c>
      <c r="AQ1325" s="27">
        <f t="shared" si="500"/>
        <v>0.11171490949595857</v>
      </c>
      <c r="AR1325" s="27">
        <f t="shared" si="500"/>
        <v>0.11222419274833953</v>
      </c>
      <c r="AS1325" s="27">
        <f t="shared" si="500"/>
        <v>0.11273748296459209</v>
      </c>
      <c r="AT1325" s="27">
        <f t="shared" si="500"/>
        <v>0.11324058154618175</v>
      </c>
      <c r="AU1325" s="27">
        <f t="shared" si="500"/>
        <v>0.1133680931697333</v>
      </c>
      <c r="AV1325" s="27">
        <f t="shared" si="500"/>
        <v>0.11343745405890722</v>
      </c>
      <c r="AW1325" s="27">
        <f t="shared" si="500"/>
        <v>0.11352162464807815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0.40503763722581093</v>
      </c>
      <c r="V1338" s="27">
        <f t="shared" si="513"/>
        <v>0.40593648925756265</v>
      </c>
      <c r="W1338" s="27">
        <f t="shared" si="513"/>
        <v>0.40717213277824238</v>
      </c>
      <c r="X1338" s="27">
        <f t="shared" si="513"/>
        <v>0.40889531840817023</v>
      </c>
      <c r="Y1338" s="27">
        <f t="shared" si="513"/>
        <v>0.41063644672953681</v>
      </c>
      <c r="Z1338" s="27">
        <f t="shared" si="513"/>
        <v>0.41277086145608582</v>
      </c>
      <c r="AA1338" s="27">
        <f t="shared" si="513"/>
        <v>0.41496400666734201</v>
      </c>
      <c r="AB1338" s="27">
        <f t="shared" si="513"/>
        <v>0.41746611039906761</v>
      </c>
      <c r="AC1338" s="27">
        <f t="shared" si="513"/>
        <v>0.4200302228840333</v>
      </c>
      <c r="AD1338" s="27">
        <f t="shared" si="513"/>
        <v>0.42545642853182047</v>
      </c>
      <c r="AE1338" s="27">
        <f t="shared" si="513"/>
        <v>0.43083263333163768</v>
      </c>
      <c r="AF1338" s="27">
        <f t="shared" si="513"/>
        <v>0.43657415299505642</v>
      </c>
      <c r="AG1338" s="27">
        <f t="shared" si="513"/>
        <v>0.44319300321878541</v>
      </c>
      <c r="AH1338" s="27">
        <f t="shared" si="513"/>
        <v>0.44959210542461031</v>
      </c>
      <c r="AI1338" s="27">
        <f t="shared" si="513"/>
        <v>0.45622731759484209</v>
      </c>
      <c r="AJ1338" s="27">
        <f t="shared" si="513"/>
        <v>0.46345184488553848</v>
      </c>
      <c r="AK1338" s="27">
        <f t="shared" si="513"/>
        <v>0.47027575182616183</v>
      </c>
      <c r="AL1338" s="27">
        <f t="shared" si="513"/>
        <v>0.47719673725920331</v>
      </c>
      <c r="AM1338" s="27">
        <f t="shared" si="513"/>
        <v>0.48421641443722802</v>
      </c>
      <c r="AN1338" s="27">
        <f t="shared" si="513"/>
        <v>0.49143723739881062</v>
      </c>
      <c r="AO1338" s="27">
        <f t="shared" si="513"/>
        <v>0.49834938810260215</v>
      </c>
      <c r="AP1338" s="27">
        <f t="shared" si="513"/>
        <v>0.50547067661017353</v>
      </c>
      <c r="AQ1338" s="27">
        <f t="shared" si="513"/>
        <v>0.51280717426939726</v>
      </c>
      <c r="AR1338" s="27">
        <f t="shared" si="513"/>
        <v>0.52039686762229476</v>
      </c>
      <c r="AS1338" s="27">
        <f t="shared" si="513"/>
        <v>0.52782401399213086</v>
      </c>
      <c r="AT1338" s="27">
        <f t="shared" si="513"/>
        <v>0.52915670302408402</v>
      </c>
      <c r="AU1338" s="27">
        <f t="shared" si="513"/>
        <v>0.52955595204433981</v>
      </c>
      <c r="AV1338" s="27">
        <f t="shared" si="513"/>
        <v>0.5302287764856084</v>
      </c>
      <c r="AW1338" s="27">
        <f t="shared" si="513"/>
        <v>0.53061809376626179</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3.1955149803358125E-2</v>
      </c>
      <c r="V1339" s="27">
        <f t="shared" si="515"/>
        <v>3.2026064080664329E-2</v>
      </c>
      <c r="W1339" s="27">
        <f t="shared" si="515"/>
        <v>3.2123549277539631E-2</v>
      </c>
      <c r="X1339" s="27">
        <f t="shared" si="515"/>
        <v>3.2259498754532663E-2</v>
      </c>
      <c r="Y1339" s="27">
        <f t="shared" si="515"/>
        <v>3.2396863807116948E-2</v>
      </c>
      <c r="Z1339" s="27">
        <f t="shared" si="515"/>
        <v>3.256525690459925E-2</v>
      </c>
      <c r="AA1339" s="27">
        <f t="shared" si="515"/>
        <v>3.2738283500957595E-2</v>
      </c>
      <c r="AB1339" s="27">
        <f t="shared" si="515"/>
        <v>3.2935685155081544E-2</v>
      </c>
      <c r="AC1339" s="27">
        <f t="shared" si="515"/>
        <v>3.3137978944693169E-2</v>
      </c>
      <c r="AD1339" s="27">
        <f t="shared" si="515"/>
        <v>3.3566075492773198E-2</v>
      </c>
      <c r="AE1339" s="27">
        <f t="shared" si="515"/>
        <v>3.3990227260318487E-2</v>
      </c>
      <c r="AF1339" s="27">
        <f t="shared" si="515"/>
        <v>3.4443200278332566E-2</v>
      </c>
      <c r="AG1339" s="27">
        <f t="shared" si="515"/>
        <v>3.4965389652816141E-2</v>
      </c>
      <c r="AH1339" s="27">
        <f t="shared" si="515"/>
        <v>3.5470242167250809E-2</v>
      </c>
      <c r="AI1339" s="27">
        <f t="shared" si="515"/>
        <v>3.5993722405603619E-2</v>
      </c>
      <c r="AJ1339" s="27">
        <f t="shared" si="515"/>
        <v>3.6563696231774113E-2</v>
      </c>
      <c r="AK1339" s="27">
        <f t="shared" si="515"/>
        <v>3.7102063406798461E-2</v>
      </c>
      <c r="AL1339" s="27">
        <f t="shared" si="515"/>
        <v>3.7648089518876542E-2</v>
      </c>
      <c r="AM1339" s="27">
        <f t="shared" si="515"/>
        <v>3.8201901844396147E-2</v>
      </c>
      <c r="AN1339" s="27">
        <f t="shared" si="515"/>
        <v>3.8771583420215382E-2</v>
      </c>
      <c r="AO1339" s="27">
        <f t="shared" si="515"/>
        <v>3.9316912522754821E-2</v>
      </c>
      <c r="AP1339" s="27">
        <f t="shared" si="515"/>
        <v>3.9878741400216668E-2</v>
      </c>
      <c r="AQ1339" s="27">
        <f t="shared" si="515"/>
        <v>4.0457549047175599E-2</v>
      </c>
      <c r="AR1339" s="27">
        <f t="shared" si="515"/>
        <v>4.105633238423665E-2</v>
      </c>
      <c r="AS1339" s="27">
        <f t="shared" si="515"/>
        <v>4.1642291695290164E-2</v>
      </c>
      <c r="AT1339" s="27">
        <f t="shared" si="515"/>
        <v>4.174743322719579E-2</v>
      </c>
      <c r="AU1339" s="27">
        <f t="shared" si="515"/>
        <v>4.1778931688273381E-2</v>
      </c>
      <c r="AV1339" s="27">
        <f t="shared" si="515"/>
        <v>4.1832013683219219E-2</v>
      </c>
      <c r="AW1339" s="27">
        <f t="shared" si="515"/>
        <v>4.1862728586924296E-2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2.9621155611650907E-4</v>
      </c>
      <c r="V1340" s="27">
        <f t="shared" si="516"/>
        <v>2.9686890332223374E-4</v>
      </c>
      <c r="W1340" s="27">
        <f t="shared" si="516"/>
        <v>2.9777255240673041E-4</v>
      </c>
      <c r="X1340" s="27">
        <f t="shared" si="516"/>
        <v>2.9903275010197318E-4</v>
      </c>
      <c r="Y1340" s="27">
        <f t="shared" si="516"/>
        <v>3.0030606962112437E-4</v>
      </c>
      <c r="Z1340" s="27">
        <f t="shared" si="516"/>
        <v>3.0186700680187481E-4</v>
      </c>
      <c r="AA1340" s="27">
        <f t="shared" si="516"/>
        <v>3.0347089467823397E-4</v>
      </c>
      <c r="AB1340" s="27">
        <f t="shared" si="516"/>
        <v>3.0530072966595433E-4</v>
      </c>
      <c r="AC1340" s="27">
        <f t="shared" si="516"/>
        <v>3.071759128080238E-4</v>
      </c>
      <c r="AD1340" s="27">
        <f t="shared" si="516"/>
        <v>3.1114419790307811E-4</v>
      </c>
      <c r="AE1340" s="27">
        <f t="shared" si="516"/>
        <v>3.1507591644820454E-4</v>
      </c>
      <c r="AF1340" s="27">
        <f t="shared" si="516"/>
        <v>3.1927479654641783E-4</v>
      </c>
      <c r="AG1340" s="27">
        <f t="shared" si="516"/>
        <v>3.2411528479808077E-4</v>
      </c>
      <c r="AH1340" s="27">
        <f t="shared" si="516"/>
        <v>3.2879506723785249E-4</v>
      </c>
      <c r="AI1340" s="27">
        <f t="shared" si="516"/>
        <v>3.3364752128525705E-4</v>
      </c>
      <c r="AJ1340" s="27">
        <f t="shared" si="516"/>
        <v>3.3893095243906439E-4</v>
      </c>
      <c r="AK1340" s="27">
        <f t="shared" si="516"/>
        <v>3.4392140248099327E-4</v>
      </c>
      <c r="AL1340" s="27">
        <f t="shared" si="516"/>
        <v>3.489828478296831E-4</v>
      </c>
      <c r="AM1340" s="27">
        <f t="shared" si="516"/>
        <v>3.5411646828673466E-4</v>
      </c>
      <c r="AN1340" s="27">
        <f t="shared" si="516"/>
        <v>3.5939719039577593E-4</v>
      </c>
      <c r="AO1340" s="27">
        <f t="shared" si="516"/>
        <v>3.6445217474267608E-4</v>
      </c>
      <c r="AP1340" s="27">
        <f t="shared" si="516"/>
        <v>3.6966010545457282E-4</v>
      </c>
      <c r="AQ1340" s="27">
        <f t="shared" si="516"/>
        <v>3.7502542262106664E-4</v>
      </c>
      <c r="AR1340" s="27">
        <f t="shared" si="516"/>
        <v>3.8057590650672967E-4</v>
      </c>
      <c r="AS1340" s="27">
        <f t="shared" si="516"/>
        <v>3.8600751676098297E-4</v>
      </c>
      <c r="AT1340" s="27">
        <f t="shared" si="516"/>
        <v>3.8698213703251637E-4</v>
      </c>
      <c r="AU1340" s="27">
        <f t="shared" si="516"/>
        <v>3.8727411526539858E-4</v>
      </c>
      <c r="AV1340" s="27">
        <f t="shared" si="516"/>
        <v>3.8776616429103087E-4</v>
      </c>
      <c r="AW1340" s="27">
        <f t="shared" si="516"/>
        <v>3.8805087925805279E-4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2.6275916255942959E-3</v>
      </c>
      <c r="V1341" s="27">
        <f t="shared" si="517"/>
        <v>2.5989362225815795E-3</v>
      </c>
      <c r="W1341" s="27">
        <f t="shared" si="517"/>
        <v>2.5761607561592061E-3</v>
      </c>
      <c r="X1341" s="27">
        <f t="shared" si="517"/>
        <v>2.5619274134045032E-3</v>
      </c>
      <c r="Y1341" s="27">
        <f t="shared" si="517"/>
        <v>2.5522549780709622E-3</v>
      </c>
      <c r="Z1341" s="27">
        <f t="shared" si="517"/>
        <v>2.5488754538783372E-3</v>
      </c>
      <c r="AA1341" s="27">
        <f t="shared" si="517"/>
        <v>2.5454317976478726E-3</v>
      </c>
      <c r="AB1341" s="27">
        <f t="shared" si="517"/>
        <v>2.546445856852984E-3</v>
      </c>
      <c r="AC1341" s="27">
        <f t="shared" si="517"/>
        <v>2.5473599606816969E-3</v>
      </c>
      <c r="AD1341" s="27">
        <f t="shared" si="517"/>
        <v>2.5791428505979644E-3</v>
      </c>
      <c r="AE1341" s="27">
        <f t="shared" si="517"/>
        <v>2.6062101895453957E-3</v>
      </c>
      <c r="AF1341" s="27">
        <f t="shared" si="517"/>
        <v>2.6356095441230488E-3</v>
      </c>
      <c r="AG1341" s="27">
        <f t="shared" si="517"/>
        <v>2.675298848884497E-3</v>
      </c>
      <c r="AH1341" s="27">
        <f t="shared" si="517"/>
        <v>2.707088312454798E-3</v>
      </c>
      <c r="AI1341" s="27">
        <f t="shared" si="517"/>
        <v>2.7416013768058051E-3</v>
      </c>
      <c r="AJ1341" s="27">
        <f t="shared" si="517"/>
        <v>2.7806190203410732E-3</v>
      </c>
      <c r="AK1341" s="27">
        <f t="shared" si="517"/>
        <v>2.8090961588512725E-3</v>
      </c>
      <c r="AL1341" s="27">
        <f t="shared" si="517"/>
        <v>2.8346924267829612E-3</v>
      </c>
      <c r="AM1341" s="27">
        <f t="shared" si="517"/>
        <v>2.8574271936910615E-3</v>
      </c>
      <c r="AN1341" s="27">
        <f t="shared" si="517"/>
        <v>2.8960504602820068E-3</v>
      </c>
      <c r="AO1341" s="27">
        <f t="shared" si="517"/>
        <v>2.9269887051109689E-3</v>
      </c>
      <c r="AP1341" s="27">
        <f t="shared" si="517"/>
        <v>2.9573562352036412E-3</v>
      </c>
      <c r="AQ1341" s="27">
        <f t="shared" si="517"/>
        <v>2.9871309481064624E-3</v>
      </c>
      <c r="AR1341" s="27">
        <f t="shared" si="517"/>
        <v>3.0166855601819671E-3</v>
      </c>
      <c r="AS1341" s="27">
        <f t="shared" si="517"/>
        <v>3.0432170468189072E-3</v>
      </c>
      <c r="AT1341" s="27">
        <f t="shared" si="517"/>
        <v>2.9931230045086091E-3</v>
      </c>
      <c r="AU1341" s="27">
        <f t="shared" si="517"/>
        <v>2.931915450663443E-3</v>
      </c>
      <c r="AV1341" s="27">
        <f t="shared" si="517"/>
        <v>2.8742055506068434E-3</v>
      </c>
      <c r="AW1341" s="27">
        <f t="shared" si="517"/>
        <v>2.8135261479735494E-3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1.3080167916535011E-2</v>
      </c>
      <c r="V1342" s="27">
        <f t="shared" si="518"/>
        <v>1.2937521137076831E-2</v>
      </c>
      <c r="W1342" s="27">
        <f t="shared" si="518"/>
        <v>1.2824144719569538E-2</v>
      </c>
      <c r="X1342" s="27">
        <f t="shared" si="518"/>
        <v>1.2753291048309637E-2</v>
      </c>
      <c r="Y1342" s="27">
        <f t="shared" si="518"/>
        <v>1.2705141603360818E-2</v>
      </c>
      <c r="Z1342" s="27">
        <f t="shared" si="518"/>
        <v>1.2688318310316743E-2</v>
      </c>
      <c r="AA1342" s="27">
        <f t="shared" si="518"/>
        <v>1.2671175767578154E-2</v>
      </c>
      <c r="AB1342" s="27">
        <f t="shared" si="518"/>
        <v>1.2676223760786448E-2</v>
      </c>
      <c r="AC1342" s="27">
        <f t="shared" si="518"/>
        <v>1.2680774175491778E-2</v>
      </c>
      <c r="AD1342" s="27">
        <f t="shared" si="518"/>
        <v>1.2838989604757165E-2</v>
      </c>
      <c r="AE1342" s="27">
        <f t="shared" si="518"/>
        <v>1.297373099114215E-2</v>
      </c>
      <c r="AF1342" s="27">
        <f t="shared" si="518"/>
        <v>1.3120081166248413E-2</v>
      </c>
      <c r="AG1342" s="27">
        <f t="shared" si="518"/>
        <v>1.331765477917727E-2</v>
      </c>
      <c r="AH1342" s="27">
        <f t="shared" si="518"/>
        <v>1.3475902932134473E-2</v>
      </c>
      <c r="AI1342" s="27">
        <f t="shared" si="518"/>
        <v>1.3647709187196362E-2</v>
      </c>
      <c r="AJ1342" s="27">
        <f t="shared" si="518"/>
        <v>1.3841939266245802E-2</v>
      </c>
      <c r="AK1342" s="27">
        <f t="shared" si="518"/>
        <v>1.398369864387039E-2</v>
      </c>
      <c r="AL1342" s="27">
        <f t="shared" si="518"/>
        <v>1.4111117029331023E-2</v>
      </c>
      <c r="AM1342" s="27">
        <f t="shared" si="518"/>
        <v>1.4224290844395977E-2</v>
      </c>
      <c r="AN1342" s="27">
        <f t="shared" si="518"/>
        <v>1.4416557712494404E-2</v>
      </c>
      <c r="AO1342" s="27">
        <f t="shared" si="518"/>
        <v>1.4570568493113398E-2</v>
      </c>
      <c r="AP1342" s="27">
        <f t="shared" si="518"/>
        <v>1.472173825212522E-2</v>
      </c>
      <c r="AQ1342" s="27">
        <f t="shared" si="518"/>
        <v>1.4869956963374701E-2</v>
      </c>
      <c r="AR1342" s="27">
        <f t="shared" si="518"/>
        <v>1.5017080011298183E-2</v>
      </c>
      <c r="AS1342" s="27">
        <f t="shared" si="518"/>
        <v>1.5149153921454597E-2</v>
      </c>
      <c r="AT1342" s="27">
        <f t="shared" si="518"/>
        <v>1.489978545846579E-2</v>
      </c>
      <c r="AU1342" s="27">
        <f t="shared" si="518"/>
        <v>1.4595093863981794E-2</v>
      </c>
      <c r="AV1342" s="27">
        <f t="shared" si="518"/>
        <v>1.4307813612425946E-2</v>
      </c>
      <c r="AW1342" s="27">
        <f t="shared" si="518"/>
        <v>1.4005751158052342E-2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0.18661593838968488</v>
      </c>
      <c r="V1343" s="27">
        <f t="shared" si="519"/>
        <v>0.18891102118178937</v>
      </c>
      <c r="W1343" s="27">
        <f t="shared" si="519"/>
        <v>0.19159680001401697</v>
      </c>
      <c r="X1343" s="27">
        <f t="shared" si="519"/>
        <v>0.19490743592297405</v>
      </c>
      <c r="Y1343" s="27">
        <f t="shared" si="519"/>
        <v>0.19857911305098078</v>
      </c>
      <c r="Z1343" s="27">
        <f t="shared" si="519"/>
        <v>0.2027756520571353</v>
      </c>
      <c r="AA1343" s="27">
        <f t="shared" si="519"/>
        <v>0.20701582577863753</v>
      </c>
      <c r="AB1343" s="27">
        <f t="shared" si="519"/>
        <v>0.21167786823753224</v>
      </c>
      <c r="AC1343" s="27">
        <f t="shared" si="519"/>
        <v>0.21640165177900966</v>
      </c>
      <c r="AD1343" s="27">
        <f t="shared" si="519"/>
        <v>0.22636765534279604</v>
      </c>
      <c r="AE1343" s="27">
        <f t="shared" si="519"/>
        <v>0.23634360712991417</v>
      </c>
      <c r="AF1343" s="27">
        <f t="shared" si="519"/>
        <v>0.24697136694252173</v>
      </c>
      <c r="AG1343" s="27">
        <f t="shared" si="519"/>
        <v>0.25906780369421001</v>
      </c>
      <c r="AH1343" s="27">
        <f t="shared" si="519"/>
        <v>0.27093956310183293</v>
      </c>
      <c r="AI1343" s="27">
        <f t="shared" si="519"/>
        <v>0.28363849565254812</v>
      </c>
      <c r="AJ1343" s="27">
        <f t="shared" si="519"/>
        <v>0.29741576800414271</v>
      </c>
      <c r="AK1343" s="27">
        <f t="shared" si="519"/>
        <v>0.31069221410801939</v>
      </c>
      <c r="AL1343" s="27">
        <f t="shared" si="519"/>
        <v>0.32426462381720761</v>
      </c>
      <c r="AM1343" s="27">
        <f t="shared" si="519"/>
        <v>0.33813988765940795</v>
      </c>
      <c r="AN1343" s="27">
        <f t="shared" si="519"/>
        <v>0.35238011242226325</v>
      </c>
      <c r="AO1343" s="27">
        <f t="shared" si="519"/>
        <v>0.36622799732660555</v>
      </c>
      <c r="AP1343" s="27">
        <f t="shared" si="519"/>
        <v>0.38054492958782615</v>
      </c>
      <c r="AQ1343" s="27">
        <f t="shared" si="519"/>
        <v>0.39534871067757948</v>
      </c>
      <c r="AR1343" s="27">
        <f t="shared" si="519"/>
        <v>0.41071188565023775</v>
      </c>
      <c r="AS1343" s="27">
        <f t="shared" si="519"/>
        <v>0.42626943712814547</v>
      </c>
      <c r="AT1343" s="27">
        <f t="shared" si="519"/>
        <v>0.43140811980097421</v>
      </c>
      <c r="AU1343" s="27">
        <f t="shared" si="519"/>
        <v>0.43491238505546542</v>
      </c>
      <c r="AV1343" s="27">
        <f t="shared" si="519"/>
        <v>0.43886870771880226</v>
      </c>
      <c r="AW1343" s="27">
        <f t="shared" si="519"/>
        <v>0.44230311272423228</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1.1993554121760756E-4</v>
      </c>
      <c r="V1344" s="27">
        <f t="shared" si="520"/>
        <v>1.201539673278719E-4</v>
      </c>
      <c r="W1344" s="27">
        <f t="shared" si="520"/>
        <v>1.204000991962005E-4</v>
      </c>
      <c r="X1344" s="27">
        <f t="shared" si="520"/>
        <v>1.2067339732653323E-4</v>
      </c>
      <c r="Y1344" s="27">
        <f t="shared" si="520"/>
        <v>1.2083862250016517E-4</v>
      </c>
      <c r="Z1344" s="27">
        <f t="shared" si="520"/>
        <v>1.2102674750622946E-4</v>
      </c>
      <c r="AA1344" s="27">
        <f t="shared" si="520"/>
        <v>1.2123490277133756E-4</v>
      </c>
      <c r="AB1344" s="27">
        <f t="shared" si="520"/>
        <v>1.214635388867695E-4</v>
      </c>
      <c r="AC1344" s="27">
        <f t="shared" si="520"/>
        <v>1.2171046574717841E-4</v>
      </c>
      <c r="AD1344" s="27">
        <f t="shared" si="520"/>
        <v>1.2188428901104661E-4</v>
      </c>
      <c r="AE1344" s="27">
        <f t="shared" si="520"/>
        <v>1.2207335386646865E-4</v>
      </c>
      <c r="AF1344" s="27">
        <f t="shared" si="520"/>
        <v>1.2227928315059337E-4</v>
      </c>
      <c r="AG1344" s="27">
        <f t="shared" si="520"/>
        <v>1.2250428668008742E-4</v>
      </c>
      <c r="AH1344" s="27">
        <f t="shared" si="520"/>
        <v>1.2274179275603147E-4</v>
      </c>
      <c r="AI1344" s="27">
        <f t="shared" si="520"/>
        <v>1.2289368408262624E-4</v>
      </c>
      <c r="AJ1344" s="27">
        <f t="shared" si="520"/>
        <v>1.2306077026385569E-4</v>
      </c>
      <c r="AK1344" s="27">
        <f t="shared" si="520"/>
        <v>1.2323716754799311E-4</v>
      </c>
      <c r="AL1344" s="27">
        <f t="shared" si="520"/>
        <v>1.2342518950883124E-4</v>
      </c>
      <c r="AM1344" s="27">
        <f t="shared" si="520"/>
        <v>1.2362445924387391E-4</v>
      </c>
      <c r="AN1344" s="27">
        <f t="shared" si="520"/>
        <v>1.237419499619452E-4</v>
      </c>
      <c r="AO1344" s="27">
        <f t="shared" si="520"/>
        <v>1.2386718060158544E-4</v>
      </c>
      <c r="AP1344" s="27">
        <f t="shared" si="520"/>
        <v>1.2400266133733785E-4</v>
      </c>
      <c r="AQ1344" s="27">
        <f t="shared" si="520"/>
        <v>1.2414811892012275E-4</v>
      </c>
      <c r="AR1344" s="27">
        <f t="shared" si="520"/>
        <v>1.243034755080016E-4</v>
      </c>
      <c r="AS1344" s="27">
        <f t="shared" si="520"/>
        <v>1.2437203151401057E-4</v>
      </c>
      <c r="AT1344" s="27">
        <f t="shared" si="520"/>
        <v>1.2441476463107817E-4</v>
      </c>
      <c r="AU1344" s="27">
        <f t="shared" si="520"/>
        <v>1.2445970043989919E-4</v>
      </c>
      <c r="AV1344" s="27">
        <f t="shared" si="520"/>
        <v>1.2451321422469059E-4</v>
      </c>
      <c r="AW1344" s="27">
        <f t="shared" si="520"/>
        <v>1.245720347262714E-4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8.2305947353185534E-4</v>
      </c>
      <c r="V1345" s="27">
        <f t="shared" si="521"/>
        <v>8.2455842603162824E-4</v>
      </c>
      <c r="W1345" s="27">
        <f t="shared" si="521"/>
        <v>8.2624750971699247E-4</v>
      </c>
      <c r="X1345" s="27">
        <f t="shared" si="521"/>
        <v>8.2812302228803898E-4</v>
      </c>
      <c r="Y1345" s="27">
        <f t="shared" si="521"/>
        <v>8.292568825520036E-4</v>
      </c>
      <c r="Z1345" s="27">
        <f t="shared" si="521"/>
        <v>8.3054789326390355E-4</v>
      </c>
      <c r="AA1345" s="27">
        <f t="shared" si="521"/>
        <v>8.3197636193276859E-4</v>
      </c>
      <c r="AB1345" s="27">
        <f t="shared" si="521"/>
        <v>8.335453807481035E-4</v>
      </c>
      <c r="AC1345" s="27">
        <f t="shared" si="521"/>
        <v>8.3523992007869508E-4</v>
      </c>
      <c r="AD1345" s="27">
        <f t="shared" si="521"/>
        <v>8.3643278486751854E-4</v>
      </c>
      <c r="AE1345" s="27">
        <f t="shared" si="521"/>
        <v>8.3773024530991319E-4</v>
      </c>
      <c r="AF1345" s="27">
        <f t="shared" si="521"/>
        <v>8.3914343815046533E-4</v>
      </c>
      <c r="AG1345" s="27">
        <f t="shared" si="521"/>
        <v>8.4068752828961931E-4</v>
      </c>
      <c r="AH1345" s="27">
        <f t="shared" si="521"/>
        <v>8.4231741734371068E-4</v>
      </c>
      <c r="AI1345" s="27">
        <f t="shared" si="521"/>
        <v>8.433597738798297E-4</v>
      </c>
      <c r="AJ1345" s="27">
        <f t="shared" si="521"/>
        <v>8.4450640533670254E-4</v>
      </c>
      <c r="AK1345" s="27">
        <f t="shared" si="521"/>
        <v>8.4571693437872494E-4</v>
      </c>
      <c r="AL1345" s="27">
        <f t="shared" si="521"/>
        <v>8.4700723794119506E-4</v>
      </c>
      <c r="AM1345" s="27">
        <f t="shared" si="521"/>
        <v>8.4837472952500718E-4</v>
      </c>
      <c r="AN1345" s="27">
        <f t="shared" si="521"/>
        <v>8.4918101136255842E-4</v>
      </c>
      <c r="AO1345" s="27">
        <f t="shared" si="521"/>
        <v>8.5004040852945282E-4</v>
      </c>
      <c r="AP1345" s="27">
        <f t="shared" si="521"/>
        <v>8.5097014713662465E-4</v>
      </c>
      <c r="AQ1345" s="27">
        <f t="shared" si="521"/>
        <v>8.5196835200811454E-4</v>
      </c>
      <c r="AR1345" s="27">
        <f t="shared" si="521"/>
        <v>8.5303448895243574E-4</v>
      </c>
      <c r="AS1345" s="27">
        <f t="shared" si="521"/>
        <v>8.5350495558509797E-4</v>
      </c>
      <c r="AT1345" s="27">
        <f t="shared" si="521"/>
        <v>8.5379821225012808E-4</v>
      </c>
      <c r="AU1345" s="27">
        <f t="shared" si="521"/>
        <v>8.5410658492077684E-4</v>
      </c>
      <c r="AV1345" s="27">
        <f t="shared" si="521"/>
        <v>8.5447382408182905E-4</v>
      </c>
      <c r="AW1345" s="27">
        <f t="shared" si="521"/>
        <v>8.5487748066746241E-4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1.51690892331456E-5</v>
      </c>
      <c r="V1346" s="27">
        <f t="shared" si="522"/>
        <v>1.5217432465051217E-5</v>
      </c>
      <c r="W1346" s="27">
        <f t="shared" si="522"/>
        <v>1.5269956801068695E-5</v>
      </c>
      <c r="X1346" s="27">
        <f t="shared" si="522"/>
        <v>1.5326606915032538E-5</v>
      </c>
      <c r="Y1346" s="27">
        <f t="shared" si="522"/>
        <v>1.5361884173332352E-5</v>
      </c>
      <c r="Z1346" s="27">
        <f t="shared" si="522"/>
        <v>1.5400671462758264E-5</v>
      </c>
      <c r="AA1346" s="27">
        <f t="shared" si="522"/>
        <v>1.5442458670944096E-5</v>
      </c>
      <c r="AB1346" s="27">
        <f t="shared" si="522"/>
        <v>1.5487358547995306E-5</v>
      </c>
      <c r="AC1346" s="27">
        <f t="shared" si="522"/>
        <v>1.5534984647023521E-5</v>
      </c>
      <c r="AD1346" s="27">
        <f t="shared" si="522"/>
        <v>1.5568285844583603E-5</v>
      </c>
      <c r="AE1346" s="27">
        <f t="shared" si="522"/>
        <v>1.5603856144375205E-5</v>
      </c>
      <c r="AF1346" s="27">
        <f t="shared" si="522"/>
        <v>1.5642015402559782E-5</v>
      </c>
      <c r="AG1346" s="27">
        <f t="shared" si="522"/>
        <v>1.5683187659152959E-5</v>
      </c>
      <c r="AH1346" s="27">
        <f t="shared" si="522"/>
        <v>1.5726164172815247E-5</v>
      </c>
      <c r="AI1346" s="27">
        <f t="shared" si="522"/>
        <v>1.5752809314354656E-5</v>
      </c>
      <c r="AJ1346" s="27">
        <f t="shared" si="522"/>
        <v>1.5781850848802794E-5</v>
      </c>
      <c r="AK1346" s="27">
        <f t="shared" si="522"/>
        <v>1.5812211011200589E-5</v>
      </c>
      <c r="AL1346" s="27">
        <f t="shared" si="522"/>
        <v>1.5844326691144795E-5</v>
      </c>
      <c r="AM1346" s="27">
        <f t="shared" si="522"/>
        <v>1.5878136398182702E-5</v>
      </c>
      <c r="AN1346" s="27">
        <f t="shared" si="522"/>
        <v>1.5896594572359183E-5</v>
      </c>
      <c r="AO1346" s="27">
        <f t="shared" si="522"/>
        <v>1.5916177337524526E-5</v>
      </c>
      <c r="AP1346" s="27">
        <f t="shared" si="522"/>
        <v>1.5937350394875973E-5</v>
      </c>
      <c r="AQ1346" s="27">
        <f t="shared" si="522"/>
        <v>1.5960067925113877E-5</v>
      </c>
      <c r="AR1346" s="27">
        <f t="shared" si="522"/>
        <v>1.5984319352677588E-5</v>
      </c>
      <c r="AS1346" s="27">
        <f t="shared" si="522"/>
        <v>1.5992531796631608E-5</v>
      </c>
      <c r="AT1346" s="27">
        <f t="shared" si="522"/>
        <v>1.5995859016638944E-5</v>
      </c>
      <c r="AU1346" s="27">
        <f t="shared" si="522"/>
        <v>1.5999410618704444E-5</v>
      </c>
      <c r="AV1346" s="27">
        <f t="shared" si="522"/>
        <v>1.6004346485136448E-5</v>
      </c>
      <c r="AW1346" s="27">
        <f t="shared" si="522"/>
        <v>1.6010076603504106E-5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1.5433215074750855E-3</v>
      </c>
      <c r="V1347" s="27">
        <f t="shared" si="523"/>
        <v>1.5482400064300375E-3</v>
      </c>
      <c r="W1347" s="27">
        <f t="shared" si="523"/>
        <v>1.5535838959804063E-3</v>
      </c>
      <c r="X1347" s="27">
        <f t="shared" si="523"/>
        <v>1.5593475471751181E-3</v>
      </c>
      <c r="Y1347" s="27">
        <f t="shared" si="523"/>
        <v>1.5629366981532733E-3</v>
      </c>
      <c r="Z1347" s="27">
        <f t="shared" si="523"/>
        <v>1.5668829639486424E-3</v>
      </c>
      <c r="AA1347" s="27">
        <f t="shared" si="523"/>
        <v>1.5711344451113753E-3</v>
      </c>
      <c r="AB1347" s="27">
        <f t="shared" si="523"/>
        <v>1.5757026129737345E-3</v>
      </c>
      <c r="AC1347" s="27">
        <f t="shared" si="523"/>
        <v>1.5805481499613328E-3</v>
      </c>
      <c r="AD1347" s="27">
        <f t="shared" si="523"/>
        <v>1.5839362541269306E-3</v>
      </c>
      <c r="AE1347" s="27">
        <f t="shared" si="523"/>
        <v>1.5875552195013167E-3</v>
      </c>
      <c r="AF1347" s="27">
        <f t="shared" si="523"/>
        <v>1.5914375886376831E-3</v>
      </c>
      <c r="AG1347" s="27">
        <f t="shared" si="523"/>
        <v>1.5956265038807079E-3</v>
      </c>
      <c r="AH1347" s="27">
        <f t="shared" si="523"/>
        <v>1.5999989864227964E-3</v>
      </c>
      <c r="AI1347" s="27">
        <f t="shared" si="523"/>
        <v>1.6027098953887498E-3</v>
      </c>
      <c r="AJ1347" s="27">
        <f t="shared" si="523"/>
        <v>1.6056646162711317E-3</v>
      </c>
      <c r="AK1347" s="27">
        <f t="shared" si="523"/>
        <v>1.6087534959578942E-3</v>
      </c>
      <c r="AL1347" s="27">
        <f t="shared" si="523"/>
        <v>1.6120209841256597E-3</v>
      </c>
      <c r="AM1347" s="27">
        <f t="shared" si="523"/>
        <v>1.6154608246613075E-3</v>
      </c>
      <c r="AN1347" s="27">
        <f t="shared" si="523"/>
        <v>1.6173387816538099E-3</v>
      </c>
      <c r="AO1347" s="27">
        <f t="shared" si="523"/>
        <v>1.6193311558953354E-3</v>
      </c>
      <c r="AP1347" s="27">
        <f t="shared" si="523"/>
        <v>1.6214853283896258E-3</v>
      </c>
      <c r="AQ1347" s="27">
        <f t="shared" si="523"/>
        <v>1.6237966374256533E-3</v>
      </c>
      <c r="AR1347" s="27">
        <f t="shared" si="523"/>
        <v>1.6262640070330693E-3</v>
      </c>
      <c r="AS1347" s="27">
        <f t="shared" si="523"/>
        <v>1.6270995510257492E-3</v>
      </c>
      <c r="AT1347" s="27">
        <f t="shared" si="523"/>
        <v>1.6274380664183677E-3</v>
      </c>
      <c r="AU1347" s="27">
        <f t="shared" si="523"/>
        <v>1.6277994107132974E-3</v>
      </c>
      <c r="AV1347" s="27">
        <f t="shared" si="523"/>
        <v>1.62830159174114E-3</v>
      </c>
      <c r="AW1347" s="27">
        <f t="shared" si="523"/>
        <v>1.6288845809227096E-3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0.10940764323917777</v>
      </c>
      <c r="V1350" s="27">
        <f t="shared" si="526"/>
        <v>0.1077894241522023</v>
      </c>
      <c r="W1350" s="27">
        <f t="shared" si="526"/>
        <v>0.10644371017616848</v>
      </c>
      <c r="X1350" s="27">
        <f t="shared" si="526"/>
        <v>0.10548144198776055</v>
      </c>
      <c r="Y1350" s="27">
        <f t="shared" si="526"/>
        <v>0.10476818223545815</v>
      </c>
      <c r="Z1350" s="27">
        <f t="shared" si="526"/>
        <v>0.10433717164820216</v>
      </c>
      <c r="AA1350" s="27">
        <f t="shared" si="526"/>
        <v>0.10391664075770705</v>
      </c>
      <c r="AB1350" s="27">
        <f t="shared" si="526"/>
        <v>0.10369766703605332</v>
      </c>
      <c r="AC1350" s="27">
        <f t="shared" si="526"/>
        <v>0.10348590342033112</v>
      </c>
      <c r="AD1350" s="27">
        <f t="shared" si="526"/>
        <v>0.10554436382742631</v>
      </c>
      <c r="AE1350" s="27">
        <f t="shared" si="526"/>
        <v>0.10746037602954198</v>
      </c>
      <c r="AF1350" s="27">
        <f t="shared" si="526"/>
        <v>0.10953725339912493</v>
      </c>
      <c r="AG1350" s="27">
        <f t="shared" si="526"/>
        <v>0.11212796394932742</v>
      </c>
      <c r="AH1350" s="27">
        <f t="shared" si="526"/>
        <v>0.1144453542723292</v>
      </c>
      <c r="AI1350" s="27">
        <f t="shared" si="526"/>
        <v>0.1169810327352841</v>
      </c>
      <c r="AJ1350" s="27">
        <f t="shared" si="526"/>
        <v>0.11979669362694062</v>
      </c>
      <c r="AK1350" s="27">
        <f t="shared" si="526"/>
        <v>0.12222069753111926</v>
      </c>
      <c r="AL1350" s="27">
        <f t="shared" si="526"/>
        <v>0.12459409574566795</v>
      </c>
      <c r="AM1350" s="27">
        <f t="shared" si="526"/>
        <v>0.12691824924517789</v>
      </c>
      <c r="AN1350" s="27">
        <f t="shared" si="526"/>
        <v>0.12940408953556104</v>
      </c>
      <c r="AO1350" s="27">
        <f t="shared" si="526"/>
        <v>0.13158110054217473</v>
      </c>
      <c r="AP1350" s="27">
        <f t="shared" si="526"/>
        <v>0.13377951885288111</v>
      </c>
      <c r="AQ1350" s="27">
        <f t="shared" si="526"/>
        <v>0.13599985948553603</v>
      </c>
      <c r="AR1350" s="27">
        <f t="shared" si="526"/>
        <v>0.13826149372641824</v>
      </c>
      <c r="AS1350" s="27">
        <f t="shared" si="526"/>
        <v>0.14045230427450556</v>
      </c>
      <c r="AT1350" s="27">
        <f t="shared" si="526"/>
        <v>0.13900457678337555</v>
      </c>
      <c r="AU1350" s="27">
        <f t="shared" si="526"/>
        <v>0.13702374331160877</v>
      </c>
      <c r="AV1350" s="27">
        <f t="shared" si="526"/>
        <v>0.13521199177242155</v>
      </c>
      <c r="AW1350" s="27">
        <f t="shared" si="526"/>
        <v>0.13325402620803975</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1.064707881630588E-2</v>
      </c>
      <c r="V1351" s="27">
        <f t="shared" si="527"/>
        <v>1.0489600731128474E-2</v>
      </c>
      <c r="W1351" s="27">
        <f t="shared" si="527"/>
        <v>1.0358641665172598E-2</v>
      </c>
      <c r="X1351" s="27">
        <f t="shared" si="527"/>
        <v>1.0264997885441364E-2</v>
      </c>
      <c r="Y1351" s="27">
        <f t="shared" si="527"/>
        <v>1.0195586530124435E-2</v>
      </c>
      <c r="Z1351" s="27">
        <f t="shared" si="527"/>
        <v>1.0153642443246109E-2</v>
      </c>
      <c r="AA1351" s="27">
        <f t="shared" si="527"/>
        <v>1.011271819514761E-2</v>
      </c>
      <c r="AB1351" s="27">
        <f t="shared" si="527"/>
        <v>1.0091408619288722E-2</v>
      </c>
      <c r="AC1351" s="27">
        <f t="shared" si="527"/>
        <v>1.0070800699766213E-2</v>
      </c>
      <c r="AD1351" s="27">
        <f t="shared" si="527"/>
        <v>1.0271121166835184E-2</v>
      </c>
      <c r="AE1351" s="27">
        <f t="shared" si="527"/>
        <v>1.0457579190470089E-2</v>
      </c>
      <c r="AF1351" s="27">
        <f t="shared" si="527"/>
        <v>1.0659691916702662E-2</v>
      </c>
      <c r="AG1351" s="27">
        <f t="shared" si="527"/>
        <v>1.0911808666516389E-2</v>
      </c>
      <c r="AH1351" s="27">
        <f t="shared" si="527"/>
        <v>1.1137327073518409E-2</v>
      </c>
      <c r="AI1351" s="27">
        <f t="shared" si="527"/>
        <v>1.1384088338532321E-2</v>
      </c>
      <c r="AJ1351" s="27">
        <f t="shared" si="527"/>
        <v>1.1658096283003993E-2</v>
      </c>
      <c r="AK1351" s="27">
        <f t="shared" si="527"/>
        <v>1.189398986278253E-2</v>
      </c>
      <c r="AL1351" s="27">
        <f t="shared" si="527"/>
        <v>1.2124958715639886E-2</v>
      </c>
      <c r="AM1351" s="27">
        <f t="shared" si="527"/>
        <v>1.2351135285739095E-2</v>
      </c>
      <c r="AN1351" s="27">
        <f t="shared" si="527"/>
        <v>1.259304651527357E-2</v>
      </c>
      <c r="AO1351" s="27">
        <f t="shared" si="527"/>
        <v>1.2804903814134395E-2</v>
      </c>
      <c r="AP1351" s="27">
        <f t="shared" si="527"/>
        <v>1.3018844379275087E-2</v>
      </c>
      <c r="AQ1351" s="27">
        <f t="shared" si="527"/>
        <v>1.3234918330006694E-2</v>
      </c>
      <c r="AR1351" s="27">
        <f t="shared" si="527"/>
        <v>1.3455010796158145E-2</v>
      </c>
      <c r="AS1351" s="27">
        <f t="shared" si="527"/>
        <v>1.36682110067329E-2</v>
      </c>
      <c r="AT1351" s="27">
        <f t="shared" si="527"/>
        <v>1.3527324426543091E-2</v>
      </c>
      <c r="AU1351" s="27">
        <f t="shared" si="527"/>
        <v>1.3334558277200379E-2</v>
      </c>
      <c r="AV1351" s="27">
        <f t="shared" si="527"/>
        <v>1.3158246450510903E-2</v>
      </c>
      <c r="AW1351" s="27">
        <f t="shared" si="527"/>
        <v>1.2967705707045545E-2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7.2309801946185318E-2</v>
      </c>
      <c r="V1352" s="27">
        <f t="shared" si="528"/>
        <v>7.3021341315250649E-2</v>
      </c>
      <c r="W1352" s="27">
        <f t="shared" si="528"/>
        <v>7.3816735508584558E-2</v>
      </c>
      <c r="X1352" s="27">
        <f t="shared" si="528"/>
        <v>7.4744468258469504E-2</v>
      </c>
      <c r="Y1352" s="27">
        <f t="shared" si="528"/>
        <v>7.5698691690669451E-2</v>
      </c>
      <c r="Z1352" s="27">
        <f t="shared" si="528"/>
        <v>7.6761707112301181E-2</v>
      </c>
      <c r="AA1352" s="27">
        <f t="shared" si="528"/>
        <v>7.7832658850175512E-2</v>
      </c>
      <c r="AB1352" s="27">
        <f t="shared" si="528"/>
        <v>7.8989971092974745E-2</v>
      </c>
      <c r="AC1352" s="27">
        <f t="shared" si="528"/>
        <v>8.0158537208603095E-2</v>
      </c>
      <c r="AD1352" s="27">
        <f t="shared" si="528"/>
        <v>8.224364135837231E-2</v>
      </c>
      <c r="AE1352" s="27">
        <f t="shared" si="528"/>
        <v>8.431417968088499E-2</v>
      </c>
      <c r="AF1352" s="27">
        <f t="shared" si="528"/>
        <v>8.650112978549751E-2</v>
      </c>
      <c r="AG1352" s="27">
        <f t="shared" si="528"/>
        <v>8.896823183705653E-2</v>
      </c>
      <c r="AH1352" s="27">
        <f t="shared" si="528"/>
        <v>9.1369964345010365E-2</v>
      </c>
      <c r="AI1352" s="27">
        <f t="shared" si="528"/>
        <v>9.3878638720600857E-2</v>
      </c>
      <c r="AJ1352" s="27">
        <f t="shared" si="528"/>
        <v>9.6581218972778812E-2</v>
      </c>
      <c r="AK1352" s="27">
        <f t="shared" si="528"/>
        <v>9.9161353755719314E-2</v>
      </c>
      <c r="AL1352" s="27">
        <f t="shared" si="528"/>
        <v>0.1017782912586483</v>
      </c>
      <c r="AM1352" s="27">
        <f t="shared" si="528"/>
        <v>0.10443287454057625</v>
      </c>
      <c r="AN1352" s="27">
        <f t="shared" si="528"/>
        <v>0.10718489563593818</v>
      </c>
      <c r="AO1352" s="27">
        <f t="shared" si="528"/>
        <v>0.10984283389550395</v>
      </c>
      <c r="AP1352" s="27">
        <f t="shared" si="528"/>
        <v>0.11257515788617774</v>
      </c>
      <c r="AQ1352" s="27">
        <f t="shared" si="528"/>
        <v>0.11538451545445137</v>
      </c>
      <c r="AR1352" s="27">
        <f t="shared" si="528"/>
        <v>0.11828407670321336</v>
      </c>
      <c r="AS1352" s="27">
        <f t="shared" si="528"/>
        <v>0.12116402985961937</v>
      </c>
      <c r="AT1352" s="27">
        <f t="shared" si="528"/>
        <v>0.12202986417064678</v>
      </c>
      <c r="AU1352" s="27">
        <f t="shared" si="528"/>
        <v>0.12257974280908344</v>
      </c>
      <c r="AV1352" s="27">
        <f t="shared" si="528"/>
        <v>0.12321380474106068</v>
      </c>
      <c r="AW1352" s="27">
        <f t="shared" si="528"/>
        <v>0.12374664245458661</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0.28718159113699976</v>
      </c>
      <c r="V1353" s="27">
        <f t="shared" si="529"/>
        <v>0.28599186044287905</v>
      </c>
      <c r="W1353" s="27">
        <f t="shared" si="529"/>
        <v>0.28573571340500509</v>
      </c>
      <c r="X1353" s="27">
        <f t="shared" si="529"/>
        <v>0.28692115335009394</v>
      </c>
      <c r="Y1353" s="27">
        <f t="shared" si="529"/>
        <v>0.28931379396681456</v>
      </c>
      <c r="Z1353" s="27">
        <f t="shared" si="529"/>
        <v>0.29283913943995321</v>
      </c>
      <c r="AA1353" s="27">
        <f t="shared" si="529"/>
        <v>0.2963793486667865</v>
      </c>
      <c r="AB1353" s="27">
        <f t="shared" si="529"/>
        <v>0.30077328899124378</v>
      </c>
      <c r="AC1353" s="27">
        <f t="shared" si="529"/>
        <v>0.30520155865966281</v>
      </c>
      <c r="AD1353" s="27">
        <f t="shared" si="529"/>
        <v>0.31999251394782341</v>
      </c>
      <c r="AE1353" s="27">
        <f t="shared" si="529"/>
        <v>0.33441092761177199</v>
      </c>
      <c r="AF1353" s="27">
        <f t="shared" si="529"/>
        <v>0.34983102989478732</v>
      </c>
      <c r="AG1353" s="27">
        <f t="shared" si="529"/>
        <v>0.36792803341204761</v>
      </c>
      <c r="AH1353" s="27">
        <f t="shared" si="529"/>
        <v>0.3851009791591633</v>
      </c>
      <c r="AI1353" s="27">
        <f t="shared" si="529"/>
        <v>0.40384627037304388</v>
      </c>
      <c r="AJ1353" s="27">
        <f t="shared" si="529"/>
        <v>0.42431704556989436</v>
      </c>
      <c r="AK1353" s="27">
        <f t="shared" si="529"/>
        <v>0.44329573305088521</v>
      </c>
      <c r="AL1353" s="27">
        <f t="shared" si="529"/>
        <v>0.46240776365081737</v>
      </c>
      <c r="AM1353" s="27">
        <f t="shared" si="529"/>
        <v>0.48166157816945193</v>
      </c>
      <c r="AN1353" s="27">
        <f t="shared" si="529"/>
        <v>0.50230810154193706</v>
      </c>
      <c r="AO1353" s="27">
        <f t="shared" si="529"/>
        <v>0.52179455341724146</v>
      </c>
      <c r="AP1353" s="27">
        <f t="shared" si="529"/>
        <v>0.54179088106903728</v>
      </c>
      <c r="AQ1353" s="27">
        <f t="shared" si="529"/>
        <v>0.56231623207982406</v>
      </c>
      <c r="AR1353" s="27">
        <f t="shared" si="529"/>
        <v>0.58349112246435919</v>
      </c>
      <c r="AS1353" s="27">
        <f t="shared" si="529"/>
        <v>0.60490975399885627</v>
      </c>
      <c r="AT1353" s="27">
        <f t="shared" si="529"/>
        <v>0.60685029519453948</v>
      </c>
      <c r="AU1353" s="27">
        <f t="shared" si="529"/>
        <v>0.60577955092621005</v>
      </c>
      <c r="AV1353" s="27">
        <f t="shared" si="529"/>
        <v>0.60553007517556334</v>
      </c>
      <c r="AW1353" s="27">
        <f t="shared" si="529"/>
        <v>0.60434286439011442</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9.1224693068876331E-2</v>
      </c>
      <c r="V1354" s="27">
        <f t="shared" si="530"/>
        <v>9.1427137220171761E-2</v>
      </c>
      <c r="W1354" s="27">
        <f t="shared" si="530"/>
        <v>9.1705435310414946E-2</v>
      </c>
      <c r="X1354" s="27">
        <f t="shared" si="530"/>
        <v>9.2093540182020317E-2</v>
      </c>
      <c r="Y1354" s="27">
        <f t="shared" si="530"/>
        <v>9.2485686200346126E-2</v>
      </c>
      <c r="Z1354" s="27">
        <f t="shared" si="530"/>
        <v>9.2966410237857164E-2</v>
      </c>
      <c r="AA1354" s="27">
        <f t="shared" si="530"/>
        <v>9.3460361862013952E-2</v>
      </c>
      <c r="AB1354" s="27">
        <f t="shared" si="530"/>
        <v>9.4023898738528733E-2</v>
      </c>
      <c r="AC1354" s="27">
        <f t="shared" si="530"/>
        <v>9.4601401550457973E-2</v>
      </c>
      <c r="AD1354" s="27">
        <f t="shared" si="530"/>
        <v>9.5823519939599186E-2</v>
      </c>
      <c r="AE1354" s="27">
        <f t="shared" si="530"/>
        <v>9.7034376876494993E-2</v>
      </c>
      <c r="AF1354" s="27">
        <f t="shared" si="530"/>
        <v>9.8327511935823508E-2</v>
      </c>
      <c r="AG1354" s="27">
        <f t="shared" si="530"/>
        <v>9.98182439681949E-2</v>
      </c>
      <c r="AH1354" s="27">
        <f t="shared" si="530"/>
        <v>0.10125948320374105</v>
      </c>
      <c r="AI1354" s="27">
        <f t="shared" si="530"/>
        <v>0.10275390035919864</v>
      </c>
      <c r="AJ1354" s="27">
        <f t="shared" si="530"/>
        <v>0.10438104614539157</v>
      </c>
      <c r="AK1354" s="27">
        <f t="shared" si="530"/>
        <v>0.10591796212300943</v>
      </c>
      <c r="AL1354" s="27">
        <f t="shared" si="530"/>
        <v>0.1074767426259467</v>
      </c>
      <c r="AM1354" s="27">
        <f t="shared" si="530"/>
        <v>0.10905775099937567</v>
      </c>
      <c r="AN1354" s="27">
        <f t="shared" si="530"/>
        <v>0.11068406247720958</v>
      </c>
      <c r="AO1354" s="27">
        <f t="shared" si="530"/>
        <v>0.11224085317626173</v>
      </c>
      <c r="AP1354" s="27">
        <f t="shared" si="530"/>
        <v>0.11384474698427331</v>
      </c>
      <c r="AQ1354" s="27">
        <f t="shared" si="530"/>
        <v>0.11549711132193632</v>
      </c>
      <c r="AR1354" s="27">
        <f t="shared" si="530"/>
        <v>0.11720650171673304</v>
      </c>
      <c r="AS1354" s="27">
        <f t="shared" si="530"/>
        <v>0.11887928243066011</v>
      </c>
      <c r="AT1354" s="27">
        <f t="shared" si="530"/>
        <v>0.11917943761803694</v>
      </c>
      <c r="AU1354" s="27">
        <f t="shared" si="530"/>
        <v>0.11926935856854502</v>
      </c>
      <c r="AV1354" s="27">
        <f t="shared" si="530"/>
        <v>0.11942089560486674</v>
      </c>
      <c r="AW1354" s="27">
        <f t="shared" si="530"/>
        <v>0.11950857967708599</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2.7547542933929418E-2</v>
      </c>
      <c r="V1355" s="27">
        <f t="shared" si="531"/>
        <v>2.7608675931607179E-2</v>
      </c>
      <c r="W1355" s="27">
        <f t="shared" si="531"/>
        <v>2.7692714894430721E-2</v>
      </c>
      <c r="X1355" s="27">
        <f t="shared" si="531"/>
        <v>2.7809912719424706E-2</v>
      </c>
      <c r="Y1355" s="27">
        <f t="shared" si="531"/>
        <v>2.792833086820427E-2</v>
      </c>
      <c r="Z1355" s="27">
        <f t="shared" si="531"/>
        <v>2.8073497331551078E-2</v>
      </c>
      <c r="AA1355" s="27">
        <f t="shared" si="531"/>
        <v>2.8222658190480681E-2</v>
      </c>
      <c r="AB1355" s="27">
        <f t="shared" si="531"/>
        <v>2.8392832030242714E-2</v>
      </c>
      <c r="AC1355" s="27">
        <f t="shared" si="531"/>
        <v>2.8567223228183759E-2</v>
      </c>
      <c r="AD1355" s="27">
        <f t="shared" si="531"/>
        <v>2.8936271976528621E-2</v>
      </c>
      <c r="AE1355" s="27">
        <f t="shared" si="531"/>
        <v>2.9301920051998699E-2</v>
      </c>
      <c r="AF1355" s="27">
        <f t="shared" si="531"/>
        <v>2.9692414033045313E-2</v>
      </c>
      <c r="AG1355" s="27">
        <f t="shared" si="531"/>
        <v>3.0142577286910468E-2</v>
      </c>
      <c r="AH1355" s="27">
        <f t="shared" si="531"/>
        <v>3.0577794971767942E-2</v>
      </c>
      <c r="AI1355" s="27">
        <f t="shared" si="531"/>
        <v>3.1029071039313461E-2</v>
      </c>
      <c r="AJ1355" s="27">
        <f t="shared" si="531"/>
        <v>3.1520427786012169E-2</v>
      </c>
      <c r="AK1355" s="27">
        <f t="shared" si="531"/>
        <v>3.198453741965384E-2</v>
      </c>
      <c r="AL1355" s="27">
        <f t="shared" si="531"/>
        <v>3.2455249585238398E-2</v>
      </c>
      <c r="AM1355" s="27">
        <f t="shared" si="531"/>
        <v>3.2932674003789783E-2</v>
      </c>
      <c r="AN1355" s="27">
        <f t="shared" si="531"/>
        <v>3.3423778810530498E-2</v>
      </c>
      <c r="AO1355" s="27">
        <f t="shared" si="531"/>
        <v>3.3893890105823124E-2</v>
      </c>
      <c r="AP1355" s="27">
        <f t="shared" si="531"/>
        <v>3.437822534501437E-2</v>
      </c>
      <c r="AQ1355" s="27">
        <f t="shared" si="531"/>
        <v>3.4877197454461724E-2</v>
      </c>
      <c r="AR1355" s="27">
        <f t="shared" si="531"/>
        <v>3.5393389986410902E-2</v>
      </c>
      <c r="AS1355" s="27">
        <f t="shared" si="531"/>
        <v>3.5898527323526004E-2</v>
      </c>
      <c r="AT1355" s="27">
        <f t="shared" si="531"/>
        <v>3.5989166575168784E-2</v>
      </c>
      <c r="AU1355" s="27">
        <f t="shared" si="531"/>
        <v>3.6016320420925334E-2</v>
      </c>
      <c r="AV1355" s="27">
        <f t="shared" si="531"/>
        <v>3.606208076139588E-2</v>
      </c>
      <c r="AW1355" s="27">
        <f t="shared" si="531"/>
        <v>3.608855912665887E-2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1.4810577805825455E-3</v>
      </c>
      <c r="V1356" s="27">
        <f t="shared" si="532"/>
        <v>1.4843445166111686E-3</v>
      </c>
      <c r="W1356" s="27">
        <f t="shared" si="532"/>
        <v>1.4888627620336522E-3</v>
      </c>
      <c r="X1356" s="27">
        <f t="shared" si="532"/>
        <v>1.4951637505098659E-3</v>
      </c>
      <c r="Y1356" s="27">
        <f t="shared" si="532"/>
        <v>1.5015303481056219E-3</v>
      </c>
      <c r="Z1356" s="27">
        <f t="shared" si="532"/>
        <v>1.5093350340093742E-3</v>
      </c>
      <c r="AA1356" s="27">
        <f t="shared" si="532"/>
        <v>1.5173544733911701E-3</v>
      </c>
      <c r="AB1356" s="27">
        <f t="shared" si="532"/>
        <v>1.5265036483297718E-3</v>
      </c>
      <c r="AC1356" s="27">
        <f t="shared" si="532"/>
        <v>1.5358795640401191E-3</v>
      </c>
      <c r="AD1356" s="27">
        <f t="shared" si="532"/>
        <v>1.5557209895153907E-3</v>
      </c>
      <c r="AE1356" s="27">
        <f t="shared" si="532"/>
        <v>1.5753795822410226E-3</v>
      </c>
      <c r="AF1356" s="27">
        <f t="shared" si="532"/>
        <v>1.5963739827320892E-3</v>
      </c>
      <c r="AG1356" s="27">
        <f t="shared" si="532"/>
        <v>1.6205764239904036E-3</v>
      </c>
      <c r="AH1356" s="27">
        <f t="shared" si="532"/>
        <v>1.6439753361892626E-3</v>
      </c>
      <c r="AI1356" s="27">
        <f t="shared" si="532"/>
        <v>1.6682376064262856E-3</v>
      </c>
      <c r="AJ1356" s="27">
        <f t="shared" si="532"/>
        <v>1.6946547621953219E-3</v>
      </c>
      <c r="AK1356" s="27">
        <f t="shared" si="532"/>
        <v>1.7196070124049668E-3</v>
      </c>
      <c r="AL1356" s="27">
        <f t="shared" si="532"/>
        <v>1.7449142391484155E-3</v>
      </c>
      <c r="AM1356" s="27">
        <f t="shared" si="532"/>
        <v>1.7705823414336729E-3</v>
      </c>
      <c r="AN1356" s="27">
        <f t="shared" si="532"/>
        <v>1.7969859519788799E-3</v>
      </c>
      <c r="AO1356" s="27">
        <f t="shared" si="532"/>
        <v>1.8222608737133803E-3</v>
      </c>
      <c r="AP1356" s="27">
        <f t="shared" si="532"/>
        <v>1.8483005272728642E-3</v>
      </c>
      <c r="AQ1356" s="27">
        <f t="shared" si="532"/>
        <v>1.8751271131053333E-3</v>
      </c>
      <c r="AR1356" s="27">
        <f t="shared" si="532"/>
        <v>1.9028795325336482E-3</v>
      </c>
      <c r="AS1356" s="27">
        <f t="shared" si="532"/>
        <v>1.9300375838049151E-3</v>
      </c>
      <c r="AT1356" s="27">
        <f t="shared" si="532"/>
        <v>1.9349106851625822E-3</v>
      </c>
      <c r="AU1356" s="27">
        <f t="shared" si="532"/>
        <v>1.936370576326993E-3</v>
      </c>
      <c r="AV1356" s="27">
        <f t="shared" si="532"/>
        <v>1.938830821455154E-3</v>
      </c>
      <c r="AW1356" s="27">
        <f t="shared" si="532"/>
        <v>1.9402543962902643E-3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2.4633671489946524E-2</v>
      </c>
      <c r="V1357" s="27">
        <f t="shared" si="533"/>
        <v>2.4365027086702309E-2</v>
      </c>
      <c r="W1357" s="27">
        <f t="shared" si="533"/>
        <v>2.4151507088992562E-2</v>
      </c>
      <c r="X1357" s="27">
        <f t="shared" si="533"/>
        <v>2.4018069500667212E-2</v>
      </c>
      <c r="Y1357" s="27">
        <f t="shared" si="533"/>
        <v>2.3927390419415273E-2</v>
      </c>
      <c r="Z1357" s="27">
        <f t="shared" si="533"/>
        <v>2.3895707380109411E-2</v>
      </c>
      <c r="AA1357" s="27">
        <f t="shared" si="533"/>
        <v>2.3863423102948804E-2</v>
      </c>
      <c r="AB1357" s="27">
        <f t="shared" si="533"/>
        <v>2.3872929907996721E-2</v>
      </c>
      <c r="AC1357" s="27">
        <f t="shared" si="533"/>
        <v>2.3881499631390905E-2</v>
      </c>
      <c r="AD1357" s="27">
        <f t="shared" si="533"/>
        <v>2.4179464224355917E-2</v>
      </c>
      <c r="AE1357" s="27">
        <f t="shared" si="533"/>
        <v>2.4433220526988073E-2</v>
      </c>
      <c r="AF1357" s="27">
        <f t="shared" si="533"/>
        <v>2.4708839476153585E-2</v>
      </c>
      <c r="AG1357" s="27">
        <f t="shared" si="533"/>
        <v>2.5080926708292164E-2</v>
      </c>
      <c r="AH1357" s="27">
        <f t="shared" si="533"/>
        <v>2.5378952929263728E-2</v>
      </c>
      <c r="AI1357" s="27">
        <f t="shared" si="533"/>
        <v>2.5702512907554421E-2</v>
      </c>
      <c r="AJ1357" s="27">
        <f t="shared" si="533"/>
        <v>2.6068303315697563E-2</v>
      </c>
      <c r="AK1357" s="27">
        <f t="shared" si="533"/>
        <v>2.6335276489230681E-2</v>
      </c>
      <c r="AL1357" s="27">
        <f t="shared" si="533"/>
        <v>2.6575241501090256E-2</v>
      </c>
      <c r="AM1357" s="27">
        <f t="shared" si="533"/>
        <v>2.6788379940853695E-2</v>
      </c>
      <c r="AN1357" s="27">
        <f t="shared" si="533"/>
        <v>2.7150473065143805E-2</v>
      </c>
      <c r="AO1357" s="27">
        <f t="shared" si="533"/>
        <v>2.7440519110415333E-2</v>
      </c>
      <c r="AP1357" s="27">
        <f t="shared" si="533"/>
        <v>2.7725214705034137E-2</v>
      </c>
      <c r="AQ1357" s="27">
        <f t="shared" si="533"/>
        <v>2.8004352638498081E-2</v>
      </c>
      <c r="AR1357" s="27">
        <f t="shared" si="533"/>
        <v>2.8281427126705942E-2</v>
      </c>
      <c r="AS1357" s="27">
        <f t="shared" si="533"/>
        <v>2.8530159813927258E-2</v>
      </c>
      <c r="AT1357" s="27">
        <f t="shared" si="533"/>
        <v>2.8060528167268207E-2</v>
      </c>
      <c r="AU1357" s="27">
        <f t="shared" si="533"/>
        <v>2.7486707349969774E-2</v>
      </c>
      <c r="AV1357" s="27">
        <f t="shared" si="533"/>
        <v>2.6945677036939158E-2</v>
      </c>
      <c r="AW1357" s="27">
        <f t="shared" si="533"/>
        <v>2.6376807637252024E-2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3.2700419791337525E-2</v>
      </c>
      <c r="V1358" s="27">
        <f t="shared" si="534"/>
        <v>3.2343802842692081E-2</v>
      </c>
      <c r="W1358" s="27">
        <f t="shared" si="534"/>
        <v>3.2060361798923846E-2</v>
      </c>
      <c r="X1358" s="27">
        <f t="shared" si="534"/>
        <v>3.1883227620774092E-2</v>
      </c>
      <c r="Y1358" s="27">
        <f t="shared" si="534"/>
        <v>3.176285400840205E-2</v>
      </c>
      <c r="Z1358" s="27">
        <f t="shared" si="534"/>
        <v>3.1720795775791857E-2</v>
      </c>
      <c r="AA1358" s="27">
        <f t="shared" si="534"/>
        <v>3.1677939418945388E-2</v>
      </c>
      <c r="AB1358" s="27">
        <f t="shared" si="534"/>
        <v>3.169055940196612E-2</v>
      </c>
      <c r="AC1358" s="27">
        <f t="shared" si="534"/>
        <v>3.1701935438729449E-2</v>
      </c>
      <c r="AD1358" s="27">
        <f t="shared" si="534"/>
        <v>3.2097474011892911E-2</v>
      </c>
      <c r="AE1358" s="27">
        <f t="shared" si="534"/>
        <v>3.2434327477855372E-2</v>
      </c>
      <c r="AF1358" s="27">
        <f t="shared" si="534"/>
        <v>3.2800202915621031E-2</v>
      </c>
      <c r="AG1358" s="27">
        <f t="shared" si="534"/>
        <v>3.3294136947943177E-2</v>
      </c>
      <c r="AH1358" s="27">
        <f t="shared" si="534"/>
        <v>3.3689757330336183E-2</v>
      </c>
      <c r="AI1358" s="27">
        <f t="shared" si="534"/>
        <v>3.4119272967990902E-2</v>
      </c>
      <c r="AJ1358" s="27">
        <f t="shared" si="534"/>
        <v>3.4604848165614509E-2</v>
      </c>
      <c r="AK1358" s="27">
        <f t="shared" si="534"/>
        <v>3.4959246609675983E-2</v>
      </c>
      <c r="AL1358" s="27">
        <f t="shared" si="534"/>
        <v>3.5277792573327561E-2</v>
      </c>
      <c r="AM1358" s="27">
        <f t="shared" si="534"/>
        <v>3.5560727110989954E-2</v>
      </c>
      <c r="AN1358" s="27">
        <f t="shared" si="534"/>
        <v>3.6041394281236011E-2</v>
      </c>
      <c r="AO1358" s="27">
        <f t="shared" si="534"/>
        <v>3.6426421232783494E-2</v>
      </c>
      <c r="AP1358" s="27">
        <f t="shared" si="534"/>
        <v>3.6804345630313047E-2</v>
      </c>
      <c r="AQ1358" s="27">
        <f t="shared" si="534"/>
        <v>3.7174892408436751E-2</v>
      </c>
      <c r="AR1358" s="27">
        <f t="shared" si="534"/>
        <v>3.754270002824546E-2</v>
      </c>
      <c r="AS1358" s="27">
        <f t="shared" si="534"/>
        <v>3.7872884803636493E-2</v>
      </c>
      <c r="AT1358" s="27">
        <f t="shared" si="534"/>
        <v>3.7249463646164473E-2</v>
      </c>
      <c r="AU1358" s="27">
        <f t="shared" si="534"/>
        <v>3.6487734659954481E-2</v>
      </c>
      <c r="AV1358" s="27">
        <f t="shared" si="534"/>
        <v>3.5769534031064865E-2</v>
      </c>
      <c r="AW1358" s="27">
        <f t="shared" si="534"/>
        <v>3.5014377895130865E-2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4.9456520774651472E-2</v>
      </c>
      <c r="V1359" s="27">
        <f t="shared" si="535"/>
        <v>5.0064758263725105E-2</v>
      </c>
      <c r="W1359" s="27">
        <f t="shared" si="535"/>
        <v>5.0776537106188235E-2</v>
      </c>
      <c r="X1359" s="27">
        <f t="shared" si="535"/>
        <v>5.165391411386238E-2</v>
      </c>
      <c r="Y1359" s="27">
        <f t="shared" si="535"/>
        <v>5.2626973423404805E-2</v>
      </c>
      <c r="Z1359" s="27">
        <f t="shared" si="535"/>
        <v>5.3739130403834448E-2</v>
      </c>
      <c r="AA1359" s="27">
        <f t="shared" si="535"/>
        <v>5.4862851354762619E-2</v>
      </c>
      <c r="AB1359" s="27">
        <f t="shared" si="535"/>
        <v>5.6098374974611016E-2</v>
      </c>
      <c r="AC1359" s="27">
        <f t="shared" si="535"/>
        <v>5.7350261072175696E-2</v>
      </c>
      <c r="AD1359" s="27">
        <f t="shared" si="535"/>
        <v>5.9991428094380586E-2</v>
      </c>
      <c r="AE1359" s="27">
        <f t="shared" si="535"/>
        <v>6.263523157153203E-2</v>
      </c>
      <c r="AF1359" s="27">
        <f t="shared" si="535"/>
        <v>6.5451775691481029E-2</v>
      </c>
      <c r="AG1359" s="27">
        <f t="shared" si="535"/>
        <v>6.8657545148642238E-2</v>
      </c>
      <c r="AH1359" s="27">
        <f t="shared" si="535"/>
        <v>7.1803771140061742E-2</v>
      </c>
      <c r="AI1359" s="27">
        <f t="shared" si="535"/>
        <v>7.516921262876719E-2</v>
      </c>
      <c r="AJ1359" s="27">
        <f t="shared" si="535"/>
        <v>7.88204332166456E-2</v>
      </c>
      <c r="AK1359" s="27">
        <f t="shared" si="535"/>
        <v>8.2338926000358525E-2</v>
      </c>
      <c r="AL1359" s="27">
        <f t="shared" si="535"/>
        <v>8.593585436851793E-2</v>
      </c>
      <c r="AM1359" s="27">
        <f t="shared" si="535"/>
        <v>8.9613044432705291E-2</v>
      </c>
      <c r="AN1359" s="27">
        <f t="shared" si="535"/>
        <v>9.338695558893903E-2</v>
      </c>
      <c r="AO1359" s="27">
        <f t="shared" si="535"/>
        <v>9.7056889750867195E-2</v>
      </c>
      <c r="AP1359" s="27">
        <f t="shared" si="535"/>
        <v>0.10085112974942392</v>
      </c>
      <c r="AQ1359" s="27">
        <f t="shared" si="535"/>
        <v>0.10477439328911117</v>
      </c>
      <c r="AR1359" s="27">
        <f t="shared" si="535"/>
        <v>0.10884590609105239</v>
      </c>
      <c r="AS1359" s="27">
        <f t="shared" si="535"/>
        <v>0.11296893210109864</v>
      </c>
      <c r="AT1359" s="27">
        <f t="shared" si="535"/>
        <v>0.11433077379884474</v>
      </c>
      <c r="AU1359" s="27">
        <f t="shared" si="535"/>
        <v>0.1152594660040986</v>
      </c>
      <c r="AV1359" s="27">
        <f t="shared" si="535"/>
        <v>0.11630796140957657</v>
      </c>
      <c r="AW1359" s="27">
        <f t="shared" si="535"/>
        <v>0.11721813941454919</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4.4975827956602842E-3</v>
      </c>
      <c r="V1360" s="27">
        <f t="shared" si="536"/>
        <v>4.5057737747951961E-3</v>
      </c>
      <c r="W1360" s="27">
        <f t="shared" si="536"/>
        <v>4.5150037198575192E-3</v>
      </c>
      <c r="X1360" s="27">
        <f t="shared" si="536"/>
        <v>4.5252523997449971E-3</v>
      </c>
      <c r="Y1360" s="27">
        <f t="shared" si="536"/>
        <v>4.5314483437561949E-3</v>
      </c>
      <c r="Z1360" s="27">
        <f t="shared" si="536"/>
        <v>4.5385030314836049E-3</v>
      </c>
      <c r="AA1360" s="27">
        <f t="shared" si="536"/>
        <v>4.5463088539251587E-3</v>
      </c>
      <c r="AB1360" s="27">
        <f t="shared" si="536"/>
        <v>4.5548827082538563E-3</v>
      </c>
      <c r="AC1360" s="27">
        <f t="shared" si="536"/>
        <v>4.5641424655191894E-3</v>
      </c>
      <c r="AD1360" s="27">
        <f t="shared" si="536"/>
        <v>4.5706608379142474E-3</v>
      </c>
      <c r="AE1360" s="27">
        <f t="shared" si="536"/>
        <v>4.5777507699925751E-3</v>
      </c>
      <c r="AF1360" s="27">
        <f t="shared" si="536"/>
        <v>4.5854731181472512E-3</v>
      </c>
      <c r="AG1360" s="27">
        <f t="shared" si="536"/>
        <v>4.5939107505032781E-3</v>
      </c>
      <c r="AH1360" s="27">
        <f t="shared" si="536"/>
        <v>4.6028172283511803E-3</v>
      </c>
      <c r="AI1360" s="27">
        <f t="shared" si="536"/>
        <v>4.6085131530984834E-3</v>
      </c>
      <c r="AJ1360" s="27">
        <f t="shared" si="536"/>
        <v>4.614778884894589E-3</v>
      </c>
      <c r="AK1360" s="27">
        <f t="shared" si="536"/>
        <v>4.6213937830497419E-3</v>
      </c>
      <c r="AL1360" s="27">
        <f t="shared" si="536"/>
        <v>4.6284446065811705E-3</v>
      </c>
      <c r="AM1360" s="27">
        <f t="shared" si="536"/>
        <v>4.6359172216452705E-3</v>
      </c>
      <c r="AN1360" s="27">
        <f t="shared" si="536"/>
        <v>4.6403231235729444E-3</v>
      </c>
      <c r="AO1360" s="27">
        <f t="shared" si="536"/>
        <v>4.6450192725594553E-3</v>
      </c>
      <c r="AP1360" s="27">
        <f t="shared" si="536"/>
        <v>4.6500998001501679E-3</v>
      </c>
      <c r="AQ1360" s="27">
        <f t="shared" si="536"/>
        <v>4.6555544595046029E-3</v>
      </c>
      <c r="AR1360" s="27">
        <f t="shared" si="536"/>
        <v>4.6613803315500588E-3</v>
      </c>
      <c r="AS1360" s="27">
        <f t="shared" si="536"/>
        <v>4.6639511817753955E-3</v>
      </c>
      <c r="AT1360" s="27">
        <f t="shared" si="536"/>
        <v>4.665553673665431E-3</v>
      </c>
      <c r="AU1360" s="27">
        <f t="shared" si="536"/>
        <v>4.6672387664962196E-3</v>
      </c>
      <c r="AV1360" s="27">
        <f t="shared" si="536"/>
        <v>4.669245533425897E-3</v>
      </c>
      <c r="AW1360" s="27">
        <f t="shared" si="536"/>
        <v>4.6714513022351779E-3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3.7411794251447964E-3</v>
      </c>
      <c r="V1361" s="27">
        <f t="shared" si="537"/>
        <v>3.74799284559831E-3</v>
      </c>
      <c r="W1361" s="27">
        <f t="shared" si="537"/>
        <v>3.7556704987136021E-3</v>
      </c>
      <c r="X1361" s="27">
        <f t="shared" si="537"/>
        <v>3.7641955558547231E-3</v>
      </c>
      <c r="Y1361" s="27">
        <f t="shared" si="537"/>
        <v>3.7693494661454711E-3</v>
      </c>
      <c r="Z1361" s="27">
        <f t="shared" si="537"/>
        <v>3.7752176966541059E-3</v>
      </c>
      <c r="AA1361" s="27">
        <f t="shared" si="537"/>
        <v>3.7817107360580394E-3</v>
      </c>
      <c r="AB1361" s="27">
        <f t="shared" si="537"/>
        <v>3.7888426397641064E-3</v>
      </c>
      <c r="AC1361" s="27">
        <f t="shared" si="537"/>
        <v>3.796545091266795E-3</v>
      </c>
      <c r="AD1361" s="27">
        <f t="shared" si="537"/>
        <v>3.8019672039432662E-3</v>
      </c>
      <c r="AE1361" s="27">
        <f t="shared" si="537"/>
        <v>3.8078647514086963E-3</v>
      </c>
      <c r="AF1361" s="27">
        <f t="shared" si="537"/>
        <v>3.8142883552293883E-3</v>
      </c>
      <c r="AG1361" s="27">
        <f t="shared" si="537"/>
        <v>3.8213069467709958E-3</v>
      </c>
      <c r="AH1361" s="27">
        <f t="shared" si="537"/>
        <v>3.8287155333805033E-3</v>
      </c>
      <c r="AI1361" s="27">
        <f t="shared" si="537"/>
        <v>3.833453517635589E-3</v>
      </c>
      <c r="AJ1361" s="27">
        <f t="shared" si="537"/>
        <v>3.8386654788031931E-3</v>
      </c>
      <c r="AK1361" s="27">
        <f t="shared" si="537"/>
        <v>3.8441678835396589E-3</v>
      </c>
      <c r="AL1361" s="27">
        <f t="shared" si="537"/>
        <v>3.8500328997327039E-3</v>
      </c>
      <c r="AM1361" s="27">
        <f t="shared" si="537"/>
        <v>3.8562487705682139E-3</v>
      </c>
      <c r="AN1361" s="27">
        <f t="shared" si="537"/>
        <v>3.8599136880116294E-3</v>
      </c>
      <c r="AO1361" s="27">
        <f t="shared" si="537"/>
        <v>3.8638200387702401E-3</v>
      </c>
      <c r="AP1361" s="27">
        <f t="shared" si="537"/>
        <v>3.8680461233482942E-3</v>
      </c>
      <c r="AQ1361" s="27">
        <f t="shared" si="537"/>
        <v>3.8725834182187025E-3</v>
      </c>
      <c r="AR1361" s="27">
        <f t="shared" si="537"/>
        <v>3.8774294952383446E-3</v>
      </c>
      <c r="AS1361" s="27">
        <f t="shared" si="537"/>
        <v>3.8795679799322642E-3</v>
      </c>
      <c r="AT1361" s="27">
        <f t="shared" si="537"/>
        <v>3.8809009647733095E-3</v>
      </c>
      <c r="AU1361" s="27">
        <f t="shared" si="537"/>
        <v>3.8823026587308041E-3</v>
      </c>
      <c r="AV1361" s="27">
        <f t="shared" si="537"/>
        <v>3.8839719276446776E-3</v>
      </c>
      <c r="AW1361" s="27">
        <f t="shared" si="537"/>
        <v>3.8858067303066471E-3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5.6884084624296007E-4</v>
      </c>
      <c r="V1362" s="27">
        <f t="shared" si="538"/>
        <v>5.7065371743942066E-4</v>
      </c>
      <c r="W1362" s="27">
        <f t="shared" si="538"/>
        <v>5.726233800400762E-4</v>
      </c>
      <c r="X1362" s="27">
        <f t="shared" si="538"/>
        <v>5.7474775931372021E-4</v>
      </c>
      <c r="Y1362" s="27">
        <f t="shared" si="538"/>
        <v>5.7607065649996315E-4</v>
      </c>
      <c r="Z1362" s="27">
        <f t="shared" si="538"/>
        <v>5.7752517985343473E-4</v>
      </c>
      <c r="AA1362" s="27">
        <f t="shared" si="538"/>
        <v>5.7909220016040346E-4</v>
      </c>
      <c r="AB1362" s="27">
        <f t="shared" si="538"/>
        <v>5.8077594554982394E-4</v>
      </c>
      <c r="AC1362" s="27">
        <f t="shared" si="538"/>
        <v>5.8256192426338197E-4</v>
      </c>
      <c r="AD1362" s="27">
        <f t="shared" si="538"/>
        <v>5.8381071917188495E-4</v>
      </c>
      <c r="AE1362" s="27">
        <f t="shared" si="538"/>
        <v>5.8514460541407023E-4</v>
      </c>
      <c r="AF1362" s="27">
        <f t="shared" si="538"/>
        <v>5.8657557759599186E-4</v>
      </c>
      <c r="AG1362" s="27">
        <f t="shared" si="538"/>
        <v>5.8811953721823584E-4</v>
      </c>
      <c r="AH1362" s="27">
        <f t="shared" si="538"/>
        <v>5.897311564805718E-4</v>
      </c>
      <c r="AI1362" s="27">
        <f t="shared" si="538"/>
        <v>5.9073034928829949E-4</v>
      </c>
      <c r="AJ1362" s="27">
        <f t="shared" si="538"/>
        <v>5.918194068301047E-4</v>
      </c>
      <c r="AK1362" s="27">
        <f t="shared" si="538"/>
        <v>5.9295791292002199E-4</v>
      </c>
      <c r="AL1362" s="27">
        <f t="shared" si="538"/>
        <v>5.9416225091792985E-4</v>
      </c>
      <c r="AM1362" s="27">
        <f t="shared" si="538"/>
        <v>5.9543011493185135E-4</v>
      </c>
      <c r="AN1362" s="27">
        <f t="shared" si="538"/>
        <v>5.9612229646346937E-4</v>
      </c>
      <c r="AO1362" s="27">
        <f t="shared" si="538"/>
        <v>5.9685665015716974E-4</v>
      </c>
      <c r="AP1362" s="27">
        <f t="shared" si="538"/>
        <v>5.9765063980784887E-4</v>
      </c>
      <c r="AQ1362" s="27">
        <f t="shared" si="538"/>
        <v>5.9850254719177041E-4</v>
      </c>
      <c r="AR1362" s="27">
        <f t="shared" si="538"/>
        <v>5.9941197572540954E-4</v>
      </c>
      <c r="AS1362" s="27">
        <f t="shared" si="538"/>
        <v>5.9971994237368524E-4</v>
      </c>
      <c r="AT1362" s="27">
        <f t="shared" si="538"/>
        <v>5.9984471312396026E-4</v>
      </c>
      <c r="AU1362" s="27">
        <f t="shared" si="538"/>
        <v>5.9997789820141669E-4</v>
      </c>
      <c r="AV1362" s="27">
        <f t="shared" si="538"/>
        <v>6.001629931926168E-4</v>
      </c>
      <c r="AW1362" s="27">
        <f t="shared" si="538"/>
        <v>6.0037787263140412E-4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7.015097761250387E-3</v>
      </c>
      <c r="V1363" s="27">
        <f t="shared" si="539"/>
        <v>7.0374545746819872E-3</v>
      </c>
      <c r="W1363" s="27">
        <f t="shared" si="539"/>
        <v>7.0617449817291199E-3</v>
      </c>
      <c r="X1363" s="27">
        <f t="shared" si="539"/>
        <v>7.0879433962505378E-3</v>
      </c>
      <c r="Y1363" s="27">
        <f t="shared" si="539"/>
        <v>7.1042577188785141E-3</v>
      </c>
      <c r="Z1363" s="27">
        <f t="shared" si="539"/>
        <v>7.1221952906756463E-3</v>
      </c>
      <c r="AA1363" s="27">
        <f t="shared" si="539"/>
        <v>7.1415202050517058E-3</v>
      </c>
      <c r="AB1363" s="27">
        <f t="shared" si="539"/>
        <v>7.1622846044260653E-3</v>
      </c>
      <c r="AC1363" s="27">
        <f t="shared" si="539"/>
        <v>7.1843097725515122E-3</v>
      </c>
      <c r="AD1363" s="27">
        <f t="shared" si="539"/>
        <v>7.1997102460315031E-3</v>
      </c>
      <c r="AE1363" s="27">
        <f t="shared" si="539"/>
        <v>7.216160088642347E-3</v>
      </c>
      <c r="AF1363" s="27">
        <f t="shared" si="539"/>
        <v>7.233807221080378E-3</v>
      </c>
      <c r="AG1363" s="27">
        <f t="shared" si="539"/>
        <v>7.2528477449123087E-3</v>
      </c>
      <c r="AH1363" s="27">
        <f t="shared" si="539"/>
        <v>7.2727226655581638E-3</v>
      </c>
      <c r="AI1363" s="27">
        <f t="shared" si="539"/>
        <v>7.2850449790397703E-3</v>
      </c>
      <c r="AJ1363" s="27">
        <f t="shared" si="539"/>
        <v>7.2984755285051437E-3</v>
      </c>
      <c r="AK1363" s="27">
        <f t="shared" si="539"/>
        <v>7.3125158907177013E-3</v>
      </c>
      <c r="AL1363" s="27">
        <f t="shared" si="539"/>
        <v>7.3273681096620892E-3</v>
      </c>
      <c r="AM1363" s="27">
        <f t="shared" si="539"/>
        <v>7.3430037484604888E-3</v>
      </c>
      <c r="AN1363" s="27">
        <f t="shared" si="539"/>
        <v>7.3515399166082258E-3</v>
      </c>
      <c r="AO1363" s="27">
        <f t="shared" si="539"/>
        <v>7.360596163160614E-3</v>
      </c>
      <c r="AP1363" s="27">
        <f t="shared" si="539"/>
        <v>7.3703878563164803E-3</v>
      </c>
      <c r="AQ1363" s="27">
        <f t="shared" si="539"/>
        <v>7.3808938064802432E-3</v>
      </c>
      <c r="AR1363" s="27">
        <f t="shared" si="539"/>
        <v>7.3921091228775875E-3</v>
      </c>
      <c r="AS1363" s="27">
        <f t="shared" si="539"/>
        <v>7.3959070501170426E-3</v>
      </c>
      <c r="AT1363" s="27">
        <f t="shared" si="539"/>
        <v>7.3974457564471244E-3</v>
      </c>
      <c r="AU1363" s="27">
        <f t="shared" si="539"/>
        <v>7.3990882305149872E-3</v>
      </c>
      <c r="AV1363" s="27">
        <f t="shared" si="539"/>
        <v>7.4013708715506363E-3</v>
      </c>
      <c r="AW1363" s="27">
        <f t="shared" si="539"/>
        <v>7.4040208223759528E-3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2.2487183455572303E-2</v>
      </c>
      <c r="V1366" s="27">
        <f t="shared" si="542"/>
        <v>2.2154581560469094E-2</v>
      </c>
      <c r="W1366" s="27">
        <f t="shared" si="542"/>
        <v>2.1877989211325395E-2</v>
      </c>
      <c r="X1366" s="27">
        <f t="shared" si="542"/>
        <v>2.1680208684795945E-2</v>
      </c>
      <c r="Y1366" s="27">
        <f t="shared" si="542"/>
        <v>2.1533608297230368E-2</v>
      </c>
      <c r="Z1366" s="27">
        <f t="shared" si="542"/>
        <v>2.1445020207221603E-2</v>
      </c>
      <c r="AA1366" s="27">
        <f t="shared" si="542"/>
        <v>2.135858606968493E-2</v>
      </c>
      <c r="AB1366" s="27">
        <f t="shared" si="542"/>
        <v>2.1313579138679092E-2</v>
      </c>
      <c r="AC1366" s="27">
        <f t="shared" si="542"/>
        <v>2.1270054142298808E-2</v>
      </c>
      <c r="AD1366" s="27">
        <f t="shared" si="542"/>
        <v>2.1693141373135032E-2</v>
      </c>
      <c r="AE1366" s="27">
        <f t="shared" si="542"/>
        <v>2.2086950403441073E-2</v>
      </c>
      <c r="AF1366" s="27">
        <f t="shared" si="542"/>
        <v>2.2513822978718467E-2</v>
      </c>
      <c r="AG1366" s="27">
        <f t="shared" si="542"/>
        <v>2.30463066489437E-2</v>
      </c>
      <c r="AH1366" s="27">
        <f t="shared" si="542"/>
        <v>2.3522613237666998E-2</v>
      </c>
      <c r="AI1366" s="27">
        <f t="shared" si="542"/>
        <v>2.4043785845838061E-2</v>
      </c>
      <c r="AJ1366" s="27">
        <f t="shared" si="542"/>
        <v>2.4622504856181275E-2</v>
      </c>
      <c r="AK1366" s="27">
        <f t="shared" si="542"/>
        <v>2.5120724348681678E-2</v>
      </c>
      <c r="AL1366" s="27">
        <f t="shared" si="542"/>
        <v>2.5608542562140579E-2</v>
      </c>
      <c r="AM1366" s="27">
        <f t="shared" si="542"/>
        <v>2.6086239225509292E-2</v>
      </c>
      <c r="AN1366" s="27">
        <f t="shared" si="542"/>
        <v>2.6597168306843191E-2</v>
      </c>
      <c r="AO1366" s="27">
        <f t="shared" si="542"/>
        <v>2.7044621925631961E-2</v>
      </c>
      <c r="AP1366" s="27">
        <f t="shared" si="542"/>
        <v>2.749647551100599E-2</v>
      </c>
      <c r="AQ1366" s="27">
        <f t="shared" si="542"/>
        <v>2.795283491755331E-2</v>
      </c>
      <c r="AR1366" s="27">
        <f t="shared" si="542"/>
        <v>2.8417681637383851E-2</v>
      </c>
      <c r="AS1366" s="27">
        <f t="shared" si="542"/>
        <v>2.8867971555461541E-2</v>
      </c>
      <c r="AT1366" s="27">
        <f t="shared" si="542"/>
        <v>2.8570411780633499E-2</v>
      </c>
      <c r="AU1366" s="27">
        <f t="shared" si="542"/>
        <v>2.8163279661196652E-2</v>
      </c>
      <c r="AV1366" s="27">
        <f t="shared" si="542"/>
        <v>2.7790899925819724E-2</v>
      </c>
      <c r="AW1366" s="27">
        <f t="shared" si="542"/>
        <v>2.7388467979180542E-2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3.3608203334298862E-3</v>
      </c>
      <c r="V1367" s="27">
        <f t="shared" si="543"/>
        <v>3.3111113418966133E-3</v>
      </c>
      <c r="W1367" s="27">
        <f t="shared" si="543"/>
        <v>3.2697732528953896E-3</v>
      </c>
      <c r="X1367" s="27">
        <f t="shared" si="543"/>
        <v>3.2402139789903285E-3</v>
      </c>
      <c r="Y1367" s="27">
        <f t="shared" si="543"/>
        <v>3.2183038289534198E-3</v>
      </c>
      <c r="Z1367" s="27">
        <f t="shared" si="543"/>
        <v>3.2050639025398074E-3</v>
      </c>
      <c r="AA1367" s="27">
        <f t="shared" si="543"/>
        <v>3.1921458949329576E-3</v>
      </c>
      <c r="AB1367" s="27">
        <f t="shared" si="543"/>
        <v>3.1854193874017432E-3</v>
      </c>
      <c r="AC1367" s="27">
        <f t="shared" si="543"/>
        <v>3.1789143622999406E-3</v>
      </c>
      <c r="AD1367" s="27">
        <f t="shared" si="543"/>
        <v>3.2421468329656509E-3</v>
      </c>
      <c r="AE1367" s="27">
        <f t="shared" si="543"/>
        <v>3.3010035323453551E-3</v>
      </c>
      <c r="AF1367" s="27">
        <f t="shared" si="543"/>
        <v>3.3648017413834153E-3</v>
      </c>
      <c r="AG1367" s="27">
        <f t="shared" si="543"/>
        <v>3.4443840487741123E-3</v>
      </c>
      <c r="AH1367" s="27">
        <f t="shared" si="543"/>
        <v>3.5155704146207097E-3</v>
      </c>
      <c r="AI1367" s="27">
        <f t="shared" si="543"/>
        <v>3.5934622280720707E-3</v>
      </c>
      <c r="AJ1367" s="27">
        <f t="shared" si="543"/>
        <v>3.6799546347866144E-3</v>
      </c>
      <c r="AK1367" s="27">
        <f t="shared" si="543"/>
        <v>3.7544159920399399E-3</v>
      </c>
      <c r="AL1367" s="27">
        <f t="shared" si="543"/>
        <v>3.8273228269065296E-3</v>
      </c>
      <c r="AM1367" s="27">
        <f t="shared" si="543"/>
        <v>3.8987169462560275E-3</v>
      </c>
      <c r="AN1367" s="27">
        <f t="shared" si="543"/>
        <v>3.9750778141646364E-3</v>
      </c>
      <c r="AO1367" s="27">
        <f t="shared" si="543"/>
        <v>4.041951961532321E-3</v>
      </c>
      <c r="AP1367" s="27">
        <f t="shared" si="543"/>
        <v>4.1094837055792588E-3</v>
      </c>
      <c r="AQ1367" s="27">
        <f t="shared" si="543"/>
        <v>4.1776888667950426E-3</v>
      </c>
      <c r="AR1367" s="27">
        <f t="shared" si="543"/>
        <v>4.2471624987872932E-3</v>
      </c>
      <c r="AS1367" s="27">
        <f t="shared" si="543"/>
        <v>4.314460545054577E-3</v>
      </c>
      <c r="AT1367" s="27">
        <f t="shared" si="543"/>
        <v>4.2699887710047632E-3</v>
      </c>
      <c r="AU1367" s="27">
        <f t="shared" si="543"/>
        <v>4.2091408703284032E-3</v>
      </c>
      <c r="AV1367" s="27">
        <f t="shared" si="543"/>
        <v>4.1534868846309671E-3</v>
      </c>
      <c r="AW1367" s="27">
        <f t="shared" si="543"/>
        <v>4.0933414479310424E-3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1.8765519536207264E-2</v>
      </c>
      <c r="V1368" s="27">
        <f t="shared" si="544"/>
        <v>1.8950175081812459E-2</v>
      </c>
      <c r="W1368" s="27">
        <f t="shared" si="544"/>
        <v>1.9156592260013292E-2</v>
      </c>
      <c r="X1368" s="27">
        <f t="shared" si="544"/>
        <v>1.9397353354274095E-2</v>
      </c>
      <c r="Y1368" s="27">
        <f t="shared" si="544"/>
        <v>1.964498919308031E-2</v>
      </c>
      <c r="Z1368" s="27">
        <f t="shared" si="544"/>
        <v>1.9920858247136988E-2</v>
      </c>
      <c r="AA1368" s="27">
        <f t="shared" si="544"/>
        <v>2.0198786898834472E-2</v>
      </c>
      <c r="AB1368" s="27">
        <f t="shared" si="544"/>
        <v>2.0499127446273722E-2</v>
      </c>
      <c r="AC1368" s="27">
        <f t="shared" si="544"/>
        <v>2.0802388548945443E-2</v>
      </c>
      <c r="AD1368" s="27">
        <f t="shared" si="544"/>
        <v>2.1343505542830189E-2</v>
      </c>
      <c r="AE1368" s="27">
        <f t="shared" si="544"/>
        <v>2.1880842477738319E-2</v>
      </c>
      <c r="AF1368" s="27">
        <f t="shared" si="544"/>
        <v>2.2448390082741566E-2</v>
      </c>
      <c r="AG1368" s="27">
        <f t="shared" si="544"/>
        <v>2.3088641480204987E-2</v>
      </c>
      <c r="AH1368" s="27">
        <f t="shared" si="544"/>
        <v>2.3711928463237986E-2</v>
      </c>
      <c r="AI1368" s="27">
        <f t="shared" si="544"/>
        <v>2.4362968526107486E-2</v>
      </c>
      <c r="AJ1368" s="27">
        <f t="shared" si="544"/>
        <v>2.5064330183247101E-2</v>
      </c>
      <c r="AK1368" s="27">
        <f t="shared" si="544"/>
        <v>2.5733915334529237E-2</v>
      </c>
      <c r="AL1368" s="27">
        <f t="shared" si="544"/>
        <v>2.6413051364701116E-2</v>
      </c>
      <c r="AM1368" s="27">
        <f t="shared" si="544"/>
        <v>2.7101957060703182E-2</v>
      </c>
      <c r="AN1368" s="27">
        <f t="shared" si="544"/>
        <v>2.7816149386489145E-2</v>
      </c>
      <c r="AO1368" s="27">
        <f t="shared" si="544"/>
        <v>2.8505925751428362E-2</v>
      </c>
      <c r="AP1368" s="27">
        <f t="shared" si="544"/>
        <v>2.9215006371845431E-2</v>
      </c>
      <c r="AQ1368" s="27">
        <f t="shared" si="544"/>
        <v>2.9944078405134435E-2</v>
      </c>
      <c r="AR1368" s="27">
        <f t="shared" si="544"/>
        <v>3.0696559698065753E-2</v>
      </c>
      <c r="AS1368" s="27">
        <f t="shared" si="544"/>
        <v>3.1443952385714374E-2</v>
      </c>
      <c r="AT1368" s="27">
        <f t="shared" si="544"/>
        <v>3.1668649871275122E-2</v>
      </c>
      <c r="AU1368" s="27">
        <f t="shared" si="544"/>
        <v>3.1811351940073555E-2</v>
      </c>
      <c r="AV1368" s="27">
        <f t="shared" si="544"/>
        <v>3.197590088435831E-2</v>
      </c>
      <c r="AW1368" s="27">
        <f t="shared" si="544"/>
        <v>3.2114180567799293E-2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7.1795397784249954E-2</v>
      </c>
      <c r="V1369" s="27">
        <f t="shared" si="545"/>
        <v>7.1497965110719763E-2</v>
      </c>
      <c r="W1369" s="27">
        <f t="shared" si="545"/>
        <v>7.1433928351251272E-2</v>
      </c>
      <c r="X1369" s="27">
        <f t="shared" si="545"/>
        <v>7.1730288337523485E-2</v>
      </c>
      <c r="Y1369" s="27">
        <f t="shared" si="545"/>
        <v>7.2328448491703654E-2</v>
      </c>
      <c r="Z1369" s="27">
        <f t="shared" si="545"/>
        <v>7.3209784859988289E-2</v>
      </c>
      <c r="AA1369" s="27">
        <f t="shared" si="545"/>
        <v>7.4094837166696625E-2</v>
      </c>
      <c r="AB1369" s="27">
        <f t="shared" si="545"/>
        <v>7.5193322247810945E-2</v>
      </c>
      <c r="AC1369" s="27">
        <f t="shared" si="545"/>
        <v>7.6300389664915702E-2</v>
      </c>
      <c r="AD1369" s="27">
        <f t="shared" si="545"/>
        <v>7.9998128486955866E-2</v>
      </c>
      <c r="AE1369" s="27">
        <f t="shared" si="545"/>
        <v>8.3602731902942998E-2</v>
      </c>
      <c r="AF1369" s="27">
        <f t="shared" si="545"/>
        <v>8.7457757473696829E-2</v>
      </c>
      <c r="AG1369" s="27">
        <f t="shared" si="545"/>
        <v>9.1982008353011915E-2</v>
      </c>
      <c r="AH1369" s="27">
        <f t="shared" si="545"/>
        <v>9.627524478979084E-2</v>
      </c>
      <c r="AI1369" s="27">
        <f t="shared" si="545"/>
        <v>0.10096156759326097</v>
      </c>
      <c r="AJ1369" s="27">
        <f t="shared" si="545"/>
        <v>0.1060792613924736</v>
      </c>
      <c r="AK1369" s="27">
        <f t="shared" si="545"/>
        <v>0.1108239332627213</v>
      </c>
      <c r="AL1369" s="27">
        <f t="shared" si="545"/>
        <v>0.11560194091270434</v>
      </c>
      <c r="AM1369" s="27">
        <f t="shared" si="545"/>
        <v>0.12041539454236301</v>
      </c>
      <c r="AN1369" s="27">
        <f t="shared" si="545"/>
        <v>0.12557702538548429</v>
      </c>
      <c r="AO1369" s="27">
        <f t="shared" si="545"/>
        <v>0.13044863835431036</v>
      </c>
      <c r="AP1369" s="27">
        <f t="shared" si="545"/>
        <v>0.13544772026725932</v>
      </c>
      <c r="AQ1369" s="27">
        <f t="shared" si="545"/>
        <v>0.14057905801995602</v>
      </c>
      <c r="AR1369" s="27">
        <f t="shared" si="545"/>
        <v>0.14587278061608985</v>
      </c>
      <c r="AS1369" s="27">
        <f t="shared" si="545"/>
        <v>0.15122743849971407</v>
      </c>
      <c r="AT1369" s="27">
        <f t="shared" si="545"/>
        <v>0.15171257379863487</v>
      </c>
      <c r="AU1369" s="27">
        <f t="shared" si="545"/>
        <v>0.15144488773155254</v>
      </c>
      <c r="AV1369" s="27">
        <f t="shared" si="545"/>
        <v>0.15138251879389084</v>
      </c>
      <c r="AW1369" s="27">
        <f t="shared" si="545"/>
        <v>0.15108571609752861</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73.876723208251562</v>
      </c>
      <c r="V1379" s="27">
        <f>IF(('Activity data'!AO5*EF!$H4)*kgtoGg=0,"NO",('Activity data'!AO5*EF!$H4)*kgtoGg)</f>
        <v>74.040669065751914</v>
      </c>
      <c r="W1379" s="27">
        <f>IF(('Activity data'!AP5*EF!$H4)*kgtoGg=0,"NO",('Activity data'!AP5*EF!$H4)*kgtoGg)</f>
        <v>74.266043909893696</v>
      </c>
      <c r="X1379" s="27">
        <f>IF(('Activity data'!AQ5*EF!$H4)*kgtoGg=0,"NO",('Activity data'!AQ5*EF!$H4)*kgtoGg)</f>
        <v>74.580343856660463</v>
      </c>
      <c r="Y1379" s="27">
        <f>IF(('Activity data'!AR5*EF!$H4)*kgtoGg=0,"NO",('Activity data'!AR5*EF!$H4)*kgtoGg)</f>
        <v>74.897916455465491</v>
      </c>
      <c r="Z1379" s="27">
        <f>IF(('Activity data'!AS5*EF!$H4)*kgtoGg=0,"NO",('Activity data'!AS5*EF!$H4)*kgtoGg)</f>
        <v>75.287222414894075</v>
      </c>
      <c r="AA1379" s="27">
        <f>IF(('Activity data'!AT5*EF!$H4)*kgtoGg=0,"NO",('Activity data'!AT5*EF!$H4)*kgtoGg)</f>
        <v>75.68724050416894</v>
      </c>
      <c r="AB1379" s="27">
        <f>IF(('Activity data'!AU5*EF!$H4)*kgtoGg=0,"NO",('Activity data'!AU5*EF!$H4)*kgtoGg)</f>
        <v>76.143610993817958</v>
      </c>
      <c r="AC1379" s="27">
        <f>IF(('Activity data'!AV5*EF!$H4)*kgtoGg=0,"NO",('Activity data'!AV5*EF!$H4)*kgtoGg)</f>
        <v>76.611291552158349</v>
      </c>
      <c r="AD1379" s="27">
        <f>IF(('Activity data'!AW5*EF!$H4)*kgtoGg=0,"NO",('Activity data'!AW5*EF!$H4)*kgtoGg)</f>
        <v>77.601002768770869</v>
      </c>
      <c r="AE1379" s="27">
        <f>IF(('Activity data'!AX5*EF!$H4)*kgtoGg=0,"NO",('Activity data'!AX5*EF!$H4)*kgtoGg)</f>
        <v>78.581594095116046</v>
      </c>
      <c r="AF1379" s="27">
        <f>IF(('Activity data'!AY5*EF!$H4)*kgtoGg=0,"NO",('Activity data'!AY5*EF!$H4)*kgtoGg)</f>
        <v>79.62881692081271</v>
      </c>
      <c r="AG1379" s="27">
        <f>IF(('Activity data'!AZ5*EF!$H4)*kgtoGg=0,"NO",('Activity data'!AZ5*EF!$H4)*kgtoGg)</f>
        <v>80.836060201423422</v>
      </c>
      <c r="AH1379" s="27">
        <f>IF(('Activity data'!BA5*EF!$H4)*kgtoGg=0,"NO",('Activity data'!BA5*EF!$H4)*kgtoGg)</f>
        <v>82.003222605586558</v>
      </c>
      <c r="AI1379" s="27">
        <f>IF(('Activity data'!BB5*EF!$H4)*kgtoGg=0,"NO",('Activity data'!BB5*EF!$H4)*kgtoGg)</f>
        <v>83.213450218718108</v>
      </c>
      <c r="AJ1379" s="27">
        <f>IF(('Activity data'!BC5*EF!$H4)*kgtoGg=0,"NO",('Activity data'!BC5*EF!$H4)*kgtoGg)</f>
        <v>84.531165793549221</v>
      </c>
      <c r="AK1379" s="27">
        <f>IF(('Activity data'!BD5*EF!$H4)*kgtoGg=0,"NO",('Activity data'!BD5*EF!$H4)*kgtoGg)</f>
        <v>85.775810334990297</v>
      </c>
      <c r="AL1379" s="27">
        <f>IF(('Activity data'!BE5*EF!$H4)*kgtoGg=0,"NO",('Activity data'!BE5*EF!$H4)*kgtoGg)</f>
        <v>87.038161480101522</v>
      </c>
      <c r="AM1379" s="27">
        <f>IF(('Activity data'!BF5*EF!$H4)*kgtoGg=0,"NO",('Activity data'!BF5*EF!$H4)*kgtoGg)</f>
        <v>88.318513477619945</v>
      </c>
      <c r="AN1379" s="27">
        <f>IF(('Activity data'!BG5*EF!$H4)*kgtoGg=0,"NO",('Activity data'!BG5*EF!$H4)*kgtoGg)</f>
        <v>89.635553402409016</v>
      </c>
      <c r="AO1379" s="27">
        <f>IF(('Activity data'!BH5*EF!$H4)*kgtoGg=0,"NO",('Activity data'!BH5*EF!$H4)*kgtoGg)</f>
        <v>90.896293139622713</v>
      </c>
      <c r="AP1379" s="27">
        <f>IF(('Activity data'!BI5*EF!$H4)*kgtoGg=0,"NO",('Activity data'!BI5*EF!$H4)*kgtoGg)</f>
        <v>92.195178506334088</v>
      </c>
      <c r="AQ1379" s="27">
        <f>IF(('Activity data'!BJ5*EF!$H4)*kgtoGg=0,"NO",('Activity data'!BJ5*EF!$H4)*kgtoGg)</f>
        <v>93.533316884290031</v>
      </c>
      <c r="AR1379" s="27">
        <f>IF(('Activity data'!BK5*EF!$H4)*kgtoGg=0,"NO",('Activity data'!BK5*EF!$H4)*kgtoGg)</f>
        <v>94.917636817884059</v>
      </c>
      <c r="AS1379" s="27">
        <f>IF(('Activity data'!BL5*EF!$H4)*kgtoGg=0,"NO",('Activity data'!BL5*EF!$H4)*kgtoGg)</f>
        <v>96.2723090413092</v>
      </c>
      <c r="AT1379" s="27">
        <f>IF(('Activity data'!BM5*EF!$H4)*kgtoGg=0,"NO",('Activity data'!BM5*EF!$H4)*kgtoGg)</f>
        <v>96.515384473534752</v>
      </c>
      <c r="AU1379" s="27">
        <f>IF(('Activity data'!BN5*EF!$H4)*kgtoGg=0,"NO",('Activity data'!BN5*EF!$H4)*kgtoGg)</f>
        <v>96.588205383617634</v>
      </c>
      <c r="AV1379" s="27">
        <f>IF(('Activity data'!BO5*EF!$H4)*kgtoGg=0,"NO",('Activity data'!BO5*EF!$H4)*kgtoGg)</f>
        <v>96.710925003838085</v>
      </c>
      <c r="AW1379" s="27">
        <f>IF(('Activity data'!BP5*EF!$H4)*kgtoGg=0,"NO",('Activity data'!BP5*EF!$H4)*kgtoGg)</f>
        <v>96.7819344171361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59.087826225972741</v>
      </c>
      <c r="V1380" s="27">
        <f>IF(('Activity data'!AO6*EF!$H5)*kgtoGg=0,"NO",('Activity data'!AO6*EF!$H5)*kgtoGg)</f>
        <v>59.218952836869384</v>
      </c>
      <c r="W1380" s="27">
        <f>IF(('Activity data'!AP6*EF!$H5)*kgtoGg=0,"NO",('Activity data'!AP6*EF!$H5)*kgtoGg)</f>
        <v>59.399211368217848</v>
      </c>
      <c r="X1380" s="27">
        <f>IF(('Activity data'!AQ6*EF!$H5)*kgtoGg=0,"NO",('Activity data'!AQ6*EF!$H5)*kgtoGg)</f>
        <v>59.650593668770576</v>
      </c>
      <c r="Y1380" s="27">
        <f>IF(('Activity data'!AR6*EF!$H5)*kgtoGg=0,"NO",('Activity data'!AR6*EF!$H5)*kgtoGg)</f>
        <v>59.904593490601144</v>
      </c>
      <c r="Z1380" s="27">
        <f>IF(('Activity data'!AS6*EF!$H5)*kgtoGg=0,"NO",('Activity data'!AS6*EF!$H5)*kgtoGg)</f>
        <v>60.215966841779803</v>
      </c>
      <c r="AA1380" s="27">
        <f>IF(('Activity data'!AT6*EF!$H5)*kgtoGg=0,"NO",('Activity data'!AT6*EF!$H5)*kgtoGg)</f>
        <v>60.535907931745179</v>
      </c>
      <c r="AB1380" s="27">
        <f>IF(('Activity data'!AU6*EF!$H5)*kgtoGg=0,"NO",('Activity data'!AU6*EF!$H5)*kgtoGg)</f>
        <v>60.90092060442462</v>
      </c>
      <c r="AC1380" s="27">
        <f>IF(('Activity data'!AV6*EF!$H5)*kgtoGg=0,"NO",('Activity data'!AV6*EF!$H5)*kgtoGg)</f>
        <v>61.274979257277771</v>
      </c>
      <c r="AD1380" s="27">
        <f>IF(('Activity data'!AW6*EF!$H5)*kgtoGg=0,"NO",('Activity data'!AW6*EF!$H5)*kgtoGg)</f>
        <v>62.066566672656862</v>
      </c>
      <c r="AE1380" s="27">
        <f>IF(('Activity data'!AX6*EF!$H5)*kgtoGg=0,"NO",('Activity data'!AX6*EF!$H5)*kgtoGg)</f>
        <v>62.850859848823454</v>
      </c>
      <c r="AF1380" s="27">
        <f>IF(('Activity data'!AY6*EF!$H5)*kgtoGg=0,"NO",('Activity data'!AY6*EF!$H5)*kgtoGg)</f>
        <v>63.688446001233153</v>
      </c>
      <c r="AG1380" s="27">
        <f>IF(('Activity data'!AZ6*EF!$H5)*kgtoGg=0,"NO",('Activity data'!AZ6*EF!$H5)*kgtoGg)</f>
        <v>64.654019162567309</v>
      </c>
      <c r="AH1380" s="27">
        <f>IF(('Activity data'!BA6*EF!$H5)*kgtoGg=0,"NO",('Activity data'!BA6*EF!$H5)*kgtoGg)</f>
        <v>65.58753497539341</v>
      </c>
      <c r="AI1380" s="27">
        <f>IF(('Activity data'!BB6*EF!$H5)*kgtoGg=0,"NO",('Activity data'!BB6*EF!$H5)*kgtoGg)</f>
        <v>66.555495055282321</v>
      </c>
      <c r="AJ1380" s="27">
        <f>IF(('Activity data'!BC6*EF!$H5)*kgtoGg=0,"NO",('Activity data'!BC6*EF!$H5)*kgtoGg)</f>
        <v>67.609425786365179</v>
      </c>
      <c r="AK1380" s="27">
        <f>IF(('Activity data'!BD6*EF!$H5)*kgtoGg=0,"NO",('Activity data'!BD6*EF!$H5)*kgtoGg)</f>
        <v>68.604913095276601</v>
      </c>
      <c r="AL1380" s="27">
        <f>IF(('Activity data'!BE6*EF!$H5)*kgtoGg=0,"NO",('Activity data'!BE6*EF!$H5)*kgtoGg)</f>
        <v>69.614562438930207</v>
      </c>
      <c r="AM1380" s="27">
        <f>IF(('Activity data'!BF6*EF!$H5)*kgtoGg=0,"NO",('Activity data'!BF6*EF!$H5)*kgtoGg)</f>
        <v>70.638609162337076</v>
      </c>
      <c r="AN1380" s="27">
        <f>IF(('Activity data'!BG6*EF!$H5)*kgtoGg=0,"NO",('Activity data'!BG6*EF!$H5)*kgtoGg)</f>
        <v>71.691999497331139</v>
      </c>
      <c r="AO1380" s="27">
        <f>IF(('Activity data'!BH6*EF!$H5)*kgtoGg=0,"NO",('Activity data'!BH6*EF!$H5)*kgtoGg)</f>
        <v>72.700360010271993</v>
      </c>
      <c r="AP1380" s="27">
        <f>IF(('Activity data'!BI6*EF!$H5)*kgtoGg=0,"NO",('Activity data'!BI6*EF!$H5)*kgtoGg)</f>
        <v>73.739230029173001</v>
      </c>
      <c r="AQ1380" s="27">
        <f>IF(('Activity data'!BJ6*EF!$H5)*kgtoGg=0,"NO",('Activity data'!BJ6*EF!$H5)*kgtoGg)</f>
        <v>74.809495256287647</v>
      </c>
      <c r="AR1380" s="27">
        <f>IF(('Activity data'!BK6*EF!$H5)*kgtoGg=0,"NO",('Activity data'!BK6*EF!$H5)*kgtoGg)</f>
        <v>75.916697256121566</v>
      </c>
      <c r="AS1380" s="27">
        <f>IF(('Activity data'!BL6*EF!$H5)*kgtoGg=0,"NO",('Activity data'!BL6*EF!$H5)*kgtoGg)</f>
        <v>77.000186526554671</v>
      </c>
      <c r="AT1380" s="27">
        <f>IF(('Activity data'!BM6*EF!$H5)*kgtoGg=0,"NO",('Activity data'!BM6*EF!$H5)*kgtoGg)</f>
        <v>77.194602281279742</v>
      </c>
      <c r="AU1380" s="27">
        <f>IF(('Activity data'!BN6*EF!$H5)*kgtoGg=0,"NO",('Activity data'!BN6*EF!$H5)*kgtoGg)</f>
        <v>77.252845650689409</v>
      </c>
      <c r="AV1380" s="27">
        <f>IF(('Activity data'!BO6*EF!$H5)*kgtoGg=0,"NO",('Activity data'!BO6*EF!$H5)*kgtoGg)</f>
        <v>77.350998834523267</v>
      </c>
      <c r="AW1380" s="27">
        <f>IF(('Activity data'!BP6*EF!$H5)*kgtoGg=0,"NO",('Activity data'!BP6*EF!$H5)*kgtoGg)</f>
        <v>77.407793338815736</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26.715883242519524</v>
      </c>
      <c r="V1381" s="27">
        <f>IF(('Activity data'!AO7*EF!$H6)*kgtoGg=0,"NO",('Activity data'!AO7*EF!$H6)*kgtoGg)</f>
        <v>26.77517063639495</v>
      </c>
      <c r="W1381" s="27">
        <f>IF(('Activity data'!AP7*EF!$H6)*kgtoGg=0,"NO",('Activity data'!AP7*EF!$H6)*kgtoGg)</f>
        <v>26.856672464852075</v>
      </c>
      <c r="X1381" s="27">
        <f>IF(('Activity data'!AQ7*EF!$H6)*kgtoGg=0,"NO",('Activity data'!AQ7*EF!$H6)*kgtoGg)</f>
        <v>26.970332090188752</v>
      </c>
      <c r="Y1381" s="27">
        <f>IF(('Activity data'!AR7*EF!$H6)*kgtoGg=0,"NO",('Activity data'!AR7*EF!$H6)*kgtoGg)</f>
        <v>27.085175197763814</v>
      </c>
      <c r="Z1381" s="27">
        <f>IF(('Activity data'!AS7*EF!$H6)*kgtoGg=0,"NO",('Activity data'!AS7*EF!$H6)*kgtoGg)</f>
        <v>27.225959088900844</v>
      </c>
      <c r="AA1381" s="27">
        <f>IF(('Activity data'!AT7*EF!$H6)*kgtoGg=0,"NO",('Activity data'!AT7*EF!$H6)*kgtoGg)</f>
        <v>27.370616784909338</v>
      </c>
      <c r="AB1381" s="27">
        <f>IF(('Activity data'!AU7*EF!$H6)*kgtoGg=0,"NO",('Activity data'!AU7*EF!$H6)*kgtoGg)</f>
        <v>27.535653080339301</v>
      </c>
      <c r="AC1381" s="27">
        <f>IF(('Activity data'!AV7*EF!$H6)*kgtoGg=0,"NO",('Activity data'!AV7*EF!$H6)*kgtoGg)</f>
        <v>27.704779412001269</v>
      </c>
      <c r="AD1381" s="27">
        <f>IF(('Activity data'!AW7*EF!$H6)*kgtoGg=0,"NO",('Activity data'!AW7*EF!$H6)*kgtoGg)</f>
        <v>28.062686587070438</v>
      </c>
      <c r="AE1381" s="27">
        <f>IF(('Activity data'!AX7*EF!$H6)*kgtoGg=0,"NO",('Activity data'!AX7*EF!$H6)*kgtoGg)</f>
        <v>28.417295755501161</v>
      </c>
      <c r="AF1381" s="27">
        <f>IF(('Activity data'!AY7*EF!$H6)*kgtoGg=0,"NO",('Activity data'!AY7*EF!$H6)*kgtoGg)</f>
        <v>28.796000732187089</v>
      </c>
      <c r="AG1381" s="27">
        <f>IF(('Activity data'!AZ7*EF!$H6)*kgtoGg=0,"NO",('Activity data'!AZ7*EF!$H6)*kgtoGg)</f>
        <v>29.232573567709242</v>
      </c>
      <c r="AH1381" s="27">
        <f>IF(('Activity data'!BA7*EF!$H6)*kgtoGg=0,"NO",('Activity data'!BA7*EF!$H6)*kgtoGg)</f>
        <v>29.654652040610408</v>
      </c>
      <c r="AI1381" s="27">
        <f>IF(('Activity data'!BB7*EF!$H6)*kgtoGg=0,"NO",('Activity data'!BB7*EF!$H6)*kgtoGg)</f>
        <v>30.092304093993366</v>
      </c>
      <c r="AJ1381" s="27">
        <f>IF(('Activity data'!BC7*EF!$H6)*kgtoGg=0,"NO",('Activity data'!BC7*EF!$H6)*kgtoGg)</f>
        <v>30.568826791742165</v>
      </c>
      <c r="AK1381" s="27">
        <f>IF(('Activity data'!BD7*EF!$H6)*kgtoGg=0,"NO",('Activity data'!BD7*EF!$H6)*kgtoGg)</f>
        <v>31.018924966154231</v>
      </c>
      <c r="AL1381" s="27">
        <f>IF(('Activity data'!BE7*EF!$H6)*kgtoGg=0,"NO",('Activity data'!BE7*EF!$H6)*kgtoGg)</f>
        <v>31.475426342220747</v>
      </c>
      <c r="AM1381" s="27">
        <f>IF(('Activity data'!BF7*EF!$H6)*kgtoGg=0,"NO",('Activity data'!BF7*EF!$H6)*kgtoGg)</f>
        <v>31.938437328490483</v>
      </c>
      <c r="AN1381" s="27">
        <f>IF(('Activity data'!BG7*EF!$H6)*kgtoGg=0,"NO",('Activity data'!BG7*EF!$H6)*kgtoGg)</f>
        <v>32.414715692342867</v>
      </c>
      <c r="AO1381" s="27">
        <f>IF(('Activity data'!BH7*EF!$H6)*kgtoGg=0,"NO",('Activity data'!BH7*EF!$H6)*kgtoGg)</f>
        <v>32.870634338377833</v>
      </c>
      <c r="AP1381" s="27">
        <f>IF(('Activity data'!BI7*EF!$H6)*kgtoGg=0,"NO",('Activity data'!BI7*EF!$H6)*kgtoGg)</f>
        <v>33.340347507770311</v>
      </c>
      <c r="AQ1381" s="27">
        <f>IF(('Activity data'!BJ7*EF!$H6)*kgtoGg=0,"NO",('Activity data'!BJ7*EF!$H6)*kgtoGg)</f>
        <v>33.824255660640468</v>
      </c>
      <c r="AR1381" s="27">
        <f>IF(('Activity data'!BK7*EF!$H6)*kgtoGg=0,"NO",('Activity data'!BK7*EF!$H6)*kgtoGg)</f>
        <v>34.324864351850792</v>
      </c>
      <c r="AS1381" s="27">
        <f>IF(('Activity data'!BL7*EF!$H6)*kgtoGg=0,"NO",('Activity data'!BL7*EF!$H6)*kgtoGg)</f>
        <v>34.814751604306352</v>
      </c>
      <c r="AT1381" s="27">
        <f>IF(('Activity data'!BM7*EF!$H6)*kgtoGg=0,"NO",('Activity data'!BM7*EF!$H6)*kgtoGg)</f>
        <v>34.902654459014151</v>
      </c>
      <c r="AU1381" s="27">
        <f>IF(('Activity data'!BN7*EF!$H6)*kgtoGg=0,"NO",('Activity data'!BN7*EF!$H6)*kgtoGg)</f>
        <v>34.928988530788068</v>
      </c>
      <c r="AV1381" s="27">
        <f>IF(('Activity data'!BO7*EF!$H6)*kgtoGg=0,"NO",('Activity data'!BO7*EF!$H6)*kgtoGg)</f>
        <v>34.97336736762594</v>
      </c>
      <c r="AW1381" s="27">
        <f>IF(('Activity data'!BP7*EF!$H6)*kgtoGg=0,"NO",('Activity data'!BP7*EF!$H6)*kgtoGg)</f>
        <v>34.999046351646967</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376.56908709508394</v>
      </c>
      <c r="V1382" s="27">
        <f>IF(('Activity data'!AO8*EF!$H7)*kgtoGg=0,"NO",('Activity data'!AO8*EF!$H7)*kgtoGg)</f>
        <v>372.46238388910166</v>
      </c>
      <c r="W1382" s="27">
        <f>IF(('Activity data'!AP8*EF!$H7)*kgtoGg=0,"NO",('Activity data'!AP8*EF!$H7)*kgtoGg)</f>
        <v>369.19835438189159</v>
      </c>
      <c r="X1382" s="27">
        <f>IF(('Activity data'!AQ8*EF!$H7)*kgtoGg=0,"NO",('Activity data'!AQ8*EF!$H7)*kgtoGg)</f>
        <v>367.15852565232717</v>
      </c>
      <c r="Y1382" s="27">
        <f>IF(('Activity data'!AR8*EF!$H7)*kgtoGg=0,"NO",('Activity data'!AR8*EF!$H7)*kgtoGg)</f>
        <v>365.77233606789594</v>
      </c>
      <c r="Z1382" s="27">
        <f>IF(('Activity data'!AS8*EF!$H7)*kgtoGg=0,"NO",('Activity data'!AS8*EF!$H7)*kgtoGg)</f>
        <v>365.28800496878733</v>
      </c>
      <c r="AA1382" s="27">
        <f>IF(('Activity data'!AT8*EF!$H7)*kgtoGg=0,"NO",('Activity data'!AT8*EF!$H7)*kgtoGg)</f>
        <v>364.79448288934998</v>
      </c>
      <c r="AB1382" s="27">
        <f>IF(('Activity data'!AU8*EF!$H7)*kgtoGg=0,"NO",('Activity data'!AU8*EF!$H7)*kgtoGg)</f>
        <v>364.93981116083995</v>
      </c>
      <c r="AC1382" s="27">
        <f>IF(('Activity data'!AV8*EF!$H7)*kgtoGg=0,"NO",('Activity data'!AV8*EF!$H7)*kgtoGg)</f>
        <v>365.07081448758817</v>
      </c>
      <c r="AD1382" s="27">
        <f>IF(('Activity data'!AW8*EF!$H7)*kgtoGg=0,"NO",('Activity data'!AW8*EF!$H7)*kgtoGg)</f>
        <v>369.62572847210271</v>
      </c>
      <c r="AE1382" s="27">
        <f>IF(('Activity data'!AX8*EF!$H7)*kgtoGg=0,"NO",('Activity data'!AX8*EF!$H7)*kgtoGg)</f>
        <v>373.50484081903051</v>
      </c>
      <c r="AF1382" s="27">
        <f>IF(('Activity data'!AY8*EF!$H7)*kgtoGg=0,"NO",('Activity data'!AY8*EF!$H7)*kgtoGg)</f>
        <v>377.71816225248864</v>
      </c>
      <c r="AG1382" s="27">
        <f>IF(('Activity data'!AZ8*EF!$H7)*kgtoGg=0,"NO",('Activity data'!AZ8*EF!$H7)*kgtoGg)</f>
        <v>383.40617142251222</v>
      </c>
      <c r="AH1382" s="27">
        <f>IF(('Activity data'!BA8*EF!$H7)*kgtoGg=0,"NO",('Activity data'!BA8*EF!$H7)*kgtoGg)</f>
        <v>387.96202749973008</v>
      </c>
      <c r="AI1382" s="27">
        <f>IF(('Activity data'!BB8*EF!$H7)*kgtoGg=0,"NO",('Activity data'!BB8*EF!$H7)*kgtoGg)</f>
        <v>392.90821206239889</v>
      </c>
      <c r="AJ1382" s="27">
        <f>IF(('Activity data'!BC8*EF!$H7)*kgtoGg=0,"NO",('Activity data'!BC8*EF!$H7)*kgtoGg)</f>
        <v>398.49996317910995</v>
      </c>
      <c r="AK1382" s="27">
        <f>IF(('Activity data'!BD8*EF!$H7)*kgtoGg=0,"NO",('Activity data'!BD8*EF!$H7)*kgtoGg)</f>
        <v>402.58111869331231</v>
      </c>
      <c r="AL1382" s="27">
        <f>IF(('Activity data'!BE8*EF!$H7)*kgtoGg=0,"NO",('Activity data'!BE8*EF!$H7)*kgtoGg)</f>
        <v>406.24940685277727</v>
      </c>
      <c r="AM1382" s="27">
        <f>IF(('Activity data'!BF8*EF!$H7)*kgtoGg=0,"NO",('Activity data'!BF8*EF!$H7)*kgtoGg)</f>
        <v>409.5076035742585</v>
      </c>
      <c r="AN1382" s="27">
        <f>IF(('Activity data'!BG8*EF!$H7)*kgtoGg=0,"NO",('Activity data'!BG8*EF!$H7)*kgtoGg)</f>
        <v>415.0428351905843</v>
      </c>
      <c r="AO1382" s="27">
        <f>IF(('Activity data'!BH8*EF!$H7)*kgtoGg=0,"NO",('Activity data'!BH8*EF!$H7)*kgtoGg)</f>
        <v>419.47670021667324</v>
      </c>
      <c r="AP1382" s="27">
        <f>IF(('Activity data'!BI8*EF!$H7)*kgtoGg=0,"NO",('Activity data'!BI8*EF!$H7)*kgtoGg)</f>
        <v>423.82877417403472</v>
      </c>
      <c r="AQ1382" s="27">
        <f>IF(('Activity data'!BJ8*EF!$H7)*kgtoGg=0,"NO",('Activity data'!BJ8*EF!$H7)*kgtoGg)</f>
        <v>428.09588948492228</v>
      </c>
      <c r="AR1382" s="27">
        <f>IF(('Activity data'!BK8*EF!$H7)*kgtoGg=0,"NO",('Activity data'!BK8*EF!$H7)*kgtoGg)</f>
        <v>432.33146139812055</v>
      </c>
      <c r="AS1382" s="27">
        <f>IF(('Activity data'!BL8*EF!$H7)*kgtoGg=0,"NO",('Activity data'!BL8*EF!$H7)*kgtoGg)</f>
        <v>436.13377892906044</v>
      </c>
      <c r="AT1382" s="27">
        <f>IF(('Activity data'!BM8*EF!$H7)*kgtoGg=0,"NO",('Activity data'!BM8*EF!$H7)*kgtoGg)</f>
        <v>428.95463145502129</v>
      </c>
      <c r="AU1382" s="27">
        <f>IF(('Activity data'!BN8*EF!$H7)*kgtoGg=0,"NO",('Activity data'!BN8*EF!$H7)*kgtoGg)</f>
        <v>420.18276886789494</v>
      </c>
      <c r="AV1382" s="27">
        <f>IF(('Activity data'!BO8*EF!$H7)*kgtoGg=0,"NO",('Activity data'!BO8*EF!$H7)*kgtoGg)</f>
        <v>411.91216693379607</v>
      </c>
      <c r="AW1382" s="27">
        <f>IF(('Activity data'!BP8*EF!$H7)*kgtoGg=0,"NO",('Activity data'!BP8*EF!$H7)*kgtoGg)</f>
        <v>403.21599549203847</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265.17209211682933</v>
      </c>
      <c r="V1383" s="27">
        <f>IF(('Activity data'!AO9*EF!$H8)*kgtoGg=0,"NO",('Activity data'!AO9*EF!$H8)*kgtoGg)</f>
        <v>262.28023742627624</v>
      </c>
      <c r="W1383" s="27">
        <f>IF(('Activity data'!AP9*EF!$H8)*kgtoGg=0,"NO",('Activity data'!AP9*EF!$H8)*kgtoGg)</f>
        <v>259.98177596775662</v>
      </c>
      <c r="X1383" s="27">
        <f>IF(('Activity data'!AQ9*EF!$H8)*kgtoGg=0,"NO",('Activity data'!AQ9*EF!$H8)*kgtoGg)</f>
        <v>258.54537114772415</v>
      </c>
      <c r="Y1383" s="27">
        <f>IF(('Activity data'!AR9*EF!$H8)*kgtoGg=0,"NO",('Activity data'!AR9*EF!$H8)*kgtoGg)</f>
        <v>257.56924537221306</v>
      </c>
      <c r="Z1383" s="27">
        <f>IF(('Activity data'!AS9*EF!$H8)*kgtoGg=0,"NO",('Activity data'!AS9*EF!$H8)*kgtoGg)</f>
        <v>257.22818952023488</v>
      </c>
      <c r="AA1383" s="27">
        <f>IF(('Activity data'!AT9*EF!$H8)*kgtoGg=0,"NO",('Activity data'!AT9*EF!$H8)*kgtoGg)</f>
        <v>256.88066157172534</v>
      </c>
      <c r="AB1383" s="27">
        <f>IF(('Activity data'!AU9*EF!$H8)*kgtoGg=0,"NO",('Activity data'!AU9*EF!$H8)*kgtoGg)</f>
        <v>256.98299870750037</v>
      </c>
      <c r="AC1383" s="27">
        <f>IF(('Activity data'!AV9*EF!$H8)*kgtoGg=0,"NO",('Activity data'!AV9*EF!$H8)*kgtoGg)</f>
        <v>257.07524851615051</v>
      </c>
      <c r="AD1383" s="27">
        <f>IF(('Activity data'!AW9*EF!$H8)*kgtoGg=0,"NO",('Activity data'!AW9*EF!$H8)*kgtoGg)</f>
        <v>260.28272388276486</v>
      </c>
      <c r="AE1383" s="27">
        <f>IF(('Activity data'!AX9*EF!$H8)*kgtoGg=0,"NO",('Activity data'!AX9*EF!$H8)*kgtoGg)</f>
        <v>263.01431384020424</v>
      </c>
      <c r="AF1383" s="27">
        <f>IF(('Activity data'!AY9*EF!$H8)*kgtoGg=0,"NO",('Activity data'!AY9*EF!$H8)*kgtoGg)</f>
        <v>265.98124686141824</v>
      </c>
      <c r="AG1383" s="27">
        <f>IF(('Activity data'!AZ9*EF!$H8)*kgtoGg=0,"NO",('Activity data'!AZ9*EF!$H8)*kgtoGg)</f>
        <v>269.98662420991513</v>
      </c>
      <c r="AH1383" s="27">
        <f>IF(('Activity data'!BA9*EF!$H8)*kgtoGg=0,"NO",('Activity data'!BA9*EF!$H8)*kgtoGg)</f>
        <v>273.1947629785497</v>
      </c>
      <c r="AI1383" s="27">
        <f>IF(('Activity data'!BB9*EF!$H8)*kgtoGg=0,"NO",('Activity data'!BB9*EF!$H8)*kgtoGg)</f>
        <v>276.67776292046386</v>
      </c>
      <c r="AJ1383" s="27">
        <f>IF(('Activity data'!BC9*EF!$H8)*kgtoGg=0,"NO",('Activity data'!BC9*EF!$H8)*kgtoGg)</f>
        <v>280.61535735672862</v>
      </c>
      <c r="AK1383" s="27">
        <f>IF(('Activity data'!BD9*EF!$H8)*kgtoGg=0,"NO",('Activity data'!BD9*EF!$H8)*kgtoGg)</f>
        <v>283.48922189591178</v>
      </c>
      <c r="AL1383" s="27">
        <f>IF(('Activity data'!BE9*EF!$H8)*kgtoGg=0,"NO",('Activity data'!BE9*EF!$H8)*kgtoGg)</f>
        <v>286.07235386045124</v>
      </c>
      <c r="AM1383" s="27">
        <f>IF(('Activity data'!BF9*EF!$H8)*kgtoGg=0,"NO",('Activity data'!BF9*EF!$H8)*kgtoGg)</f>
        <v>288.36670799299111</v>
      </c>
      <c r="AN1383" s="27">
        <f>IF(('Activity data'!BG9*EF!$H8)*kgtoGg=0,"NO",('Activity data'!BG9*EF!$H8)*kgtoGg)</f>
        <v>292.26450257664931</v>
      </c>
      <c r="AO1383" s="27">
        <f>IF(('Activity data'!BH9*EF!$H8)*kgtoGg=0,"NO",('Activity data'!BH9*EF!$H8)*kgtoGg)</f>
        <v>295.38673779303809</v>
      </c>
      <c r="AP1383" s="27">
        <f>IF(('Activity data'!BI9*EF!$H8)*kgtoGg=0,"NO",('Activity data'!BI9*EF!$H8)*kgtoGg)</f>
        <v>298.45137744581257</v>
      </c>
      <c r="AQ1383" s="27">
        <f>IF(('Activity data'!BJ9*EF!$H8)*kgtoGg=0,"NO",('Activity data'!BJ9*EF!$H8)*kgtoGg)</f>
        <v>301.45619099283141</v>
      </c>
      <c r="AR1383" s="27">
        <f>IF(('Activity data'!BK9*EF!$H8)*kgtoGg=0,"NO",('Activity data'!BK9*EF!$H8)*kgtoGg)</f>
        <v>304.43879233750965</v>
      </c>
      <c r="AS1383" s="27">
        <f>IF(('Activity data'!BL9*EF!$H8)*kgtoGg=0,"NO",('Activity data'!BL9*EF!$H8)*kgtoGg)</f>
        <v>307.11630498824201</v>
      </c>
      <c r="AT1383" s="27">
        <f>IF(('Activity data'!BM9*EF!$H8)*kgtoGg=0,"NO",('Activity data'!BM9*EF!$H8)*kgtoGg)</f>
        <v>302.06089916618765</v>
      </c>
      <c r="AU1383" s="27">
        <f>IF(('Activity data'!BN9*EF!$H8)*kgtoGg=0,"NO",('Activity data'!BN9*EF!$H8)*kgtoGg)</f>
        <v>295.8839366015406</v>
      </c>
      <c r="AV1383" s="27">
        <f>IF(('Activity data'!BO9*EF!$H8)*kgtoGg=0,"NO",('Activity data'!BO9*EF!$H8)*kgtoGg)</f>
        <v>290.05995132742089</v>
      </c>
      <c r="AW1383" s="27">
        <f>IF(('Activity data'!BP9*EF!$H8)*kgtoGg=0,"NO",('Activity data'!BP9*EF!$H8)*kgtoGg)</f>
        <v>283.93628888766449</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37.582312554635628</v>
      </c>
      <c r="V1384" s="27">
        <f>IF(('Activity data'!AO10*EF!$H9)*kgtoGg=0,"NO",('Activity data'!AO10*EF!$H9)*kgtoGg)</f>
        <v>38.044515941848587</v>
      </c>
      <c r="W1384" s="27">
        <f>IF(('Activity data'!AP10*EF!$H9)*kgtoGg=0,"NO",('Activity data'!AP10*EF!$H9)*kgtoGg)</f>
        <v>38.58540103663951</v>
      </c>
      <c r="X1384" s="27">
        <f>IF(('Activity data'!AQ10*EF!$H9)*kgtoGg=0,"NO",('Activity data'!AQ10*EF!$H9)*kgtoGg)</f>
        <v>39.252125189778084</v>
      </c>
      <c r="Y1384" s="27">
        <f>IF(('Activity data'!AR10*EF!$H9)*kgtoGg=0,"NO",('Activity data'!AR10*EF!$H9)*kgtoGg)</f>
        <v>39.991558909186935</v>
      </c>
      <c r="Z1384" s="27">
        <f>IF(('Activity data'!AS10*EF!$H9)*kgtoGg=0,"NO",('Activity data'!AS10*EF!$H9)*kgtoGg)</f>
        <v>40.836693799260921</v>
      </c>
      <c r="AA1384" s="27">
        <f>IF(('Activity data'!AT10*EF!$H9)*kgtoGg=0,"NO",('Activity data'!AT10*EF!$H9)*kgtoGg)</f>
        <v>41.690616221228382</v>
      </c>
      <c r="AB1384" s="27">
        <f>IF(('Activity data'!AU10*EF!$H9)*kgtoGg=0,"NO",('Activity data'!AU10*EF!$H9)*kgtoGg)</f>
        <v>42.629498174962116</v>
      </c>
      <c r="AC1384" s="27">
        <f>IF(('Activity data'!AV10*EF!$H9)*kgtoGg=0,"NO",('Activity data'!AV10*EF!$H9)*kgtoGg)</f>
        <v>43.580814075566131</v>
      </c>
      <c r="AD1384" s="27">
        <f>IF(('Activity data'!AW10*EF!$H9)*kgtoGg=0,"NO",('Activity data'!AW10*EF!$H9)*kgtoGg)</f>
        <v>45.587853046014203</v>
      </c>
      <c r="AE1384" s="27">
        <f>IF(('Activity data'!AX10*EF!$H9)*kgtoGg=0,"NO",('Activity data'!AX10*EF!$H9)*kgtoGg)</f>
        <v>47.596895474697625</v>
      </c>
      <c r="AF1384" s="27">
        <f>IF(('Activity data'!AY10*EF!$H9)*kgtoGg=0,"NO",('Activity data'!AY10*EF!$H9)*kgtoGg)</f>
        <v>49.737204574121748</v>
      </c>
      <c r="AG1384" s="27">
        <f>IF(('Activity data'!AZ10*EF!$H9)*kgtoGg=0,"NO",('Activity data'!AZ10*EF!$H9)*kgtoGg)</f>
        <v>52.173288387338303</v>
      </c>
      <c r="AH1384" s="27">
        <f>IF(('Activity data'!BA10*EF!$H9)*kgtoGg=0,"NO",('Activity data'!BA10*EF!$H9)*kgtoGg)</f>
        <v>54.564124756839867</v>
      </c>
      <c r="AI1384" s="27">
        <f>IF(('Activity data'!BB10*EF!$H9)*kgtoGg=0,"NO",('Activity data'!BB10*EF!$H9)*kgtoGg)</f>
        <v>57.121544323193469</v>
      </c>
      <c r="AJ1384" s="27">
        <f>IF(('Activity data'!BC10*EF!$H9)*kgtoGg=0,"NO",('Activity data'!BC10*EF!$H9)*kgtoGg)</f>
        <v>59.896129174497808</v>
      </c>
      <c r="AK1384" s="27">
        <f>IF(('Activity data'!BD10*EF!$H9)*kgtoGg=0,"NO",('Activity data'!BD10*EF!$H9)*kgtoGg)</f>
        <v>62.569853355809485</v>
      </c>
      <c r="AL1384" s="27">
        <f>IF(('Activity data'!BE10*EF!$H9)*kgtoGg=0,"NO",('Activity data'!BE10*EF!$H9)*kgtoGg)</f>
        <v>65.303181217361953</v>
      </c>
      <c r="AM1384" s="27">
        <f>IF(('Activity data'!BF10*EF!$H9)*kgtoGg=0,"NO",('Activity data'!BF10*EF!$H9)*kgtoGg)</f>
        <v>68.097500432512263</v>
      </c>
      <c r="AN1384" s="27">
        <f>IF(('Activity data'!BG10*EF!$H9)*kgtoGg=0,"NO",('Activity data'!BG10*EF!$H9)*kgtoGg)</f>
        <v>70.965318596941216</v>
      </c>
      <c r="AO1384" s="27">
        <f>IF(('Activity data'!BH10*EF!$H9)*kgtoGg=0,"NO",('Activity data'!BH10*EF!$H9)*kgtoGg)</f>
        <v>73.754124007596189</v>
      </c>
      <c r="AP1384" s="27">
        <f>IF(('Activity data'!BI10*EF!$H9)*kgtoGg=0,"NO",('Activity data'!BI10*EF!$H9)*kgtoGg)</f>
        <v>76.637390183613689</v>
      </c>
      <c r="AQ1384" s="27">
        <f>IF(('Activity data'!BJ10*EF!$H9)*kgtoGg=0,"NO",('Activity data'!BJ10*EF!$H9)*kgtoGg)</f>
        <v>79.61870213749269</v>
      </c>
      <c r="AR1384" s="27">
        <f>IF(('Activity data'!BK10*EF!$H9)*kgtoGg=0,"NO",('Activity data'!BK10*EF!$H9)*kgtoGg)</f>
        <v>82.712669612276756</v>
      </c>
      <c r="AS1384" s="27">
        <f>IF(('Activity data'!BL10*EF!$H9)*kgtoGg=0,"NO",('Activity data'!BL10*EF!$H9)*kgtoGg)</f>
        <v>85.845782288894128</v>
      </c>
      <c r="AT1384" s="27">
        <f>IF(('Activity data'!BM10*EF!$H9)*kgtoGg=0,"NO",('Activity data'!BM10*EF!$H9)*kgtoGg)</f>
        <v>86.880654122435288</v>
      </c>
      <c r="AU1384" s="27">
        <f>IF(('Activity data'!BN10*EF!$H9)*kgtoGg=0,"NO",('Activity data'!BN10*EF!$H9)*kgtoGg)</f>
        <v>87.586373007998162</v>
      </c>
      <c r="AV1384" s="27">
        <f>IF(('Activity data'!BO10*EF!$H9)*kgtoGg=0,"NO",('Activity data'!BO10*EF!$H9)*kgtoGg)</f>
        <v>88.383131077986945</v>
      </c>
      <c r="AW1384" s="27">
        <f>IF(('Activity data'!BP10*EF!$H9)*kgtoGg=0,"NO",('Activity data'!BP10*EF!$H9)*kgtoGg)</f>
        <v>89.074780909545012</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135.69863198492428</v>
      </c>
      <c r="V1385" s="27">
        <f>IF(('Activity data'!AO11*EF!$H10)*kgtoGg=0,"NO",('Activity data'!AO11*EF!$H10)*kgtoGg)</f>
        <v>135.94576577072075</v>
      </c>
      <c r="W1385" s="27">
        <f>IF(('Activity data'!AP11*EF!$H10)*kgtoGg=0,"NO",('Activity data'!AP11*EF!$H10)*kgtoGg)</f>
        <v>136.2242466737209</v>
      </c>
      <c r="X1385" s="27">
        <f>IF(('Activity data'!AQ11*EF!$H10)*kgtoGg=0,"NO",('Activity data'!AQ11*EF!$H10)*kgtoGg)</f>
        <v>136.53346429206556</v>
      </c>
      <c r="Y1385" s="27">
        <f>IF(('Activity data'!AR11*EF!$H10)*kgtoGg=0,"NO",('Activity data'!AR11*EF!$H10)*kgtoGg)</f>
        <v>136.72040495872454</v>
      </c>
      <c r="Z1385" s="27">
        <f>IF(('Activity data'!AS11*EF!$H10)*kgtoGg=0,"NO",('Activity data'!AS11*EF!$H10)*kgtoGg)</f>
        <v>136.9332551756487</v>
      </c>
      <c r="AA1385" s="27">
        <f>IF(('Activity data'!AT11*EF!$H10)*kgtoGg=0,"NO",('Activity data'!AT11*EF!$H10)*kgtoGg)</f>
        <v>137.16876822231416</v>
      </c>
      <c r="AB1385" s="27">
        <f>IF(('Activity data'!AU11*EF!$H10)*kgtoGg=0,"NO",('Activity data'!AU11*EF!$H10)*kgtoGg)</f>
        <v>137.42745391107232</v>
      </c>
      <c r="AC1385" s="27">
        <f>IF(('Activity data'!AV11*EF!$H10)*kgtoGg=0,"NO",('Activity data'!AV11*EF!$H10)*kgtoGg)</f>
        <v>137.70683429171382</v>
      </c>
      <c r="AD1385" s="27">
        <f>IF(('Activity data'!AW11*EF!$H10)*kgtoGg=0,"NO",('Activity data'!AW11*EF!$H10)*kgtoGg)</f>
        <v>137.9035030929266</v>
      </c>
      <c r="AE1385" s="27">
        <f>IF(('Activity data'!AX11*EF!$H10)*kgtoGg=0,"NO",('Activity data'!AX11*EF!$H10)*kgtoGg)</f>
        <v>138.11741668331635</v>
      </c>
      <c r="AF1385" s="27">
        <f>IF(('Activity data'!AY11*EF!$H10)*kgtoGg=0,"NO",('Activity data'!AY11*EF!$H10)*kgtoGg)</f>
        <v>138.35041118901219</v>
      </c>
      <c r="AG1385" s="27">
        <f>IF(('Activity data'!AZ11*EF!$H10)*kgtoGg=0,"NO",('Activity data'!AZ11*EF!$H10)*kgtoGg)</f>
        <v>138.60498686219583</v>
      </c>
      <c r="AH1385" s="27">
        <f>IF(('Activity data'!BA11*EF!$H10)*kgtoGg=0,"NO",('Activity data'!BA11*EF!$H10)*kgtoGg)</f>
        <v>138.87370828760922</v>
      </c>
      <c r="AI1385" s="27">
        <f>IF(('Activity data'!BB11*EF!$H10)*kgtoGg=0,"NO",('Activity data'!BB11*EF!$H10)*kgtoGg)</f>
        <v>139.04556264387452</v>
      </c>
      <c r="AJ1385" s="27">
        <f>IF(('Activity data'!BC11*EF!$H10)*kgtoGg=0,"NO",('Activity data'!BC11*EF!$H10)*kgtoGg)</f>
        <v>139.23460890977901</v>
      </c>
      <c r="AK1385" s="27">
        <f>IF(('Activity data'!BD11*EF!$H10)*kgtoGg=0,"NO",('Activity data'!BD11*EF!$H10)*kgtoGg)</f>
        <v>139.43419003394197</v>
      </c>
      <c r="AL1385" s="27">
        <f>IF(('Activity data'!BE11*EF!$H10)*kgtoGg=0,"NO",('Activity data'!BE11*EF!$H10)*kgtoGg)</f>
        <v>139.64692366243801</v>
      </c>
      <c r="AM1385" s="27">
        <f>IF(('Activity data'!BF11*EF!$H10)*kgtoGg=0,"NO",('Activity data'!BF11*EF!$H10)*kgtoGg)</f>
        <v>139.87238335659342</v>
      </c>
      <c r="AN1385" s="27">
        <f>IF(('Activity data'!BG11*EF!$H10)*kgtoGg=0,"NO",('Activity data'!BG11*EF!$H10)*kgtoGg)</f>
        <v>140.0053158430886</v>
      </c>
      <c r="AO1385" s="27">
        <f>IF(('Activity data'!BH11*EF!$H10)*kgtoGg=0,"NO",('Activity data'!BH11*EF!$H10)*kgtoGg)</f>
        <v>140.14700550663002</v>
      </c>
      <c r="AP1385" s="27">
        <f>IF(('Activity data'!BI11*EF!$H10)*kgtoGg=0,"NO",('Activity data'!BI11*EF!$H10)*kgtoGg)</f>
        <v>140.30029243321798</v>
      </c>
      <c r="AQ1385" s="27">
        <f>IF(('Activity data'!BJ11*EF!$H10)*kgtoGg=0,"NO",('Activity data'!BJ11*EF!$H10)*kgtoGg)</f>
        <v>140.46486746073157</v>
      </c>
      <c r="AR1385" s="27">
        <f>IF(('Activity data'!BK11*EF!$H10)*kgtoGg=0,"NO",('Activity data'!BK11*EF!$H10)*kgtoGg)</f>
        <v>140.64064251649052</v>
      </c>
      <c r="AS1385" s="27">
        <f>IF(('Activity data'!BL11*EF!$H10)*kgtoGg=0,"NO",('Activity data'!BL11*EF!$H10)*kgtoGg)</f>
        <v>140.71820881698258</v>
      </c>
      <c r="AT1385" s="27">
        <f>IF(('Activity data'!BM11*EF!$H10)*kgtoGg=0,"NO",('Activity data'!BM11*EF!$H10)*kgtoGg)</f>
        <v>140.76655833429544</v>
      </c>
      <c r="AU1385" s="27">
        <f>IF(('Activity data'!BN11*EF!$H10)*kgtoGg=0,"NO",('Activity data'!BN11*EF!$H10)*kgtoGg)</f>
        <v>140.81740004245174</v>
      </c>
      <c r="AV1385" s="27">
        <f>IF(('Activity data'!BO11*EF!$H10)*kgtoGg=0,"NO",('Activity data'!BO11*EF!$H10)*kgtoGg)</f>
        <v>140.87794712728416</v>
      </c>
      <c r="AW1385" s="27">
        <f>IF(('Activity data'!BP11*EF!$H10)*kgtoGg=0,"NO",('Activity data'!BP11*EF!$H10)*kgtoGg)</f>
        <v>140.94449838903819</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14.706178596941838</v>
      </c>
      <c r="V1386" s="27">
        <f>IF(('Activity data'!AO12*EF!$H11)*kgtoGg=0,"NO",('Activity data'!AO12*EF!$H11)*kgtoGg)</f>
        <v>14.732961428412569</v>
      </c>
      <c r="W1386" s="27">
        <f>IF(('Activity data'!AP12*EF!$H11)*kgtoGg=0,"NO",('Activity data'!AP12*EF!$H11)*kgtoGg)</f>
        <v>14.763141466600519</v>
      </c>
      <c r="X1386" s="27">
        <f>IF(('Activity data'!AQ12*EF!$H11)*kgtoGg=0,"NO",('Activity data'!AQ12*EF!$H11)*kgtoGg)</f>
        <v>14.796652559926818</v>
      </c>
      <c r="Y1386" s="27">
        <f>IF(('Activity data'!AR12*EF!$H11)*kgtoGg=0,"NO",('Activity data'!AR12*EF!$H11)*kgtoGg)</f>
        <v>14.816912033369588</v>
      </c>
      <c r="Z1386" s="27">
        <f>IF(('Activity data'!AS12*EF!$H11)*kgtoGg=0,"NO",('Activity data'!AS12*EF!$H11)*kgtoGg)</f>
        <v>14.839979423649774</v>
      </c>
      <c r="AA1386" s="27">
        <f>IF(('Activity data'!AT12*EF!$H11)*kgtoGg=0,"NO",('Activity data'!AT12*EF!$H11)*kgtoGg)</f>
        <v>14.86550287127419</v>
      </c>
      <c r="AB1386" s="27">
        <f>IF(('Activity data'!AU12*EF!$H11)*kgtoGg=0,"NO",('Activity data'!AU12*EF!$H11)*kgtoGg)</f>
        <v>14.893537626552881</v>
      </c>
      <c r="AC1386" s="27">
        <f>IF(('Activity data'!AV12*EF!$H11)*kgtoGg=0,"NO",('Activity data'!AV12*EF!$H11)*kgtoGg)</f>
        <v>14.923815144565388</v>
      </c>
      <c r="AD1386" s="27">
        <f>IF(('Activity data'!AW12*EF!$H11)*kgtoGg=0,"NO",('Activity data'!AW12*EF!$H11)*kgtoGg)</f>
        <v>14.945128893073939</v>
      </c>
      <c r="AE1386" s="27">
        <f>IF(('Activity data'!AX12*EF!$H11)*kgtoGg=0,"NO",('Activity data'!AX12*EF!$H11)*kgtoGg)</f>
        <v>14.968311525194611</v>
      </c>
      <c r="AF1386" s="27">
        <f>IF(('Activity data'!AY12*EF!$H11)*kgtoGg=0,"NO",('Activity data'!AY12*EF!$H11)*kgtoGg)</f>
        <v>14.993562028922975</v>
      </c>
      <c r="AG1386" s="27">
        <f>IF(('Activity data'!AZ12*EF!$H11)*kgtoGg=0,"NO",('Activity data'!AZ12*EF!$H11)*kgtoGg)</f>
        <v>15.021151366129347</v>
      </c>
      <c r="AH1386" s="27">
        <f>IF(('Activity data'!BA12*EF!$H11)*kgtoGg=0,"NO",('Activity data'!BA12*EF!$H11)*kgtoGg)</f>
        <v>15.050273732487415</v>
      </c>
      <c r="AI1386" s="27">
        <f>IF(('Activity data'!BB12*EF!$H11)*kgtoGg=0,"NO",('Activity data'!BB12*EF!$H11)*kgtoGg)</f>
        <v>15.068898244900929</v>
      </c>
      <c r="AJ1386" s="27">
        <f>IF(('Activity data'!BC12*EF!$H11)*kgtoGg=0,"NO",('Activity data'!BC12*EF!$H11)*kgtoGg)</f>
        <v>15.089385910169254</v>
      </c>
      <c r="AK1386" s="27">
        <f>IF(('Activity data'!BD12*EF!$H11)*kgtoGg=0,"NO",('Activity data'!BD12*EF!$H11)*kgtoGg)</f>
        <v>15.111015278229832</v>
      </c>
      <c r="AL1386" s="27">
        <f>IF(('Activity data'!BE12*EF!$H11)*kgtoGg=0,"NO",('Activity data'!BE12*EF!$H11)*kgtoGg)</f>
        <v>15.134070033377146</v>
      </c>
      <c r="AM1386" s="27">
        <f>IF(('Activity data'!BF12*EF!$H11)*kgtoGg=0,"NO",('Activity data'!BF12*EF!$H11)*kgtoGg)</f>
        <v>15.158503960824772</v>
      </c>
      <c r="AN1386" s="27">
        <f>IF(('Activity data'!BG12*EF!$H11)*kgtoGg=0,"NO",('Activity data'!BG12*EF!$H11)*kgtoGg)</f>
        <v>15.172910361678914</v>
      </c>
      <c r="AO1386" s="27">
        <f>IF(('Activity data'!BH12*EF!$H11)*kgtoGg=0,"NO",('Activity data'!BH12*EF!$H11)*kgtoGg)</f>
        <v>15.188265811228414</v>
      </c>
      <c r="AP1386" s="27">
        <f>IF(('Activity data'!BI12*EF!$H11)*kgtoGg=0,"NO",('Activity data'!BI12*EF!$H11)*kgtoGg)</f>
        <v>15.204878100431365</v>
      </c>
      <c r="AQ1386" s="27">
        <f>IF(('Activity data'!BJ12*EF!$H11)*kgtoGg=0,"NO",('Activity data'!BJ12*EF!$H11)*kgtoGg)</f>
        <v>15.222713724208921</v>
      </c>
      <c r="AR1386" s="27">
        <f>IF(('Activity data'!BK12*EF!$H11)*kgtoGg=0,"NO",('Activity data'!BK12*EF!$H11)*kgtoGg)</f>
        <v>15.241763137788604</v>
      </c>
      <c r="AS1386" s="27">
        <f>IF(('Activity data'!BL12*EF!$H11)*kgtoGg=0,"NO",('Activity data'!BL12*EF!$H11)*kgtoGg)</f>
        <v>15.250169293778942</v>
      </c>
      <c r="AT1386" s="27">
        <f>IF(('Activity data'!BM12*EF!$H11)*kgtoGg=0,"NO",('Activity data'!BM12*EF!$H11)*kgtoGg)</f>
        <v>15.255409115480001</v>
      </c>
      <c r="AU1386" s="27">
        <f>IF(('Activity data'!BN12*EF!$H11)*kgtoGg=0,"NO",('Activity data'!BN12*EF!$H11)*kgtoGg)</f>
        <v>15.260919025413383</v>
      </c>
      <c r="AV1386" s="27">
        <f>IF(('Activity data'!BO12*EF!$H11)*kgtoGg=0,"NO",('Activity data'!BO12*EF!$H11)*kgtoGg)</f>
        <v>15.267480744054501</v>
      </c>
      <c r="AW1386" s="27">
        <f>IF(('Activity data'!BP12*EF!$H11)*kgtoGg=0,"NO",('Activity data'!BP12*EF!$H11)*kgtoGg)</f>
        <v>15.274693158261561</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15.836418666562725</v>
      </c>
      <c r="V1387" s="27">
        <f>IF(('Activity data'!AO13*EF!$H12)*kgtoGg=0,"NO",('Activity data'!AO13*EF!$H12)*kgtoGg)</f>
        <v>15.88688864853628</v>
      </c>
      <c r="W1387" s="27">
        <f>IF(('Activity data'!AP13*EF!$H12)*kgtoGg=0,"NO",('Activity data'!AP13*EF!$H12)*kgtoGg)</f>
        <v>15.941723672747123</v>
      </c>
      <c r="X1387" s="27">
        <f>IF(('Activity data'!AQ13*EF!$H12)*kgtoGg=0,"NO",('Activity data'!AQ13*EF!$H12)*kgtoGg)</f>
        <v>16.000865979081482</v>
      </c>
      <c r="Y1387" s="27">
        <f>IF(('Activity data'!AR13*EF!$H12)*kgtoGg=0,"NO",('Activity data'!AR13*EF!$H12)*kgtoGg)</f>
        <v>16.037695179784158</v>
      </c>
      <c r="Z1387" s="27">
        <f>IF(('Activity data'!AS13*EF!$H12)*kgtoGg=0,"NO",('Activity data'!AS13*EF!$H12)*kgtoGg)</f>
        <v>16.078188827415136</v>
      </c>
      <c r="AA1387" s="27">
        <f>IF(('Activity data'!AT13*EF!$H12)*kgtoGg=0,"NO",('Activity data'!AT13*EF!$H12)*kgtoGg)</f>
        <v>16.12181436837983</v>
      </c>
      <c r="AB1387" s="27">
        <f>IF(('Activity data'!AU13*EF!$H12)*kgtoGg=0,"NO",('Activity data'!AU13*EF!$H12)*kgtoGg)</f>
        <v>16.168689512967049</v>
      </c>
      <c r="AC1387" s="27">
        <f>IF(('Activity data'!AV13*EF!$H12)*kgtoGg=0,"NO",('Activity data'!AV13*EF!$H12)*kgtoGg)</f>
        <v>16.218410813440247</v>
      </c>
      <c r="AD1387" s="27">
        <f>IF(('Activity data'!AW13*EF!$H12)*kgtoGg=0,"NO",('Activity data'!AW13*EF!$H12)*kgtoGg)</f>
        <v>16.253177021124422</v>
      </c>
      <c r="AE1387" s="27">
        <f>IF(('Activity data'!AX13*EF!$H12)*kgtoGg=0,"NO",('Activity data'!AX13*EF!$H12)*kgtoGg)</f>
        <v>16.290312155009993</v>
      </c>
      <c r="AF1387" s="27">
        <f>IF(('Activity data'!AY13*EF!$H12)*kgtoGg=0,"NO",('Activity data'!AY13*EF!$H12)*kgtoGg)</f>
        <v>16.330150142599646</v>
      </c>
      <c r="AG1387" s="27">
        <f>IF(('Activity data'!AZ13*EF!$H12)*kgtoGg=0,"NO",('Activity data'!AZ13*EF!$H12)*kgtoGg)</f>
        <v>16.37313367858096</v>
      </c>
      <c r="AH1387" s="27">
        <f>IF(('Activity data'!BA13*EF!$H12)*kgtoGg=0,"NO",('Activity data'!BA13*EF!$H12)*kgtoGg)</f>
        <v>16.41800084580008</v>
      </c>
      <c r="AI1387" s="27">
        <f>IF(('Activity data'!BB13*EF!$H12)*kgtoGg=0,"NO",('Activity data'!BB13*EF!$H12)*kgtoGg)</f>
        <v>16.445818179481908</v>
      </c>
      <c r="AJ1387" s="27">
        <f>IF(('Activity data'!BC13*EF!$H12)*kgtoGg=0,"NO",('Activity data'!BC13*EF!$H12)*kgtoGg)</f>
        <v>16.47613732990494</v>
      </c>
      <c r="AK1387" s="27">
        <f>IF(('Activity data'!BD13*EF!$H12)*kgtoGg=0,"NO",('Activity data'!BD13*EF!$H12)*kgtoGg)</f>
        <v>16.507833118302425</v>
      </c>
      <c r="AL1387" s="27">
        <f>IF(('Activity data'!BE13*EF!$H12)*kgtoGg=0,"NO",('Activity data'!BE13*EF!$H12)*kgtoGg)</f>
        <v>16.541361654231032</v>
      </c>
      <c r="AM1387" s="27">
        <f>IF(('Activity data'!BF13*EF!$H12)*kgtoGg=0,"NO",('Activity data'!BF13*EF!$H12)*kgtoGg)</f>
        <v>16.576658742106037</v>
      </c>
      <c r="AN1387" s="27">
        <f>IF(('Activity data'!BG13*EF!$H12)*kgtoGg=0,"NO",('Activity data'!BG13*EF!$H12)*kgtoGg)</f>
        <v>16.595928941495487</v>
      </c>
      <c r="AO1387" s="27">
        <f>IF(('Activity data'!BH13*EF!$H12)*kgtoGg=0,"NO",('Activity data'!BH13*EF!$H12)*kgtoGg)</f>
        <v>16.616373205685701</v>
      </c>
      <c r="AP1387" s="27">
        <f>IF(('Activity data'!BI13*EF!$H12)*kgtoGg=0,"NO",('Activity data'!BI13*EF!$H12)*kgtoGg)</f>
        <v>16.63847772333439</v>
      </c>
      <c r="AQ1387" s="27">
        <f>IF(('Activity data'!BJ13*EF!$H12)*kgtoGg=0,"NO",('Activity data'!BJ13*EF!$H12)*kgtoGg)</f>
        <v>16.662194659426483</v>
      </c>
      <c r="AR1387" s="27">
        <f>IF(('Activity data'!BK13*EF!$H12)*kgtoGg=0,"NO",('Activity data'!BK13*EF!$H12)*kgtoGg)</f>
        <v>16.687512973153691</v>
      </c>
      <c r="AS1387" s="27">
        <f>IF(('Activity data'!BL13*EF!$H12)*kgtoGg=0,"NO",('Activity data'!BL13*EF!$H12)*kgtoGg)</f>
        <v>16.6960867048216</v>
      </c>
      <c r="AT1387" s="27">
        <f>IF(('Activity data'!BM13*EF!$H12)*kgtoGg=0,"NO",('Activity data'!BM13*EF!$H12)*kgtoGg)</f>
        <v>16.699560298273521</v>
      </c>
      <c r="AU1387" s="27">
        <f>IF(('Activity data'!BN13*EF!$H12)*kgtoGg=0,"NO",('Activity data'!BN13*EF!$H12)*kgtoGg)</f>
        <v>16.703268144959758</v>
      </c>
      <c r="AV1387" s="27">
        <f>IF(('Activity data'!BO13*EF!$H12)*kgtoGg=0,"NO",('Activity data'!BO13*EF!$H12)*kgtoGg)</f>
        <v>16.708421153561527</v>
      </c>
      <c r="AW1387" s="27">
        <f>IF(('Activity data'!BP13*EF!$H12)*kgtoGg=0,"NO",('Activity data'!BP13*EF!$H12)*kgtoGg)</f>
        <v>16.71440335539873</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23.43627516326238</v>
      </c>
      <c r="V1388" s="27">
        <f>IF(('Activity data'!AO14*EF!$H13)*kgtoGg=0,"NO",('Activity data'!AO14*EF!$H13)*kgtoGg)</f>
        <v>23.510965559489058</v>
      </c>
      <c r="W1388" s="27">
        <f>IF(('Activity data'!AP14*EF!$H13)*kgtoGg=0,"NO",('Activity data'!AP14*EF!$H13)*kgtoGg)</f>
        <v>23.592115770470972</v>
      </c>
      <c r="X1388" s="27">
        <f>IF(('Activity data'!AQ14*EF!$H13)*kgtoGg=0,"NO",('Activity data'!AQ14*EF!$H13)*kgtoGg)</f>
        <v>23.679640317164633</v>
      </c>
      <c r="Y1388" s="27">
        <f>IF(('Activity data'!AR14*EF!$H13)*kgtoGg=0,"NO",('Activity data'!AR14*EF!$H13)*kgtoGg)</f>
        <v>23.734143756350253</v>
      </c>
      <c r="Z1388" s="27">
        <f>IF(('Activity data'!AS14*EF!$H13)*kgtoGg=0,"NO",('Activity data'!AS14*EF!$H13)*kgtoGg)</f>
        <v>23.794070201099252</v>
      </c>
      <c r="AA1388" s="27">
        <f>IF(('Activity data'!AT14*EF!$H13)*kgtoGg=0,"NO",('Activity data'!AT14*EF!$H13)*kgtoGg)</f>
        <v>23.858631526719762</v>
      </c>
      <c r="AB1388" s="27">
        <f>IF(('Activity data'!AU14*EF!$H13)*kgtoGg=0,"NO",('Activity data'!AU14*EF!$H13)*kgtoGg)</f>
        <v>23.928001932364783</v>
      </c>
      <c r="AC1388" s="27">
        <f>IF(('Activity data'!AV14*EF!$H13)*kgtoGg=0,"NO",('Activity data'!AV14*EF!$H13)*kgtoGg)</f>
        <v>24.001584356768948</v>
      </c>
      <c r="AD1388" s="27">
        <f>IF(('Activity data'!AW14*EF!$H13)*kgtoGg=0,"NO",('Activity data'!AW14*EF!$H13)*kgtoGg)</f>
        <v>24.053034777904244</v>
      </c>
      <c r="AE1388" s="27">
        <f>IF(('Activity data'!AX14*EF!$H13)*kgtoGg=0,"NO",('Activity data'!AX14*EF!$H13)*kgtoGg)</f>
        <v>24.107990966818623</v>
      </c>
      <c r="AF1388" s="27">
        <f>IF(('Activity data'!AY14*EF!$H13)*kgtoGg=0,"NO",('Activity data'!AY14*EF!$H13)*kgtoGg)</f>
        <v>24.166947101962553</v>
      </c>
      <c r="AG1388" s="27">
        <f>IF(('Activity data'!AZ14*EF!$H13)*kgtoGg=0,"NO",('Activity data'!AZ14*EF!$H13)*kgtoGg)</f>
        <v>24.230558326063051</v>
      </c>
      <c r="AH1388" s="27">
        <f>IF(('Activity data'!BA14*EF!$H13)*kgtoGg=0,"NO",('Activity data'!BA14*EF!$H13)*kgtoGg)</f>
        <v>24.296957131176967</v>
      </c>
      <c r="AI1388" s="27">
        <f>IF(('Activity data'!BB14*EF!$H13)*kgtoGg=0,"NO",('Activity data'!BB14*EF!$H13)*kgtoGg)</f>
        <v>24.338123931588228</v>
      </c>
      <c r="AJ1388" s="27">
        <f>IF(('Activity data'!BC14*EF!$H13)*kgtoGg=0,"NO",('Activity data'!BC14*EF!$H13)*kgtoGg)</f>
        <v>24.382993164145894</v>
      </c>
      <c r="AK1388" s="27">
        <f>IF(('Activity data'!BD14*EF!$H13)*kgtoGg=0,"NO",('Activity data'!BD14*EF!$H13)*kgtoGg)</f>
        <v>24.429899679693399</v>
      </c>
      <c r="AL1388" s="27">
        <f>IF(('Activity data'!BE14*EF!$H13)*kgtoGg=0,"NO",('Activity data'!BE14*EF!$H13)*kgtoGg)</f>
        <v>24.479518473587959</v>
      </c>
      <c r="AM1388" s="27">
        <f>IF(('Activity data'!BF14*EF!$H13)*kgtoGg=0,"NO",('Activity data'!BF14*EF!$H13)*kgtoGg)</f>
        <v>24.531754542949216</v>
      </c>
      <c r="AN1388" s="27">
        <f>IF(('Activity data'!BG14*EF!$H13)*kgtoGg=0,"NO",('Activity data'!BG14*EF!$H13)*kgtoGg)</f>
        <v>24.560272461353055</v>
      </c>
      <c r="AO1388" s="27">
        <f>IF(('Activity data'!BH14*EF!$H13)*kgtoGg=0,"NO",('Activity data'!BH14*EF!$H13)*kgtoGg)</f>
        <v>24.590527875229174</v>
      </c>
      <c r="AP1388" s="27">
        <f>IF(('Activity data'!BI14*EF!$H13)*kgtoGg=0,"NO",('Activity data'!BI14*EF!$H13)*kgtoGg)</f>
        <v>24.623240293918865</v>
      </c>
      <c r="AQ1388" s="27">
        <f>IF(('Activity data'!BJ14*EF!$H13)*kgtoGg=0,"NO",('Activity data'!BJ14*EF!$H13)*kgtoGg)</f>
        <v>24.658338926506637</v>
      </c>
      <c r="AR1388" s="27">
        <f>IF(('Activity data'!BK14*EF!$H13)*kgtoGg=0,"NO",('Activity data'!BK14*EF!$H13)*kgtoGg)</f>
        <v>24.695807433728753</v>
      </c>
      <c r="AS1388" s="27">
        <f>IF(('Activity data'!BL14*EF!$H13)*kgtoGg=0,"NO",('Activity data'!BL14*EF!$H13)*kgtoGg)</f>
        <v>24.708495677123668</v>
      </c>
      <c r="AT1388" s="27">
        <f>IF(('Activity data'!BM14*EF!$H13)*kgtoGg=0,"NO",('Activity data'!BM14*EF!$H13)*kgtoGg)</f>
        <v>24.713636239119321</v>
      </c>
      <c r="AU1388" s="27">
        <f>IF(('Activity data'!BN14*EF!$H13)*kgtoGg=0,"NO",('Activity data'!BN14*EF!$H13)*kgtoGg)</f>
        <v>24.719123471872599</v>
      </c>
      <c r="AV1388" s="27">
        <f>IF(('Activity data'!BO14*EF!$H13)*kgtoGg=0,"NO",('Activity data'!BO14*EF!$H13)*kgtoGg)</f>
        <v>24.726749396019503</v>
      </c>
      <c r="AW1388" s="27">
        <f>IF(('Activity data'!BP14*EF!$H13)*kgtoGg=0,"NO",('Activity data'!BP14*EF!$H13)*kgtoGg)</f>
        <v>24.735602441098116</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5.3670416140303319</v>
      </c>
      <c r="V1389" s="27">
        <f>IF(('Activity data'!AO15*EF!$H14)*kgtoGg=0,"NO",('Activity data'!AO15*EF!$H14)*kgtoGg)</f>
        <v>5.3576298681658461</v>
      </c>
      <c r="W1389" s="27">
        <f>IF(('Activity data'!AP15*EF!$H14)*kgtoGg=0,"NO",('Activity data'!AP15*EF!$H14)*kgtoGg)</f>
        <v>5.3535558449918694</v>
      </c>
      <c r="X1389" s="27">
        <f>IF(('Activity data'!AQ15*EF!$H14)*kgtoGg=0,"NO",('Activity data'!AQ15*EF!$H14)*kgtoGg)</f>
        <v>5.3579435754803217</v>
      </c>
      <c r="Y1389" s="27">
        <f>IF(('Activity data'!AR15*EF!$H14)*kgtoGg=0,"NO",('Activity data'!AR15*EF!$H14)*kgtoGg)</f>
        <v>5.3719044351814391</v>
      </c>
      <c r="Z1389" s="27">
        <f>IF(('Activity data'!AS15*EF!$H14)*kgtoGg=0,"NO",('Activity data'!AS15*EF!$H14)*kgtoGg)</f>
        <v>5.3923871539920745</v>
      </c>
      <c r="AA1389" s="27">
        <f>IF(('Activity data'!AT15*EF!$H14)*kgtoGg=0,"NO",('Activity data'!AT15*EF!$H14)*kgtoGg)</f>
        <v>5.412504134465423</v>
      </c>
      <c r="AB1389" s="27">
        <f>IF(('Activity data'!AU15*EF!$H14)*kgtoGg=0,"NO",('Activity data'!AU15*EF!$H14)*kgtoGg)</f>
        <v>5.4374045660235923</v>
      </c>
      <c r="AC1389" s="27">
        <f>IF(('Activity data'!AV15*EF!$H14)*kgtoGg=0,"NO",('Activity data'!AV15*EF!$H14)*kgtoGg)</f>
        <v>5.4620542784680026</v>
      </c>
      <c r="AD1389" s="27">
        <f>IF(('Activity data'!AW15*EF!$H14)*kgtoGg=0,"NO",('Activity data'!AW15*EF!$H14)*kgtoGg)</f>
        <v>5.5517072396840428</v>
      </c>
      <c r="AE1389" s="27">
        <f>IF(('Activity data'!AX15*EF!$H14)*kgtoGg=0,"NO",('Activity data'!AX15*EF!$H14)*kgtoGg)</f>
        <v>5.6385317150449907</v>
      </c>
      <c r="AF1389" s="27">
        <f>IF(('Activity data'!AY15*EF!$H14)*kgtoGg=0,"NO",('Activity data'!AY15*EF!$H14)*kgtoGg)</f>
        <v>5.7308781549814016</v>
      </c>
      <c r="AG1389" s="27">
        <f>IF(('Activity data'!AZ15*EF!$H14)*kgtoGg=0,"NO",('Activity data'!AZ15*EF!$H14)*kgtoGg)</f>
        <v>5.8388735079295362</v>
      </c>
      <c r="AH1389" s="27">
        <f>IF(('Activity data'!BA15*EF!$H14)*kgtoGg=0,"NO",('Activity data'!BA15*EF!$H14)*kgtoGg)</f>
        <v>5.9405681058944593</v>
      </c>
      <c r="AI1389" s="27">
        <f>IF(('Activity data'!BB15*EF!$H14)*kgtoGg=0,"NO",('Activity data'!BB15*EF!$H14)*kgtoGg)</f>
        <v>6.0538009650149478</v>
      </c>
      <c r="AJ1389" s="27">
        <f>IF(('Activity data'!BC15*EF!$H14)*kgtoGg=0,"NO",('Activity data'!BC15*EF!$H14)*kgtoGg)</f>
        <v>6.1769873137872864</v>
      </c>
      <c r="AK1389" s="27">
        <f>IF(('Activity data'!BD15*EF!$H14)*kgtoGg=0,"NO",('Activity data'!BD15*EF!$H14)*kgtoGg)</f>
        <v>6.2906062341580098</v>
      </c>
      <c r="AL1389" s="27">
        <f>IF(('Activity data'!BE15*EF!$H14)*kgtoGg=0,"NO",('Activity data'!BE15*EF!$H14)*kgtoGg)</f>
        <v>6.4044812802741458</v>
      </c>
      <c r="AM1389" s="27">
        <f>IF(('Activity data'!BF15*EF!$H14)*kgtoGg=0,"NO",('Activity data'!BF15*EF!$H14)*kgtoGg)</f>
        <v>6.5186371674639778</v>
      </c>
      <c r="AN1389" s="27">
        <f>IF(('Activity data'!BG15*EF!$H14)*kgtoGg=0,"NO",('Activity data'!BG15*EF!$H14)*kgtoGg)</f>
        <v>6.6437322760306987</v>
      </c>
      <c r="AO1389" s="27">
        <f>IF(('Activity data'!BH15*EF!$H14)*kgtoGg=0,"NO",('Activity data'!BH15*EF!$H14)*kgtoGg)</f>
        <v>6.7614570573206318</v>
      </c>
      <c r="AP1389" s="27">
        <f>IF(('Activity data'!BI15*EF!$H14)*kgtoGg=0,"NO",('Activity data'!BI15*EF!$H14)*kgtoGg)</f>
        <v>6.8818657820794353</v>
      </c>
      <c r="AQ1389" s="27">
        <f>IF(('Activity data'!BJ15*EF!$H14)*kgtoGg=0,"NO",('Activity data'!BJ15*EF!$H14)*kgtoGg)</f>
        <v>7.0050487995947819</v>
      </c>
      <c r="AR1389" s="27">
        <f>IF(('Activity data'!BK15*EF!$H14)*kgtoGg=0,"NO",('Activity data'!BK15*EF!$H14)*kgtoGg)</f>
        <v>7.1317062524287902</v>
      </c>
      <c r="AS1389" s="27">
        <f>IF(('Activity data'!BL15*EF!$H14)*kgtoGg=0,"NO",('Activity data'!BL15*EF!$H14)*kgtoGg)</f>
        <v>7.2631842870087659</v>
      </c>
      <c r="AT1389" s="27">
        <f>IF(('Activity data'!BM15*EF!$H14)*kgtoGg=0,"NO",('Activity data'!BM15*EF!$H14)*kgtoGg)</f>
        <v>7.2770448226057587</v>
      </c>
      <c r="AU1389" s="27">
        <f>IF(('Activity data'!BN15*EF!$H14)*kgtoGg=0,"NO",('Activity data'!BN15*EF!$H14)*kgtoGg)</f>
        <v>7.2724625815111343</v>
      </c>
      <c r="AV1389" s="27">
        <f>IF(('Activity data'!BO15*EF!$H14)*kgtoGg=0,"NO",('Activity data'!BO15*EF!$H14)*kgtoGg)</f>
        <v>7.2725482112248425</v>
      </c>
      <c r="AW1389" s="27">
        <f>IF(('Activity data'!BP15*EF!$H14)*kgtoGg=0,"NO",('Activity data'!BP15*EF!$H14)*kgtoGg)</f>
        <v>7.2667047441079857</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1.5396663284052376</v>
      </c>
      <c r="V1391" s="27">
        <f>IF(('Activity data'!AO17*EF!$H16)*kgtoGg=0,"NO",('Activity data'!AO17*EF!$H16)*kgtoGg)</f>
        <v>1.51689353697647</v>
      </c>
      <c r="W1391" s="27">
        <f>IF(('Activity data'!AP17*EF!$H16)*kgtoGg=0,"NO",('Activity data'!AP17*EF!$H16)*kgtoGg)</f>
        <v>1.4979556416410036</v>
      </c>
      <c r="X1391" s="27">
        <f>IF(('Activity data'!AQ17*EF!$H16)*kgtoGg=0,"NO",('Activity data'!AQ17*EF!$H16)*kgtoGg)</f>
        <v>1.4844138827224946</v>
      </c>
      <c r="Y1391" s="27">
        <f>IF(('Activity data'!AR17*EF!$H16)*kgtoGg=0,"NO",('Activity data'!AR17*EF!$H16)*kgtoGg)</f>
        <v>1.4743763570843096</v>
      </c>
      <c r="Z1391" s="27">
        <f>IF(('Activity data'!AS17*EF!$H16)*kgtoGg=0,"NO",('Activity data'!AS17*EF!$H16)*kgtoGg)</f>
        <v>1.4683108531694369</v>
      </c>
      <c r="AA1391" s="27">
        <f>IF(('Activity data'!AT17*EF!$H16)*kgtoGg=0,"NO",('Activity data'!AT17*EF!$H16)*kgtoGg)</f>
        <v>1.4623928273992073</v>
      </c>
      <c r="AB1391" s="27">
        <f>IF(('Activity data'!AU17*EF!$H16)*kgtoGg=0,"NO",('Activity data'!AU17*EF!$H16)*kgtoGg)</f>
        <v>1.4593112651239024</v>
      </c>
      <c r="AC1391" s="27">
        <f>IF(('Activity data'!AV17*EF!$H16)*kgtoGg=0,"NO",('Activity data'!AV17*EF!$H16)*kgtoGg)</f>
        <v>1.4563311688613767</v>
      </c>
      <c r="AD1391" s="27">
        <f>IF(('Activity data'!AW17*EF!$H16)*kgtoGg=0,"NO",('Activity data'!AW17*EF!$H16)*kgtoGg)</f>
        <v>1.4852993659939229</v>
      </c>
      <c r="AE1391" s="27">
        <f>IF(('Activity data'!AX17*EF!$H16)*kgtoGg=0,"NO",('Activity data'!AX17*EF!$H16)*kgtoGg)</f>
        <v>1.512262925257895</v>
      </c>
      <c r="AF1391" s="27">
        <f>IF(('Activity data'!AY17*EF!$H16)*kgtoGg=0,"NO",('Activity data'!AY17*EF!$H16)*kgtoGg)</f>
        <v>1.5414902996853208</v>
      </c>
      <c r="AG1391" s="27">
        <f>IF(('Activity data'!AZ17*EF!$H16)*kgtoGg=0,"NO",('Activity data'!AZ17*EF!$H16)*kgtoGg)</f>
        <v>1.5779487196155533</v>
      </c>
      <c r="AH1391" s="27">
        <f>IF(('Activity data'!BA17*EF!$H16)*kgtoGg=0,"NO",('Activity data'!BA17*EF!$H16)*kgtoGg)</f>
        <v>1.610560772525768</v>
      </c>
      <c r="AI1391" s="27">
        <f>IF(('Activity data'!BB17*EF!$H16)*kgtoGg=0,"NO",('Activity data'!BB17*EF!$H16)*kgtoGg)</f>
        <v>1.6462447396919304</v>
      </c>
      <c r="AJ1391" s="27">
        <f>IF(('Activity data'!BC17*EF!$H16)*kgtoGg=0,"NO",('Activity data'!BC17*EF!$H16)*kgtoGg)</f>
        <v>1.6858688293692288</v>
      </c>
      <c r="AK1391" s="27">
        <f>IF(('Activity data'!BD17*EF!$H16)*kgtoGg=0,"NO",('Activity data'!BD17*EF!$H16)*kgtoGg)</f>
        <v>1.7199812284730804</v>
      </c>
      <c r="AL1391" s="27">
        <f>IF(('Activity data'!BE17*EF!$H16)*kgtoGg=0,"NO",('Activity data'!BE17*EF!$H16)*kgtoGg)</f>
        <v>1.7533814663965785</v>
      </c>
      <c r="AM1391" s="27">
        <f>IF(('Activity data'!BF17*EF!$H16)*kgtoGg=0,"NO",('Activity data'!BF17*EF!$H16)*kgtoGg)</f>
        <v>1.7860886957938682</v>
      </c>
      <c r="AN1391" s="27">
        <f>IF(('Activity data'!BG17*EF!$H16)*kgtoGg=0,"NO",('Activity data'!BG17*EF!$H16)*kgtoGg)</f>
        <v>1.8210713028547756</v>
      </c>
      <c r="AO1391" s="27">
        <f>IF(('Activity data'!BH17*EF!$H16)*kgtoGg=0,"NO",('Activity data'!BH17*EF!$H16)*kgtoGg)</f>
        <v>1.8517078328467715</v>
      </c>
      <c r="AP1391" s="27">
        <f>IF(('Activity data'!BI17*EF!$H16)*kgtoGg=0,"NO",('Activity data'!BI17*EF!$H16)*kgtoGg)</f>
        <v>1.8826456224612003</v>
      </c>
      <c r="AQ1391" s="27">
        <f>IF(('Activity data'!BJ17*EF!$H16)*kgtoGg=0,"NO",('Activity data'!BJ17*EF!$H16)*kgtoGg)</f>
        <v>1.9138919194152015</v>
      </c>
      <c r="AR1391" s="27">
        <f>IF(('Activity data'!BK17*EF!$H16)*kgtoGg=0,"NO",('Activity data'!BK17*EF!$H16)*kgtoGg)</f>
        <v>1.9457193309630603</v>
      </c>
      <c r="AS1391" s="27">
        <f>IF(('Activity data'!BL17*EF!$H16)*kgtoGg=0,"NO",('Activity data'!BL17*EF!$H16)*kgtoGg)</f>
        <v>1.9765500584418627</v>
      </c>
      <c r="AT1391" s="27">
        <f>IF(('Activity data'!BM17*EF!$H16)*kgtoGg=0,"NO",('Activity data'!BM17*EF!$H16)*kgtoGg)</f>
        <v>1.9561765524892059</v>
      </c>
      <c r="AU1391" s="27">
        <f>IF(('Activity data'!BN17*EF!$H16)*kgtoGg=0,"NO",('Activity data'!BN17*EF!$H16)*kgtoGg)</f>
        <v>1.9283007797519205</v>
      </c>
      <c r="AV1391" s="27">
        <f>IF(('Activity data'!BO17*EF!$H16)*kgtoGg=0,"NO",('Activity data'!BO17*EF!$H16)*kgtoGg)</f>
        <v>1.90280445465309</v>
      </c>
      <c r="AW1391" s="27">
        <f>IF(('Activity data'!BP17*EF!$H16)*kgtoGg=0,"NO",('Activity data'!BP17*EF!$H16)*kgtoGg)</f>
        <v>1.8752504962421104</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0.21333866791427153</v>
      </c>
      <c r="V1392" s="27">
        <f>IF(('Activity data'!AO18*EF!$H17)*kgtoGg=0,"NO",('Activity data'!AO18*EF!$H17)*kgtoGg)</f>
        <v>0.21018323293561936</v>
      </c>
      <c r="W1392" s="27">
        <f>IF(('Activity data'!AP18*EF!$H17)*kgtoGg=0,"NO",('Activity data'!AP18*EF!$H17)*kgtoGg)</f>
        <v>0.20755916739009747</v>
      </c>
      <c r="X1392" s="27">
        <f>IF(('Activity data'!AQ18*EF!$H17)*kgtoGg=0,"NO",('Activity data'!AQ18*EF!$H17)*kgtoGg)</f>
        <v>0.20568279927345287</v>
      </c>
      <c r="Y1392" s="27">
        <f>IF(('Activity data'!AR18*EF!$H17)*kgtoGg=0,"NO",('Activity data'!AR18*EF!$H17)*kgtoGg)</f>
        <v>0.20429198341335428</v>
      </c>
      <c r="Z1392" s="27">
        <f>IF(('Activity data'!AS18*EF!$H17)*kgtoGg=0,"NO",('Activity data'!AS18*EF!$H17)*kgtoGg)</f>
        <v>0.20345153733646434</v>
      </c>
      <c r="AA1392" s="27">
        <f>IF(('Activity data'!AT18*EF!$H17)*kgtoGg=0,"NO",('Activity data'!AT18*EF!$H17)*kgtoGg)</f>
        <v>0.20263152607089951</v>
      </c>
      <c r="AB1392" s="27">
        <f>IF(('Activity data'!AU18*EF!$H17)*kgtoGg=0,"NO",('Activity data'!AU18*EF!$H17)*kgtoGg)</f>
        <v>0.20220453979551004</v>
      </c>
      <c r="AC1392" s="27">
        <f>IF(('Activity data'!AV18*EF!$H17)*kgtoGg=0,"NO",('Activity data'!AV18*EF!$H17)*kgtoGg)</f>
        <v>0.20179161281569999</v>
      </c>
      <c r="AD1392" s="27">
        <f>IF(('Activity data'!AW18*EF!$H17)*kgtoGg=0,"NO",('Activity data'!AW18*EF!$H17)*kgtoGg)</f>
        <v>0.20580549327416048</v>
      </c>
      <c r="AE1392" s="27">
        <f>IF(('Activity data'!AX18*EF!$H17)*kgtoGg=0,"NO",('Activity data'!AX18*EF!$H17)*kgtoGg)</f>
        <v>0.20954160785267542</v>
      </c>
      <c r="AF1392" s="27">
        <f>IF(('Activity data'!AY18*EF!$H17)*kgtoGg=0,"NO",('Activity data'!AY18*EF!$H17)*kgtoGg)</f>
        <v>0.2135914003381921</v>
      </c>
      <c r="AG1392" s="27">
        <f>IF(('Activity data'!AZ18*EF!$H17)*kgtoGg=0,"NO",('Activity data'!AZ18*EF!$H17)*kgtoGg)</f>
        <v>0.21864313823664394</v>
      </c>
      <c r="AH1392" s="27">
        <f>IF(('Activity data'!BA18*EF!$H17)*kgtoGg=0,"NO",('Activity data'!BA18*EF!$H17)*kgtoGg)</f>
        <v>0.22316191727172319</v>
      </c>
      <c r="AI1392" s="27">
        <f>IF(('Activity data'!BB18*EF!$H17)*kgtoGg=0,"NO",('Activity data'!BB18*EF!$H17)*kgtoGg)</f>
        <v>0.2281063457369549</v>
      </c>
      <c r="AJ1392" s="27">
        <f>IF(('Activity data'!BC18*EF!$H17)*kgtoGg=0,"NO",('Activity data'!BC18*EF!$H17)*kgtoGg)</f>
        <v>0.23359672397873038</v>
      </c>
      <c r="AK1392" s="27">
        <f>IF(('Activity data'!BD18*EF!$H17)*kgtoGg=0,"NO",('Activity data'!BD18*EF!$H17)*kgtoGg)</f>
        <v>0.23832339341996808</v>
      </c>
      <c r="AL1392" s="27">
        <f>IF(('Activity data'!BE18*EF!$H17)*kgtoGg=0,"NO",('Activity data'!BE18*EF!$H17)*kgtoGg)</f>
        <v>0.24295138465102878</v>
      </c>
      <c r="AM1392" s="27">
        <f>IF(('Activity data'!BF18*EF!$H17)*kgtoGg=0,"NO",('Activity data'!BF18*EF!$H17)*kgtoGg)</f>
        <v>0.24748335149478745</v>
      </c>
      <c r="AN1392" s="27">
        <f>IF(('Activity data'!BG18*EF!$H17)*kgtoGg=0,"NO",('Activity data'!BG18*EF!$H17)*kgtoGg)</f>
        <v>0.25233059836435606</v>
      </c>
      <c r="AO1392" s="27">
        <f>IF(('Activity data'!BH18*EF!$H17)*kgtoGg=0,"NO",('Activity data'!BH18*EF!$H17)*kgtoGg)</f>
        <v>0.25657564573431302</v>
      </c>
      <c r="AP1392" s="27">
        <f>IF(('Activity data'!BI18*EF!$H17)*kgtoGg=0,"NO",('Activity data'!BI18*EF!$H17)*kgtoGg)</f>
        <v>0.260862436127002</v>
      </c>
      <c r="AQ1392" s="27">
        <f>IF(('Activity data'!BJ18*EF!$H17)*kgtoGg=0,"NO",('Activity data'!BJ18*EF!$H17)*kgtoGg)</f>
        <v>0.26519197379788484</v>
      </c>
      <c r="AR1392" s="27">
        <f>IF(('Activity data'!BK18*EF!$H17)*kgtoGg=0,"NO",('Activity data'!BK18*EF!$H17)*kgtoGg)</f>
        <v>0.26960203165101232</v>
      </c>
      <c r="AS1392" s="27">
        <f>IF(('Activity data'!BL18*EF!$H17)*kgtoGg=0,"NO",('Activity data'!BL18*EF!$H17)*kgtoGg)</f>
        <v>0.2738739873402482</v>
      </c>
      <c r="AT1392" s="27">
        <f>IF(('Activity data'!BM18*EF!$H17)*kgtoGg=0,"NO",('Activity data'!BM18*EF!$H17)*kgtoGg)</f>
        <v>0.2710510012552142</v>
      </c>
      <c r="AU1392" s="27">
        <f>IF(('Activity data'!BN18*EF!$H17)*kgtoGg=0,"NO",('Activity data'!BN18*EF!$H17)*kgtoGg)</f>
        <v>0.26718848889579078</v>
      </c>
      <c r="AV1392" s="27">
        <f>IF(('Activity data'!BO18*EF!$H17)*kgtoGg=0,"NO",('Activity data'!BO18*EF!$H17)*kgtoGg)</f>
        <v>0.26365567666696987</v>
      </c>
      <c r="AW1392" s="27">
        <f>IF(('Activity data'!BP18*EF!$H17)*kgtoGg=0,"NO",('Activity data'!BP18*EF!$H17)*kgtoGg)</f>
        <v>0.25983775542344156</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7.5172567361532208</v>
      </c>
      <c r="V1393" s="27">
        <f>IF(('Activity data'!AO5*EF!$H18)*kgtoGg=0,"NO",('Activity data'!AO5*EF!$H18)*kgtoGg)</f>
        <v>7.5339388932405713</v>
      </c>
      <c r="W1393" s="27">
        <f>IF(('Activity data'!AP5*EF!$H18)*kgtoGg=0,"NO",('Activity data'!AP5*EF!$H18)*kgtoGg)</f>
        <v>7.556871699295173</v>
      </c>
      <c r="X1393" s="27">
        <f>IF(('Activity data'!AQ5*EF!$H18)*kgtoGg=0,"NO",('Activity data'!AQ5*EF!$H18)*kgtoGg)</f>
        <v>7.5888529958308224</v>
      </c>
      <c r="Y1393" s="27">
        <f>IF(('Activity data'!AR5*EF!$H18)*kgtoGg=0,"NO",('Activity data'!AR5*EF!$H18)*kgtoGg)</f>
        <v>7.6211672980076424</v>
      </c>
      <c r="Z1393" s="27">
        <f>IF(('Activity data'!AS5*EF!$H18)*kgtoGg=0,"NO",('Activity data'!AS5*EF!$H18)*kgtoGg)</f>
        <v>7.6607807610694723</v>
      </c>
      <c r="AA1393" s="27">
        <f>IF(('Activity data'!AT5*EF!$H18)*kgtoGg=0,"NO",('Activity data'!AT5*EF!$H18)*kgtoGg)</f>
        <v>7.7014842268648902</v>
      </c>
      <c r="AB1393" s="27">
        <f>IF(('Activity data'!AU5*EF!$H18)*kgtoGg=0,"NO",('Activity data'!AU5*EF!$H18)*kgtoGg)</f>
        <v>7.7479217783494736</v>
      </c>
      <c r="AC1393" s="27">
        <f>IF(('Activity data'!AV5*EF!$H18)*kgtoGg=0,"NO",('Activity data'!AV5*EF!$H18)*kgtoGg)</f>
        <v>7.7955101752744698</v>
      </c>
      <c r="AD1393" s="27">
        <f>IF(('Activity data'!AW5*EF!$H18)*kgtoGg=0,"NO",('Activity data'!AW5*EF!$H18)*kgtoGg)</f>
        <v>7.8962173126085711</v>
      </c>
      <c r="AE1393" s="27">
        <f>IF(('Activity data'!AX5*EF!$H18)*kgtoGg=0,"NO",('Activity data'!AX5*EF!$H18)*kgtoGg)</f>
        <v>7.995996464055267</v>
      </c>
      <c r="AF1393" s="27">
        <f>IF(('Activity data'!AY5*EF!$H18)*kgtoGg=0,"NO",('Activity data'!AY5*EF!$H18)*kgtoGg)</f>
        <v>8.1025556412744635</v>
      </c>
      <c r="AG1393" s="27">
        <f>IF(('Activity data'!AZ5*EF!$H18)*kgtoGg=0,"NO",('Activity data'!AZ5*EF!$H18)*kgtoGg)</f>
        <v>8.2253975499195544</v>
      </c>
      <c r="AH1393" s="27">
        <f>IF(('Activity data'!BA5*EF!$H18)*kgtoGg=0,"NO",('Activity data'!BA5*EF!$H18)*kgtoGg)</f>
        <v>8.3441610665436929</v>
      </c>
      <c r="AI1393" s="27">
        <f>IF(('Activity data'!BB5*EF!$H18)*kgtoGg=0,"NO",('Activity data'!BB5*EF!$H18)*kgtoGg)</f>
        <v>8.4673066431476602</v>
      </c>
      <c r="AJ1393" s="27">
        <f>IF(('Activity data'!BC5*EF!$H18)*kgtoGg=0,"NO",('Activity data'!BC5*EF!$H18)*kgtoGg)</f>
        <v>8.6013895565615393</v>
      </c>
      <c r="AK1393" s="27">
        <f>IF(('Activity data'!BD5*EF!$H18)*kgtoGg=0,"NO",('Activity data'!BD5*EF!$H18)*kgtoGg)</f>
        <v>8.7280371954516642</v>
      </c>
      <c r="AL1393" s="27">
        <f>IF(('Activity data'!BE5*EF!$H18)*kgtoGg=0,"NO",('Activity data'!BE5*EF!$H18)*kgtoGg)</f>
        <v>8.8564865532044212</v>
      </c>
      <c r="AM1393" s="27">
        <f>IF(('Activity data'!BF5*EF!$H18)*kgtoGg=0,"NO",('Activity data'!BF5*EF!$H18)*kgtoGg)</f>
        <v>8.9867675708242913</v>
      </c>
      <c r="AN1393" s="27">
        <f>IF(('Activity data'!BG5*EF!$H18)*kgtoGg=0,"NO",('Activity data'!BG5*EF!$H18)*kgtoGg)</f>
        <v>9.1207817341013318</v>
      </c>
      <c r="AO1393" s="27">
        <f>IF(('Activity data'!BH5*EF!$H18)*kgtoGg=0,"NO",('Activity data'!BH5*EF!$H18)*kgtoGg)</f>
        <v>9.2490671245536156</v>
      </c>
      <c r="AP1393" s="27">
        <f>IF(('Activity data'!BI5*EF!$H18)*kgtoGg=0,"NO",('Activity data'!BI5*EF!$H18)*kgtoGg)</f>
        <v>9.3812339877870841</v>
      </c>
      <c r="AQ1393" s="27">
        <f>IF(('Activity data'!BJ5*EF!$H18)*kgtoGg=0,"NO",('Activity data'!BJ5*EF!$H18)*kgtoGg)</f>
        <v>9.5173950043936113</v>
      </c>
      <c r="AR1393" s="27">
        <f>IF(('Activity data'!BK5*EF!$H18)*kgtoGg=0,"NO",('Activity data'!BK5*EF!$H18)*kgtoGg)</f>
        <v>9.6582551819148357</v>
      </c>
      <c r="AS1393" s="27">
        <f>IF(('Activity data'!BL5*EF!$H18)*kgtoGg=0,"NO",('Activity data'!BL5*EF!$H18)*kgtoGg)</f>
        <v>9.796098584472313</v>
      </c>
      <c r="AT1393" s="27">
        <f>IF(('Activity data'!BM5*EF!$H18)*kgtoGg=0,"NO",('Activity data'!BM5*EF!$H18)*kgtoGg)</f>
        <v>9.8208324972791949</v>
      </c>
      <c r="AU1393" s="27">
        <f>IF(('Activity data'!BN5*EF!$H18)*kgtoGg=0,"NO",('Activity data'!BN5*EF!$H18)*kgtoGg)</f>
        <v>9.8282423207402356</v>
      </c>
      <c r="AV1393" s="27">
        <f>IF(('Activity data'!BO5*EF!$H18)*kgtoGg=0,"NO",('Activity data'!BO5*EF!$H18)*kgtoGg)</f>
        <v>9.8407295406885229</v>
      </c>
      <c r="AW1393" s="27">
        <f>IF(('Activity data'!BP5*EF!$H18)*kgtoGg=0,"NO",('Activity data'!BP5*EF!$H18)*kgtoGg)</f>
        <v>9.8479550369918751</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2.1417226712116899</v>
      </c>
      <c r="V1394" s="27">
        <f>IF(('Activity data'!AO6*EF!$H19)*kgtoGg=0,"NO",('Activity data'!AO6*EF!$H19)*kgtoGg)</f>
        <v>2.1464755425439761</v>
      </c>
      <c r="W1394" s="27">
        <f>IF(('Activity data'!AP6*EF!$H19)*kgtoGg=0,"NO",('Activity data'!AP6*EF!$H19)*kgtoGg)</f>
        <v>2.1530092705202235</v>
      </c>
      <c r="X1394" s="27">
        <f>IF(('Activity data'!AQ6*EF!$H19)*kgtoGg=0,"NO",('Activity data'!AQ6*EF!$H19)*kgtoGg)</f>
        <v>2.1621209811148248</v>
      </c>
      <c r="Y1394" s="27">
        <f>IF(('Activity data'!AR6*EF!$H19)*kgtoGg=0,"NO",('Activity data'!AR6*EF!$H19)*kgtoGg)</f>
        <v>2.1713275675073889</v>
      </c>
      <c r="Z1394" s="27">
        <f>IF(('Activity data'!AS6*EF!$H19)*kgtoGg=0,"NO",('Activity data'!AS6*EF!$H19)*kgtoGg)</f>
        <v>2.1826137394318752</v>
      </c>
      <c r="AA1394" s="27">
        <f>IF(('Activity data'!AT6*EF!$H19)*kgtoGg=0,"NO",('Activity data'!AT6*EF!$H19)*kgtoGg)</f>
        <v>2.1942104612880913</v>
      </c>
      <c r="AB1394" s="27">
        <f>IF(('Activity data'!AU6*EF!$H19)*kgtoGg=0,"NO",('Activity data'!AU6*EF!$H19)*kgtoGg)</f>
        <v>2.2074408670465875</v>
      </c>
      <c r="AC1394" s="27">
        <f>IF(('Activity data'!AV6*EF!$H19)*kgtoGg=0,"NO",('Activity data'!AV6*EF!$H19)*kgtoGg)</f>
        <v>2.2209991572790746</v>
      </c>
      <c r="AD1394" s="27">
        <f>IF(('Activity data'!AW6*EF!$H19)*kgtoGg=0,"NO",('Activity data'!AW6*EF!$H19)*kgtoGg)</f>
        <v>2.249691373968171</v>
      </c>
      <c r="AE1394" s="27">
        <f>IF(('Activity data'!AX6*EF!$H19)*kgtoGg=0,"NO",('Activity data'!AX6*EF!$H19)*kgtoGg)</f>
        <v>2.2781192005368567</v>
      </c>
      <c r="AF1394" s="27">
        <f>IF(('Activity data'!AY6*EF!$H19)*kgtoGg=0,"NO",('Activity data'!AY6*EF!$H19)*kgtoGg)</f>
        <v>2.3084787071609183</v>
      </c>
      <c r="AG1394" s="27">
        <f>IF(('Activity data'!AZ6*EF!$H19)*kgtoGg=0,"NO",('Activity data'!AZ6*EF!$H19)*kgtoGg)</f>
        <v>2.3434772857587194</v>
      </c>
      <c r="AH1394" s="27">
        <f>IF(('Activity data'!BA6*EF!$H19)*kgtoGg=0,"NO",('Activity data'!BA6*EF!$H19)*kgtoGg)</f>
        <v>2.377313899964463</v>
      </c>
      <c r="AI1394" s="27">
        <f>IF(('Activity data'!BB6*EF!$H19)*kgtoGg=0,"NO",('Activity data'!BB6*EF!$H19)*kgtoGg)</f>
        <v>2.4123989958351029</v>
      </c>
      <c r="AJ1394" s="27">
        <f>IF(('Activity data'!BC6*EF!$H19)*kgtoGg=0,"NO",('Activity data'!BC6*EF!$H19)*kgtoGg)</f>
        <v>2.4506002207712587</v>
      </c>
      <c r="AK1394" s="27">
        <f>IF(('Activity data'!BD6*EF!$H19)*kgtoGg=0,"NO",('Activity data'!BD6*EF!$H19)*kgtoGg)</f>
        <v>2.4866830803817197</v>
      </c>
      <c r="AL1394" s="27">
        <f>IF(('Activity data'!BE6*EF!$H19)*kgtoGg=0,"NO",('Activity data'!BE6*EF!$H19)*kgtoGg)</f>
        <v>2.5232792631725229</v>
      </c>
      <c r="AM1394" s="27">
        <f>IF(('Activity data'!BF6*EF!$H19)*kgtoGg=0,"NO",('Activity data'!BF6*EF!$H19)*kgtoGg)</f>
        <v>2.5603972995597966</v>
      </c>
      <c r="AN1394" s="27">
        <f>IF(('Activity data'!BG6*EF!$H19)*kgtoGg=0,"NO",('Activity data'!BG6*EF!$H19)*kgtoGg)</f>
        <v>2.5985789370677335</v>
      </c>
      <c r="AO1394" s="27">
        <f>IF(('Activity data'!BH6*EF!$H19)*kgtoGg=0,"NO",('Activity data'!BH6*EF!$H19)*kgtoGg)</f>
        <v>2.6351284043482002</v>
      </c>
      <c r="AP1394" s="27">
        <f>IF(('Activity data'!BI6*EF!$H19)*kgtoGg=0,"NO",('Activity data'!BI6*EF!$H19)*kgtoGg)</f>
        <v>2.672783732256411</v>
      </c>
      <c r="AQ1394" s="27">
        <f>IF(('Activity data'!BJ6*EF!$H19)*kgtoGg=0,"NO",('Activity data'!BJ6*EF!$H19)*kgtoGg)</f>
        <v>2.7115770243358108</v>
      </c>
      <c r="AR1394" s="27">
        <f>IF(('Activity data'!BK6*EF!$H19)*kgtoGg=0,"NO",('Activity data'!BK6*EF!$H19)*kgtoGg)</f>
        <v>2.7517091425082829</v>
      </c>
      <c r="AS1394" s="27">
        <f>IF(('Activity data'!BL6*EF!$H19)*kgtoGg=0,"NO",('Activity data'!BL6*EF!$H19)*kgtoGg)</f>
        <v>2.7909817589289081</v>
      </c>
      <c r="AT1394" s="27">
        <f>IF(('Activity data'!BM6*EF!$H19)*kgtoGg=0,"NO",('Activity data'!BM6*EF!$H19)*kgtoGg)</f>
        <v>2.7980286356906796</v>
      </c>
      <c r="AU1394" s="27">
        <f>IF(('Activity data'!BN6*EF!$H19)*kgtoGg=0,"NO",('Activity data'!BN6*EF!$H19)*kgtoGg)</f>
        <v>2.8001397498182397</v>
      </c>
      <c r="AV1394" s="27">
        <f>IF(('Activity data'!BO6*EF!$H19)*kgtoGg=0,"NO",('Activity data'!BO6*EF!$H19)*kgtoGg)</f>
        <v>2.8036974521825924</v>
      </c>
      <c r="AW1394" s="27">
        <f>IF(('Activity data'!BP6*EF!$H19)*kgtoGg=0,"NO",('Activity data'!BP6*EF!$H19)*kgtoGg)</f>
        <v>2.8057560501242085</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0.44234757316502876</v>
      </c>
      <c r="V1395" s="27">
        <f>IF(('Activity data'!AO7*EF!$H20)*kgtoGg=0,"NO",('Activity data'!AO7*EF!$H20)*kgtoGg)</f>
        <v>0.44332922271642128</v>
      </c>
      <c r="W1395" s="27">
        <f>IF(('Activity data'!AP7*EF!$H20)*kgtoGg=0,"NO",('Activity data'!AP7*EF!$H20)*kgtoGg)</f>
        <v>0.44467868721659326</v>
      </c>
      <c r="X1395" s="27">
        <f>IF(('Activity data'!AQ7*EF!$H20)*kgtoGg=0,"NO",('Activity data'!AQ7*EF!$H20)*kgtoGg)</f>
        <v>0.44656060363979833</v>
      </c>
      <c r="Y1395" s="27">
        <f>IF(('Activity data'!AR7*EF!$H20)*kgtoGg=0,"NO",('Activity data'!AR7*EF!$H20)*kgtoGg)</f>
        <v>0.44846211554076776</v>
      </c>
      <c r="Z1395" s="27">
        <f>IF(('Activity data'!AS7*EF!$H20)*kgtoGg=0,"NO",('Activity data'!AS7*EF!$H20)*kgtoGg)</f>
        <v>0.45079314132119486</v>
      </c>
      <c r="AA1395" s="27">
        <f>IF(('Activity data'!AT7*EF!$H20)*kgtoGg=0,"NO",('Activity data'!AT7*EF!$H20)*kgtoGg)</f>
        <v>0.45318830752955591</v>
      </c>
      <c r="AB1395" s="27">
        <f>IF(('Activity data'!AU7*EF!$H20)*kgtoGg=0,"NO",('Activity data'!AU7*EF!$H20)*kgtoGg)</f>
        <v>0.45592089189163321</v>
      </c>
      <c r="AC1395" s="27">
        <f>IF(('Activity data'!AV7*EF!$H20)*kgtoGg=0,"NO",('Activity data'!AV7*EF!$H20)*kgtoGg)</f>
        <v>0.45872119692702534</v>
      </c>
      <c r="AD1395" s="27">
        <f>IF(('Activity data'!AW7*EF!$H20)*kgtoGg=0,"NO",('Activity data'!AW7*EF!$H20)*kgtoGg)</f>
        <v>0.46464723608781278</v>
      </c>
      <c r="AE1395" s="27">
        <f>IF(('Activity data'!AX7*EF!$H20)*kgtoGg=0,"NO",('Activity data'!AX7*EF!$H20)*kgtoGg)</f>
        <v>0.47051866858560681</v>
      </c>
      <c r="AF1395" s="27">
        <f>IF(('Activity data'!AY7*EF!$H20)*kgtoGg=0,"NO",('Activity data'!AY7*EF!$H20)*kgtoGg)</f>
        <v>0.47678906683004613</v>
      </c>
      <c r="AG1395" s="27">
        <f>IF(('Activity data'!AZ7*EF!$H20)*kgtoGg=0,"NO",('Activity data'!AZ7*EF!$H20)*kgtoGg)</f>
        <v>0.48401761070972765</v>
      </c>
      <c r="AH1395" s="27">
        <f>IF(('Activity data'!BA7*EF!$H20)*kgtoGg=0,"NO",('Activity data'!BA7*EF!$H20)*kgtoGg)</f>
        <v>0.49100616454035234</v>
      </c>
      <c r="AI1395" s="27">
        <f>IF(('Activity data'!BB7*EF!$H20)*kgtoGg=0,"NO",('Activity data'!BB7*EF!$H20)*kgtoGg)</f>
        <v>0.49825257754295632</v>
      </c>
      <c r="AJ1395" s="27">
        <f>IF(('Activity data'!BC7*EF!$H20)*kgtoGg=0,"NO",('Activity data'!BC7*EF!$H20)*kgtoGg)</f>
        <v>0.50614259027410013</v>
      </c>
      <c r="AK1395" s="27">
        <f>IF(('Activity data'!BD7*EF!$H20)*kgtoGg=0,"NO",('Activity data'!BD7*EF!$H20)*kgtoGg)</f>
        <v>0.51359507961648176</v>
      </c>
      <c r="AL1395" s="27">
        <f>IF(('Activity data'!BE7*EF!$H20)*kgtoGg=0,"NO",('Activity data'!BE7*EF!$H20)*kgtoGg)</f>
        <v>0.52115358981120119</v>
      </c>
      <c r="AM1395" s="27">
        <f>IF(('Activity data'!BF7*EF!$H20)*kgtoGg=0,"NO",('Activity data'!BF7*EF!$H20)*kgtoGg)</f>
        <v>0.52881988271516178</v>
      </c>
      <c r="AN1395" s="27">
        <f>IF(('Activity data'!BG7*EF!$H20)*kgtoGg=0,"NO",('Activity data'!BG7*EF!$H20)*kgtoGg)</f>
        <v>0.53670584989388503</v>
      </c>
      <c r="AO1395" s="27">
        <f>IF(('Activity data'!BH7*EF!$H20)*kgtoGg=0,"NO",('Activity data'!BH7*EF!$H20)*kgtoGg)</f>
        <v>0.54425471155058214</v>
      </c>
      <c r="AP1395" s="27">
        <f>IF(('Activity data'!BI7*EF!$H20)*kgtoGg=0,"NO",('Activity data'!BI7*EF!$H20)*kgtoGg)</f>
        <v>0.55203197568511508</v>
      </c>
      <c r="AQ1395" s="27">
        <f>IF(('Activity data'!BJ7*EF!$H20)*kgtoGg=0,"NO",('Activity data'!BJ7*EF!$H20)*kgtoGg)</f>
        <v>0.56004427290597614</v>
      </c>
      <c r="AR1395" s="27">
        <f>IF(('Activity data'!BK7*EF!$H20)*kgtoGg=0,"NO",('Activity data'!BK7*EF!$H20)*kgtoGg)</f>
        <v>0.56833308887556278</v>
      </c>
      <c r="AS1395" s="27">
        <f>IF(('Activity data'!BL7*EF!$H20)*kgtoGg=0,"NO",('Activity data'!BL7*EF!$H20)*kgtoGg)</f>
        <v>0.57644438488928817</v>
      </c>
      <c r="AT1395" s="27">
        <f>IF(('Activity data'!BM7*EF!$H20)*kgtoGg=0,"NO",('Activity data'!BM7*EF!$H20)*kgtoGg)</f>
        <v>0.57789983422260416</v>
      </c>
      <c r="AU1395" s="27">
        <f>IF(('Activity data'!BN7*EF!$H20)*kgtoGg=0,"NO",('Activity data'!BN7*EF!$H20)*kgtoGg)</f>
        <v>0.57833585996186199</v>
      </c>
      <c r="AV1395" s="27">
        <f>IF(('Activity data'!BO7*EF!$H20)*kgtoGg=0,"NO",('Activity data'!BO7*EF!$H20)*kgtoGg)</f>
        <v>0.57907066145043395</v>
      </c>
      <c r="AW1395" s="27">
        <f>IF(('Activity data'!BP7*EF!$H20)*kgtoGg=0,"NO",('Activity data'!BP7*EF!$H20)*kgtoGg)</f>
        <v>0.57949584059049575</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7.7122253057553644E-2</v>
      </c>
      <c r="V1396" s="27">
        <f>IF(('Activity data'!AO8*EF!$H21)*kgtoGg=0,"NO",('Activity data'!AO8*EF!$H21)*kgtoGg)</f>
        <v>7.6281190382103445E-2</v>
      </c>
      <c r="W1396" s="27">
        <f>IF(('Activity data'!AP8*EF!$H21)*kgtoGg=0,"NO",('Activity data'!AP8*EF!$H21)*kgtoGg)</f>
        <v>7.5612709303148562E-2</v>
      </c>
      <c r="X1396" s="27">
        <f>IF(('Activity data'!AQ8*EF!$H21)*kgtoGg=0,"NO",('Activity data'!AQ8*EF!$H21)*kgtoGg)</f>
        <v>7.5194947482365299E-2</v>
      </c>
      <c r="Y1396" s="27">
        <f>IF(('Activity data'!AR8*EF!$H21)*kgtoGg=0,"NO",('Activity data'!AR8*EF!$H21)*kgtoGg)</f>
        <v>7.4911052527681307E-2</v>
      </c>
      <c r="Z1396" s="27">
        <f>IF(('Activity data'!AS8*EF!$H21)*kgtoGg=0,"NO",('Activity data'!AS8*EF!$H21)*kgtoGg)</f>
        <v>7.4811860355861681E-2</v>
      </c>
      <c r="AA1396" s="27">
        <f>IF(('Activity data'!AT8*EF!$H21)*kgtoGg=0,"NO",('Activity data'!AT8*EF!$H21)*kgtoGg)</f>
        <v>7.4710785849206165E-2</v>
      </c>
      <c r="AB1396" s="27">
        <f>IF(('Activity data'!AU8*EF!$H21)*kgtoGg=0,"NO",('Activity data'!AU8*EF!$H21)*kgtoGg)</f>
        <v>7.4740549428093439E-2</v>
      </c>
      <c r="AC1396" s="27">
        <f>IF(('Activity data'!AV8*EF!$H21)*kgtoGg=0,"NO",('Activity data'!AV8*EF!$H21)*kgtoGg)</f>
        <v>7.4767379223908054E-2</v>
      </c>
      <c r="AD1396" s="27">
        <f>IF(('Activity data'!AW8*EF!$H21)*kgtoGg=0,"NO",('Activity data'!AW8*EF!$H21)*kgtoGg)</f>
        <v>7.5700236542810634E-2</v>
      </c>
      <c r="AE1396" s="27">
        <f>IF(('Activity data'!AX8*EF!$H21)*kgtoGg=0,"NO",('Activity data'!AX8*EF!$H21)*kgtoGg)</f>
        <v>7.6494688063954513E-2</v>
      </c>
      <c r="AF1396" s="27">
        <f>IF(('Activity data'!AY8*EF!$H21)*kgtoGg=0,"NO",('Activity data'!AY8*EF!$H21)*kgtoGg)</f>
        <v>7.7357586408347626E-2</v>
      </c>
      <c r="AG1396" s="27">
        <f>IF(('Activity data'!AZ8*EF!$H21)*kgtoGg=0,"NO",('Activity data'!AZ8*EF!$H21)*kgtoGg)</f>
        <v>7.8522504341437233E-2</v>
      </c>
      <c r="AH1396" s="27">
        <f>IF(('Activity data'!BA8*EF!$H21)*kgtoGg=0,"NO",('Activity data'!BA8*EF!$H21)*kgtoGg)</f>
        <v>7.9455554603187137E-2</v>
      </c>
      <c r="AI1396" s="27">
        <f>IF(('Activity data'!BB8*EF!$H21)*kgtoGg=0,"NO",('Activity data'!BB8*EF!$H21)*kgtoGg)</f>
        <v>8.0468545075809736E-2</v>
      </c>
      <c r="AJ1396" s="27">
        <f>IF(('Activity data'!BC8*EF!$H21)*kgtoGg=0,"NO",('Activity data'!BC8*EF!$H21)*kgtoGg)</f>
        <v>8.1613749128496504E-2</v>
      </c>
      <c r="AK1396" s="27">
        <f>IF(('Activity data'!BD8*EF!$H21)*kgtoGg=0,"NO",('Activity data'!BD8*EF!$H21)*kgtoGg)</f>
        <v>8.2449579575338439E-2</v>
      </c>
      <c r="AL1396" s="27">
        <f>IF(('Activity data'!BE8*EF!$H21)*kgtoGg=0,"NO",('Activity data'!BE8*EF!$H21)*kgtoGg)</f>
        <v>8.3200853796769295E-2</v>
      </c>
      <c r="AM1396" s="27">
        <f>IF(('Activity data'!BF8*EF!$H21)*kgtoGg=0,"NO",('Activity data'!BF8*EF!$H21)*kgtoGg)</f>
        <v>8.386814030720427E-2</v>
      </c>
      <c r="AN1396" s="27">
        <f>IF(('Activity data'!BG8*EF!$H21)*kgtoGg=0,"NO",('Activity data'!BG8*EF!$H21)*kgtoGg)</f>
        <v>8.5001769030527127E-2</v>
      </c>
      <c r="AO1396" s="27">
        <f>IF(('Activity data'!BH8*EF!$H21)*kgtoGg=0,"NO",('Activity data'!BH8*EF!$H21)*kgtoGg)</f>
        <v>8.5909835232144793E-2</v>
      </c>
      <c r="AP1396" s="27">
        <f>IF(('Activity data'!BI8*EF!$H21)*kgtoGg=0,"NO",('Activity data'!BI8*EF!$H21)*kgtoGg)</f>
        <v>8.6801150426533205E-2</v>
      </c>
      <c r="AQ1396" s="27">
        <f>IF(('Activity data'!BJ8*EF!$H21)*kgtoGg=0,"NO",('Activity data'!BJ8*EF!$H21)*kgtoGg)</f>
        <v>8.7675065886165554E-2</v>
      </c>
      <c r="AR1396" s="27">
        <f>IF(('Activity data'!BK8*EF!$H21)*kgtoGg=0,"NO",('Activity data'!BK8*EF!$H21)*kgtoGg)</f>
        <v>8.854252118222565E-2</v>
      </c>
      <c r="AS1396" s="27">
        <f>IF(('Activity data'!BL8*EF!$H21)*kgtoGg=0,"NO",('Activity data'!BL8*EF!$H21)*kgtoGg)</f>
        <v>8.9321244940695696E-2</v>
      </c>
      <c r="AT1396" s="27">
        <f>IF(('Activity data'!BM8*EF!$H21)*kgtoGg=0,"NO",('Activity data'!BM8*EF!$H21)*kgtoGg)</f>
        <v>8.7850938303203313E-2</v>
      </c>
      <c r="AU1396" s="27">
        <f>IF(('Activity data'!BN8*EF!$H21)*kgtoGg=0,"NO",('Activity data'!BN8*EF!$H21)*kgtoGg)</f>
        <v>8.6054439786957274E-2</v>
      </c>
      <c r="AV1396" s="27">
        <f>IF(('Activity data'!BO8*EF!$H21)*kgtoGg=0,"NO",('Activity data'!BO8*EF!$H21)*kgtoGg)</f>
        <v>8.4360600655815826E-2</v>
      </c>
      <c r="AW1396" s="27">
        <f>IF(('Activity data'!BP8*EF!$H21)*kgtoGg=0,"NO",('Activity data'!BP8*EF!$H21)*kgtoGg)</f>
        <v>8.2579603867851237E-2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5.6651361109447025E-2</v>
      </c>
      <c r="V1397" s="27">
        <f>IF(('Activity data'!AO9*EF!$H22)*kgtoGg=0,"NO",('Activity data'!AO9*EF!$H22)*kgtoGg)</f>
        <v>5.6033545324072467E-2</v>
      </c>
      <c r="W1397" s="27">
        <f>IF(('Activity data'!AP9*EF!$H22)*kgtoGg=0,"NO",('Activity data'!AP9*EF!$H22)*kgtoGg)</f>
        <v>5.554250205838307E-2</v>
      </c>
      <c r="X1397" s="27">
        <f>IF(('Activity data'!AQ9*EF!$H22)*kgtoGg=0,"NO",('Activity data'!AQ9*EF!$H22)*kgtoGg)</f>
        <v>5.5235628557821929E-2</v>
      </c>
      <c r="Y1397" s="27">
        <f>IF(('Activity data'!AR9*EF!$H22)*kgtoGg=0,"NO",('Activity data'!AR9*EF!$H22)*kgtoGg)</f>
        <v>5.5027089064260314E-2</v>
      </c>
      <c r="Z1397" s="27">
        <f>IF(('Activity data'!AS9*EF!$H22)*kgtoGg=0,"NO",('Activity data'!AS9*EF!$H22)*kgtoGg)</f>
        <v>5.4954225898024879E-2</v>
      </c>
      <c r="AA1397" s="27">
        <f>IF(('Activity data'!AT9*EF!$H22)*kgtoGg=0,"NO",('Activity data'!AT9*EF!$H22)*kgtoGg)</f>
        <v>5.4879980033199993E-2</v>
      </c>
      <c r="AB1397" s="27">
        <f>IF(('Activity data'!AU9*EF!$H22)*kgtoGg=0,"NO",('Activity data'!AU9*EF!$H22)*kgtoGg)</f>
        <v>5.4901843337092256E-2</v>
      </c>
      <c r="AC1397" s="27">
        <f>IF(('Activity data'!AV9*EF!$H22)*kgtoGg=0,"NO",('Activity data'!AV9*EF!$H22)*kgtoGg)</f>
        <v>5.4921551584594455E-2</v>
      </c>
      <c r="AD1397" s="27">
        <f>IF(('Activity data'!AW9*EF!$H22)*kgtoGg=0,"NO",('Activity data'!AW9*EF!$H22)*kgtoGg)</f>
        <v>5.560679656566761E-2</v>
      </c>
      <c r="AE1397" s="27">
        <f>IF(('Activity data'!AX9*EF!$H22)*kgtoGg=0,"NO",('Activity data'!AX9*EF!$H22)*kgtoGg)</f>
        <v>5.6190373396270352E-2</v>
      </c>
      <c r="AF1397" s="27">
        <f>IF(('Activity data'!AY9*EF!$H22)*kgtoGg=0,"NO",('Activity data'!AY9*EF!$H22)*kgtoGg)</f>
        <v>5.6824228914890633E-2</v>
      </c>
      <c r="AG1397" s="27">
        <f>IF(('Activity data'!AZ9*EF!$H22)*kgtoGg=0,"NO",('Activity data'!AZ9*EF!$H22)*kgtoGg)</f>
        <v>5.7679937661380166E-2</v>
      </c>
      <c r="AH1397" s="27">
        <f>IF(('Activity data'!BA9*EF!$H22)*kgtoGg=0,"NO",('Activity data'!BA9*EF!$H22)*kgtoGg)</f>
        <v>5.8365324371649284E-2</v>
      </c>
      <c r="AI1397" s="27">
        <f>IF(('Activity data'!BB9*EF!$H22)*kgtoGg=0,"NO",('Activity data'!BB9*EF!$H22)*kgtoGg)</f>
        <v>5.9109432418157533E-2</v>
      </c>
      <c r="AJ1397" s="27">
        <f>IF(('Activity data'!BC9*EF!$H22)*kgtoGg=0,"NO",('Activity data'!BC9*EF!$H22)*kgtoGg)</f>
        <v>5.9950660024466515E-2</v>
      </c>
      <c r="AK1397" s="27">
        <f>IF(('Activity data'!BD9*EF!$H22)*kgtoGg=0,"NO",('Activity data'!BD9*EF!$H22)*kgtoGg)</f>
        <v>6.0564632394217895E-2</v>
      </c>
      <c r="AL1397" s="27">
        <f>IF(('Activity data'!BE9*EF!$H22)*kgtoGg=0,"NO",('Activity data'!BE9*EF!$H22)*kgtoGg)</f>
        <v>6.1116492661821044E-2</v>
      </c>
      <c r="AM1397" s="27">
        <f>IF(('Activity data'!BF9*EF!$H22)*kgtoGg=0,"NO",('Activity data'!BF9*EF!$H22)*kgtoGg)</f>
        <v>6.1606658438460173E-2</v>
      </c>
      <c r="AN1397" s="27">
        <f>IF(('Activity data'!BG9*EF!$H22)*kgtoGg=0,"NO",('Activity data'!BG9*EF!$H22)*kgtoGg)</f>
        <v>6.2439383204956261E-2</v>
      </c>
      <c r="AO1397" s="27">
        <f>IF(('Activity data'!BH9*EF!$H22)*kgtoGg=0,"NO",('Activity data'!BH9*EF!$H22)*kgtoGg)</f>
        <v>6.3106417481830102E-2</v>
      </c>
      <c r="AP1397" s="27">
        <f>IF(('Activity data'!BI9*EF!$H22)*kgtoGg=0,"NO",('Activity data'!BI9*EF!$H22)*kgtoGg)</f>
        <v>6.3761147043503455E-2</v>
      </c>
      <c r="AQ1397" s="27">
        <f>IF(('Activity data'!BJ9*EF!$H22)*kgtoGg=0,"NO",('Activity data'!BJ9*EF!$H22)*kgtoGg)</f>
        <v>6.440309535699236E-2</v>
      </c>
      <c r="AR1397" s="27">
        <f>IF(('Activity data'!BK9*EF!$H22)*kgtoGg=0,"NO",('Activity data'!BK9*EF!$H22)*kgtoGg)</f>
        <v>6.5040298255962761E-2</v>
      </c>
      <c r="AS1397" s="27">
        <f>IF(('Activity data'!BL9*EF!$H22)*kgtoGg=0,"NO",('Activity data'!BL9*EF!$H22)*kgtoGg)</f>
        <v>6.5612322011708996E-2</v>
      </c>
      <c r="AT1397" s="27">
        <f>IF(('Activity data'!BM9*EF!$H22)*kgtoGg=0,"NO",('Activity data'!BM9*EF!$H22)*kgtoGg)</f>
        <v>6.4532285200543257E-2</v>
      </c>
      <c r="AU1397" s="27">
        <f>IF(('Activity data'!BN9*EF!$H22)*kgtoGg=0,"NO",('Activity data'!BN9*EF!$H22)*kgtoGg)</f>
        <v>6.3212639026559075E-2</v>
      </c>
      <c r="AV1397" s="27">
        <f>IF(('Activity data'!BO9*EF!$H22)*kgtoGg=0,"NO",('Activity data'!BO9*EF!$H22)*kgtoGg)</f>
        <v>6.1968402914732885E-2</v>
      </c>
      <c r="AW1397" s="27">
        <f>IF(('Activity data'!BP9*EF!$H22)*kgtoGg=0,"NO",('Activity data'!BP9*EF!$H22)*kgtoGg)</f>
        <v>6.0660143778495615E-2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0.55512074571363323</v>
      </c>
      <c r="V1398" s="27">
        <f>IF(('Activity data'!AO10*EF!$H23)*kgtoGg=0,"NO",('Activity data'!AO10*EF!$H23)*kgtoGg)</f>
        <v>0.56194785856380769</v>
      </c>
      <c r="W1398" s="27">
        <f>IF(('Activity data'!AP10*EF!$H23)*kgtoGg=0,"NO",('Activity data'!AP10*EF!$H23)*kgtoGg)</f>
        <v>0.56993716301997244</v>
      </c>
      <c r="X1398" s="27">
        <f>IF(('Activity data'!AQ10*EF!$H23)*kgtoGg=0,"NO",('Activity data'!AQ10*EF!$H23)*kgtoGg)</f>
        <v>0.57978521078280032</v>
      </c>
      <c r="Y1398" s="27">
        <f>IF(('Activity data'!AR10*EF!$H23)*kgtoGg=0,"NO",('Activity data'!AR10*EF!$H23)*kgtoGg)</f>
        <v>0.5907072368589581</v>
      </c>
      <c r="Z1398" s="27">
        <f>IF(('Activity data'!AS10*EF!$H23)*kgtoGg=0,"NO",('Activity data'!AS10*EF!$H23)*kgtoGg)</f>
        <v>0.60319055357142615</v>
      </c>
      <c r="AA1398" s="27">
        <f>IF(('Activity data'!AT10*EF!$H23)*kgtoGg=0,"NO",('Activity data'!AT10*EF!$H23)*kgtoGg)</f>
        <v>0.61580366914208307</v>
      </c>
      <c r="AB1398" s="27">
        <f>IF(('Activity data'!AU10*EF!$H23)*kgtoGg=0,"NO",('Activity data'!AU10*EF!$H23)*kgtoGg)</f>
        <v>0.62967170479146084</v>
      </c>
      <c r="AC1398" s="27">
        <f>IF(('Activity data'!AV10*EF!$H23)*kgtoGg=0,"NO",('Activity data'!AV10*EF!$H23)*kgtoGg)</f>
        <v>0.6437233997579378</v>
      </c>
      <c r="AD1398" s="27">
        <f>IF(('Activity data'!AW10*EF!$H23)*kgtoGg=0,"NO",('Activity data'!AW10*EF!$H23)*kgtoGg)</f>
        <v>0.67336896689358838</v>
      </c>
      <c r="AE1398" s="27">
        <f>IF(('Activity data'!AX10*EF!$H23)*kgtoGg=0,"NO",('Activity data'!AX10*EF!$H23)*kgtoGg)</f>
        <v>0.70304412670605998</v>
      </c>
      <c r="AF1398" s="27">
        <f>IF(('Activity data'!AY10*EF!$H23)*kgtoGg=0,"NO",('Activity data'!AY10*EF!$H23)*kgtoGg)</f>
        <v>0.73465819999127202</v>
      </c>
      <c r="AG1398" s="27">
        <f>IF(('Activity data'!AZ10*EF!$H23)*kgtoGg=0,"NO",('Activity data'!AZ10*EF!$H23)*kgtoGg)</f>
        <v>0.77064110181637224</v>
      </c>
      <c r="AH1398" s="27">
        <f>IF(('Activity data'!BA10*EF!$H23)*kgtoGg=0,"NO",('Activity data'!BA10*EF!$H23)*kgtoGg)</f>
        <v>0.80595566279203201</v>
      </c>
      <c r="AI1398" s="27">
        <f>IF(('Activity data'!BB10*EF!$H23)*kgtoGg=0,"NO",('Activity data'!BB10*EF!$H23)*kgtoGg)</f>
        <v>0.84373079051236521</v>
      </c>
      <c r="AJ1398" s="27">
        <f>IF(('Activity data'!BC10*EF!$H23)*kgtoGg=0,"NO",('Activity data'!BC10*EF!$H23)*kgtoGg)</f>
        <v>0.88471362278120702</v>
      </c>
      <c r="AK1398" s="27">
        <f>IF(('Activity data'!BD10*EF!$H23)*kgtoGg=0,"NO",('Activity data'!BD10*EF!$H23)*kgtoGg)</f>
        <v>0.92420666247120975</v>
      </c>
      <c r="AL1398" s="27">
        <f>IF(('Activity data'!BE10*EF!$H23)*kgtoGg=0,"NO",('Activity data'!BE10*EF!$H23)*kgtoGg)</f>
        <v>0.96458009607987927</v>
      </c>
      <c r="AM1398" s="27">
        <f>IF(('Activity data'!BF10*EF!$H23)*kgtoGg=0,"NO",('Activity data'!BF10*EF!$H23)*kgtoGg)</f>
        <v>1.0058544206500113</v>
      </c>
      <c r="AN1398" s="27">
        <f>IF(('Activity data'!BG10*EF!$H23)*kgtoGg=0,"NO",('Activity data'!BG10*EF!$H23)*kgtoGg)</f>
        <v>1.048214383350405</v>
      </c>
      <c r="AO1398" s="27">
        <f>IF(('Activity data'!BH10*EF!$H23)*kgtoGg=0,"NO",('Activity data'!BH10*EF!$H23)*kgtoGg)</f>
        <v>1.0894072646283308</v>
      </c>
      <c r="AP1398" s="27">
        <f>IF(('Activity data'!BI10*EF!$H23)*kgtoGg=0,"NO",('Activity data'!BI10*EF!$H23)*kgtoGg)</f>
        <v>1.1319954067868236</v>
      </c>
      <c r="AQ1398" s="27">
        <f>IF(('Activity data'!BJ10*EF!$H23)*kgtoGg=0,"NO",('Activity data'!BJ10*EF!$H23)*kgtoGg)</f>
        <v>1.1760317633211992</v>
      </c>
      <c r="AR1398" s="27">
        <f>IF(('Activity data'!BK10*EF!$H23)*kgtoGg=0,"NO",('Activity data'!BK10*EF!$H23)*kgtoGg)</f>
        <v>1.2217321317942409</v>
      </c>
      <c r="AS1398" s="27">
        <f>IF(('Activity data'!BL10*EF!$H23)*kgtoGg=0,"NO",('Activity data'!BL10*EF!$H23)*kgtoGg)</f>
        <v>1.2680107061347687</v>
      </c>
      <c r="AT1398" s="27">
        <f>IF(('Activity data'!BM10*EF!$H23)*kgtoGg=0,"NO",('Activity data'!BM10*EF!$H23)*kgtoGg)</f>
        <v>1.283296588905241</v>
      </c>
      <c r="AU1398" s="27">
        <f>IF(('Activity data'!BN10*EF!$H23)*kgtoGg=0,"NO",('Activity data'!BN10*EF!$H23)*kgtoGg)</f>
        <v>1.2937206199823159</v>
      </c>
      <c r="AV1398" s="27">
        <f>IF(('Activity data'!BO10*EF!$H23)*kgtoGg=0,"NO",('Activity data'!BO10*EF!$H23)*kgtoGg)</f>
        <v>1.30548937245923</v>
      </c>
      <c r="AW1398" s="27">
        <f>IF(('Activity data'!BP10*EF!$H23)*kgtoGg=0,"NO",('Activity data'!BP10*EF!$H23)*kgtoGg)</f>
        <v>1.315705592382074</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3.6899897938569418E-2</v>
      </c>
      <c r="V1399" s="27">
        <f>IF(('Activity data'!AO11*EF!$H24)*kgtoGg=0,"NO",('Activity data'!AO11*EF!$H24)*kgtoGg)</f>
        <v>3.6967099879662492E-2</v>
      </c>
      <c r="W1399" s="27">
        <f>IF(('Activity data'!AP11*EF!$H24)*kgtoGg=0,"NO",('Activity data'!AP11*EF!$H24)*kgtoGg)</f>
        <v>3.7042825896559162E-2</v>
      </c>
      <c r="X1399" s="27">
        <f>IF(('Activity data'!AQ11*EF!$H24)*kgtoGg=0,"NO",('Activity data'!AQ11*EF!$H24)*kgtoGg)</f>
        <v>3.7126910005520514E-2</v>
      </c>
      <c r="Y1399" s="27">
        <f>IF(('Activity data'!AR11*EF!$H24)*kgtoGg=0,"NO",('Activity data'!AR11*EF!$H24)*kgtoGg)</f>
        <v>3.717774391165047E-2</v>
      </c>
      <c r="Z1399" s="27">
        <f>IF(('Activity data'!AS11*EF!$H24)*kgtoGg=0,"NO",('Activity data'!AS11*EF!$H24)*kgtoGg)</f>
        <v>3.7235623281293442E-2</v>
      </c>
      <c r="AA1399" s="27">
        <f>IF(('Activity data'!AT11*EF!$H24)*kgtoGg=0,"NO",('Activity data'!AT11*EF!$H24)*kgtoGg)</f>
        <v>3.7299665248836066E-2</v>
      </c>
      <c r="AB1399" s="27">
        <f>IF(('Activity data'!AU11*EF!$H24)*kgtoGg=0,"NO",('Activity data'!AU11*EF!$H24)*kgtoGg)</f>
        <v>3.7370008445180194E-2</v>
      </c>
      <c r="AC1399" s="27">
        <f>IF(('Activity data'!AV11*EF!$H24)*kgtoGg=0,"NO",('Activity data'!AV11*EF!$H24)*kgtoGg)</f>
        <v>3.7445979052848931E-2</v>
      </c>
      <c r="AD1399" s="27">
        <f>IF(('Activity data'!AW11*EF!$H24)*kgtoGg=0,"NO",('Activity data'!AW11*EF!$H24)*kgtoGg)</f>
        <v>3.7499458285368076E-2</v>
      </c>
      <c r="AE1399" s="27">
        <f>IF(('Activity data'!AX11*EF!$H24)*kgtoGg=0,"NO",('Activity data'!AX11*EF!$H24)*kgtoGg)</f>
        <v>3.7557626813212425E-2</v>
      </c>
      <c r="AF1399" s="27">
        <f>IF(('Activity data'!AY11*EF!$H24)*kgtoGg=0,"NO",('Activity data'!AY11*EF!$H24)*kgtoGg)</f>
        <v>3.7620983925621479E-2</v>
      </c>
      <c r="AG1399" s="27">
        <f>IF(('Activity data'!AZ11*EF!$H24)*kgtoGg=0,"NO",('Activity data'!AZ11*EF!$H24)*kgtoGg)</f>
        <v>3.7690209504543777E-2</v>
      </c>
      <c r="AH1399" s="27">
        <f>IF(('Activity data'!BA11*EF!$H24)*kgtoGg=0,"NO",('Activity data'!BA11*EF!$H24)*kgtoGg)</f>
        <v>3.7763281672086049E-2</v>
      </c>
      <c r="AI1399" s="27">
        <f>IF(('Activity data'!BB11*EF!$H24)*kgtoGg=0,"NO",('Activity data'!BB11*EF!$H24)*kgtoGg)</f>
        <v>3.7810013227988493E-2</v>
      </c>
      <c r="AJ1399" s="27">
        <f>IF(('Activity data'!BC11*EF!$H24)*kgtoGg=0,"NO",('Activity data'!BC11*EF!$H24)*kgtoGg)</f>
        <v>3.786141969992933E-2</v>
      </c>
      <c r="AK1399" s="27">
        <f>IF(('Activity data'!BD11*EF!$H24)*kgtoGg=0,"NO",('Activity data'!BD11*EF!$H24)*kgtoGg)</f>
        <v>3.7915690866884774E-2</v>
      </c>
      <c r="AL1399" s="27">
        <f>IF(('Activity data'!BE11*EF!$H24)*kgtoGg=0,"NO",('Activity data'!BE11*EF!$H24)*kgtoGg)</f>
        <v>3.797353853317869E-2</v>
      </c>
      <c r="AM1399" s="27">
        <f>IF(('Activity data'!BF11*EF!$H24)*kgtoGg=0,"NO",('Activity data'!BF11*EF!$H24)*kgtoGg)</f>
        <v>3.8034846739325681E-2</v>
      </c>
      <c r="AN1399" s="27">
        <f>IF(('Activity data'!BG11*EF!$H24)*kgtoGg=0,"NO",('Activity data'!BG11*EF!$H24)*kgtoGg)</f>
        <v>3.8070994452184988E-2</v>
      </c>
      <c r="AO1399" s="27">
        <f>IF(('Activity data'!BH11*EF!$H24)*kgtoGg=0,"NO",('Activity data'!BH11*EF!$H24)*kgtoGg)</f>
        <v>3.8109523463473835E-2</v>
      </c>
      <c r="AP1399" s="27">
        <f>IF(('Activity data'!BI11*EF!$H24)*kgtoGg=0,"NO",('Activity data'!BI11*EF!$H24)*kgtoGg)</f>
        <v>3.8151206064570654E-2</v>
      </c>
      <c r="AQ1399" s="27">
        <f>IF(('Activity data'!BJ11*EF!$H24)*kgtoGg=0,"NO",('Activity data'!BJ11*EF!$H24)*kgtoGg)</f>
        <v>3.8195958186457664E-2</v>
      </c>
      <c r="AR1399" s="27">
        <f>IF(('Activity data'!BK11*EF!$H24)*kgtoGg=0,"NO",('Activity data'!BK11*EF!$H24)*kgtoGg)</f>
        <v>3.8243755879940472E-2</v>
      </c>
      <c r="AS1399" s="27">
        <f>IF(('Activity data'!BL11*EF!$H24)*kgtoGg=0,"NO",('Activity data'!BL11*EF!$H24)*kgtoGg)</f>
        <v>3.8264848123316569E-2</v>
      </c>
      <c r="AT1399" s="27">
        <f>IF(('Activity data'!BM11*EF!$H24)*kgtoGg=0,"NO",('Activity data'!BM11*EF!$H24)*kgtoGg)</f>
        <v>3.827799558271338E-2</v>
      </c>
      <c r="AU1399" s="27">
        <f>IF(('Activity data'!BN11*EF!$H24)*kgtoGg=0,"NO",('Activity data'!BN11*EF!$H24)*kgtoGg)</f>
        <v>3.829182073197647E-2</v>
      </c>
      <c r="AV1399" s="27">
        <f>IF(('Activity data'!BO11*EF!$H24)*kgtoGg=0,"NO",('Activity data'!BO11*EF!$H24)*kgtoGg)</f>
        <v>3.8308285019184929E-2</v>
      </c>
      <c r="AW1399" s="27">
        <f>IF(('Activity data'!BP11*EF!$H24)*kgtoGg=0,"NO",('Activity data'!BP11*EF!$H24)*kgtoGg)</f>
        <v>3.8326381994301668E-2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4.2141442289652404E-3</v>
      </c>
      <c r="V1400" s="27">
        <f>IF(('Activity data'!AO12*EF!$H25)*kgtoGg=0,"NO",('Activity data'!AO12*EF!$H25)*kgtoGg)</f>
        <v>4.221819010957974E-3</v>
      </c>
      <c r="W1400" s="27">
        <f>IF(('Activity data'!AP12*EF!$H25)*kgtoGg=0,"NO",('Activity data'!AP12*EF!$H25)*kgtoGg)</f>
        <v>4.2304672830377208E-3</v>
      </c>
      <c r="X1400" s="27">
        <f>IF(('Activity data'!AQ12*EF!$H25)*kgtoGg=0,"NO",('Activity data'!AQ12*EF!$H25)*kgtoGg)</f>
        <v>4.2400700890703295E-3</v>
      </c>
      <c r="Y1400" s="27">
        <f>IF(('Activity data'!AR12*EF!$H25)*kgtoGg=0,"NO",('Activity data'!AR12*EF!$H25)*kgtoGg)</f>
        <v>4.2458755634515863E-3</v>
      </c>
      <c r="Z1400" s="27">
        <f>IF(('Activity data'!AS12*EF!$H25)*kgtoGg=0,"NO",('Activity data'!AS12*EF!$H25)*kgtoGg)</f>
        <v>4.2524856633484251E-3</v>
      </c>
      <c r="AA1400" s="27">
        <f>IF(('Activity data'!AT12*EF!$H25)*kgtoGg=0,"NO",('Activity data'!AT12*EF!$H25)*kgtoGg)</f>
        <v>4.2597995612995952E-3</v>
      </c>
      <c r="AB1400" s="27">
        <f>IF(('Activity data'!AU12*EF!$H25)*kgtoGg=0,"NO",('Activity data'!AU12*EF!$H25)*kgtoGg)</f>
        <v>4.2678330896148793E-3</v>
      </c>
      <c r="AC1400" s="27">
        <f>IF(('Activity data'!AV12*EF!$H25)*kgtoGg=0,"NO",('Activity data'!AV12*EF!$H25)*kgtoGg)</f>
        <v>4.2765092951266449E-3</v>
      </c>
      <c r="AD1400" s="27">
        <f>IF(('Activity data'!AW12*EF!$H25)*kgtoGg=0,"NO",('Activity data'!AW12*EF!$H25)*kgtoGg)</f>
        <v>4.2826168783905664E-3</v>
      </c>
      <c r="AE1400" s="27">
        <f>IF(('Activity data'!AX12*EF!$H25)*kgtoGg=0,"NO",('Activity data'!AX12*EF!$H25)*kgtoGg)</f>
        <v>4.2892600015322834E-3</v>
      </c>
      <c r="AF1400" s="27">
        <f>IF(('Activity data'!AY12*EF!$H25)*kgtoGg=0,"NO",('Activity data'!AY12*EF!$H25)*kgtoGg)</f>
        <v>4.2964956857628189E-3</v>
      </c>
      <c r="AG1400" s="27">
        <f>IF(('Activity data'!AZ12*EF!$H25)*kgtoGg=0,"NO",('Activity data'!AZ12*EF!$H25)*kgtoGg)</f>
        <v>4.3044015768413752E-3</v>
      </c>
      <c r="AH1400" s="27">
        <f>IF(('Activity data'!BA12*EF!$H25)*kgtoGg=0,"NO",('Activity data'!BA12*EF!$H25)*kgtoGg)</f>
        <v>4.3127467666752043E-3</v>
      </c>
      <c r="AI1400" s="27">
        <f>IF(('Activity data'!BB12*EF!$H25)*kgtoGg=0,"NO",('Activity data'!BB12*EF!$H25)*kgtoGg)</f>
        <v>4.3180837331065116E-3</v>
      </c>
      <c r="AJ1400" s="27">
        <f>IF(('Activity data'!BC12*EF!$H25)*kgtoGg=0,"NO",('Activity data'!BC12*EF!$H25)*kgtoGg)</f>
        <v>4.3239545972325218E-3</v>
      </c>
      <c r="AK1400" s="27">
        <f>IF(('Activity data'!BD12*EF!$H25)*kgtoGg=0,"NO",('Activity data'!BD12*EF!$H25)*kgtoGg)</f>
        <v>4.330152623183846E-3</v>
      </c>
      <c r="AL1400" s="27">
        <f>IF(('Activity data'!BE12*EF!$H25)*kgtoGg=0,"NO",('Activity data'!BE12*EF!$H25)*kgtoGg)</f>
        <v>4.336759102407107E-3</v>
      </c>
      <c r="AM1400" s="27">
        <f>IF(('Activity data'!BF12*EF!$H25)*kgtoGg=0,"NO",('Activity data'!BF12*EF!$H25)*kgtoGg)</f>
        <v>4.3437607917763479E-3</v>
      </c>
      <c r="AN1400" s="27">
        <f>IF(('Activity data'!BG12*EF!$H25)*kgtoGg=0,"NO",('Activity data'!BG12*EF!$H25)*kgtoGg)</f>
        <v>4.3478890328839505E-3</v>
      </c>
      <c r="AO1400" s="27">
        <f>IF(('Activity data'!BH12*EF!$H25)*kgtoGg=0,"NO",('Activity data'!BH12*EF!$H25)*kgtoGg)</f>
        <v>4.3522892296227319E-3</v>
      </c>
      <c r="AP1400" s="27">
        <f>IF(('Activity data'!BI12*EF!$H25)*kgtoGg=0,"NO",('Activity data'!BI12*EF!$H25)*kgtoGg)</f>
        <v>4.3570495813492561E-3</v>
      </c>
      <c r="AQ1400" s="27">
        <f>IF(('Activity data'!BJ12*EF!$H25)*kgtoGg=0,"NO",('Activity data'!BJ12*EF!$H25)*kgtoGg)</f>
        <v>4.3621604869809741E-3</v>
      </c>
      <c r="AR1400" s="27">
        <f>IF(('Activity data'!BK12*EF!$H25)*kgtoGg=0,"NO",('Activity data'!BK12*EF!$H25)*kgtoGg)</f>
        <v>4.3676192114057337E-3</v>
      </c>
      <c r="AS1400" s="27">
        <f>IF(('Activity data'!BL12*EF!$H25)*kgtoGg=0,"NO",('Activity data'!BL12*EF!$H25)*kgtoGg)</f>
        <v>4.3700280461360444E-3</v>
      </c>
      <c r="AT1400" s="27">
        <f>IF(('Activity data'!BM12*EF!$H25)*kgtoGg=0,"NO",('Activity data'!BM12*EF!$H25)*kgtoGg)</f>
        <v>4.3715295486668861E-3</v>
      </c>
      <c r="AU1400" s="27">
        <f>IF(('Activity data'!BN12*EF!$H25)*kgtoGg=0,"NO",('Activity data'!BN12*EF!$H25)*kgtoGg)</f>
        <v>4.3731084466106874E-3</v>
      </c>
      <c r="AV1400" s="27">
        <f>IF(('Activity data'!BO12*EF!$H25)*kgtoGg=0,"NO",('Activity data'!BO12*EF!$H25)*kgtoGg)</f>
        <v>4.3749887466873723E-3</v>
      </c>
      <c r="AW1400" s="27">
        <f>IF(('Activity data'!BP12*EF!$H25)*kgtoGg=0,"NO",('Activity data'!BP12*EF!$H25)*kgtoGg)</f>
        <v>4.3770555075054339E-3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1.6534088481282124E-2</v>
      </c>
      <c r="V1401" s="27">
        <f>IF(('Activity data'!AO13*EF!$H26)*kgtoGg=0,"NO",('Activity data'!AO13*EF!$H26)*kgtoGg)</f>
        <v>1.658678190680777E-2</v>
      </c>
      <c r="W1401" s="27">
        <f>IF(('Activity data'!AP13*EF!$H26)*kgtoGg=0,"NO",('Activity data'!AP13*EF!$H26)*kgtoGg)</f>
        <v>1.6644032675511532E-2</v>
      </c>
      <c r="X1401" s="27">
        <f>IF(('Activity data'!AQ13*EF!$H26)*kgtoGg=0,"NO",('Activity data'!AQ13*EF!$H26)*kgtoGg)</f>
        <v>1.670578048267099E-2</v>
      </c>
      <c r="Y1401" s="27">
        <f>IF(('Activity data'!AR13*EF!$H26)*kgtoGg=0,"NO",('Activity data'!AR13*EF!$H26)*kgtoGg)</f>
        <v>1.6744232185416045E-2</v>
      </c>
      <c r="Z1401" s="27">
        <f>IF(('Activity data'!AS13*EF!$H26)*kgtoGg=0,"NO",('Activity data'!AS13*EF!$H26)*kgtoGg)</f>
        <v>1.6786509771463589E-2</v>
      </c>
      <c r="AA1401" s="27">
        <f>IF(('Activity data'!AT13*EF!$H26)*kgtoGg=0,"NO",('Activity data'!AT13*EF!$H26)*kgtoGg)</f>
        <v>1.6832057225691796E-2</v>
      </c>
      <c r="AB1401" s="27">
        <f>IF(('Activity data'!AU13*EF!$H26)*kgtoGg=0,"NO",('Activity data'!AU13*EF!$H26)*kgtoGg)</f>
        <v>1.6880997444089434E-2</v>
      </c>
      <c r="AC1401" s="27">
        <f>IF(('Activity data'!AV13*EF!$H26)*kgtoGg=0,"NO",('Activity data'!AV13*EF!$H26)*kgtoGg)</f>
        <v>1.693290920512187E-2</v>
      </c>
      <c r="AD1401" s="27">
        <f>IF(('Activity data'!AW13*EF!$H26)*kgtoGg=0,"NO",('Activity data'!AW13*EF!$H26)*kgtoGg)</f>
        <v>1.6969207030161221E-2</v>
      </c>
      <c r="AE1401" s="27">
        <f>IF(('Activity data'!AX13*EF!$H26)*kgtoGg=0,"NO",('Activity data'!AX13*EF!$H26)*kgtoGg)</f>
        <v>1.7007978143905811E-2</v>
      </c>
      <c r="AF1401" s="27">
        <f>IF(('Activity data'!AY13*EF!$H26)*kgtoGg=0,"NO",('Activity data'!AY13*EF!$H26)*kgtoGg)</f>
        <v>1.7049571184958357E-2</v>
      </c>
      <c r="AG1401" s="27">
        <f>IF(('Activity data'!AZ13*EF!$H26)*kgtoGg=0,"NO",('Activity data'!AZ13*EF!$H26)*kgtoGg)</f>
        <v>1.7094448350819972E-2</v>
      </c>
      <c r="AH1401" s="27">
        <f>IF(('Activity data'!BA13*EF!$H26)*kgtoGg=0,"NO",('Activity data'!BA13*EF!$H26)*kgtoGg)</f>
        <v>1.7141292130864242E-2</v>
      </c>
      <c r="AI1401" s="27">
        <f>IF(('Activity data'!BB13*EF!$H26)*kgtoGg=0,"NO",('Activity data'!BB13*EF!$H26)*kgtoGg)</f>
        <v>1.7170334950840947E-2</v>
      </c>
      <c r="AJ1401" s="27">
        <f>IF(('Activity data'!BC13*EF!$H26)*kgtoGg=0,"NO",('Activity data'!BC13*EF!$H26)*kgtoGg)</f>
        <v>1.7201989804525142E-2</v>
      </c>
      <c r="AK1401" s="27">
        <f>IF(('Activity data'!BD13*EF!$H26)*kgtoGg=0,"NO",('Activity data'!BD13*EF!$H26)*kgtoGg)</f>
        <v>1.7235081943655976E-2</v>
      </c>
      <c r="AL1401" s="27">
        <f>IF(('Activity data'!BE13*EF!$H26)*kgtoGg=0,"NO",('Activity data'!BE13*EF!$H26)*kgtoGg)</f>
        <v>1.7270087571592672E-2</v>
      </c>
      <c r="AM1401" s="27">
        <f>IF(('Activity data'!BF13*EF!$H26)*kgtoGg=0,"NO",('Activity data'!BF13*EF!$H26)*kgtoGg)</f>
        <v>1.7306939664628651E-2</v>
      </c>
      <c r="AN1401" s="27">
        <f>IF(('Activity data'!BG13*EF!$H26)*kgtoGg=0,"NO",('Activity data'!BG13*EF!$H26)*kgtoGg)</f>
        <v>1.7327058808259899E-2</v>
      </c>
      <c r="AO1401" s="27">
        <f>IF(('Activity data'!BH13*EF!$H26)*kgtoGg=0,"NO",('Activity data'!BH13*EF!$H26)*kgtoGg)</f>
        <v>1.7348403739849097E-2</v>
      </c>
      <c r="AP1401" s="27">
        <f>IF(('Activity data'!BI13*EF!$H26)*kgtoGg=0,"NO",('Activity data'!BI13*EF!$H26)*kgtoGg)</f>
        <v>1.737148206698446E-2</v>
      </c>
      <c r="AQ1401" s="27">
        <f>IF(('Activity data'!BJ13*EF!$H26)*kgtoGg=0,"NO",('Activity data'!BJ13*EF!$H26)*kgtoGg)</f>
        <v>1.7396243847290226E-2</v>
      </c>
      <c r="AR1401" s="27">
        <f>IF(('Activity data'!BK13*EF!$H26)*kgtoGg=0,"NO",('Activity data'!BK13*EF!$H26)*kgtoGg)</f>
        <v>1.7422677553557815E-2</v>
      </c>
      <c r="AS1401" s="27">
        <f>IF(('Activity data'!BL13*EF!$H26)*kgtoGg=0,"NO",('Activity data'!BL13*EF!$H26)*kgtoGg)</f>
        <v>1.7431628999020125E-2</v>
      </c>
      <c r="AT1401" s="27">
        <f>IF(('Activity data'!BM13*EF!$H26)*kgtoGg=0,"NO",('Activity data'!BM13*EF!$H26)*kgtoGg)</f>
        <v>1.7435255620839828E-2</v>
      </c>
      <c r="AU1401" s="27">
        <f>IF(('Activity data'!BN13*EF!$H26)*kgtoGg=0,"NO",('Activity data'!BN13*EF!$H26)*kgtoGg)</f>
        <v>1.7439126815866682E-2</v>
      </c>
      <c r="AV1401" s="27">
        <f>IF(('Activity data'!BO13*EF!$H26)*kgtoGg=0,"NO",('Activity data'!BO13*EF!$H26)*kgtoGg)</f>
        <v>1.7444506839087867E-2</v>
      </c>
      <c r="AW1401" s="27">
        <f>IF(('Activity data'!BP13*EF!$H26)*kgtoGg=0,"NO",('Activity data'!BP13*EF!$H26)*kgtoGg)</f>
        <v>1.7450752585463469E-2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2.784592848494985E-2</v>
      </c>
      <c r="V1402" s="27">
        <f>IF(('Activity data'!AO14*EF!$H27)*kgtoGg=0,"NO",('Activity data'!AO14*EF!$H27)*kgtoGg)</f>
        <v>2.7934672255764625E-2</v>
      </c>
      <c r="W1402" s="27">
        <f>IF(('Activity data'!AP14*EF!$H27)*kgtoGg=0,"NO",('Activity data'!AP14*EF!$H27)*kgtoGg)</f>
        <v>2.803109128804682E-2</v>
      </c>
      <c r="X1402" s="27">
        <f>IF(('Activity data'!AQ14*EF!$H27)*kgtoGg=0,"NO",('Activity data'!AQ14*EF!$H27)*kgtoGg)</f>
        <v>2.8135084019439982E-2</v>
      </c>
      <c r="Y1402" s="27">
        <f>IF(('Activity data'!AR14*EF!$H27)*kgtoGg=0,"NO",('Activity data'!AR14*EF!$H27)*kgtoGg)</f>
        <v>2.8199842555477552E-2</v>
      </c>
      <c r="Z1402" s="27">
        <f>IF(('Activity data'!AS14*EF!$H27)*kgtoGg=0,"NO",('Activity data'!AS14*EF!$H27)*kgtoGg)</f>
        <v>2.8271044462914351E-2</v>
      </c>
      <c r="AA1402" s="27">
        <f>IF(('Activity data'!AT14*EF!$H27)*kgtoGg=0,"NO",('Activity data'!AT14*EF!$H27)*kgtoGg)</f>
        <v>2.8347753327424542E-2</v>
      </c>
      <c r="AB1402" s="27">
        <f>IF(('Activity data'!AU14*EF!$H27)*kgtoGg=0,"NO",('Activity data'!AU14*EF!$H27)*kgtoGg)</f>
        <v>2.8430176124609959E-2</v>
      </c>
      <c r="AC1402" s="27">
        <f>IF(('Activity data'!AV14*EF!$H27)*kgtoGg=0,"NO",('Activity data'!AV14*EF!$H27)*kgtoGg)</f>
        <v>2.8517603453118184E-2</v>
      </c>
      <c r="AD1402" s="27">
        <f>IF(('Activity data'!AW14*EF!$H27)*kgtoGg=0,"NO",('Activity data'!AW14*EF!$H27)*kgtoGg)</f>
        <v>2.8578734530368025E-2</v>
      </c>
      <c r="AE1402" s="27">
        <f>IF(('Activity data'!AX14*EF!$H27)*kgtoGg=0,"NO",('Activity data'!AX14*EF!$H27)*kgtoGg)</f>
        <v>2.8644031003278277E-2</v>
      </c>
      <c r="AF1402" s="27">
        <f>IF(('Activity data'!AY14*EF!$H27)*kgtoGg=0,"NO",('Activity data'!AY14*EF!$H27)*kgtoGg)</f>
        <v>2.8714080032466179E-2</v>
      </c>
      <c r="AG1402" s="27">
        <f>IF(('Activity data'!AZ14*EF!$H27)*kgtoGg=0,"NO",('Activity data'!AZ14*EF!$H27)*kgtoGg)</f>
        <v>2.8789660029065602E-2</v>
      </c>
      <c r="AH1402" s="27">
        <f>IF(('Activity data'!BA14*EF!$H27)*kgtoGg=0,"NO",('Activity data'!BA14*EF!$H27)*kgtoGg)</f>
        <v>2.88685521040992E-2</v>
      </c>
      <c r="AI1402" s="27">
        <f>IF(('Activity data'!BB14*EF!$H27)*kgtoGg=0,"NO",('Activity data'!BB14*EF!$H27)*kgtoGg)</f>
        <v>2.8917464645542783E-2</v>
      </c>
      <c r="AJ1402" s="27">
        <f>IF(('Activity data'!BC14*EF!$H27)*kgtoGg=0,"NO",('Activity data'!BC14*EF!$H27)*kgtoGg)</f>
        <v>2.8970776250406248E-2</v>
      </c>
      <c r="AK1402" s="27">
        <f>IF(('Activity data'!BD14*EF!$H27)*kgtoGg=0,"NO",('Activity data'!BD14*EF!$H27)*kgtoGg)</f>
        <v>2.9026508463324687E-2</v>
      </c>
      <c r="AL1402" s="27">
        <f>IF(('Activity data'!BE14*EF!$H27)*kgtoGg=0,"NO",('Activity data'!BE14*EF!$H27)*kgtoGg)</f>
        <v>2.9085463283434636E-2</v>
      </c>
      <c r="AM1402" s="27">
        <f>IF(('Activity data'!BF14*EF!$H27)*kgtoGg=0,"NO",('Activity data'!BF14*EF!$H27)*kgtoGg)</f>
        <v>2.9147527832584858E-2</v>
      </c>
      <c r="AN1402" s="27">
        <f>IF(('Activity data'!BG14*EF!$H27)*kgtoGg=0,"NO",('Activity data'!BG14*EF!$H27)*kgtoGg)</f>
        <v>2.918141154110428E-2</v>
      </c>
      <c r="AO1402" s="27">
        <f>IF(('Activity data'!BH14*EF!$H27)*kgtoGg=0,"NO",('Activity data'!BH14*EF!$H27)*kgtoGg)</f>
        <v>2.9217359663628359E-2</v>
      </c>
      <c r="AP1402" s="27">
        <f>IF(('Activity data'!BI14*EF!$H27)*kgtoGg=0,"NO",('Activity data'!BI14*EF!$H27)*kgtoGg)</f>
        <v>2.9256227088808224E-2</v>
      </c>
      <c r="AQ1402" s="27">
        <f>IF(('Activity data'!BJ14*EF!$H27)*kgtoGg=0,"NO",('Activity data'!BJ14*EF!$H27)*kgtoGg)</f>
        <v>2.9297929706060759E-2</v>
      </c>
      <c r="AR1402" s="27">
        <f>IF(('Activity data'!BK14*EF!$H27)*kgtoGg=0,"NO",('Activity data'!BK14*EF!$H27)*kgtoGg)</f>
        <v>2.9342448101807382E-2</v>
      </c>
      <c r="AS1402" s="27">
        <f>IF(('Activity data'!BL14*EF!$H27)*kgtoGg=0,"NO",('Activity data'!BL14*EF!$H27)*kgtoGg)</f>
        <v>2.9357523702162523E-2</v>
      </c>
      <c r="AT1402" s="27">
        <f>IF(('Activity data'!BM14*EF!$H27)*kgtoGg=0,"NO",('Activity data'!BM14*EF!$H27)*kgtoGg)</f>
        <v>2.9363631486812862E-2</v>
      </c>
      <c r="AU1402" s="27">
        <f>IF(('Activity data'!BN14*EF!$H27)*kgtoGg=0,"NO",('Activity data'!BN14*EF!$H27)*kgtoGg)</f>
        <v>2.9370151170071558E-2</v>
      </c>
      <c r="AV1402" s="27">
        <f>IF(('Activity data'!BO14*EF!$H27)*kgtoGg=0,"NO",('Activity data'!BO14*EF!$H27)*kgtoGg)</f>
        <v>2.9379211950291414E-2</v>
      </c>
      <c r="AW1402" s="27">
        <f>IF(('Activity data'!BP14*EF!$H27)*kgtoGg=0,"NO",('Activity data'!BP14*EF!$H27)*kgtoGg)</f>
        <v>2.9389730740432583E-2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3.9954643126670249E-3</v>
      </c>
      <c r="V1403" s="27">
        <f>IF(('Activity data'!AO15*EF!$H28)*kgtoGg=0,"NO",('Activity data'!AO15*EF!$H28)*kgtoGg)</f>
        <v>3.988457790745685E-3</v>
      </c>
      <c r="W1403" s="27">
        <f>IF(('Activity data'!AP15*EF!$H28)*kgtoGg=0,"NO",('Activity data'!AP15*EF!$H28)*kgtoGg)</f>
        <v>3.9854249068272804E-3</v>
      </c>
      <c r="X1403" s="27">
        <f>IF(('Activity data'!AQ15*EF!$H28)*kgtoGg=0,"NO",('Activity data'!AQ15*EF!$H28)*kgtoGg)</f>
        <v>3.9886913284131282E-3</v>
      </c>
      <c r="Y1403" s="27">
        <f>IF(('Activity data'!AR15*EF!$H28)*kgtoGg=0,"NO",('Activity data'!AR15*EF!$H28)*kgtoGg)</f>
        <v>3.9990844128572935E-3</v>
      </c>
      <c r="Z1403" s="27">
        <f>IF(('Activity data'!AS15*EF!$H28)*kgtoGg=0,"NO",('Activity data'!AS15*EF!$H28)*kgtoGg)</f>
        <v>4.0143326590829894E-3</v>
      </c>
      <c r="AA1403" s="27">
        <f>IF(('Activity data'!AT15*EF!$H28)*kgtoGg=0,"NO",('Activity data'!AT15*EF!$H28)*kgtoGg)</f>
        <v>4.0293086334353707E-3</v>
      </c>
      <c r="AB1403" s="27">
        <f>IF(('Activity data'!AU15*EF!$H28)*kgtoGg=0,"NO",('Activity data'!AU15*EF!$H28)*kgtoGg)</f>
        <v>4.0478456213731192E-3</v>
      </c>
      <c r="AC1403" s="27">
        <f>IF(('Activity data'!AV15*EF!$H28)*kgtoGg=0,"NO",('Activity data'!AV15*EF!$H28)*kgtoGg)</f>
        <v>4.0661959628595125E-3</v>
      </c>
      <c r="AD1403" s="27">
        <f>IF(('Activity data'!AW15*EF!$H28)*kgtoGg=0,"NO",('Activity data'!AW15*EF!$H28)*kgtoGg)</f>
        <v>4.1329376117647879E-3</v>
      </c>
      <c r="AE1403" s="27">
        <f>IF(('Activity data'!AX15*EF!$H28)*kgtoGg=0,"NO",('Activity data'!AX15*EF!$H28)*kgtoGg)</f>
        <v>4.1975736100890492E-3</v>
      </c>
      <c r="AF1403" s="27">
        <f>IF(('Activity data'!AY15*EF!$H28)*kgtoGg=0,"NO",('Activity data'!AY15*EF!$H28)*kgtoGg)</f>
        <v>4.2663204042639328E-3</v>
      </c>
      <c r="AG1403" s="27">
        <f>IF(('Activity data'!AZ15*EF!$H28)*kgtoGg=0,"NO",('Activity data'!AZ15*EF!$H28)*kgtoGg)</f>
        <v>4.3467169447919882E-3</v>
      </c>
      <c r="AH1403" s="27">
        <f>IF(('Activity data'!BA15*EF!$H28)*kgtoGg=0,"NO",('Activity data'!BA15*EF!$H28)*kgtoGg)</f>
        <v>4.4224229232769866E-3</v>
      </c>
      <c r="AI1403" s="27">
        <f>IF(('Activity data'!BB15*EF!$H28)*kgtoGg=0,"NO",('Activity data'!BB15*EF!$H28)*kgtoGg)</f>
        <v>4.5067184961777957E-3</v>
      </c>
      <c r="AJ1403" s="27">
        <f>IF(('Activity data'!BC15*EF!$H28)*kgtoGg=0,"NO",('Activity data'!BC15*EF!$H28)*kgtoGg)</f>
        <v>4.5984238891527583E-3</v>
      </c>
      <c r="AK1403" s="27">
        <f>IF(('Activity data'!BD15*EF!$H28)*kgtoGg=0,"NO",('Activity data'!BD15*EF!$H28)*kgtoGg)</f>
        <v>4.6830068632065184E-3</v>
      </c>
      <c r="AL1403" s="27">
        <f>IF(('Activity data'!BE15*EF!$H28)*kgtoGg=0,"NO",('Activity data'!BE15*EF!$H28)*kgtoGg)</f>
        <v>4.7677805086485314E-3</v>
      </c>
      <c r="AM1403" s="27">
        <f>IF(('Activity data'!BF15*EF!$H28)*kgtoGg=0,"NO",('Activity data'!BF15*EF!$H28)*kgtoGg)</f>
        <v>4.8527632246676278E-3</v>
      </c>
      <c r="AN1403" s="27">
        <f>IF(('Activity data'!BG15*EF!$H28)*kgtoGg=0,"NO",('Activity data'!BG15*EF!$H28)*kgtoGg)</f>
        <v>4.9458895832672975E-3</v>
      </c>
      <c r="AO1403" s="27">
        <f>IF(('Activity data'!BH15*EF!$H28)*kgtoGg=0,"NO",('Activity data'!BH15*EF!$H28)*kgtoGg)</f>
        <v>5.0335291426720254E-3</v>
      </c>
      <c r="AP1403" s="27">
        <f>IF(('Activity data'!BI15*EF!$H28)*kgtoGg=0,"NO",('Activity data'!BI15*EF!$H28)*kgtoGg)</f>
        <v>5.1231667488813581E-3</v>
      </c>
      <c r="AQ1403" s="27">
        <f>IF(('Activity data'!BJ15*EF!$H28)*kgtoGg=0,"NO",('Activity data'!BJ15*EF!$H28)*kgtoGg)</f>
        <v>5.2148696619205596E-3</v>
      </c>
      <c r="AR1403" s="27">
        <f>IF(('Activity data'!BK15*EF!$H28)*kgtoGg=0,"NO",('Activity data'!BK15*EF!$H28)*kgtoGg)</f>
        <v>5.3091590990303221E-3</v>
      </c>
      <c r="AS1403" s="27">
        <f>IF(('Activity data'!BL15*EF!$H28)*kgtoGg=0,"NO",('Activity data'!BL15*EF!$H28)*kgtoGg)</f>
        <v>5.4070371914398587E-3</v>
      </c>
      <c r="AT1403" s="27">
        <f>IF(('Activity data'!BM15*EF!$H28)*kgtoGg=0,"NO",('Activity data'!BM15*EF!$H28)*kgtoGg)</f>
        <v>5.4173555901620655E-3</v>
      </c>
      <c r="AU1403" s="27">
        <f>IF(('Activity data'!BN15*EF!$H28)*kgtoGg=0,"NO",('Activity data'!BN15*EF!$H28)*kgtoGg)</f>
        <v>5.413944366236067E-3</v>
      </c>
      <c r="AV1403" s="27">
        <f>IF(('Activity data'!BO15*EF!$H28)*kgtoGg=0,"NO",('Activity data'!BO15*EF!$H28)*kgtoGg)</f>
        <v>5.4140081128007164E-3</v>
      </c>
      <c r="AW1403" s="27">
        <f>IF(('Activity data'!BP15*EF!$H28)*kgtoGg=0,"NO",('Activity data'!BP15*EF!$H28)*kgtoGg)</f>
        <v>5.4096579761692782E-3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19.478288042061042</v>
      </c>
      <c r="V1405" s="27">
        <f>IF(('Activity data'!AO17*EF!$H30)*kgtoGg=0,"NO",('Activity data'!AO17*EF!$H30)*kgtoGg)</f>
        <v>19.190189911454546</v>
      </c>
      <c r="W1405" s="27">
        <f>IF(('Activity data'!AP17*EF!$H30)*kgtoGg=0,"NO",('Activity data'!AP17*EF!$H30)*kgtoGg)</f>
        <v>18.950606974912247</v>
      </c>
      <c r="X1405" s="27">
        <f>IF(('Activity data'!AQ17*EF!$H30)*kgtoGg=0,"NO",('Activity data'!AQ17*EF!$H30)*kgtoGg)</f>
        <v>18.779290452660266</v>
      </c>
      <c r="Y1405" s="27">
        <f>IF(('Activity data'!AR17*EF!$H30)*kgtoGg=0,"NO",('Activity data'!AR17*EF!$H30)*kgtoGg)</f>
        <v>18.652305915814122</v>
      </c>
      <c r="Z1405" s="27">
        <f>IF(('Activity data'!AS17*EF!$H30)*kgtoGg=0,"NO",('Activity data'!AS17*EF!$H30)*kgtoGg)</f>
        <v>18.575571346645155</v>
      </c>
      <c r="AA1405" s="27">
        <f>IF(('Activity data'!AT17*EF!$H30)*kgtoGg=0,"NO",('Activity data'!AT17*EF!$H30)*kgtoGg)</f>
        <v>18.500702520545495</v>
      </c>
      <c r="AB1405" s="27">
        <f>IF(('Activity data'!AU17*EF!$H30)*kgtoGg=0,"NO",('Activity data'!AU17*EF!$H30)*kgtoGg)</f>
        <v>18.461717737602228</v>
      </c>
      <c r="AC1405" s="27">
        <f>IF(('Activity data'!AV17*EF!$H30)*kgtoGg=0,"NO",('Activity data'!AV17*EF!$H30)*kgtoGg)</f>
        <v>18.424016599164872</v>
      </c>
      <c r="AD1405" s="27">
        <f>IF(('Activity data'!AW17*EF!$H30)*kgtoGg=0,"NO",('Activity data'!AW17*EF!$H30)*kgtoGg)</f>
        <v>18.790492683883425</v>
      </c>
      <c r="AE1405" s="27">
        <f>IF(('Activity data'!AX17*EF!$H30)*kgtoGg=0,"NO",('Activity data'!AX17*EF!$H30)*kgtoGg)</f>
        <v>19.131608134870021</v>
      </c>
      <c r="AF1405" s="27">
        <f>IF(('Activity data'!AY17*EF!$H30)*kgtoGg=0,"NO",('Activity data'!AY17*EF!$H30)*kgtoGg)</f>
        <v>19.501363066381863</v>
      </c>
      <c r="AG1405" s="27">
        <f>IF(('Activity data'!AZ17*EF!$H30)*kgtoGg=0,"NO",('Activity data'!AZ17*EF!$H30)*kgtoGg)</f>
        <v>19.962597810467649</v>
      </c>
      <c r="AH1405" s="27">
        <f>IF(('Activity data'!BA17*EF!$H30)*kgtoGg=0,"NO",('Activity data'!BA17*EF!$H30)*kgtoGg)</f>
        <v>20.375172242023904</v>
      </c>
      <c r="AI1405" s="27">
        <f>IF(('Activity data'!BB17*EF!$H30)*kgtoGg=0,"NO",('Activity data'!BB17*EF!$H30)*kgtoGg)</f>
        <v>20.826609399622782</v>
      </c>
      <c r="AJ1405" s="27">
        <f>IF(('Activity data'!BC17*EF!$H30)*kgtoGg=0,"NO",('Activity data'!BC17*EF!$H30)*kgtoGg)</f>
        <v>21.327892968601198</v>
      </c>
      <c r="AK1405" s="27">
        <f>IF(('Activity data'!BD17*EF!$H30)*kgtoGg=0,"NO",('Activity data'!BD17*EF!$H30)*kgtoGg)</f>
        <v>21.759448249958034</v>
      </c>
      <c r="AL1405" s="27">
        <f>IF(('Activity data'!BE17*EF!$H30)*kgtoGg=0,"NO",('Activity data'!BE17*EF!$H30)*kgtoGg)</f>
        <v>22.18199399441237</v>
      </c>
      <c r="AM1405" s="27">
        <f>IF(('Activity data'!BF17*EF!$H30)*kgtoGg=0,"NO",('Activity data'!BF17*EF!$H30)*kgtoGg)</f>
        <v>22.59577250181017</v>
      </c>
      <c r="AN1405" s="27">
        <f>IF(('Activity data'!BG17*EF!$H30)*kgtoGg=0,"NO",('Activity data'!BG17*EF!$H30)*kgtoGg)</f>
        <v>23.038336766692407</v>
      </c>
      <c r="AO1405" s="27">
        <f>IF(('Activity data'!BH17*EF!$H30)*kgtoGg=0,"NO",('Activity data'!BH17*EF!$H30)*kgtoGg)</f>
        <v>23.425918897173524</v>
      </c>
      <c r="AP1405" s="27">
        <f>IF(('Activity data'!BI17*EF!$H30)*kgtoGg=0,"NO",('Activity data'!BI17*EF!$H30)*kgtoGg)</f>
        <v>23.817312257135292</v>
      </c>
      <c r="AQ1405" s="27">
        <f>IF(('Activity data'!BJ17*EF!$H30)*kgtoGg=0,"NO",('Activity data'!BJ17*EF!$H30)*kgtoGg)</f>
        <v>24.212608537302831</v>
      </c>
      <c r="AR1405" s="27">
        <f>IF(('Activity data'!BK17*EF!$H30)*kgtoGg=0,"NO",('Activity data'!BK17*EF!$H30)*kgtoGg)</f>
        <v>24.615256486618279</v>
      </c>
      <c r="AS1405" s="27">
        <f>IF(('Activity data'!BL17*EF!$H30)*kgtoGg=0,"NO",('Activity data'!BL17*EF!$H30)*kgtoGg)</f>
        <v>25.005295405635504</v>
      </c>
      <c r="AT1405" s="27">
        <f>IF(('Activity data'!BM17*EF!$H30)*kgtoGg=0,"NO",('Activity data'!BM17*EF!$H30)*kgtoGg)</f>
        <v>24.747550587780371</v>
      </c>
      <c r="AU1405" s="27">
        <f>IF(('Activity data'!BN17*EF!$H30)*kgtoGg=0,"NO",('Activity data'!BN17*EF!$H30)*kgtoGg)</f>
        <v>24.394894742319181</v>
      </c>
      <c r="AV1405" s="27">
        <f>IF(('Activity data'!BO17*EF!$H30)*kgtoGg=0,"NO",('Activity data'!BO17*EF!$H30)*kgtoGg)</f>
        <v>24.072341241520441</v>
      </c>
      <c r="AW1405" s="27">
        <f>IF(('Activity data'!BP17*EF!$H30)*kgtoGg=0,"NO",('Activity data'!BP17*EF!$H30)*kgtoGg)</f>
        <v>23.723756662689041</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6.5208072536393505E-2</v>
      </c>
      <c r="V1406" s="27">
        <f>IF(('Activity data'!AO18*EF!$H31)*kgtoGg=0,"NO",('Activity data'!AO18*EF!$H31)*kgtoGg)</f>
        <v>6.4243597436855954E-2</v>
      </c>
      <c r="W1406" s="27">
        <f>IF(('Activity data'!AP18*EF!$H31)*kgtoGg=0,"NO",('Activity data'!AP18*EF!$H31)*kgtoGg)</f>
        <v>6.3441538166000289E-2</v>
      </c>
      <c r="X1406" s="27">
        <f>IF(('Activity data'!AQ18*EF!$H31)*kgtoGg=0,"NO",('Activity data'!AQ18*EF!$H31)*kgtoGg)</f>
        <v>6.2868016499950011E-2</v>
      </c>
      <c r="Y1406" s="27">
        <f>IF(('Activity data'!AR18*EF!$H31)*kgtoGg=0,"NO",('Activity data'!AR18*EF!$H31)*kgtoGg)</f>
        <v>6.2442906404453782E-2</v>
      </c>
      <c r="Z1406" s="27">
        <f>IF(('Activity data'!AS18*EF!$H31)*kgtoGg=0,"NO",('Activity data'!AS18*EF!$H31)*kgtoGg)</f>
        <v>6.2186019693382777E-2</v>
      </c>
      <c r="AA1406" s="27">
        <f>IF(('Activity data'!AT18*EF!$H31)*kgtoGg=0,"NO",('Activity data'!AT18*EF!$H31)*kgtoGg)</f>
        <v>6.193537898858989E-2</v>
      </c>
      <c r="AB1406" s="27">
        <f>IF(('Activity data'!AU18*EF!$H31)*kgtoGg=0,"NO",('Activity data'!AU18*EF!$H31)*kgtoGg)</f>
        <v>6.1804868414534773E-2</v>
      </c>
      <c r="AC1406" s="27">
        <f>IF(('Activity data'!AV18*EF!$H31)*kgtoGg=0,"NO",('Activity data'!AV18*EF!$H31)*kgtoGg)</f>
        <v>6.1678655137237554E-2</v>
      </c>
      <c r="AD1406" s="27">
        <f>IF(('Activity data'!AW18*EF!$H31)*kgtoGg=0,"NO",('Activity data'!AW18*EF!$H31)*kgtoGg)</f>
        <v>6.2905518558888249E-2</v>
      </c>
      <c r="AE1406" s="27">
        <f>IF(('Activity data'!AX18*EF!$H31)*kgtoGg=0,"NO",('Activity data'!AX18*EF!$H31)*kgtoGg)</f>
        <v>6.4047481395826819E-2</v>
      </c>
      <c r="AF1406" s="27">
        <f>IF(('Activity data'!AY18*EF!$H31)*kgtoGg=0,"NO",('Activity data'!AY18*EF!$H31)*kgtoGg)</f>
        <v>6.5285321515176548E-2</v>
      </c>
      <c r="AG1406" s="27">
        <f>IF(('Activity data'!AZ18*EF!$H31)*kgtoGg=0,"NO",('Activity data'!AZ18*EF!$H31)*kgtoGg)</f>
        <v>6.6829411456946819E-2</v>
      </c>
      <c r="AH1406" s="27">
        <f>IF(('Activity data'!BA18*EF!$H31)*kgtoGg=0,"NO",('Activity data'!BA18*EF!$H31)*kgtoGg)</f>
        <v>6.8210599752421636E-2</v>
      </c>
      <c r="AI1406" s="27">
        <f>IF(('Activity data'!BB18*EF!$H31)*kgtoGg=0,"NO",('Activity data'!BB18*EF!$H31)*kgtoGg)</f>
        <v>6.97218900082575E-2</v>
      </c>
      <c r="AJ1406" s="27">
        <f>IF(('Activity data'!BC18*EF!$H31)*kgtoGg=0,"NO",('Activity data'!BC18*EF!$H31)*kgtoGg)</f>
        <v>7.1400052650511345E-2</v>
      </c>
      <c r="AK1406" s="27">
        <f>IF(('Activity data'!BD18*EF!$H31)*kgtoGg=0,"NO",('Activity data'!BD18*EF!$H31)*kgtoGg)</f>
        <v>7.2844783729003118E-2</v>
      </c>
      <c r="AL1406" s="27">
        <f>IF(('Activity data'!BE18*EF!$H31)*kgtoGg=0,"NO",('Activity data'!BE18*EF!$H31)*kgtoGg)</f>
        <v>7.425935329973872E-2</v>
      </c>
      <c r="AM1406" s="27">
        <f>IF(('Activity data'!BF18*EF!$H31)*kgtoGg=0,"NO",('Activity data'!BF18*EF!$H31)*kgtoGg)</f>
        <v>7.5644572517471448E-2</v>
      </c>
      <c r="AN1406" s="27">
        <f>IF(('Activity data'!BG18*EF!$H31)*kgtoGg=0,"NO",('Activity data'!BG18*EF!$H31)*kgtoGg)</f>
        <v>7.7126158713554993E-2</v>
      </c>
      <c r="AO1406" s="27">
        <f>IF(('Activity data'!BH18*EF!$H31)*kgtoGg=0,"NO",('Activity data'!BH18*EF!$H31)*kgtoGg)</f>
        <v>7.8423679503043631E-2</v>
      </c>
      <c r="AP1406" s="27">
        <f>IF(('Activity data'!BI18*EF!$H31)*kgtoGg=0,"NO",('Activity data'!BI18*EF!$H31)*kgtoGg)</f>
        <v>7.97339592643624E-2</v>
      </c>
      <c r="AQ1406" s="27">
        <f>IF(('Activity data'!BJ18*EF!$H31)*kgtoGg=0,"NO",('Activity data'!BJ18*EF!$H31)*kgtoGg)</f>
        <v>8.1057304953412193E-2</v>
      </c>
      <c r="AR1406" s="27">
        <f>IF(('Activity data'!BK18*EF!$H31)*kgtoGg=0,"NO",('Activity data'!BK18*EF!$H31)*kgtoGg)</f>
        <v>8.240526205461611E-2</v>
      </c>
      <c r="AS1406" s="27">
        <f>IF(('Activity data'!BL18*EF!$H31)*kgtoGg=0,"NO",('Activity data'!BL18*EF!$H31)*kgtoGg)</f>
        <v>8.3711007511730773E-2</v>
      </c>
      <c r="AT1406" s="27">
        <f>IF(('Activity data'!BM18*EF!$H31)*kgtoGg=0,"NO",('Activity data'!BM18*EF!$H31)*kgtoGg)</f>
        <v>8.2848147144213638E-2</v>
      </c>
      <c r="AU1406" s="27">
        <f>IF(('Activity data'!BN18*EF!$H31)*kgtoGg=0,"NO",('Activity data'!BN18*EF!$H31)*kgtoGg)</f>
        <v>8.1667550168670444E-2</v>
      </c>
      <c r="AV1406" s="27">
        <f>IF(('Activity data'!BO18*EF!$H31)*kgtoGg=0,"NO",('Activity data'!BO18*EF!$H31)*kgtoGg)</f>
        <v>8.0587727751447041E-2</v>
      </c>
      <c r="AW1406" s="27">
        <f>IF(('Activity data'!BP18*EF!$H31)*kgtoGg=0,"NO",('Activity data'!BP18*EF!$H31)*kgtoGg)</f>
        <v>7.9420760282210401E-2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0.62362181084971624</v>
      </c>
      <c r="V1407" s="27">
        <f>IF(('Activity data'!AO19*EF!$H32)*kgtoGg=0,"NO",('Activity data'!AO19*EF!$H32)*kgtoGg)</f>
        <v>0.62975834362790895</v>
      </c>
      <c r="W1407" s="27">
        <f>IF(('Activity data'!AP19*EF!$H32)*kgtoGg=0,"NO",('Activity data'!AP19*EF!$H32)*kgtoGg)</f>
        <v>0.63661806601458326</v>
      </c>
      <c r="X1407" s="27">
        <f>IF(('Activity data'!AQ19*EF!$H32)*kgtoGg=0,"NO",('Activity data'!AQ19*EF!$H32)*kgtoGg)</f>
        <v>0.64461911652082593</v>
      </c>
      <c r="Y1407" s="27">
        <f>IF(('Activity data'!AR19*EF!$H32)*kgtoGg=0,"NO",('Activity data'!AR19*EF!$H32)*kgtoGg)</f>
        <v>0.65284863075994159</v>
      </c>
      <c r="Z1407" s="27">
        <f>IF(('Activity data'!AS19*EF!$H32)*kgtoGg=0,"NO",('Activity data'!AS19*EF!$H32)*kgtoGg)</f>
        <v>0.66201640033414832</v>
      </c>
      <c r="AA1407" s="27">
        <f>IF(('Activity data'!AT19*EF!$H32)*kgtoGg=0,"NO",('Activity data'!AT19*EF!$H32)*kgtoGg)</f>
        <v>0.67125261512288303</v>
      </c>
      <c r="AB1407" s="27">
        <f>IF(('Activity data'!AU19*EF!$H32)*kgtoGg=0,"NO",('Activity data'!AU19*EF!$H32)*kgtoGg)</f>
        <v>0.68123362927515707</v>
      </c>
      <c r="AC1407" s="27">
        <f>IF(('Activity data'!AV19*EF!$H32)*kgtoGg=0,"NO",('Activity data'!AV19*EF!$H32)*kgtoGg)</f>
        <v>0.69131170026293443</v>
      </c>
      <c r="AD1407" s="27">
        <f>IF(('Activity data'!AW19*EF!$H32)*kgtoGg=0,"NO",('Activity data'!AW19*EF!$H32)*kgtoGg)</f>
        <v>0.70929427511021537</v>
      </c>
      <c r="AE1407" s="27">
        <f>IF(('Activity data'!AX19*EF!$H32)*kgtoGg=0,"NO",('Activity data'!AX19*EF!$H32)*kgtoGg)</f>
        <v>0.72715122981574809</v>
      </c>
      <c r="AF1407" s="27">
        <f>IF(('Activity data'!AY19*EF!$H32)*kgtoGg=0,"NO",('Activity data'!AY19*EF!$H32)*kgtoGg)</f>
        <v>0.74601215527494713</v>
      </c>
      <c r="AG1407" s="27">
        <f>IF(('Activity data'!AZ19*EF!$H32)*kgtoGg=0,"NO",('Activity data'!AZ19*EF!$H32)*kgtoGg)</f>
        <v>0.76728919666539808</v>
      </c>
      <c r="AH1407" s="27">
        <f>IF(('Activity data'!BA19*EF!$H32)*kgtoGg=0,"NO",('Activity data'!BA19*EF!$H32)*kgtoGg)</f>
        <v>0.78800247115205035</v>
      </c>
      <c r="AI1407" s="27">
        <f>IF(('Activity data'!BB19*EF!$H32)*kgtoGg=0,"NO",('Activity data'!BB19*EF!$H32)*kgtoGg)</f>
        <v>0.80963804495852154</v>
      </c>
      <c r="AJ1407" s="27">
        <f>IF(('Activity data'!BC19*EF!$H32)*kgtoGg=0,"NO",('Activity data'!BC19*EF!$H32)*kgtoGg)</f>
        <v>0.83294592225134301</v>
      </c>
      <c r="AK1407" s="27">
        <f>IF(('Activity data'!BD19*EF!$H32)*kgtoGg=0,"NO",('Activity data'!BD19*EF!$H32)*kgtoGg)</f>
        <v>0.85519779243031502</v>
      </c>
      <c r="AL1407" s="27">
        <f>IF(('Activity data'!BE19*EF!$H32)*kgtoGg=0,"NO",('Activity data'!BE19*EF!$H32)*kgtoGg)</f>
        <v>0.87776706050370401</v>
      </c>
      <c r="AM1407" s="27">
        <f>IF(('Activity data'!BF19*EF!$H32)*kgtoGg=0,"NO",('Activity data'!BF19*EF!$H32)*kgtoGg)</f>
        <v>0.90066099726983295</v>
      </c>
      <c r="AN1407" s="27">
        <f>IF(('Activity data'!BG19*EF!$H32)*kgtoGg=0,"NO",('Activity data'!BG19*EF!$H32)*kgtoGg)</f>
        <v>0.9243952674903968</v>
      </c>
      <c r="AO1407" s="27">
        <f>IF(('Activity data'!BH19*EF!$H32)*kgtoGg=0,"NO",('Activity data'!BH19*EF!$H32)*kgtoGg)</f>
        <v>0.9473181386080739</v>
      </c>
      <c r="AP1407" s="27">
        <f>IF(('Activity data'!BI19*EF!$H32)*kgtoGg=0,"NO",('Activity data'!BI19*EF!$H32)*kgtoGg)</f>
        <v>0.97088253498355026</v>
      </c>
      <c r="AQ1407" s="27">
        <f>IF(('Activity data'!BJ19*EF!$H32)*kgtoGg=0,"NO",('Activity data'!BJ19*EF!$H32)*kgtoGg)</f>
        <v>0.99511129245345753</v>
      </c>
      <c r="AR1407" s="27">
        <f>IF(('Activity data'!BK19*EF!$H32)*kgtoGg=0,"NO",('Activity data'!BK19*EF!$H32)*kgtoGg)</f>
        <v>1.0201179940064276</v>
      </c>
      <c r="AS1407" s="27">
        <f>IF(('Activity data'!BL19*EF!$H32)*kgtoGg=0,"NO",('Activity data'!BL19*EF!$H32)*kgtoGg)</f>
        <v>1.0449555893838414</v>
      </c>
      <c r="AT1407" s="27">
        <f>IF(('Activity data'!BM19*EF!$H32)*kgtoGg=0,"NO",('Activity data'!BM19*EF!$H32)*kgtoGg)</f>
        <v>1.0524228088534864</v>
      </c>
      <c r="AU1407" s="27">
        <f>IF(('Activity data'!BN19*EF!$H32)*kgtoGg=0,"NO",('Activity data'!BN19*EF!$H32)*kgtoGg)</f>
        <v>1.0571651301297169</v>
      </c>
      <c r="AV1407" s="27">
        <f>IF(('Activity data'!BO19*EF!$H32)*kgtoGg=0,"NO",('Activity data'!BO19*EF!$H32)*kgtoGg)</f>
        <v>1.0626334738337255</v>
      </c>
      <c r="AW1407" s="27">
        <f>IF(('Activity data'!BP19*EF!$H32)*kgtoGg=0,"NO",('Activity data'!BP19*EF!$H32)*kgtoGg)</f>
        <v>1.0672288289702998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2.0450810277937865</v>
      </c>
      <c r="V1408" s="27">
        <f>IF(('Activity data'!AO20*EF!$H33)*kgtoGg=0,"NO",('Activity data'!AO20*EF!$H33)*kgtoGg)</f>
        <v>2.0366087031538358</v>
      </c>
      <c r="W1408" s="27">
        <f>IF(('Activity data'!AP20*EF!$H33)*kgtoGg=0,"NO",('Activity data'!AP20*EF!$H33)*kgtoGg)</f>
        <v>2.0347846257629154</v>
      </c>
      <c r="X1408" s="27">
        <f>IF(('Activity data'!AQ20*EF!$H33)*kgtoGg=0,"NO",('Activity data'!AQ20*EF!$H33)*kgtoGg)</f>
        <v>2.0432263950688512</v>
      </c>
      <c r="Y1408" s="27">
        <f>IF(('Activity data'!AR20*EF!$H33)*kgtoGg=0,"NO",('Activity data'!AR20*EF!$H33)*kgtoGg)</f>
        <v>2.0602648964303465</v>
      </c>
      <c r="Z1408" s="27">
        <f>IF(('Activity data'!AS20*EF!$H33)*kgtoGg=0,"NO",('Activity data'!AS20*EF!$H33)*kgtoGg)</f>
        <v>2.0853696293451214</v>
      </c>
      <c r="AA1408" s="27">
        <f>IF(('Activity data'!AT20*EF!$H33)*kgtoGg=0,"NO",('Activity data'!AT20*EF!$H33)*kgtoGg)</f>
        <v>2.1105802102028739</v>
      </c>
      <c r="AB1408" s="27">
        <f>IF(('Activity data'!AU20*EF!$H33)*kgtoGg=0,"NO",('Activity data'!AU20*EF!$H33)*kgtoGg)</f>
        <v>2.141870391301282</v>
      </c>
      <c r="AC1408" s="27">
        <f>IF(('Activity data'!AV20*EF!$H33)*kgtoGg=0,"NO",('Activity data'!AV20*EF!$H33)*kgtoGg)</f>
        <v>2.1734050389400235</v>
      </c>
      <c r="AD1408" s="27">
        <f>IF(('Activity data'!AW20*EF!$H33)*kgtoGg=0,"NO",('Activity data'!AW20*EF!$H33)*kgtoGg)</f>
        <v>2.278734569022379</v>
      </c>
      <c r="AE1408" s="27">
        <f>IF(('Activity data'!AX20*EF!$H33)*kgtoGg=0,"NO",('Activity data'!AX20*EF!$H33)*kgtoGg)</f>
        <v>2.3814111511747402</v>
      </c>
      <c r="AF1408" s="27">
        <f>IF(('Activity data'!AY20*EF!$H33)*kgtoGg=0,"NO",('Activity data'!AY20*EF!$H33)*kgtoGg)</f>
        <v>2.4912209704628796</v>
      </c>
      <c r="AG1408" s="27">
        <f>IF(('Activity data'!AZ20*EF!$H33)*kgtoGg=0,"NO",('Activity data'!AZ20*EF!$H33)*kgtoGg)</f>
        <v>2.6200935712676121</v>
      </c>
      <c r="AH1408" s="27">
        <f>IF(('Activity data'!BA20*EF!$H33)*kgtoGg=0,"NO",('Activity data'!BA20*EF!$H33)*kgtoGg)</f>
        <v>2.7423857606788906</v>
      </c>
      <c r="AI1408" s="27">
        <f>IF(('Activity data'!BB20*EF!$H33)*kgtoGg=0,"NO",('Activity data'!BB20*EF!$H33)*kgtoGg)</f>
        <v>2.8758749556868275</v>
      </c>
      <c r="AJ1408" s="27">
        <f>IF(('Activity data'!BC20*EF!$H33)*kgtoGg=0,"NO",('Activity data'!BC20*EF!$H33)*kgtoGg)</f>
        <v>3.0216516881492481</v>
      </c>
      <c r="AK1408" s="27">
        <f>IF(('Activity data'!BD20*EF!$H33)*kgtoGg=0,"NO",('Activity data'!BD20*EF!$H33)*kgtoGg)</f>
        <v>3.1568029474835764</v>
      </c>
      <c r="AL1408" s="27">
        <f>IF(('Activity data'!BE20*EF!$H33)*kgtoGg=0,"NO",('Activity data'!BE20*EF!$H33)*kgtoGg)</f>
        <v>3.2929037714527905</v>
      </c>
      <c r="AM1408" s="27">
        <f>IF(('Activity data'!BF20*EF!$H33)*kgtoGg=0,"NO",('Activity data'!BF20*EF!$H33)*kgtoGg)</f>
        <v>3.4300142687824615</v>
      </c>
      <c r="AN1408" s="27">
        <f>IF(('Activity data'!BG20*EF!$H33)*kgtoGg=0,"NO",('Activity data'!BG20*EF!$H33)*kgtoGg)</f>
        <v>3.5770425412834923</v>
      </c>
      <c r="AO1408" s="27">
        <f>IF(('Activity data'!BH20*EF!$H33)*kgtoGg=0,"NO",('Activity data'!BH20*EF!$H33)*kgtoGg)</f>
        <v>3.7158096985773255</v>
      </c>
      <c r="AP1408" s="27">
        <f>IF(('Activity data'!BI20*EF!$H33)*kgtoGg=0,"NO",('Activity data'!BI20*EF!$H33)*kgtoGg)</f>
        <v>3.8582077894310229</v>
      </c>
      <c r="AQ1408" s="27">
        <f>IF(('Activity data'!BJ20*EF!$H33)*kgtoGg=0,"NO",('Activity data'!BJ20*EF!$H33)*kgtoGg)</f>
        <v>4.0043731678411723</v>
      </c>
      <c r="AR1408" s="27">
        <f>IF(('Activity data'!BK20*EF!$H33)*kgtoGg=0,"NO",('Activity data'!BK20*EF!$H33)*kgtoGg)</f>
        <v>4.1551640539128618</v>
      </c>
      <c r="AS1408" s="27">
        <f>IF(('Activity data'!BL20*EF!$H33)*kgtoGg=0,"NO",('Activity data'!BL20*EF!$H33)*kgtoGg)</f>
        <v>4.3076906724160979</v>
      </c>
      <c r="AT1408" s="27">
        <f>IF(('Activity data'!BM20*EF!$H33)*kgtoGg=0,"NO",('Activity data'!BM20*EF!$H33)*kgtoGg)</f>
        <v>4.3215096779005089</v>
      </c>
      <c r="AU1408" s="27">
        <f>IF(('Activity data'!BN20*EF!$H33)*kgtoGg=0,"NO",('Activity data'!BN20*EF!$H33)*kgtoGg)</f>
        <v>4.3138846808381643</v>
      </c>
      <c r="AV1408" s="27">
        <f>IF(('Activity data'!BO20*EF!$H33)*kgtoGg=0,"NO",('Activity data'!BO20*EF!$H33)*kgtoGg)</f>
        <v>4.3121081110987083</v>
      </c>
      <c r="AW1408" s="27">
        <f>IF(('Activity data'!BP20*EF!$H33)*kgtoGg=0,"NO",('Activity data'!BP20*EF!$H33)*kgtoGg)</f>
        <v>4.303653731262937</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2.5984242118738201E-2</v>
      </c>
      <c r="V1409" s="27">
        <f>IF(('Activity data'!AO21*EF!$H34)*kgtoGg=0,"NO",('Activity data'!AO21*EF!$H34)*kgtoGg)</f>
        <v>2.6239930984496233E-2</v>
      </c>
      <c r="W1409" s="27">
        <f>IF(('Activity data'!AP21*EF!$H34)*kgtoGg=0,"NO",('Activity data'!AP21*EF!$H34)*kgtoGg)</f>
        <v>2.6525752750607659E-2</v>
      </c>
      <c r="X1409" s="27">
        <f>IF(('Activity data'!AQ21*EF!$H34)*kgtoGg=0,"NO",('Activity data'!AQ21*EF!$H34)*kgtoGg)</f>
        <v>2.6859129855034445E-2</v>
      </c>
      <c r="Y1409" s="27">
        <f>IF(('Activity data'!AR21*EF!$H34)*kgtoGg=0,"NO",('Activity data'!AR21*EF!$H34)*kgtoGg)</f>
        <v>2.7202026281664259E-2</v>
      </c>
      <c r="Z1409" s="27">
        <f>IF(('Activity data'!AS21*EF!$H34)*kgtoGg=0,"NO",('Activity data'!AS21*EF!$H34)*kgtoGg)</f>
        <v>2.7584016680589539E-2</v>
      </c>
      <c r="AA1409" s="27">
        <f>IF(('Activity data'!AT21*EF!$H34)*kgtoGg=0,"NO",('Activity data'!AT21*EF!$H34)*kgtoGg)</f>
        <v>2.796885896345349E-2</v>
      </c>
      <c r="AB1409" s="27">
        <f>IF(('Activity data'!AU21*EF!$H34)*kgtoGg=0,"NO",('Activity data'!AU21*EF!$H34)*kgtoGg)</f>
        <v>2.8384734553131574E-2</v>
      </c>
      <c r="AC1409" s="27">
        <f>IF(('Activity data'!AV21*EF!$H34)*kgtoGg=0,"NO",('Activity data'!AV21*EF!$H34)*kgtoGg)</f>
        <v>2.8804654177622294E-2</v>
      </c>
      <c r="AD1409" s="27">
        <f>IF(('Activity data'!AW21*EF!$H34)*kgtoGg=0,"NO",('Activity data'!AW21*EF!$H34)*kgtoGg)</f>
        <v>2.9553928129592334E-2</v>
      </c>
      <c r="AE1409" s="27">
        <f>IF(('Activity data'!AX21*EF!$H34)*kgtoGg=0,"NO",('Activity data'!AX21*EF!$H34)*kgtoGg)</f>
        <v>3.0297967908989535E-2</v>
      </c>
      <c r="AF1409" s="27">
        <f>IF(('Activity data'!AY21*EF!$H34)*kgtoGg=0,"NO",('Activity data'!AY21*EF!$H34)*kgtoGg)</f>
        <v>3.1083839803122827E-2</v>
      </c>
      <c r="AG1409" s="27">
        <f>IF(('Activity data'!AZ21*EF!$H34)*kgtoGg=0,"NO",('Activity data'!AZ21*EF!$H34)*kgtoGg)</f>
        <v>3.1970383194391612E-2</v>
      </c>
      <c r="AH1409" s="27">
        <f>IF(('Activity data'!BA21*EF!$H34)*kgtoGg=0,"NO",('Activity data'!BA21*EF!$H34)*kgtoGg)</f>
        <v>3.2833436298002124E-2</v>
      </c>
      <c r="AI1409" s="27">
        <f>IF(('Activity data'!BB21*EF!$H34)*kgtoGg=0,"NO",('Activity data'!BB21*EF!$H34)*kgtoGg)</f>
        <v>3.373491853993843E-2</v>
      </c>
      <c r="AJ1409" s="27">
        <f>IF(('Activity data'!BC21*EF!$H34)*kgtoGg=0,"NO",('Activity data'!BC21*EF!$H34)*kgtoGg)</f>
        <v>3.4706080093805991E-2</v>
      </c>
      <c r="AK1409" s="27">
        <f>IF(('Activity data'!BD21*EF!$H34)*kgtoGg=0,"NO",('Activity data'!BD21*EF!$H34)*kgtoGg)</f>
        <v>3.563324135126316E-2</v>
      </c>
      <c r="AL1409" s="27">
        <f>IF(('Activity data'!BE21*EF!$H34)*kgtoGg=0,"NO",('Activity data'!BE21*EF!$H34)*kgtoGg)</f>
        <v>3.6573627520987695E-2</v>
      </c>
      <c r="AM1409" s="27">
        <f>IF(('Activity data'!BF21*EF!$H34)*kgtoGg=0,"NO",('Activity data'!BF21*EF!$H34)*kgtoGg)</f>
        <v>3.7527541552909743E-2</v>
      </c>
      <c r="AN1409" s="27">
        <f>IF(('Activity data'!BG21*EF!$H34)*kgtoGg=0,"NO",('Activity data'!BG21*EF!$H34)*kgtoGg)</f>
        <v>3.8516469478766573E-2</v>
      </c>
      <c r="AO1409" s="27">
        <f>IF(('Activity data'!BH21*EF!$H34)*kgtoGg=0,"NO",('Activity data'!BH21*EF!$H34)*kgtoGg)</f>
        <v>3.9471589108669776E-2</v>
      </c>
      <c r="AP1409" s="27">
        <f>IF(('Activity data'!BI21*EF!$H34)*kgtoGg=0,"NO",('Activity data'!BI21*EF!$H34)*kgtoGg)</f>
        <v>4.0453438957647962E-2</v>
      </c>
      <c r="AQ1409" s="27">
        <f>IF(('Activity data'!BJ21*EF!$H34)*kgtoGg=0,"NO",('Activity data'!BJ21*EF!$H34)*kgtoGg)</f>
        <v>4.1462970518894096E-2</v>
      </c>
      <c r="AR1409" s="27">
        <f>IF(('Activity data'!BK21*EF!$H34)*kgtoGg=0,"NO",('Activity data'!BK21*EF!$H34)*kgtoGg)</f>
        <v>4.2504916416934525E-2</v>
      </c>
      <c r="AS1409" s="27">
        <f>IF(('Activity data'!BL21*EF!$H34)*kgtoGg=0,"NO",('Activity data'!BL21*EF!$H34)*kgtoGg)</f>
        <v>4.3539816224326754E-2</v>
      </c>
      <c r="AT1409" s="27">
        <f>IF(('Activity data'!BM21*EF!$H34)*kgtoGg=0,"NO",('Activity data'!BM21*EF!$H34)*kgtoGg)</f>
        <v>4.3850950368895303E-2</v>
      </c>
      <c r="AU1409" s="27">
        <f>IF(('Activity data'!BN21*EF!$H34)*kgtoGg=0,"NO",('Activity data'!BN21*EF!$H34)*kgtoGg)</f>
        <v>4.4048547088738253E-2</v>
      </c>
      <c r="AV1409" s="27">
        <f>IF(('Activity data'!BO21*EF!$H34)*kgtoGg=0,"NO",('Activity data'!BO21*EF!$H34)*kgtoGg)</f>
        <v>4.4276394743071941E-2</v>
      </c>
      <c r="AW1409" s="27">
        <f>IF(('Activity data'!BP21*EF!$H34)*kgtoGg=0,"NO",('Activity data'!BP21*EF!$H34)*kgtoGg)</f>
        <v>4.4467867873762529E-2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8.5211709491407842E-2</v>
      </c>
      <c r="V1410" s="27">
        <f>IF(('Activity data'!AO22*EF!$H35)*kgtoGg=0,"NO",('Activity data'!AO22*EF!$H35)*kgtoGg)</f>
        <v>8.4858695964743228E-2</v>
      </c>
      <c r="W1410" s="27">
        <f>IF(('Activity data'!AP22*EF!$H35)*kgtoGg=0,"NO",('Activity data'!AP22*EF!$H35)*kgtoGg)</f>
        <v>8.478269274012154E-2</v>
      </c>
      <c r="X1410" s="27">
        <f>IF(('Activity data'!AQ22*EF!$H35)*kgtoGg=0,"NO",('Activity data'!AQ22*EF!$H35)*kgtoGg)</f>
        <v>8.5134433127868864E-2</v>
      </c>
      <c r="Y1410" s="27">
        <f>IF(('Activity data'!AR22*EF!$H35)*kgtoGg=0,"NO",('Activity data'!AR22*EF!$H35)*kgtoGg)</f>
        <v>8.5844370684597854E-2</v>
      </c>
      <c r="Z1410" s="27">
        <f>IF(('Activity data'!AS22*EF!$H35)*kgtoGg=0,"NO",('Activity data'!AS22*EF!$H35)*kgtoGg)</f>
        <v>8.6890401222713479E-2</v>
      </c>
      <c r="AA1410" s="27">
        <f>IF(('Activity data'!AT22*EF!$H35)*kgtoGg=0,"NO",('Activity data'!AT22*EF!$H35)*kgtoGg)</f>
        <v>8.7940842091786486E-2</v>
      </c>
      <c r="AB1410" s="27">
        <f>IF(('Activity data'!AU22*EF!$H35)*kgtoGg=0,"NO",('Activity data'!AU22*EF!$H35)*kgtoGg)</f>
        <v>8.9244599637553504E-2</v>
      </c>
      <c r="AC1410" s="27">
        <f>IF(('Activity data'!AV22*EF!$H35)*kgtoGg=0,"NO",('Activity data'!AV22*EF!$H35)*kgtoGg)</f>
        <v>9.0558543289167709E-2</v>
      </c>
      <c r="AD1410" s="27">
        <f>IF(('Activity data'!AW22*EF!$H35)*kgtoGg=0,"NO",('Activity data'!AW22*EF!$H35)*kgtoGg)</f>
        <v>9.4947273709265909E-2</v>
      </c>
      <c r="AE1410" s="27">
        <f>IF(('Activity data'!AX22*EF!$H35)*kgtoGg=0,"NO",('Activity data'!AX22*EF!$H35)*kgtoGg)</f>
        <v>9.9225464632280935E-2</v>
      </c>
      <c r="AF1410" s="27">
        <f>IF(('Activity data'!AY22*EF!$H35)*kgtoGg=0,"NO",('Activity data'!AY22*EF!$H35)*kgtoGg)</f>
        <v>0.10380087376928673</v>
      </c>
      <c r="AG1410" s="27">
        <f>IF(('Activity data'!AZ22*EF!$H35)*kgtoGg=0,"NO",('Activity data'!AZ22*EF!$H35)*kgtoGg)</f>
        <v>0.10917056546948394</v>
      </c>
      <c r="AH1410" s="27">
        <f>IF(('Activity data'!BA22*EF!$H35)*kgtoGg=0,"NO",('Activity data'!BA22*EF!$H35)*kgtoGg)</f>
        <v>0.11426607336162055</v>
      </c>
      <c r="AI1410" s="27">
        <f>IF(('Activity data'!BB22*EF!$H35)*kgtoGg=0,"NO",('Activity data'!BB22*EF!$H35)*kgtoGg)</f>
        <v>0.11982812315361793</v>
      </c>
      <c r="AJ1410" s="27">
        <f>IF(('Activity data'!BC22*EF!$H35)*kgtoGg=0,"NO",('Activity data'!BC22*EF!$H35)*kgtoGg)</f>
        <v>0.12590215367288546</v>
      </c>
      <c r="AK1410" s="27">
        <f>IF(('Activity data'!BD22*EF!$H35)*kgtoGg=0,"NO",('Activity data'!BD22*EF!$H35)*kgtoGg)</f>
        <v>0.13153345614514914</v>
      </c>
      <c r="AL1410" s="27">
        <f>IF(('Activity data'!BE22*EF!$H35)*kgtoGg=0,"NO",('Activity data'!BE22*EF!$H35)*kgtoGg)</f>
        <v>0.13720432381053307</v>
      </c>
      <c r="AM1410" s="27">
        <f>IF(('Activity data'!BF22*EF!$H35)*kgtoGg=0,"NO",('Activity data'!BF22*EF!$H35)*kgtoGg)</f>
        <v>0.14291726119926934</v>
      </c>
      <c r="AN1410" s="27">
        <f>IF(('Activity data'!BG22*EF!$H35)*kgtoGg=0,"NO",('Activity data'!BG22*EF!$H35)*kgtoGg)</f>
        <v>0.14904343922014565</v>
      </c>
      <c r="AO1410" s="27">
        <f>IF(('Activity data'!BH22*EF!$H35)*kgtoGg=0,"NO",('Activity data'!BH22*EF!$H35)*kgtoGg)</f>
        <v>0.15482540410738871</v>
      </c>
      <c r="AP1410" s="27">
        <f>IF(('Activity data'!BI22*EF!$H35)*kgtoGg=0,"NO",('Activity data'!BI22*EF!$H35)*kgtoGg)</f>
        <v>0.16075865789295943</v>
      </c>
      <c r="AQ1410" s="27">
        <f>IF(('Activity data'!BJ22*EF!$H35)*kgtoGg=0,"NO",('Activity data'!BJ22*EF!$H35)*kgtoGg)</f>
        <v>0.16684888199338235</v>
      </c>
      <c r="AR1410" s="27">
        <f>IF(('Activity data'!BK22*EF!$H35)*kgtoGg=0,"NO",('Activity data'!BK22*EF!$H35)*kgtoGg)</f>
        <v>0.17313183557970274</v>
      </c>
      <c r="AS1410" s="27">
        <f>IF(('Activity data'!BL22*EF!$H35)*kgtoGg=0,"NO",('Activity data'!BL22*EF!$H35)*kgtoGg)</f>
        <v>0.17948711135067091</v>
      </c>
      <c r="AT1410" s="27">
        <f>IF(('Activity data'!BM22*EF!$H35)*kgtoGg=0,"NO",('Activity data'!BM22*EF!$H35)*kgtoGg)</f>
        <v>0.18006290324585467</v>
      </c>
      <c r="AU1410" s="27">
        <f>IF(('Activity data'!BN22*EF!$H35)*kgtoGg=0,"NO",('Activity data'!BN22*EF!$H35)*kgtoGg)</f>
        <v>0.1797451950349237</v>
      </c>
      <c r="AV1410" s="27">
        <f>IF(('Activity data'!BO22*EF!$H35)*kgtoGg=0,"NO",('Activity data'!BO22*EF!$H35)*kgtoGg)</f>
        <v>0.1796711712957797</v>
      </c>
      <c r="AW1410" s="27">
        <f>IF(('Activity data'!BP22*EF!$H35)*kgtoGg=0,"NO",('Activity data'!BP22*EF!$H35)*kgtoGg)</f>
        <v>0.17931890546928922</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6.0816462045917556E-2</v>
      </c>
      <c r="V1411" s="27">
        <f>IF(('Activity data'!AO5*EF!$H36*EF!$H54)*NtoN2O*kgtoGg=0,"NO",('Activity data'!AO5*EF!$H36*EF!$H54)*NtoN2O*kgtoGg)</f>
        <v>6.0951424813447848E-2</v>
      </c>
      <c r="W1411" s="27">
        <f>IF(('Activity data'!AP5*EF!$H36*EF!$H54)*NtoN2O*kgtoGg=0,"NO",('Activity data'!AP5*EF!$H36*EF!$H54)*NtoN2O*kgtoGg)</f>
        <v>6.1136956873609968E-2</v>
      </c>
      <c r="X1411" s="27">
        <f>IF(('Activity data'!AQ5*EF!$H36*EF!$H54)*NtoN2O*kgtoGg=0,"NO",('Activity data'!AQ5*EF!$H36*EF!$H54)*NtoN2O*kgtoGg)</f>
        <v>6.1395693454680218E-2</v>
      </c>
      <c r="Y1411" s="27">
        <f>IF(('Activity data'!AR5*EF!$H36*EF!$H54)*NtoN2O*kgtoGg=0,"NO",('Activity data'!AR5*EF!$H36*EF!$H54)*NtoN2O*kgtoGg)</f>
        <v>6.1657124133564084E-2</v>
      </c>
      <c r="Z1411" s="27">
        <f>IF(('Activity data'!AS5*EF!$H36*EF!$H54)*NtoN2O*kgtoGg=0,"NO",('Activity data'!AS5*EF!$H36*EF!$H54)*NtoN2O*kgtoGg)</f>
        <v>6.1977606825238112E-2</v>
      </c>
      <c r="AA1411" s="27">
        <f>IF(('Activity data'!AT5*EF!$H36*EF!$H54)*NtoN2O*kgtoGg=0,"NO",('Activity data'!AT5*EF!$H36*EF!$H54)*NtoN2O*kgtoGg)</f>
        <v>6.2306907908009301E-2</v>
      </c>
      <c r="AB1411" s="27">
        <f>IF(('Activity data'!AU5*EF!$H36*EF!$H54)*NtoN2O*kgtoGg=0,"NO",('Activity data'!AU5*EF!$H36*EF!$H54)*NtoN2O*kgtoGg)</f>
        <v>6.2682599159019151E-2</v>
      </c>
      <c r="AC1411" s="27">
        <f>IF(('Activity data'!AV5*EF!$H36*EF!$H54)*NtoN2O*kgtoGg=0,"NO",('Activity data'!AV5*EF!$H36*EF!$H54)*NtoN2O*kgtoGg)</f>
        <v>6.3067601033638634E-2</v>
      </c>
      <c r="AD1411" s="27">
        <f>IF(('Activity data'!AW5*EF!$H36*EF!$H54)*NtoN2O*kgtoGg=0,"NO",('Activity data'!AW5*EF!$H36*EF!$H54)*NtoN2O*kgtoGg)</f>
        <v>6.3882346626399467E-2</v>
      </c>
      <c r="AE1411" s="27">
        <f>IF(('Activity data'!AX5*EF!$H36*EF!$H54)*NtoN2O*kgtoGg=0,"NO",('Activity data'!AX5*EF!$H36*EF!$H54)*NtoN2O*kgtoGg)</f>
        <v>6.4689584584329982E-2</v>
      </c>
      <c r="AF1411" s="27">
        <f>IF(('Activity data'!AY5*EF!$H36*EF!$H54)*NtoN2O*kgtoGg=0,"NO",('Activity data'!AY5*EF!$H36*EF!$H54)*NtoN2O*kgtoGg)</f>
        <v>6.5551674623882339E-2</v>
      </c>
      <c r="AG1411" s="27">
        <f>IF(('Activity data'!AZ5*EF!$H36*EF!$H54)*NtoN2O*kgtoGg=0,"NO",('Activity data'!AZ5*EF!$H36*EF!$H54)*NtoN2O*kgtoGg)</f>
        <v>6.6545495978796609E-2</v>
      </c>
      <c r="AH1411" s="27">
        <f>IF(('Activity data'!BA5*EF!$H36*EF!$H54)*NtoN2O*kgtoGg=0,"NO",('Activity data'!BA5*EF!$H36*EF!$H54)*NtoN2O*kgtoGg)</f>
        <v>6.7506322135827357E-2</v>
      </c>
      <c r="AI1411" s="27">
        <f>IF(('Activity data'!BB5*EF!$H36*EF!$H54)*NtoN2O*kgtoGg=0,"NO",('Activity data'!BB5*EF!$H36*EF!$H54)*NtoN2O*kgtoGg)</f>
        <v>6.8502600239465777E-2</v>
      </c>
      <c r="AJ1411" s="27">
        <f>IF(('Activity data'!BC5*EF!$H36*EF!$H54)*NtoN2O*kgtoGg=0,"NO",('Activity data'!BC5*EF!$H36*EF!$H54)*NtoN2O*kgtoGg)</f>
        <v>6.9587364096927701E-2</v>
      </c>
      <c r="AK1411" s="27">
        <f>IF(('Activity data'!BD5*EF!$H36*EF!$H54)*NtoN2O*kgtoGg=0,"NO",('Activity data'!BD5*EF!$H36*EF!$H54)*NtoN2O*kgtoGg)</f>
        <v>7.0611974748672937E-2</v>
      </c>
      <c r="AL1411" s="27">
        <f>IF(('Activity data'!BE5*EF!$H36*EF!$H54)*NtoN2O*kgtoGg=0,"NO",('Activity data'!BE5*EF!$H36*EF!$H54)*NtoN2O*kgtoGg)</f>
        <v>7.1651161750631132E-2</v>
      </c>
      <c r="AM1411" s="27">
        <f>IF(('Activity data'!BF5*EF!$H36*EF!$H54)*NtoN2O*kgtoGg=0,"NO",('Activity data'!BF5*EF!$H36*EF!$H54)*NtoN2O*kgtoGg)</f>
        <v>7.2705167332917112E-2</v>
      </c>
      <c r="AN1411" s="27">
        <f>IF(('Activity data'!BG5*EF!$H36*EF!$H54)*NtoN2O*kgtoGg=0,"NO",('Activity data'!BG5*EF!$H36*EF!$H54)*NtoN2O*kgtoGg)</f>
        <v>7.378937498480638E-2</v>
      </c>
      <c r="AO1411" s="27">
        <f>IF(('Activity data'!BH5*EF!$H36*EF!$H54)*NtoN2O*kgtoGg=0,"NO",('Activity data'!BH5*EF!$H36*EF!$H54)*NtoN2O*kgtoGg)</f>
        <v>7.4827235450841162E-2</v>
      </c>
      <c r="AP1411" s="27">
        <f>IF(('Activity data'!BI5*EF!$H36*EF!$H54)*NtoN2O*kgtoGg=0,"NO",('Activity data'!BI5*EF!$H36*EF!$H54)*NtoN2O*kgtoGg)</f>
        <v>7.5896497989515546E-2</v>
      </c>
      <c r="AQ1411" s="27">
        <f>IF(('Activity data'!BJ5*EF!$H36*EF!$H54)*NtoN2O*kgtoGg=0,"NO",('Activity data'!BJ5*EF!$H36*EF!$H54)*NtoN2O*kgtoGg)</f>
        <v>7.6998074214624207E-2</v>
      </c>
      <c r="AR1411" s="27">
        <f>IF(('Activity data'!BK5*EF!$H36*EF!$H54)*NtoN2O*kgtoGg=0,"NO",('Activity data'!BK5*EF!$H36*EF!$H54)*NtoN2O*kgtoGg)</f>
        <v>7.8137667811155359E-2</v>
      </c>
      <c r="AS1411" s="27">
        <f>IF(('Activity data'!BL5*EF!$H36*EF!$H54)*NtoN2O*kgtoGg=0,"NO",('Activity data'!BL5*EF!$H36*EF!$H54)*NtoN2O*kgtoGg)</f>
        <v>7.9252854953773391E-2</v>
      </c>
      <c r="AT1411" s="27">
        <f>IF(('Activity data'!BM5*EF!$H36*EF!$H54)*NtoN2O*kgtoGg=0,"NO",('Activity data'!BM5*EF!$H36*EF!$H54)*NtoN2O*kgtoGg)</f>
        <v>7.9452958412024641E-2</v>
      </c>
      <c r="AU1411" s="27">
        <f>IF(('Activity data'!BN5*EF!$H36*EF!$H54)*NtoN2O*kgtoGg=0,"NO",('Activity data'!BN5*EF!$H36*EF!$H54)*NtoN2O*kgtoGg)</f>
        <v>7.9512905712363344E-2</v>
      </c>
      <c r="AV1411" s="27">
        <f>IF(('Activity data'!BO5*EF!$H36*EF!$H54)*NtoN2O*kgtoGg=0,"NO",('Activity data'!BO5*EF!$H36*EF!$H54)*NtoN2O*kgtoGg)</f>
        <v>7.9613930403244507E-2</v>
      </c>
      <c r="AW1411" s="27">
        <f>IF(('Activity data'!BP5*EF!$H36*EF!$H54)*NtoN2O*kgtoGg=0,"NO",('Activity data'!BP5*EF!$H36*EF!$H54)*NtoN2O*kgtoGg)</f>
        <v>7.9672386451390659E-2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0.26629291502798441</v>
      </c>
      <c r="V1412" s="27">
        <f>IF(('Activity data'!AO6*EF!$H37*EF!$H55)*NtoN2O*kgtoGg=0,"NO",('Activity data'!AO6*EF!$H37*EF!$H55)*NtoN2O*kgtoGg)</f>
        <v>0.26688386733886943</v>
      </c>
      <c r="W1412" s="27">
        <f>IF(('Activity data'!AP6*EF!$H37*EF!$H55)*NtoN2O*kgtoGg=0,"NO",('Activity data'!AP6*EF!$H37*EF!$H55)*NtoN2O*kgtoGg)</f>
        <v>0.26769624397949698</v>
      </c>
      <c r="X1412" s="27">
        <f>IF(('Activity data'!AQ6*EF!$H37*EF!$H55)*NtoN2O*kgtoGg=0,"NO",('Activity data'!AQ6*EF!$H37*EF!$H55)*NtoN2O*kgtoGg)</f>
        <v>0.26882915628777215</v>
      </c>
      <c r="Y1412" s="27">
        <f>IF(('Activity data'!AR6*EF!$H37*EF!$H55)*NtoN2O*kgtoGg=0,"NO",('Activity data'!AR6*EF!$H37*EF!$H55)*NtoN2O*kgtoGg)</f>
        <v>0.26997386505930787</v>
      </c>
      <c r="Z1412" s="27">
        <f>IF(('Activity data'!AS6*EF!$H37*EF!$H55)*NtoN2O*kgtoGg=0,"NO",('Activity data'!AS6*EF!$H37*EF!$H55)*NtoN2O*kgtoGg)</f>
        <v>0.27137714087166043</v>
      </c>
      <c r="AA1412" s="27">
        <f>IF(('Activity data'!AT6*EF!$H37*EF!$H55)*NtoN2O*kgtoGg=0,"NO",('Activity data'!AT6*EF!$H37*EF!$H55)*NtoN2O*kgtoGg)</f>
        <v>0.27281902917464657</v>
      </c>
      <c r="AB1412" s="27">
        <f>IF(('Activity data'!AU6*EF!$H37*EF!$H55)*NtoN2O*kgtoGg=0,"NO",('Activity data'!AU6*EF!$H37*EF!$H55)*NtoN2O*kgtoGg)</f>
        <v>0.27446404295901289</v>
      </c>
      <c r="AC1412" s="27">
        <f>IF(('Activity data'!AV6*EF!$H37*EF!$H55)*NtoN2O*kgtoGg=0,"NO",('Activity data'!AV6*EF!$H37*EF!$H55)*NtoN2O*kgtoGg)</f>
        <v>0.27614982453910969</v>
      </c>
      <c r="AD1412" s="27">
        <f>IF(('Activity data'!AW6*EF!$H37*EF!$H55)*NtoN2O*kgtoGg=0,"NO",('Activity data'!AW6*EF!$H37*EF!$H55)*NtoN2O*kgtoGg)</f>
        <v>0.27971729577311</v>
      </c>
      <c r="AE1412" s="27">
        <f>IF(('Activity data'!AX6*EF!$H37*EF!$H55)*NtoN2O*kgtoGg=0,"NO",('Activity data'!AX6*EF!$H37*EF!$H55)*NtoN2O*kgtoGg)</f>
        <v>0.28325189383598742</v>
      </c>
      <c r="AF1412" s="27">
        <f>IF(('Activity data'!AY6*EF!$H37*EF!$H55)*NtoN2O*kgtoGg=0,"NO",('Activity data'!AY6*EF!$H37*EF!$H55)*NtoN2O*kgtoGg)</f>
        <v>0.28702666898610468</v>
      </c>
      <c r="AG1412" s="27">
        <f>IF(('Activity data'!AZ6*EF!$H37*EF!$H55)*NtoN2O*kgtoGg=0,"NO",('Activity data'!AZ6*EF!$H37*EF!$H55)*NtoN2O*kgtoGg)</f>
        <v>0.29137824710680116</v>
      </c>
      <c r="AH1412" s="27">
        <f>IF(('Activity data'!BA6*EF!$H37*EF!$H55)*NtoN2O*kgtoGg=0,"NO",('Activity data'!BA6*EF!$H37*EF!$H55)*NtoN2O*kgtoGg)</f>
        <v>0.2955853513937568</v>
      </c>
      <c r="AI1412" s="27">
        <f>IF(('Activity data'!BB6*EF!$H37*EF!$H55)*NtoN2O*kgtoGg=0,"NO",('Activity data'!BB6*EF!$H37*EF!$H55)*NtoN2O*kgtoGg)</f>
        <v>0.29994768671336342</v>
      </c>
      <c r="AJ1412" s="27">
        <f>IF(('Activity data'!BC6*EF!$H37*EF!$H55)*NtoN2O*kgtoGg=0,"NO",('Activity data'!BC6*EF!$H37*EF!$H55)*NtoN2O*kgtoGg)</f>
        <v>0.30469746859811764</v>
      </c>
      <c r="AK1412" s="27">
        <f>IF(('Activity data'!BD6*EF!$H37*EF!$H55)*NtoN2O*kgtoGg=0,"NO",('Activity data'!BD6*EF!$H37*EF!$H55)*NtoN2O*kgtoGg)</f>
        <v>0.30918386172332046</v>
      </c>
      <c r="AL1412" s="27">
        <f>IF(('Activity data'!BE6*EF!$H37*EF!$H55)*NtoN2O*kgtoGg=0,"NO",('Activity data'!BE6*EF!$H37*EF!$H55)*NtoN2O*kgtoGg)</f>
        <v>0.31373407932397118</v>
      </c>
      <c r="AM1412" s="27">
        <f>IF(('Activity data'!BF6*EF!$H37*EF!$H55)*NtoN2O*kgtoGg=0,"NO",('Activity data'!BF6*EF!$H37*EF!$H55)*NtoN2O*kgtoGg)</f>
        <v>0.31834918203663459</v>
      </c>
      <c r="AN1412" s="27">
        <f>IF(('Activity data'!BG6*EF!$H37*EF!$H55)*NtoN2O*kgtoGg=0,"NO",('Activity data'!BG6*EF!$H37*EF!$H55)*NtoN2O*kgtoGg)</f>
        <v>0.32309652850179488</v>
      </c>
      <c r="AO1412" s="27">
        <f>IF(('Activity data'!BH6*EF!$H37*EF!$H55)*NtoN2O*kgtoGg=0,"NO",('Activity data'!BH6*EF!$H37*EF!$H55)*NtoN2O*kgtoGg)</f>
        <v>0.32764093768962349</v>
      </c>
      <c r="AP1412" s="27">
        <f>IF(('Activity data'!BI6*EF!$H37*EF!$H55)*NtoN2O*kgtoGg=0,"NO",('Activity data'!BI6*EF!$H37*EF!$H55)*NtoN2O*kgtoGg)</f>
        <v>0.33232284500180553</v>
      </c>
      <c r="AQ1412" s="27">
        <f>IF(('Activity data'!BJ6*EF!$H37*EF!$H55)*NtoN2O*kgtoGg=0,"NO",('Activity data'!BJ6*EF!$H37*EF!$H55)*NtoN2O*kgtoGg)</f>
        <v>0.33714624205979671</v>
      </c>
      <c r="AR1412" s="27">
        <f>IF(('Activity data'!BK6*EF!$H37*EF!$H55)*NtoN2O*kgtoGg=0,"NO",('Activity data'!BK6*EF!$H37*EF!$H55)*NtoN2O*kgtoGg)</f>
        <v>0.34213610320197207</v>
      </c>
      <c r="AS1412" s="27">
        <f>IF(('Activity data'!BL6*EF!$H37*EF!$H55)*NtoN2O*kgtoGg=0,"NO",('Activity data'!BL6*EF!$H37*EF!$H55)*NtoN2O*kgtoGg)</f>
        <v>0.34701909746075132</v>
      </c>
      <c r="AT1412" s="27">
        <f>IF(('Activity data'!BM6*EF!$H37*EF!$H55)*NtoN2O*kgtoGg=0,"NO",('Activity data'!BM6*EF!$H37*EF!$H55)*NtoN2O*kgtoGg)</f>
        <v>0.3478952768932983</v>
      </c>
      <c r="AU1412" s="27">
        <f>IF(('Activity data'!BN6*EF!$H37*EF!$H55)*NtoN2O*kgtoGg=0,"NO",('Activity data'!BN6*EF!$H37*EF!$H55)*NtoN2O*kgtoGg)</f>
        <v>0.34815776406894489</v>
      </c>
      <c r="AV1412" s="27">
        <f>IF(('Activity data'!BO6*EF!$H37*EF!$H55)*NtoN2O*kgtoGg=0,"NO",('Activity data'!BO6*EF!$H37*EF!$H55)*NtoN2O*kgtoGg)</f>
        <v>0.34860011402682689</v>
      </c>
      <c r="AW1412" s="27">
        <f>IF(('Activity data'!BP6*EF!$H37*EF!$H55)*NtoN2O*kgtoGg=0,"NO",('Activity data'!BP6*EF!$H37*EF!$H55)*NtoN2O*kgtoGg)</f>
        <v>0.34885607155770249</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1.1848462244660362E-2</v>
      </c>
      <c r="V1413" s="27">
        <f>IF(('Activity data'!AO7*EF!$H38*EF!$H56)*NtoN2O*kgtoGg=0,"NO",('Activity data'!AO7*EF!$H38*EF!$H56)*NtoN2O*kgtoGg)</f>
        <v>1.1874756132889346E-2</v>
      </c>
      <c r="W1413" s="27">
        <f>IF(('Activity data'!AP7*EF!$H38*EF!$H56)*NtoN2O*kgtoGg=0,"NO",('Activity data'!AP7*EF!$H38*EF!$H56)*NtoN2O*kgtoGg)</f>
        <v>1.1910902096269216E-2</v>
      </c>
      <c r="X1413" s="27">
        <f>IF(('Activity data'!AQ7*EF!$H38*EF!$H56)*NtoN2O*kgtoGg=0,"NO",('Activity data'!AQ7*EF!$H38*EF!$H56)*NtoN2O*kgtoGg)</f>
        <v>1.1961310004078922E-2</v>
      </c>
      <c r="Y1413" s="27">
        <f>IF(('Activity data'!AR7*EF!$H38*EF!$H56)*NtoN2O*kgtoGg=0,"NO",('Activity data'!AR7*EF!$H38*EF!$H56)*NtoN2O*kgtoGg)</f>
        <v>1.2012242784844973E-2</v>
      </c>
      <c r="Z1413" s="27">
        <f>IF(('Activity data'!AS7*EF!$H38*EF!$H56)*NtoN2O*kgtoGg=0,"NO",('Activity data'!AS7*EF!$H38*EF!$H56)*NtoN2O*kgtoGg)</f>
        <v>1.207468027207499E-2</v>
      </c>
      <c r="AA1413" s="27">
        <f>IF(('Activity data'!AT7*EF!$H38*EF!$H56)*NtoN2O*kgtoGg=0,"NO",('Activity data'!AT7*EF!$H38*EF!$H56)*NtoN2O*kgtoGg)</f>
        <v>1.2138835787129359E-2</v>
      </c>
      <c r="AB1413" s="27">
        <f>IF(('Activity data'!AU7*EF!$H38*EF!$H56)*NtoN2O*kgtoGg=0,"NO",('Activity data'!AU7*EF!$H38*EF!$H56)*NtoN2O*kgtoGg)</f>
        <v>1.2212029186638171E-2</v>
      </c>
      <c r="AC1413" s="27">
        <f>IF(('Activity data'!AV7*EF!$H38*EF!$H56)*NtoN2O*kgtoGg=0,"NO",('Activity data'!AV7*EF!$H38*EF!$H56)*NtoN2O*kgtoGg)</f>
        <v>1.2287036512320952E-2</v>
      </c>
      <c r="AD1413" s="27">
        <f>IF(('Activity data'!AW7*EF!$H38*EF!$H56)*NtoN2O*kgtoGg=0,"NO",('Activity data'!AW7*EF!$H38*EF!$H56)*NtoN2O*kgtoGg)</f>
        <v>1.2445767916123122E-2</v>
      </c>
      <c r="AE1413" s="27">
        <f>IF(('Activity data'!AX7*EF!$H38*EF!$H56)*NtoN2O*kgtoGg=0,"NO",('Activity data'!AX7*EF!$H38*EF!$H56)*NtoN2O*kgtoGg)</f>
        <v>1.260303665792818E-2</v>
      </c>
      <c r="AF1413" s="27">
        <f>IF(('Activity data'!AY7*EF!$H38*EF!$H56)*NtoN2O*kgtoGg=0,"NO",('Activity data'!AY7*EF!$H38*EF!$H56)*NtoN2O*kgtoGg)</f>
        <v>1.2770991861856712E-2</v>
      </c>
      <c r="AG1413" s="27">
        <f>IF(('Activity data'!AZ7*EF!$H38*EF!$H56)*NtoN2O*kgtoGg=0,"NO",('Activity data'!AZ7*EF!$H38*EF!$H56)*NtoN2O*kgtoGg)</f>
        <v>1.2964611391923229E-2</v>
      </c>
      <c r="AH1413" s="27">
        <f>IF(('Activity data'!BA7*EF!$H38*EF!$H56)*NtoN2O*kgtoGg=0,"NO",('Activity data'!BA7*EF!$H38*EF!$H56)*NtoN2O*kgtoGg)</f>
        <v>1.3151802689514099E-2</v>
      </c>
      <c r="AI1413" s="27">
        <f>IF(('Activity data'!BB7*EF!$H38*EF!$H56)*NtoN2O*kgtoGg=0,"NO",('Activity data'!BB7*EF!$H38*EF!$H56)*NtoN2O*kgtoGg)</f>
        <v>1.3345900851410278E-2</v>
      </c>
      <c r="AJ1413" s="27">
        <f>IF(('Activity data'!BC7*EF!$H38*EF!$H56)*NtoN2O*kgtoGg=0,"NO",('Activity data'!BC7*EF!$H38*EF!$H56)*NtoN2O*kgtoGg)</f>
        <v>1.3557238097562575E-2</v>
      </c>
      <c r="AK1413" s="27">
        <f>IF(('Activity data'!BD7*EF!$H38*EF!$H56)*NtoN2O*kgtoGg=0,"NO",('Activity data'!BD7*EF!$H38*EF!$H56)*NtoN2O*kgtoGg)</f>
        <v>1.3756856099239729E-2</v>
      </c>
      <c r="AL1413" s="27">
        <f>IF(('Activity data'!BE7*EF!$H38*EF!$H56)*NtoN2O*kgtoGg=0,"NO",('Activity data'!BE7*EF!$H38*EF!$H56)*NtoN2O*kgtoGg)</f>
        <v>1.3959313913187322E-2</v>
      </c>
      <c r="AM1413" s="27">
        <f>IF(('Activity data'!BF7*EF!$H38*EF!$H56)*NtoN2O*kgtoGg=0,"NO",('Activity data'!BF7*EF!$H38*EF!$H56)*NtoN2O*kgtoGg)</f>
        <v>1.4164658731469383E-2</v>
      </c>
      <c r="AN1413" s="27">
        <f>IF(('Activity data'!BG7*EF!$H38*EF!$H56)*NtoN2O*kgtoGg=0,"NO",('Activity data'!BG7*EF!$H38*EF!$H56)*NtoN2O*kgtoGg)</f>
        <v>1.4375887615831038E-2</v>
      </c>
      <c r="AO1413" s="27">
        <f>IF(('Activity data'!BH7*EF!$H38*EF!$H56)*NtoN2O*kgtoGg=0,"NO",('Activity data'!BH7*EF!$H38*EF!$H56)*NtoN2O*kgtoGg)</f>
        <v>1.4578086989707043E-2</v>
      </c>
      <c r="AP1413" s="27">
        <f>IF(('Activity data'!BI7*EF!$H38*EF!$H56)*NtoN2O*kgtoGg=0,"NO",('Activity data'!BI7*EF!$H38*EF!$H56)*NtoN2O*kgtoGg)</f>
        <v>1.4786404218182909E-2</v>
      </c>
      <c r="AQ1413" s="27">
        <f>IF(('Activity data'!BJ7*EF!$H38*EF!$H56)*NtoN2O*kgtoGg=0,"NO",('Activity data'!BJ7*EF!$H38*EF!$H56)*NtoN2O*kgtoGg)</f>
        <v>1.5001016904842665E-2</v>
      </c>
      <c r="AR1413" s="27">
        <f>IF(('Activity data'!BK7*EF!$H38*EF!$H56)*NtoN2O*kgtoGg=0,"NO",('Activity data'!BK7*EF!$H38*EF!$H56)*NtoN2O*kgtoGg)</f>
        <v>1.5223036260269183E-2</v>
      </c>
      <c r="AS1413" s="27">
        <f>IF(('Activity data'!BL7*EF!$H38*EF!$H56)*NtoN2O*kgtoGg=0,"NO",('Activity data'!BL7*EF!$H38*EF!$H56)*NtoN2O*kgtoGg)</f>
        <v>1.5440300670439317E-2</v>
      </c>
      <c r="AT1413" s="27">
        <f>IF(('Activity data'!BM7*EF!$H38*EF!$H56)*NtoN2O*kgtoGg=0,"NO",('Activity data'!BM7*EF!$H38*EF!$H56)*NtoN2O*kgtoGg)</f>
        <v>1.5479285481300656E-2</v>
      </c>
      <c r="AU1413" s="27">
        <f>IF(('Activity data'!BN7*EF!$H38*EF!$H56)*NtoN2O*kgtoGg=0,"NO",('Activity data'!BN7*EF!$H38*EF!$H56)*NtoN2O*kgtoGg)</f>
        <v>1.5490964610615939E-2</v>
      </c>
      <c r="AV1413" s="27">
        <f>IF(('Activity data'!BO7*EF!$H38*EF!$H56)*NtoN2O*kgtoGg=0,"NO",('Activity data'!BO7*EF!$H38*EF!$H56)*NtoN2O*kgtoGg)</f>
        <v>1.551064657164123E-2</v>
      </c>
      <c r="AW1413" s="27">
        <f>IF(('Activity data'!BP7*EF!$H38*EF!$H56)*NtoN2O*kgtoGg=0,"NO",('Activity data'!BP7*EF!$H38*EF!$H56)*NtoN2O*kgtoGg)</f>
        <v>1.5522035170322112E-2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0.42698363915907306</v>
      </c>
      <c r="V1414" s="27">
        <f>IF(('Activity data'!AO8*EF!$H39*EF!$H57)*NtoN2O*kgtoGg=0,"NO",('Activity data'!AO8*EF!$H39*EF!$H57)*NtoN2O*kgtoGg)</f>
        <v>0.42232713616950668</v>
      </c>
      <c r="W1414" s="27">
        <f>IF(('Activity data'!AP8*EF!$H39*EF!$H57)*NtoN2O*kgtoGg=0,"NO",('Activity data'!AP8*EF!$H39*EF!$H57)*NtoN2O*kgtoGg)</f>
        <v>0.41862612287587098</v>
      </c>
      <c r="X1414" s="27">
        <f>IF(('Activity data'!AQ8*EF!$H39*EF!$H57)*NtoN2O*kgtoGg=0,"NO",('Activity data'!AQ8*EF!$H39*EF!$H57)*NtoN2O*kgtoGg)</f>
        <v>0.41631320467823163</v>
      </c>
      <c r="Y1414" s="27">
        <f>IF(('Activity data'!AR8*EF!$H39*EF!$H57)*NtoN2O*kgtoGg=0,"NO",('Activity data'!AR8*EF!$H39*EF!$H57)*NtoN2O*kgtoGg)</f>
        <v>0.41474143393653135</v>
      </c>
      <c r="Z1414" s="27">
        <f>IF(('Activity data'!AS8*EF!$H39*EF!$H57)*NtoN2O*kgtoGg=0,"NO",('Activity data'!AS8*EF!$H39*EF!$H57)*NtoN2O*kgtoGg)</f>
        <v>0.41419226125522973</v>
      </c>
      <c r="AA1414" s="27">
        <f>IF(('Activity data'!AT8*EF!$H39*EF!$H57)*NtoN2O*kgtoGg=0,"NO",('Activity data'!AT8*EF!$H39*EF!$H57)*NtoN2O*kgtoGg)</f>
        <v>0.41363266711777924</v>
      </c>
      <c r="AB1414" s="27">
        <f>IF(('Activity data'!AU8*EF!$H39*EF!$H57)*NtoN2O*kgtoGg=0,"NO",('Activity data'!AU8*EF!$H39*EF!$H57)*NtoN2O*kgtoGg)</f>
        <v>0.41379745173860982</v>
      </c>
      <c r="AC1414" s="27">
        <f>IF(('Activity data'!AV8*EF!$H39*EF!$H57)*NtoN2O*kgtoGg=0,"NO",('Activity data'!AV8*EF!$H39*EF!$H57)*NtoN2O*kgtoGg)</f>
        <v>0.41394599361077566</v>
      </c>
      <c r="AD1414" s="27">
        <f>IF(('Activity data'!AW8*EF!$H39*EF!$H57)*NtoN2O*kgtoGg=0,"NO",('Activity data'!AW8*EF!$H39*EF!$H57)*NtoN2O*kgtoGg)</f>
        <v>0.41911071322216925</v>
      </c>
      <c r="AE1414" s="27">
        <f>IF(('Activity data'!AX8*EF!$H39*EF!$H57)*NtoN2O*kgtoGg=0,"NO",('Activity data'!AX8*EF!$H39*EF!$H57)*NtoN2O*kgtoGg)</f>
        <v>0.42350915580112658</v>
      </c>
      <c r="AF1414" s="27">
        <f>IF(('Activity data'!AY8*EF!$H39*EF!$H57)*NtoN2O*kgtoGg=0,"NO",('Activity data'!AY8*EF!$H39*EF!$H57)*NtoN2O*kgtoGg)</f>
        <v>0.42828655091999529</v>
      </c>
      <c r="AG1414" s="27">
        <f>IF(('Activity data'!AZ8*EF!$H39*EF!$H57)*NtoN2O*kgtoGg=0,"NO",('Activity data'!AZ8*EF!$H39*EF!$H57)*NtoN2O*kgtoGg)</f>
        <v>0.43473606294373074</v>
      </c>
      <c r="AH1414" s="27">
        <f>IF(('Activity data'!BA8*EF!$H39*EF!$H57)*NtoN2O*kgtoGg=0,"NO",('Activity data'!BA8*EF!$H39*EF!$H57)*NtoN2O*kgtoGg)</f>
        <v>0.43990185077390459</v>
      </c>
      <c r="AI1414" s="27">
        <f>IF(('Activity data'!BB8*EF!$H39*EF!$H57)*NtoN2O*kgtoGg=0,"NO",('Activity data'!BB8*EF!$H39*EF!$H57)*NtoN2O*kgtoGg)</f>
        <v>0.44551022373094312</v>
      </c>
      <c r="AJ1414" s="27">
        <f>IF(('Activity data'!BC8*EF!$H39*EF!$H57)*NtoN2O*kgtoGg=0,"NO",('Activity data'!BC8*EF!$H39*EF!$H57)*NtoN2O*kgtoGg)</f>
        <v>0.45185059080542433</v>
      </c>
      <c r="AK1414" s="27">
        <f>IF(('Activity data'!BD8*EF!$H39*EF!$H57)*NtoN2O*kgtoGg=0,"NO",('Activity data'!BD8*EF!$H39*EF!$H57)*NtoN2O*kgtoGg)</f>
        <v>0.45647812581333175</v>
      </c>
      <c r="AL1414" s="27">
        <f>IF(('Activity data'!BE8*EF!$H39*EF!$H57)*NtoN2O*kgtoGg=0,"NO",('Activity data'!BE8*EF!$H39*EF!$H57)*NtoN2O*kgtoGg)</f>
        <v>0.46063751935223107</v>
      </c>
      <c r="AM1414" s="27">
        <f>IF(('Activity data'!BF8*EF!$H39*EF!$H57)*NtoN2O*kgtoGg=0,"NO",('Activity data'!BF8*EF!$H39*EF!$H57)*NtoN2O*kgtoGg)</f>
        <v>0.46433191897479725</v>
      </c>
      <c r="AN1414" s="27">
        <f>IF(('Activity data'!BG8*EF!$H39*EF!$H57)*NtoN2O*kgtoGg=0,"NO",('Activity data'!BG8*EF!$H39*EF!$H57)*NtoN2O*kgtoGg)</f>
        <v>0.47060819979582602</v>
      </c>
      <c r="AO1414" s="27">
        <f>IF(('Activity data'!BH8*EF!$H39*EF!$H57)*NtoN2O*kgtoGg=0,"NO",('Activity data'!BH8*EF!$H39*EF!$H57)*NtoN2O*kgtoGg)</f>
        <v>0.47563566458053241</v>
      </c>
      <c r="AP1414" s="27">
        <f>IF(('Activity data'!BI8*EF!$H39*EF!$H57)*NtoN2O*kgtoGg=0,"NO",('Activity data'!BI8*EF!$H39*EF!$H57)*NtoN2O*kgtoGg)</f>
        <v>0.48057038822059167</v>
      </c>
      <c r="AQ1414" s="27">
        <f>IF(('Activity data'!BJ8*EF!$H39*EF!$H57)*NtoN2O*kgtoGg=0,"NO",('Activity data'!BJ8*EF!$H39*EF!$H57)*NtoN2O*kgtoGg)</f>
        <v>0.48540877906730001</v>
      </c>
      <c r="AR1414" s="27">
        <f>IF(('Activity data'!BK8*EF!$H39*EF!$H57)*NtoN2O*kgtoGg=0,"NO",('Activity data'!BK8*EF!$H39*EF!$H57)*NtoN2O*kgtoGg)</f>
        <v>0.4902114035295696</v>
      </c>
      <c r="AS1414" s="27">
        <f>IF(('Activity data'!BL8*EF!$H39*EF!$H57)*NtoN2O*kgtoGg=0,"NO",('Activity data'!BL8*EF!$H39*EF!$H57)*NtoN2O*kgtoGg)</f>
        <v>0.49452277010807233</v>
      </c>
      <c r="AT1414" s="27">
        <f>IF(('Activity data'!BM8*EF!$H39*EF!$H57)*NtoN2O*kgtoGg=0,"NO",('Activity data'!BM8*EF!$H39*EF!$H57)*NtoN2O*kgtoGg)</f>
        <v>0.48638248823264885</v>
      </c>
      <c r="AU1414" s="27">
        <f>IF(('Activity data'!BN8*EF!$H39*EF!$H57)*NtoN2O*kgtoGg=0,"NO",('Activity data'!BN8*EF!$H39*EF!$H57)*NtoN2O*kgtoGg)</f>
        <v>0.47643626073280942</v>
      </c>
      <c r="AV1414" s="27">
        <f>IF(('Activity data'!BO8*EF!$H39*EF!$H57)*NtoN2O*kgtoGg=0,"NO",('Activity data'!BO8*EF!$H39*EF!$H57)*NtoN2O*kgtoGg)</f>
        <v>0.46705840197361215</v>
      </c>
      <c r="AW1414" s="27">
        <f>IF(('Activity data'!BP8*EF!$H39*EF!$H57)*NtoN2O*kgtoGg=0,"NO",('Activity data'!BP8*EF!$H39*EF!$H57)*NtoN2O*kgtoGg)</f>
        <v>0.45719799904570174</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0.65400839582675063</v>
      </c>
      <c r="V1415" s="27">
        <f>IF(('Activity data'!AO9*EF!$H40*EF!$H58)*NtoN2O*kgtoGg=0,"NO",('Activity data'!AO9*EF!$H40*EF!$H58)*NtoN2O*kgtoGg)</f>
        <v>0.64687605685384164</v>
      </c>
      <c r="W1415" s="27">
        <f>IF(('Activity data'!AP9*EF!$H40*EF!$H58)*NtoN2O*kgtoGg=0,"NO",('Activity data'!AP9*EF!$H40*EF!$H58)*NtoN2O*kgtoGg)</f>
        <v>0.64120723597847695</v>
      </c>
      <c r="X1415" s="27">
        <f>IF(('Activity data'!AQ9*EF!$H40*EF!$H58)*NtoN2O*kgtoGg=0,"NO",('Activity data'!AQ9*EF!$H40*EF!$H58)*NtoN2O*kgtoGg)</f>
        <v>0.63766455241548192</v>
      </c>
      <c r="Y1415" s="27">
        <f>IF(('Activity data'!AR9*EF!$H40*EF!$H58)*NtoN2O*kgtoGg=0,"NO",('Activity data'!AR9*EF!$H40*EF!$H58)*NtoN2O*kgtoGg)</f>
        <v>0.63525708016804106</v>
      </c>
      <c r="Z1415" s="27">
        <f>IF(('Activity data'!AS9*EF!$H40*EF!$H58)*NtoN2O*kgtoGg=0,"NO",('Activity data'!AS9*EF!$H40*EF!$H58)*NtoN2O*kgtoGg)</f>
        <v>0.6344159155158372</v>
      </c>
      <c r="AA1415" s="27">
        <f>IF(('Activity data'!AT9*EF!$H40*EF!$H58)*NtoN2O*kgtoGg=0,"NO",('Activity data'!AT9*EF!$H40*EF!$H58)*NtoN2O*kgtoGg)</f>
        <v>0.63355878837890778</v>
      </c>
      <c r="AB1415" s="27">
        <f>IF(('Activity data'!AU9*EF!$H40*EF!$H58)*NtoN2O*kgtoGg=0,"NO",('Activity data'!AU9*EF!$H40*EF!$H58)*NtoN2O*kgtoGg)</f>
        <v>0.63381118803932246</v>
      </c>
      <c r="AC1415" s="27">
        <f>IF(('Activity data'!AV9*EF!$H40*EF!$H58)*NtoN2O*kgtoGg=0,"NO",('Activity data'!AV9*EF!$H40*EF!$H58)*NtoN2O*kgtoGg)</f>
        <v>0.63403870877458901</v>
      </c>
      <c r="AD1415" s="27">
        <f>IF(('Activity data'!AW9*EF!$H40*EF!$H58)*NtoN2O*kgtoGg=0,"NO",('Activity data'!AW9*EF!$H40*EF!$H58)*NtoN2O*kgtoGg)</f>
        <v>0.64194948023785836</v>
      </c>
      <c r="AE1415" s="27">
        <f>IF(('Activity data'!AX9*EF!$H40*EF!$H58)*NtoN2O*kgtoGg=0,"NO",('Activity data'!AX9*EF!$H40*EF!$H58)*NtoN2O*kgtoGg)</f>
        <v>0.64868654955710747</v>
      </c>
      <c r="AF1415" s="27">
        <f>IF(('Activity data'!AY9*EF!$H40*EF!$H58)*NtoN2O*kgtoGg=0,"NO",('Activity data'!AY9*EF!$H40*EF!$H58)*NtoN2O*kgtoGg)</f>
        <v>0.65600405831242059</v>
      </c>
      <c r="AG1415" s="27">
        <f>IF(('Activity data'!AZ9*EF!$H40*EF!$H58)*NtoN2O*kgtoGg=0,"NO",('Activity data'!AZ9*EF!$H40*EF!$H58)*NtoN2O*kgtoGg)</f>
        <v>0.66588273895886363</v>
      </c>
      <c r="AH1415" s="27">
        <f>IF(('Activity data'!BA9*EF!$H40*EF!$H58)*NtoN2O*kgtoGg=0,"NO",('Activity data'!BA9*EF!$H40*EF!$H58)*NtoN2O*kgtoGg)</f>
        <v>0.67379514660672368</v>
      </c>
      <c r="AI1415" s="27">
        <f>IF(('Activity data'!BB9*EF!$H40*EF!$H58)*NtoN2O*kgtoGg=0,"NO",('Activity data'!BB9*EF!$H40*EF!$H58)*NtoN2O*kgtoGg)</f>
        <v>0.68238545935981809</v>
      </c>
      <c r="AJ1415" s="27">
        <f>IF(('Activity data'!BC9*EF!$H40*EF!$H58)*NtoN2O*kgtoGg=0,"NO",('Activity data'!BC9*EF!$H40*EF!$H58)*NtoN2O*kgtoGg)</f>
        <v>0.69209696331229009</v>
      </c>
      <c r="AK1415" s="27">
        <f>IF(('Activity data'!BD9*EF!$H40*EF!$H58)*NtoN2O*kgtoGg=0,"NO",('Activity data'!BD9*EF!$H40*EF!$H58)*NtoN2O*kgtoGg)</f>
        <v>0.69918493219351963</v>
      </c>
      <c r="AL1415" s="27">
        <f>IF(('Activity data'!BE9*EF!$H40*EF!$H58)*NtoN2O*kgtoGg=0,"NO",('Activity data'!BE9*EF!$H40*EF!$H58)*NtoN2O*kgtoGg)</f>
        <v>0.7055558514665512</v>
      </c>
      <c r="AM1415" s="27">
        <f>IF(('Activity data'!BF9*EF!$H40*EF!$H58)*NtoN2O*kgtoGg=0,"NO",('Activity data'!BF9*EF!$H40*EF!$H58)*NtoN2O*kgtoGg)</f>
        <v>0.71121454221979907</v>
      </c>
      <c r="AN1415" s="27">
        <f>IF(('Activity data'!BG9*EF!$H40*EF!$H58)*NtoN2O*kgtoGg=0,"NO",('Activity data'!BG9*EF!$H40*EF!$H58)*NtoN2O*kgtoGg)</f>
        <v>0.72082788562472022</v>
      </c>
      <c r="AO1415" s="27">
        <f>IF(('Activity data'!BH9*EF!$H40*EF!$H58)*NtoN2O*kgtoGg=0,"NO",('Activity data'!BH9*EF!$H40*EF!$H58)*NtoN2O*kgtoGg)</f>
        <v>0.72852842465566992</v>
      </c>
      <c r="AP1415" s="27">
        <f>IF(('Activity data'!BI9*EF!$H40*EF!$H58)*NtoN2O*kgtoGg=0,"NO",('Activity data'!BI9*EF!$H40*EF!$H58)*NtoN2O*kgtoGg)</f>
        <v>0.73608691260626102</v>
      </c>
      <c r="AQ1415" s="27">
        <f>IF(('Activity data'!BJ9*EF!$H40*EF!$H58)*NtoN2O*kgtoGg=0,"NO",('Activity data'!BJ9*EF!$H40*EF!$H58)*NtoN2O*kgtoGg)</f>
        <v>0.7434978481687351</v>
      </c>
      <c r="AR1415" s="27">
        <f>IF(('Activity data'!BK9*EF!$H40*EF!$H58)*NtoN2O*kgtoGg=0,"NO",('Activity data'!BK9*EF!$H40*EF!$H58)*NtoN2O*kgtoGg)</f>
        <v>0.75085400056490925</v>
      </c>
      <c r="AS1415" s="27">
        <f>IF(('Activity data'!BL9*EF!$H40*EF!$H58)*NtoN2O*kgtoGg=0,"NO",('Activity data'!BL9*EF!$H40*EF!$H58)*NtoN2O*kgtoGg)</f>
        <v>0.75745769607272995</v>
      </c>
      <c r="AT1415" s="27">
        <f>IF(('Activity data'!BM9*EF!$H40*EF!$H58)*NtoN2O*kgtoGg=0,"NO",('Activity data'!BM9*EF!$H40*EF!$H58)*NtoN2O*kgtoGg)</f>
        <v>0.74498927292328954</v>
      </c>
      <c r="AU1415" s="27">
        <f>IF(('Activity data'!BN9*EF!$H40*EF!$H58)*NtoN2O*kgtoGg=0,"NO",('Activity data'!BN9*EF!$H40*EF!$H58)*NtoN2O*kgtoGg)</f>
        <v>0.72975469319908981</v>
      </c>
      <c r="AV1415" s="27">
        <f>IF(('Activity data'!BO9*EF!$H40*EF!$H58)*NtoN2O*kgtoGg=0,"NO",('Activity data'!BO9*EF!$H40*EF!$H58)*NtoN2O*kgtoGg)</f>
        <v>0.7153906806212974</v>
      </c>
      <c r="AW1415" s="27">
        <f>IF(('Activity data'!BP9*EF!$H40*EF!$H58)*NtoN2O*kgtoGg=0,"NO",('Activity data'!BP9*EF!$H40*EF!$H58)*NtoN2O*kgtoGg)</f>
        <v>0.70028755790261721</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1.153985484741868</v>
      </c>
      <c r="V1416" s="27">
        <f>IF(('Activity data'!AO10*EF!$H41*EF!$H59)*NtoN2O*kgtoGg=0,"NO",('Activity data'!AO10*EF!$H41*EF!$H59)*NtoN2O*kgtoGg)</f>
        <v>1.1681776928202523</v>
      </c>
      <c r="W1416" s="27">
        <f>IF(('Activity data'!AP10*EF!$H41*EF!$H59)*NtoN2O*kgtoGg=0,"NO",('Activity data'!AP10*EF!$H41*EF!$H59)*NtoN2O*kgtoGg)</f>
        <v>1.1847858658110593</v>
      </c>
      <c r="X1416" s="27">
        <f>IF(('Activity data'!AQ10*EF!$H41*EF!$H59)*NtoN2O*kgtoGg=0,"NO",('Activity data'!AQ10*EF!$H41*EF!$H59)*NtoN2O*kgtoGg)</f>
        <v>1.2052579959901222</v>
      </c>
      <c r="Y1416" s="27">
        <f>IF(('Activity data'!AR10*EF!$H41*EF!$H59)*NtoN2O*kgtoGg=0,"NO",('Activity data'!AR10*EF!$H41*EF!$H59)*NtoN2O*kgtoGg)</f>
        <v>1.2279627132127788</v>
      </c>
      <c r="Z1416" s="27">
        <f>IF(('Activity data'!AS10*EF!$H41*EF!$H59)*NtoN2O*kgtoGg=0,"NO",('Activity data'!AS10*EF!$H41*EF!$H59)*NtoN2O*kgtoGg)</f>
        <v>1.2539130427561374</v>
      </c>
      <c r="AA1416" s="27">
        <f>IF(('Activity data'!AT10*EF!$H41*EF!$H59)*NtoN2O*kgtoGg=0,"NO",('Activity data'!AT10*EF!$H41*EF!$H59)*NtoN2O*kgtoGg)</f>
        <v>1.2801331982777941</v>
      </c>
      <c r="AB1416" s="27">
        <f>IF(('Activity data'!AU10*EF!$H41*EF!$H59)*NtoN2O*kgtoGg=0,"NO",('Activity data'!AU10*EF!$H41*EF!$H59)*NtoN2O*kgtoGg)</f>
        <v>1.3089620827409241</v>
      </c>
      <c r="AC1416" s="27">
        <f>IF(('Activity data'!AV10*EF!$H41*EF!$H59)*NtoN2O*kgtoGg=0,"NO",('Activity data'!AV10*EF!$H41*EF!$H59)*NtoN2O*kgtoGg)</f>
        <v>1.3381727583507665</v>
      </c>
      <c r="AD1416" s="27">
        <f>IF(('Activity data'!AW10*EF!$H41*EF!$H59)*NtoN2O*kgtoGg=0,"NO",('Activity data'!AW10*EF!$H41*EF!$H59)*NtoN2O*kgtoGg)</f>
        <v>1.3997999888688804</v>
      </c>
      <c r="AE1416" s="27">
        <f>IF(('Activity data'!AX10*EF!$H41*EF!$H59)*NtoN2O*kgtoGg=0,"NO",('Activity data'!AX10*EF!$H41*EF!$H59)*NtoN2O*kgtoGg)</f>
        <v>1.4614887366690807</v>
      </c>
      <c r="AF1416" s="27">
        <f>IF(('Activity data'!AY10*EF!$H41*EF!$H59)*NtoN2O*kgtoGg=0,"NO",('Activity data'!AY10*EF!$H41*EF!$H59)*NtoN2O*kgtoGg)</f>
        <v>1.5272080994678909</v>
      </c>
      <c r="AG1416" s="27">
        <f>IF(('Activity data'!AZ10*EF!$H41*EF!$H59)*NtoN2O*kgtoGg=0,"NO",('Activity data'!AZ10*EF!$H41*EF!$H59)*NtoN2O*kgtoGg)</f>
        <v>1.6020093868016521</v>
      </c>
      <c r="AH1416" s="27">
        <f>IF(('Activity data'!BA10*EF!$H41*EF!$H59)*NtoN2O*kgtoGg=0,"NO",('Activity data'!BA10*EF!$H41*EF!$H59)*NtoN2O*kgtoGg)</f>
        <v>1.6754213266014404</v>
      </c>
      <c r="AI1416" s="27">
        <f>IF(('Activity data'!BB10*EF!$H41*EF!$H59)*NtoN2O*kgtoGg=0,"NO",('Activity data'!BB10*EF!$H41*EF!$H59)*NtoN2O*kgtoGg)</f>
        <v>1.7539482946712348</v>
      </c>
      <c r="AJ1416" s="27">
        <f>IF(('Activity data'!BC10*EF!$H41*EF!$H59)*NtoN2O*kgtoGg=0,"NO",('Activity data'!BC10*EF!$H41*EF!$H59)*NtoN2O*kgtoGg)</f>
        <v>1.8391434417217309</v>
      </c>
      <c r="AK1416" s="27">
        <f>IF(('Activity data'!BD10*EF!$H41*EF!$H59)*NtoN2O*kgtoGg=0,"NO",('Activity data'!BD10*EF!$H41*EF!$H59)*NtoN2O*kgtoGg)</f>
        <v>1.921241606675032</v>
      </c>
      <c r="AL1416" s="27">
        <f>IF(('Activity data'!BE10*EF!$H41*EF!$H59)*NtoN2O*kgtoGg=0,"NO",('Activity data'!BE10*EF!$H41*EF!$H59)*NtoN2O*kgtoGg)</f>
        <v>2.0051699352654189</v>
      </c>
      <c r="AM1416" s="27">
        <f>IF(('Activity data'!BF10*EF!$H41*EF!$H59)*NtoN2O*kgtoGg=0,"NO",('Activity data'!BF10*EF!$H41*EF!$H59)*NtoN2O*kgtoGg)</f>
        <v>2.0909710367631238</v>
      </c>
      <c r="AN1416" s="27">
        <f>IF(('Activity data'!BG10*EF!$H41*EF!$H59)*NtoN2O*kgtoGg=0,"NO",('Activity data'!BG10*EF!$H41*EF!$H59)*NtoN2O*kgtoGg)</f>
        <v>2.1790289637419105</v>
      </c>
      <c r="AO1416" s="27">
        <f>IF(('Activity data'!BH10*EF!$H41*EF!$H59)*NtoN2O*kgtoGg=0,"NO",('Activity data'!BH10*EF!$H41*EF!$H59)*NtoN2O*kgtoGg)</f>
        <v>2.2646607608535678</v>
      </c>
      <c r="AP1416" s="27">
        <f>IF(('Activity data'!BI10*EF!$H41*EF!$H59)*NtoN2O*kgtoGg=0,"NO",('Activity data'!BI10*EF!$H41*EF!$H59)*NtoN2O*kgtoGg)</f>
        <v>2.353193027486558</v>
      </c>
      <c r="AQ1416" s="27">
        <f>IF(('Activity data'!BJ10*EF!$H41*EF!$H59)*NtoN2O*kgtoGg=0,"NO",('Activity data'!BJ10*EF!$H41*EF!$H59)*NtoN2O*kgtoGg)</f>
        <v>2.4447358434125941</v>
      </c>
      <c r="AR1416" s="27">
        <f>IF(('Activity data'!BK10*EF!$H41*EF!$H59)*NtoN2O*kgtoGg=0,"NO",('Activity data'!BK10*EF!$H41*EF!$H59)*NtoN2O*kgtoGg)</f>
        <v>2.5397378087912235</v>
      </c>
      <c r="AS1416" s="27">
        <f>IF(('Activity data'!BL10*EF!$H41*EF!$H59)*NtoN2O*kgtoGg=0,"NO",('Activity data'!BL10*EF!$H41*EF!$H59)*NtoN2O*kgtoGg)</f>
        <v>2.6359417490256347</v>
      </c>
      <c r="AT1416" s="27">
        <f>IF(('Activity data'!BM10*EF!$H41*EF!$H59)*NtoN2O*kgtoGg=0,"NO",('Activity data'!BM10*EF!$H41*EF!$H59)*NtoN2O*kgtoGg)</f>
        <v>2.667718055306378</v>
      </c>
      <c r="AU1416" s="27">
        <f>IF(('Activity data'!BN10*EF!$H41*EF!$H59)*NtoN2O*kgtoGg=0,"NO",('Activity data'!BN10*EF!$H41*EF!$H59)*NtoN2O*kgtoGg)</f>
        <v>2.6893875400956349</v>
      </c>
      <c r="AV1416" s="27">
        <f>IF(('Activity data'!BO10*EF!$H41*EF!$H59)*NtoN2O*kgtoGg=0,"NO",('Activity data'!BO10*EF!$H41*EF!$H59)*NtoN2O*kgtoGg)</f>
        <v>2.7138524328901203</v>
      </c>
      <c r="AW1416" s="27">
        <f>IF(('Activity data'!BP10*EF!$H41*EF!$H59)*NtoN2O*kgtoGg=0,"NO",('Activity data'!BP10*EF!$H41*EF!$H59)*NtoN2O*kgtoGg)</f>
        <v>2.7350899196728151</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0.11993554121760756</v>
      </c>
      <c r="V1417" s="27">
        <f>IF(('Activity data'!AO11*EF!$H42*EF!$H60)*NtoN2O*kgtoGg=0,"NO",('Activity data'!AO11*EF!$H42*EF!$H60)*NtoN2O*kgtoGg)</f>
        <v>0.12015396732787187</v>
      </c>
      <c r="W1417" s="27">
        <f>IF(('Activity data'!AP11*EF!$H42*EF!$H60)*NtoN2O*kgtoGg=0,"NO",('Activity data'!AP11*EF!$H42*EF!$H60)*NtoN2O*kgtoGg)</f>
        <v>0.12040009919620051</v>
      </c>
      <c r="X1417" s="27">
        <f>IF(('Activity data'!AQ11*EF!$H42*EF!$H60)*NtoN2O*kgtoGg=0,"NO",('Activity data'!AQ11*EF!$H42*EF!$H60)*NtoN2O*kgtoGg)</f>
        <v>0.12067339732653325</v>
      </c>
      <c r="Y1417" s="27">
        <f>IF(('Activity data'!AR11*EF!$H42*EF!$H60)*NtoN2O*kgtoGg=0,"NO",('Activity data'!AR11*EF!$H42*EF!$H60)*NtoN2O*kgtoGg)</f>
        <v>0.12083862250016517</v>
      </c>
      <c r="Z1417" s="27">
        <f>IF(('Activity data'!AS11*EF!$H42*EF!$H60)*NtoN2O*kgtoGg=0,"NO",('Activity data'!AS11*EF!$H42*EF!$H60)*NtoN2O*kgtoGg)</f>
        <v>0.12102674750622945</v>
      </c>
      <c r="AA1417" s="27">
        <f>IF(('Activity data'!AT11*EF!$H42*EF!$H60)*NtoN2O*kgtoGg=0,"NO",('Activity data'!AT11*EF!$H42*EF!$H60)*NtoN2O*kgtoGg)</f>
        <v>0.12123490277133757</v>
      </c>
      <c r="AB1417" s="27">
        <f>IF(('Activity data'!AU11*EF!$H42*EF!$H60)*NtoN2O*kgtoGg=0,"NO",('Activity data'!AU11*EF!$H42*EF!$H60)*NtoN2O*kgtoGg)</f>
        <v>0.12146353888676951</v>
      </c>
      <c r="AC1417" s="27">
        <f>IF(('Activity data'!AV11*EF!$H42*EF!$H60)*NtoN2O*kgtoGg=0,"NO",('Activity data'!AV11*EF!$H42*EF!$H60)*NtoN2O*kgtoGg)</f>
        <v>0.12171046574717839</v>
      </c>
      <c r="AD1417" s="27">
        <f>IF(('Activity data'!AW11*EF!$H42*EF!$H60)*NtoN2O*kgtoGg=0,"NO",('Activity data'!AW11*EF!$H42*EF!$H60)*NtoN2O*kgtoGg)</f>
        <v>0.1218842890110466</v>
      </c>
      <c r="AE1417" s="27">
        <f>IF(('Activity data'!AX11*EF!$H42*EF!$H60)*NtoN2O*kgtoGg=0,"NO",('Activity data'!AX11*EF!$H42*EF!$H60)*NtoN2O*kgtoGg)</f>
        <v>0.12207335386646867</v>
      </c>
      <c r="AF1417" s="27">
        <f>IF(('Activity data'!AY11*EF!$H42*EF!$H60)*NtoN2O*kgtoGg=0,"NO",('Activity data'!AY11*EF!$H42*EF!$H60)*NtoN2O*kgtoGg)</f>
        <v>0.12227928315059336</v>
      </c>
      <c r="AG1417" s="27">
        <f>IF(('Activity data'!AZ11*EF!$H42*EF!$H60)*NtoN2O*kgtoGg=0,"NO",('Activity data'!AZ11*EF!$H42*EF!$H60)*NtoN2O*kgtoGg)</f>
        <v>0.12250428668008742</v>
      </c>
      <c r="AH1417" s="27">
        <f>IF(('Activity data'!BA11*EF!$H42*EF!$H60)*NtoN2O*kgtoGg=0,"NO",('Activity data'!BA11*EF!$H42*EF!$H60)*NtoN2O*kgtoGg)</f>
        <v>0.12274179275603146</v>
      </c>
      <c r="AI1417" s="27">
        <f>IF(('Activity data'!BB11*EF!$H42*EF!$H60)*NtoN2O*kgtoGg=0,"NO",('Activity data'!BB11*EF!$H42*EF!$H60)*NtoN2O*kgtoGg)</f>
        <v>0.12289368408262624</v>
      </c>
      <c r="AJ1417" s="27">
        <f>IF(('Activity data'!BC11*EF!$H42*EF!$H60)*NtoN2O*kgtoGg=0,"NO",('Activity data'!BC11*EF!$H42*EF!$H60)*NtoN2O*kgtoGg)</f>
        <v>0.1230607702638557</v>
      </c>
      <c r="AK1417" s="27">
        <f>IF(('Activity data'!BD11*EF!$H42*EF!$H60)*NtoN2O*kgtoGg=0,"NO",('Activity data'!BD11*EF!$H42*EF!$H60)*NtoN2O*kgtoGg)</f>
        <v>0.12323716754799312</v>
      </c>
      <c r="AL1417" s="27">
        <f>IF(('Activity data'!BE11*EF!$H42*EF!$H60)*NtoN2O*kgtoGg=0,"NO",('Activity data'!BE11*EF!$H42*EF!$H60)*NtoN2O*kgtoGg)</f>
        <v>0.12342518950883125</v>
      </c>
      <c r="AM1417" s="27">
        <f>IF(('Activity data'!BF11*EF!$H42*EF!$H60)*NtoN2O*kgtoGg=0,"NO",('Activity data'!BF11*EF!$H42*EF!$H60)*NtoN2O*kgtoGg)</f>
        <v>0.12362445924387389</v>
      </c>
      <c r="AN1417" s="27">
        <f>IF(('Activity data'!BG11*EF!$H42*EF!$H60)*NtoN2O*kgtoGg=0,"NO",('Activity data'!BG11*EF!$H42*EF!$H60)*NtoN2O*kgtoGg)</f>
        <v>0.12374194996194518</v>
      </c>
      <c r="AO1417" s="27">
        <f>IF(('Activity data'!BH11*EF!$H42*EF!$H60)*NtoN2O*kgtoGg=0,"NO",('Activity data'!BH11*EF!$H42*EF!$H60)*NtoN2O*kgtoGg)</f>
        <v>0.12386718060158546</v>
      </c>
      <c r="AP1417" s="27">
        <f>IF(('Activity data'!BI11*EF!$H42*EF!$H60)*NtoN2O*kgtoGg=0,"NO",('Activity data'!BI11*EF!$H42*EF!$H60)*NtoN2O*kgtoGg)</f>
        <v>0.12400266133733781</v>
      </c>
      <c r="AQ1417" s="27">
        <f>IF(('Activity data'!BJ11*EF!$H42*EF!$H60)*NtoN2O*kgtoGg=0,"NO",('Activity data'!BJ11*EF!$H42*EF!$H60)*NtoN2O*kgtoGg)</f>
        <v>0.12414811892012274</v>
      </c>
      <c r="AR1417" s="27">
        <f>IF(('Activity data'!BK11*EF!$H42*EF!$H60)*NtoN2O*kgtoGg=0,"NO",('Activity data'!BK11*EF!$H42*EF!$H60)*NtoN2O*kgtoGg)</f>
        <v>0.1243034755080016</v>
      </c>
      <c r="AS1417" s="27">
        <f>IF(('Activity data'!BL11*EF!$H42*EF!$H60)*NtoN2O*kgtoGg=0,"NO",('Activity data'!BL11*EF!$H42*EF!$H60)*NtoN2O*kgtoGg)</f>
        <v>0.12437203151401055</v>
      </c>
      <c r="AT1417" s="27">
        <f>IF(('Activity data'!BM11*EF!$H42*EF!$H60)*NtoN2O*kgtoGg=0,"NO",('Activity data'!BM11*EF!$H42*EF!$H60)*NtoN2O*kgtoGg)</f>
        <v>0.12441476463107816</v>
      </c>
      <c r="AU1417" s="27">
        <f>IF(('Activity data'!BN11*EF!$H42*EF!$H60)*NtoN2O*kgtoGg=0,"NO",('Activity data'!BN11*EF!$H42*EF!$H60)*NtoN2O*kgtoGg)</f>
        <v>0.12445970043989918</v>
      </c>
      <c r="AV1417" s="27">
        <f>IF(('Activity data'!BO11*EF!$H42*EF!$H60)*NtoN2O*kgtoGg=0,"NO",('Activity data'!BO11*EF!$H42*EF!$H60)*NtoN2O*kgtoGg)</f>
        <v>0.12451321422469058</v>
      </c>
      <c r="AW1417" s="27">
        <f>IF(('Activity data'!BP11*EF!$H42*EF!$H60)*NtoN2O*kgtoGg=0,"NO",('Activity data'!BP11*EF!$H42*EF!$H60)*NtoN2O*kgtoGg)</f>
        <v>0.12457203472627142</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6.4134504431053646E-2</v>
      </c>
      <c r="V1418" s="27">
        <f>IF(('Activity data'!AO12*EF!$H43*EF!$H61)*NtoN2O*kgtoGg=0,"NO",('Activity data'!AO12*EF!$H43*EF!$H61)*NtoN2O*kgtoGg)</f>
        <v>6.4251305924542451E-2</v>
      </c>
      <c r="W1418" s="27">
        <f>IF(('Activity data'!AP12*EF!$H43*EF!$H61)*NtoN2O*kgtoGg=0,"NO",('Activity data'!AP12*EF!$H43*EF!$H61)*NtoN2O*kgtoGg)</f>
        <v>6.4382922835090298E-2</v>
      </c>
      <c r="X1418" s="27">
        <f>IF(('Activity data'!AQ12*EF!$H43*EF!$H61)*NtoN2O*kgtoGg=0,"NO",('Activity data'!AQ12*EF!$H43*EF!$H61)*NtoN2O*kgtoGg)</f>
        <v>6.452906667179524E-2</v>
      </c>
      <c r="Y1418" s="27">
        <f>IF(('Activity data'!AR12*EF!$H43*EF!$H61)*NtoN2O*kgtoGg=0,"NO",('Activity data'!AR12*EF!$H43*EF!$H61)*NtoN2O*kgtoGg)</f>
        <v>6.461741941963664E-2</v>
      </c>
      <c r="Z1418" s="27">
        <f>IF(('Activity data'!AS12*EF!$H43*EF!$H61)*NtoN2O*kgtoGg=0,"NO",('Activity data'!AS12*EF!$H43*EF!$H61)*NtoN2O*kgtoGg)</f>
        <v>6.4718017656927529E-2</v>
      </c>
      <c r="AA1418" s="27">
        <f>IF(('Activity data'!AT12*EF!$H43*EF!$H61)*NtoN2O*kgtoGg=0,"NO",('Activity data'!AT12*EF!$H43*EF!$H61)*NtoN2O*kgtoGg)</f>
        <v>6.4829326903852097E-2</v>
      </c>
      <c r="AB1418" s="27">
        <f>IF(('Activity data'!AU12*EF!$H43*EF!$H61)*NtoN2O*kgtoGg=0,"NO",('Activity data'!AU12*EF!$H43*EF!$H61)*NtoN2O*kgtoGg)</f>
        <v>6.4951588110241806E-2</v>
      </c>
      <c r="AC1418" s="27">
        <f>IF(('Activity data'!AV12*EF!$H43*EF!$H61)*NtoN2O*kgtoGg=0,"NO",('Activity data'!AV12*EF!$H43*EF!$H61)*NtoN2O*kgtoGg)</f>
        <v>6.5083630136002199E-2</v>
      </c>
      <c r="AD1418" s="27">
        <f>IF(('Activity data'!AW12*EF!$H43*EF!$H61)*NtoN2O*kgtoGg=0,"NO",('Activity data'!AW12*EF!$H43*EF!$H61)*NtoN2O*kgtoGg)</f>
        <v>6.5176580639027398E-2</v>
      </c>
      <c r="AE1418" s="27">
        <f>IF(('Activity data'!AX12*EF!$H43*EF!$H61)*NtoN2O*kgtoGg=0,"NO",('Activity data'!AX12*EF!$H43*EF!$H61)*NtoN2O*kgtoGg)</f>
        <v>6.5277681452720504E-2</v>
      </c>
      <c r="AF1418" s="27">
        <f>IF(('Activity data'!AY12*EF!$H43*EF!$H61)*NtoN2O*kgtoGg=0,"NO",('Activity data'!AY12*EF!$H43*EF!$H61)*NtoN2O*kgtoGg)</f>
        <v>6.5387800375360933E-2</v>
      </c>
      <c r="AG1418" s="27">
        <f>IF(('Activity data'!AZ12*EF!$H43*EF!$H61)*NtoN2O*kgtoGg=0,"NO",('Activity data'!AZ12*EF!$H43*EF!$H61)*NtoN2O*kgtoGg)</f>
        <v>6.5508119087502772E-2</v>
      </c>
      <c r="AH1418" s="27">
        <f>IF(('Activity data'!BA12*EF!$H43*EF!$H61)*NtoN2O*kgtoGg=0,"NO",('Activity data'!BA12*EF!$H43*EF!$H61)*NtoN2O*kgtoGg)</f>
        <v>6.5635123429380049E-2</v>
      </c>
      <c r="AI1418" s="27">
        <f>IF(('Activity data'!BB12*EF!$H43*EF!$H61)*NtoN2O*kgtoGg=0,"NO",('Activity data'!BB12*EF!$H43*EF!$H61)*NtoN2O*kgtoGg)</f>
        <v>6.5716346016610083E-2</v>
      </c>
      <c r="AJ1418" s="27">
        <f>IF(('Activity data'!BC12*EF!$H43*EF!$H61)*NtoN2O*kgtoGg=0,"NO",('Activity data'!BC12*EF!$H43*EF!$H61)*NtoN2O*kgtoGg)</f>
        <v>6.5805693922340425E-2</v>
      </c>
      <c r="AK1418" s="27">
        <f>IF(('Activity data'!BD12*EF!$H43*EF!$H61)*NtoN2O*kgtoGg=0,"NO",('Activity data'!BD12*EF!$H43*EF!$H61)*NtoN2O*kgtoGg)</f>
        <v>6.590002086067985E-2</v>
      </c>
      <c r="AL1418" s="27">
        <f>IF(('Activity data'!BE12*EF!$H43*EF!$H61)*NtoN2O*kgtoGg=0,"NO",('Activity data'!BE12*EF!$H43*EF!$H61)*NtoN2O*kgtoGg)</f>
        <v>6.6000563995417774E-2</v>
      </c>
      <c r="AM1418" s="27">
        <f>IF(('Activity data'!BF12*EF!$H43*EF!$H61)*NtoN2O*kgtoGg=0,"NO",('Activity data'!BF12*EF!$H43*EF!$H61)*NtoN2O*kgtoGg)</f>
        <v>6.6107121781169384E-2</v>
      </c>
      <c r="AN1418" s="27">
        <f>IF(('Activity data'!BG12*EF!$H43*EF!$H61)*NtoN2O*kgtoGg=0,"NO",('Activity data'!BG12*EF!$H43*EF!$H61)*NtoN2O*kgtoGg)</f>
        <v>6.6169948937342224E-2</v>
      </c>
      <c r="AO1418" s="27">
        <f>IF(('Activity data'!BH12*EF!$H43*EF!$H61)*NtoN2O*kgtoGg=0,"NO",('Activity data'!BH12*EF!$H43*EF!$H61)*NtoN2O*kgtoGg)</f>
        <v>6.6236914950346962E-2</v>
      </c>
      <c r="AP1418" s="27">
        <f>IF(('Activity data'!BI12*EF!$H43*EF!$H61)*NtoN2O*kgtoGg=0,"NO",('Activity data'!BI12*EF!$H43*EF!$H61)*NtoN2O*kgtoGg)</f>
        <v>6.6309362114542192E-2</v>
      </c>
      <c r="AQ1418" s="27">
        <f>IF(('Activity data'!BJ12*EF!$H43*EF!$H61)*NtoN2O*kgtoGg=0,"NO",('Activity data'!BJ12*EF!$H43*EF!$H61)*NtoN2O*kgtoGg)</f>
        <v>6.6387144312320595E-2</v>
      </c>
      <c r="AR1418" s="27">
        <f>IF(('Activity data'!BK12*EF!$H43*EF!$H61)*NtoN2O*kgtoGg=0,"NO",('Activity data'!BK12*EF!$H43*EF!$H61)*NtoN2O*kgtoGg)</f>
        <v>6.6470219918371612E-2</v>
      </c>
      <c r="AS1418" s="27">
        <f>IF(('Activity data'!BL12*EF!$H43*EF!$H61)*NtoN2O*kgtoGg=0,"NO",('Activity data'!BL12*EF!$H43*EF!$H61)*NtoN2O*kgtoGg)</f>
        <v>6.6506879655981649E-2</v>
      </c>
      <c r="AT1418" s="27">
        <f>IF(('Activity data'!BM12*EF!$H43*EF!$H61)*NtoN2O*kgtoGg=0,"NO",('Activity data'!BM12*EF!$H43*EF!$H61)*NtoN2O*kgtoGg)</f>
        <v>6.6529730824685301E-2</v>
      </c>
      <c r="AU1418" s="27">
        <f>IF(('Activity data'!BN12*EF!$H43*EF!$H61)*NtoN2O*kgtoGg=0,"NO",('Activity data'!BN12*EF!$H43*EF!$H61)*NtoN2O*kgtoGg)</f>
        <v>6.6553759863956619E-2</v>
      </c>
      <c r="AV1418" s="27">
        <f>IF(('Activity data'!BO12*EF!$H43*EF!$H61)*NtoN2O*kgtoGg=0,"NO",('Activity data'!BO12*EF!$H43*EF!$H61)*NtoN2O*kgtoGg)</f>
        <v>6.6582375902480173E-2</v>
      </c>
      <c r="AW1418" s="27">
        <f>IF(('Activity data'!BP12*EF!$H43*EF!$H61)*NtoN2O*kgtoGg=0,"NO",('Activity data'!BP12*EF!$H43*EF!$H61)*NtoN2O*kgtoGg)</f>
        <v>6.6613829662399648E-2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1.5169089233145598E-2</v>
      </c>
      <c r="V1419" s="27">
        <f>IF(('Activity data'!AO13*EF!$H44*EF!$H62)*NtoN2O*kgtoGg=0,"NO",('Activity data'!AO13*EF!$H44*EF!$H62)*NtoN2O*kgtoGg)</f>
        <v>1.5217432465051218E-2</v>
      </c>
      <c r="W1419" s="27">
        <f>IF(('Activity data'!AP13*EF!$H44*EF!$H62)*NtoN2O*kgtoGg=0,"NO",('Activity data'!AP13*EF!$H44*EF!$H62)*NtoN2O*kgtoGg)</f>
        <v>1.5269956801068697E-2</v>
      </c>
      <c r="X1419" s="27">
        <f>IF(('Activity data'!AQ13*EF!$H44*EF!$H62)*NtoN2O*kgtoGg=0,"NO",('Activity data'!AQ13*EF!$H44*EF!$H62)*NtoN2O*kgtoGg)</f>
        <v>1.5326606915032537E-2</v>
      </c>
      <c r="Y1419" s="27">
        <f>IF(('Activity data'!AR13*EF!$H44*EF!$H62)*NtoN2O*kgtoGg=0,"NO",('Activity data'!AR13*EF!$H44*EF!$H62)*NtoN2O*kgtoGg)</f>
        <v>1.5361884173332353E-2</v>
      </c>
      <c r="Z1419" s="27">
        <f>IF(('Activity data'!AS13*EF!$H44*EF!$H62)*NtoN2O*kgtoGg=0,"NO",('Activity data'!AS13*EF!$H44*EF!$H62)*NtoN2O*kgtoGg)</f>
        <v>1.5400671462758263E-2</v>
      </c>
      <c r="AA1419" s="27">
        <f>IF(('Activity data'!AT13*EF!$H44*EF!$H62)*NtoN2O*kgtoGg=0,"NO",('Activity data'!AT13*EF!$H44*EF!$H62)*NtoN2O*kgtoGg)</f>
        <v>1.5442458670944098E-2</v>
      </c>
      <c r="AB1419" s="27">
        <f>IF(('Activity data'!AU13*EF!$H44*EF!$H62)*NtoN2O*kgtoGg=0,"NO",('Activity data'!AU13*EF!$H44*EF!$H62)*NtoN2O*kgtoGg)</f>
        <v>1.5487358547995303E-2</v>
      </c>
      <c r="AC1419" s="27">
        <f>IF(('Activity data'!AV13*EF!$H44*EF!$H62)*NtoN2O*kgtoGg=0,"NO",('Activity data'!AV13*EF!$H44*EF!$H62)*NtoN2O*kgtoGg)</f>
        <v>1.5534984647023522E-2</v>
      </c>
      <c r="AD1419" s="27">
        <f>IF(('Activity data'!AW13*EF!$H44*EF!$H62)*NtoN2O*kgtoGg=0,"NO",('Activity data'!AW13*EF!$H44*EF!$H62)*NtoN2O*kgtoGg)</f>
        <v>1.55682858445836E-2</v>
      </c>
      <c r="AE1419" s="27">
        <f>IF(('Activity data'!AX13*EF!$H44*EF!$H62)*NtoN2O*kgtoGg=0,"NO",('Activity data'!AX13*EF!$H44*EF!$H62)*NtoN2O*kgtoGg)</f>
        <v>1.5603856144375206E-2</v>
      </c>
      <c r="AF1419" s="27">
        <f>IF(('Activity data'!AY13*EF!$H44*EF!$H62)*NtoN2O*kgtoGg=0,"NO",('Activity data'!AY13*EF!$H44*EF!$H62)*NtoN2O*kgtoGg)</f>
        <v>1.5642015402559783E-2</v>
      </c>
      <c r="AG1419" s="27">
        <f>IF(('Activity data'!AZ13*EF!$H44*EF!$H62)*NtoN2O*kgtoGg=0,"NO",('Activity data'!AZ13*EF!$H44*EF!$H62)*NtoN2O*kgtoGg)</f>
        <v>1.5683187659152956E-2</v>
      </c>
      <c r="AH1419" s="27">
        <f>IF(('Activity data'!BA13*EF!$H44*EF!$H62)*NtoN2O*kgtoGg=0,"NO",('Activity data'!BA13*EF!$H44*EF!$H62)*NtoN2O*kgtoGg)</f>
        <v>1.5726164172815249E-2</v>
      </c>
      <c r="AI1419" s="27">
        <f>IF(('Activity data'!BB13*EF!$H44*EF!$H62)*NtoN2O*kgtoGg=0,"NO",('Activity data'!BB13*EF!$H44*EF!$H62)*NtoN2O*kgtoGg)</f>
        <v>1.5752809314354653E-2</v>
      </c>
      <c r="AJ1419" s="27">
        <f>IF(('Activity data'!BC13*EF!$H44*EF!$H62)*NtoN2O*kgtoGg=0,"NO",('Activity data'!BC13*EF!$H44*EF!$H62)*NtoN2O*kgtoGg)</f>
        <v>1.5781850848802792E-2</v>
      </c>
      <c r="AK1419" s="27">
        <f>IF(('Activity data'!BD13*EF!$H44*EF!$H62)*NtoN2O*kgtoGg=0,"NO",('Activity data'!BD13*EF!$H44*EF!$H62)*NtoN2O*kgtoGg)</f>
        <v>1.5812211011200589E-2</v>
      </c>
      <c r="AL1419" s="27">
        <f>IF(('Activity data'!BE13*EF!$H44*EF!$H62)*NtoN2O*kgtoGg=0,"NO",('Activity data'!BE13*EF!$H44*EF!$H62)*NtoN2O*kgtoGg)</f>
        <v>1.5844326691144793E-2</v>
      </c>
      <c r="AM1419" s="27">
        <f>IF(('Activity data'!BF13*EF!$H44*EF!$H62)*NtoN2O*kgtoGg=0,"NO",('Activity data'!BF13*EF!$H44*EF!$H62)*NtoN2O*kgtoGg)</f>
        <v>1.5878136398182703E-2</v>
      </c>
      <c r="AN1419" s="27">
        <f>IF(('Activity data'!BG13*EF!$H44*EF!$H62)*NtoN2O*kgtoGg=0,"NO",('Activity data'!BG13*EF!$H44*EF!$H62)*NtoN2O*kgtoGg)</f>
        <v>1.5896594572359181E-2</v>
      </c>
      <c r="AO1419" s="27">
        <f>IF(('Activity data'!BH13*EF!$H44*EF!$H62)*NtoN2O*kgtoGg=0,"NO",('Activity data'!BH13*EF!$H44*EF!$H62)*NtoN2O*kgtoGg)</f>
        <v>1.5916177337524529E-2</v>
      </c>
      <c r="AP1419" s="27">
        <f>IF(('Activity data'!BI13*EF!$H44*EF!$H62)*NtoN2O*kgtoGg=0,"NO",('Activity data'!BI13*EF!$H44*EF!$H62)*NtoN2O*kgtoGg)</f>
        <v>1.5937350394875968E-2</v>
      </c>
      <c r="AQ1419" s="27">
        <f>IF(('Activity data'!BJ13*EF!$H44*EF!$H62)*NtoN2O*kgtoGg=0,"NO",('Activity data'!BJ13*EF!$H44*EF!$H62)*NtoN2O*kgtoGg)</f>
        <v>1.5960067925113876E-2</v>
      </c>
      <c r="AR1419" s="27">
        <f>IF(('Activity data'!BK13*EF!$H44*EF!$H62)*NtoN2O*kgtoGg=0,"NO",('Activity data'!BK13*EF!$H44*EF!$H62)*NtoN2O*kgtoGg)</f>
        <v>1.5984319352677589E-2</v>
      </c>
      <c r="AS1419" s="27">
        <f>IF(('Activity data'!BL13*EF!$H44*EF!$H62)*NtoN2O*kgtoGg=0,"NO",('Activity data'!BL13*EF!$H44*EF!$H62)*NtoN2O*kgtoGg)</f>
        <v>1.5992531796631609E-2</v>
      </c>
      <c r="AT1419" s="27">
        <f>IF(('Activity data'!BM13*EF!$H44*EF!$H62)*NtoN2O*kgtoGg=0,"NO",('Activity data'!BM13*EF!$H44*EF!$H62)*NtoN2O*kgtoGg)</f>
        <v>1.5995859016638941E-2</v>
      </c>
      <c r="AU1419" s="27">
        <f>IF(('Activity data'!BN13*EF!$H44*EF!$H62)*NtoN2O*kgtoGg=0,"NO",('Activity data'!BN13*EF!$H44*EF!$H62)*NtoN2O*kgtoGg)</f>
        <v>1.5999410618704444E-2</v>
      </c>
      <c r="AV1419" s="27">
        <f>IF(('Activity data'!BO13*EF!$H44*EF!$H62)*NtoN2O*kgtoGg=0,"NO",('Activity data'!BO13*EF!$H44*EF!$H62)*NtoN2O*kgtoGg)</f>
        <v>1.6004346485136448E-2</v>
      </c>
      <c r="AW1419" s="27">
        <f>IF(('Activity data'!BP13*EF!$H44*EF!$H62)*NtoN2O*kgtoGg=0,"NO",('Activity data'!BP13*EF!$H44*EF!$H62)*NtoN2O*kgtoGg)</f>
        <v>1.6010076603504106E-2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0.12025881876429237</v>
      </c>
      <c r="V1420" s="27">
        <f>IF(('Activity data'!AO14*EF!$H45*EF!$H63)*NtoN2O*kgtoGg=0,"NO",('Activity data'!AO14*EF!$H45*EF!$H63)*NtoN2O*kgtoGg)</f>
        <v>0.12064207842311976</v>
      </c>
      <c r="W1420" s="27">
        <f>IF(('Activity data'!AP14*EF!$H45*EF!$H63)*NtoN2O*kgtoGg=0,"NO",('Activity data'!AP14*EF!$H45*EF!$H63)*NtoN2O*kgtoGg)</f>
        <v>0.12105848540107061</v>
      </c>
      <c r="X1420" s="27">
        <f>IF(('Activity data'!AQ14*EF!$H45*EF!$H63)*NtoN2O*kgtoGg=0,"NO",('Activity data'!AQ14*EF!$H45*EF!$H63)*NtoN2O*kgtoGg)</f>
        <v>0.12150760107858062</v>
      </c>
      <c r="Y1420" s="27">
        <f>IF(('Activity data'!AR14*EF!$H45*EF!$H63)*NtoN2O*kgtoGg=0,"NO",('Activity data'!AR14*EF!$H45*EF!$H63)*NtoN2O*kgtoGg)</f>
        <v>0.12178727518077449</v>
      </c>
      <c r="Z1420" s="27">
        <f>IF(('Activity data'!AS14*EF!$H45*EF!$H63)*NtoN2O*kgtoGg=0,"NO",('Activity data'!AS14*EF!$H45*EF!$H63)*NtoN2O*kgtoGg)</f>
        <v>0.12209477641158249</v>
      </c>
      <c r="AA1420" s="27">
        <f>IF(('Activity data'!AT14*EF!$H45*EF!$H63)*NtoN2O*kgtoGg=0,"NO",('Activity data'!AT14*EF!$H45*EF!$H63)*NtoN2O*kgtoGg)</f>
        <v>0.12242606065802923</v>
      </c>
      <c r="AB1420" s="27">
        <f>IF(('Activity data'!AU14*EF!$H45*EF!$H63)*NtoN2O*kgtoGg=0,"NO",('Activity data'!AU14*EF!$H45*EF!$H63)*NtoN2O*kgtoGg)</f>
        <v>0.12278202179016112</v>
      </c>
      <c r="AC1420" s="27">
        <f>IF(('Activity data'!AV14*EF!$H45*EF!$H63)*NtoN2O*kgtoGg=0,"NO",('Activity data'!AV14*EF!$H45*EF!$H63)*NtoN2O*kgtoGg)</f>
        <v>0.12315959610088306</v>
      </c>
      <c r="AD1420" s="27">
        <f>IF(('Activity data'!AW14*EF!$H45*EF!$H63)*NtoN2O*kgtoGg=0,"NO",('Activity data'!AW14*EF!$H45*EF!$H63)*NtoN2O*kgtoGg)</f>
        <v>0.12342360421768289</v>
      </c>
      <c r="AE1420" s="27">
        <f>IF(('Activity data'!AX14*EF!$H45*EF!$H63)*NtoN2O*kgtoGg=0,"NO",('Activity data'!AX14*EF!$H45*EF!$H63)*NtoN2O*kgtoGg)</f>
        <v>0.12370560151958311</v>
      </c>
      <c r="AF1420" s="27">
        <f>IF(('Activity data'!AY14*EF!$H45*EF!$H63)*NtoN2O*kgtoGg=0,"NO",('Activity data'!AY14*EF!$H45*EF!$H63)*NtoN2O*kgtoGg)</f>
        <v>0.12400812378994931</v>
      </c>
      <c r="AG1420" s="27">
        <f>IF(('Activity data'!AZ14*EF!$H45*EF!$H63)*NtoN2O*kgtoGg=0,"NO",('Activity data'!AZ14*EF!$H45*EF!$H63)*NtoN2O*kgtoGg)</f>
        <v>0.12433453276992529</v>
      </c>
      <c r="AH1420" s="27">
        <f>IF(('Activity data'!BA14*EF!$H45*EF!$H63)*NtoN2O*kgtoGg=0,"NO",('Activity data'!BA14*EF!$H45*EF!$H63)*NtoN2O*kgtoGg)</f>
        <v>0.12467524569528282</v>
      </c>
      <c r="AI1420" s="27">
        <f>IF(('Activity data'!BB14*EF!$H45*EF!$H63)*NtoN2O*kgtoGg=0,"NO",('Activity data'!BB14*EF!$H45*EF!$H63)*NtoN2O*kgtoGg)</f>
        <v>0.12488648535496748</v>
      </c>
      <c r="AJ1420" s="27">
        <f>IF(('Activity data'!BC14*EF!$H45*EF!$H63)*NtoN2O*kgtoGg=0,"NO",('Activity data'!BC14*EF!$H45*EF!$H63)*NtoN2O*kgtoGg)</f>
        <v>0.12511672334580246</v>
      </c>
      <c r="AK1420" s="27">
        <f>IF(('Activity data'!BD14*EF!$H45*EF!$H63)*NtoN2O*kgtoGg=0,"NO",('Activity data'!BD14*EF!$H45*EF!$H63)*NtoN2O*kgtoGg)</f>
        <v>0.1253574152694463</v>
      </c>
      <c r="AL1420" s="27">
        <f>IF(('Activity data'!BE14*EF!$H45*EF!$H63)*NtoN2O*kgtoGg=0,"NO",('Activity data'!BE14*EF!$H45*EF!$H63)*NtoN2O*kgtoGg)</f>
        <v>0.1256120247370644</v>
      </c>
      <c r="AM1420" s="27">
        <f>IF(('Activity data'!BF14*EF!$H45*EF!$H63)*NtoN2O*kgtoGg=0,"NO",('Activity data'!BF14*EF!$H45*EF!$H63)*NtoN2O*kgtoGg)</f>
        <v>0.12588006425932263</v>
      </c>
      <c r="AN1420" s="27">
        <f>IF(('Activity data'!BG14*EF!$H45*EF!$H63)*NtoN2O*kgtoGg=0,"NO",('Activity data'!BG14*EF!$H45*EF!$H63)*NtoN2O*kgtoGg)</f>
        <v>0.12602639857042675</v>
      </c>
      <c r="AO1420" s="27">
        <f>IF(('Activity data'!BH14*EF!$H45*EF!$H63)*NtoN2O*kgtoGg=0,"NO",('Activity data'!BH14*EF!$H45*EF!$H63)*NtoN2O*kgtoGg)</f>
        <v>0.12618164851132482</v>
      </c>
      <c r="AP1420" s="27">
        <f>IF(('Activity data'!BI14*EF!$H45*EF!$H63)*NtoN2O*kgtoGg=0,"NO",('Activity data'!BI14*EF!$H45*EF!$H63)*NtoN2O*kgtoGg)</f>
        <v>0.12634950610828249</v>
      </c>
      <c r="AQ1420" s="27">
        <f>IF(('Activity data'!BJ14*EF!$H45*EF!$H63)*NtoN2O*kgtoGg=0,"NO",('Activity data'!BJ14*EF!$H45*EF!$H63)*NtoN2O*kgtoGg)</f>
        <v>0.12652960811108985</v>
      </c>
      <c r="AR1420" s="27">
        <f>IF(('Activity data'!BK14*EF!$H45*EF!$H63)*NtoN2O*kgtoGg=0,"NO",('Activity data'!BK14*EF!$H45*EF!$H63)*NtoN2O*kgtoGg)</f>
        <v>0.1267218706779015</v>
      </c>
      <c r="AS1420" s="27">
        <f>IF(('Activity data'!BL14*EF!$H45*EF!$H63)*NtoN2O*kgtoGg=0,"NO",('Activity data'!BL14*EF!$H45*EF!$H63)*NtoN2O*kgtoGg)</f>
        <v>0.12678697800200639</v>
      </c>
      <c r="AT1420" s="27">
        <f>IF(('Activity data'!BM14*EF!$H45*EF!$H63)*NtoN2O*kgtoGg=0,"NO",('Activity data'!BM14*EF!$H45*EF!$H63)*NtoN2O*kgtoGg)</f>
        <v>0.12681335582480782</v>
      </c>
      <c r="AU1420" s="27">
        <f>IF(('Activity data'!BN14*EF!$H45*EF!$H63)*NtoN2O*kgtoGg=0,"NO",('Activity data'!BN14*EF!$H45*EF!$H63)*NtoN2O*kgtoGg)</f>
        <v>0.12684151252311404</v>
      </c>
      <c r="AV1420" s="27">
        <f>IF(('Activity data'!BO14*EF!$H45*EF!$H63)*NtoN2O*kgtoGg=0,"NO",('Activity data'!BO14*EF!$H45*EF!$H63)*NtoN2O*kgtoGg)</f>
        <v>0.12688064351229661</v>
      </c>
      <c r="AW1420" s="27">
        <f>IF(('Activity data'!BP14*EF!$H45*EF!$H63)*NtoN2O*kgtoGg=0,"NO",('Activity data'!BP14*EF!$H45*EF!$H63)*NtoN2O*kgtoGg)</f>
        <v>0.1269260712407306</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8.1553518665542224E-2</v>
      </c>
      <c r="V1423" s="27">
        <f>IF(('Activity data'!AO17*EF!$H48*EF!$H66)*NtoN2O*kgtoGg=0,"NO",('Activity data'!AO17*EF!$H48*EF!$H66)*NtoN2O*kgtoGg)</f>
        <v>8.0347282459301256E-2</v>
      </c>
      <c r="W1423" s="27">
        <f>IF(('Activity data'!AP17*EF!$H48*EF!$H66)*NtoN2O*kgtoGg=0,"NO",('Activity data'!AP17*EF!$H48*EF!$H66)*NtoN2O*kgtoGg)</f>
        <v>7.9344174206406756E-2</v>
      </c>
      <c r="X1423" s="27">
        <f>IF(('Activity data'!AQ17*EF!$H48*EF!$H66)*NtoN2O*kgtoGg=0,"NO",('Activity data'!AQ17*EF!$H48*EF!$H66)*NtoN2O*kgtoGg)</f>
        <v>7.8626890163526628E-2</v>
      </c>
      <c r="Y1423" s="27">
        <f>IF(('Activity data'!AR17*EF!$H48*EF!$H66)*NtoN2O*kgtoGg=0,"NO",('Activity data'!AR17*EF!$H48*EF!$H66)*NtoN2O*kgtoGg)</f>
        <v>7.809521942462215E-2</v>
      </c>
      <c r="Z1423" s="27">
        <f>IF(('Activity data'!AS17*EF!$H48*EF!$H66)*NtoN2O*kgtoGg=0,"NO",('Activity data'!AS17*EF!$H48*EF!$H66)*NtoN2O*kgtoGg)</f>
        <v>7.777393995152368E-2</v>
      </c>
      <c r="AA1423" s="27">
        <f>IF(('Activity data'!AT17*EF!$H48*EF!$H66)*NtoN2O*kgtoGg=0,"NO",('Activity data'!AT17*EF!$H48*EF!$H66)*NtoN2O*kgtoGg)</f>
        <v>7.7460472146057349E-2</v>
      </c>
      <c r="AB1423" s="27">
        <f>IF(('Activity data'!AU17*EF!$H48*EF!$H66)*NtoN2O*kgtoGg=0,"NO",('Activity data'!AU17*EF!$H48*EF!$H66)*NtoN2O*kgtoGg)</f>
        <v>7.7297247009609521E-2</v>
      </c>
      <c r="AC1423" s="27">
        <f>IF(('Activity data'!AV17*EF!$H48*EF!$H66)*NtoN2O*kgtoGg=0,"NO",('Activity data'!AV17*EF!$H48*EF!$H66)*NtoN2O*kgtoGg)</f>
        <v>7.7139396356070353E-2</v>
      </c>
      <c r="AD1423" s="27">
        <f>IF(('Activity data'!AW17*EF!$H48*EF!$H66)*NtoN2O*kgtoGg=0,"NO",('Activity data'!AW17*EF!$H48*EF!$H66)*NtoN2O*kgtoGg)</f>
        <v>7.8673792713236393E-2</v>
      </c>
      <c r="AE1423" s="27">
        <f>IF(('Activity data'!AX17*EF!$H48*EF!$H66)*NtoN2O*kgtoGg=0,"NO",('Activity data'!AX17*EF!$H48*EF!$H66)*NtoN2O*kgtoGg)</f>
        <v>8.0102006796479649E-2</v>
      </c>
      <c r="AF1423" s="27">
        <f>IF(('Activity data'!AY17*EF!$H48*EF!$H66)*NtoN2O*kgtoGg=0,"NO",('Activity data'!AY17*EF!$H48*EF!$H66)*NtoN2O*kgtoGg)</f>
        <v>8.1650131336152315E-2</v>
      </c>
      <c r="AG1423" s="27">
        <f>IF(('Activity data'!AZ17*EF!$H48*EF!$H66)*NtoN2O*kgtoGg=0,"NO",('Activity data'!AZ17*EF!$H48*EF!$H66)*NtoN2O*kgtoGg)</f>
        <v>8.3581272113502497E-2</v>
      </c>
      <c r="AH1423" s="27">
        <f>IF(('Activity data'!BA17*EF!$H48*EF!$H66)*NtoN2O*kgtoGg=0,"NO",('Activity data'!BA17*EF!$H48*EF!$H66)*NtoN2O*kgtoGg)</f>
        <v>8.530867734193899E-2</v>
      </c>
      <c r="AI1423" s="27">
        <f>IF(('Activity data'!BB17*EF!$H48*EF!$H66)*NtoN2O*kgtoGg=0,"NO",('Activity data'!BB17*EF!$H48*EF!$H66)*NtoN2O*kgtoGg)</f>
        <v>8.7198796667572701E-2</v>
      </c>
      <c r="AJ1423" s="27">
        <f>IF(('Activity data'!BC17*EF!$H48*EF!$H66)*NtoN2O*kgtoGg=0,"NO",('Activity data'!BC17*EF!$H48*EF!$H66)*NtoN2O*kgtoGg)</f>
        <v>8.9297617611750771E-2</v>
      </c>
      <c r="AK1423" s="27">
        <f>IF(('Activity data'!BD17*EF!$H48*EF!$H66)*NtoN2O*kgtoGg=0,"NO",('Activity data'!BD17*EF!$H48*EF!$H66)*NtoN2O*kgtoGg)</f>
        <v>9.1104493637885545E-2</v>
      </c>
      <c r="AL1423" s="27">
        <f>IF(('Activity data'!BE17*EF!$H48*EF!$H66)*NtoN2O*kgtoGg=0,"NO",('Activity data'!BE17*EF!$H48*EF!$H66)*NtoN2O*kgtoGg)</f>
        <v>9.2873647692029826E-2</v>
      </c>
      <c r="AM1423" s="27">
        <f>IF(('Activity data'!BF17*EF!$H48*EF!$H66)*NtoN2O*kgtoGg=0,"NO",('Activity data'!BF17*EF!$H48*EF!$H66)*NtoN2O*kgtoGg)</f>
        <v>9.4606094257847037E-2</v>
      </c>
      <c r="AN1423" s="27">
        <f>IF(('Activity data'!BG17*EF!$H48*EF!$H66)*NtoN2O*kgtoGg=0,"NO",('Activity data'!BG17*EF!$H48*EF!$H66)*NtoN2O*kgtoGg)</f>
        <v>9.6459063726151303E-2</v>
      </c>
      <c r="AO1423" s="27">
        <f>IF(('Activity data'!BH17*EF!$H48*EF!$H66)*NtoN2O*kgtoGg=0,"NO",('Activity data'!BH17*EF!$H48*EF!$H66)*NtoN2O*kgtoGg)</f>
        <v>9.8081828850291944E-2</v>
      </c>
      <c r="AP1423" s="27">
        <f>IF(('Activity data'!BI17*EF!$H48*EF!$H66)*NtoN2O*kgtoGg=0,"NO",('Activity data'!BI17*EF!$H48*EF!$H66)*NtoN2O*kgtoGg)</f>
        <v>9.9720551186581713E-2</v>
      </c>
      <c r="AQ1423" s="27">
        <f>IF(('Activity data'!BJ17*EF!$H48*EF!$H66)*NtoN2O*kgtoGg=0,"NO",('Activity data'!BJ17*EF!$H48*EF!$H66)*NtoN2O*kgtoGg)</f>
        <v>0.10137561463432668</v>
      </c>
      <c r="AR1423" s="27">
        <f>IF(('Activity data'!BK17*EF!$H48*EF!$H66)*NtoN2O*kgtoGg=0,"NO",('Activity data'!BK17*EF!$H48*EF!$H66)*NtoN2O*kgtoGg)</f>
        <v>0.10306145873824542</v>
      </c>
      <c r="AS1423" s="27">
        <f>IF(('Activity data'!BL17*EF!$H48*EF!$H66)*NtoN2O*kgtoGg=0,"NO",('Activity data'!BL17*EF!$H48*EF!$H66)*NtoN2O*kgtoGg)</f>
        <v>0.10469451017447387</v>
      </c>
      <c r="AT1423" s="27">
        <f>IF(('Activity data'!BM17*EF!$H48*EF!$H66)*NtoN2O*kgtoGg=0,"NO",('Activity data'!BM17*EF!$H48*EF!$H66)*NtoN2O*kgtoGg)</f>
        <v>0.10361536005776417</v>
      </c>
      <c r="AU1423" s="27">
        <f>IF(('Activity data'!BN17*EF!$H48*EF!$H66)*NtoN2O*kgtoGg=0,"NO",('Activity data'!BN17*EF!$H48*EF!$H66)*NtoN2O*kgtoGg)</f>
        <v>0.1021388275712732</v>
      </c>
      <c r="AV1423" s="27">
        <f>IF(('Activity data'!BO17*EF!$H48*EF!$H66)*NtoN2O*kgtoGg=0,"NO",('Activity data'!BO17*EF!$H48*EF!$H66)*NtoN2O*kgtoGg)</f>
        <v>0.10078833039763954</v>
      </c>
      <c r="AW1423" s="27">
        <f>IF(('Activity data'!BP17*EF!$H48*EF!$H66)*NtoN2O*kgtoGg=0,"NO",('Activity data'!BP17*EF!$H48*EF!$H66)*NtoN2O*kgtoGg)</f>
        <v>9.9328843871161435E-2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3.1905387698694387E-2</v>
      </c>
      <c r="V1424" s="27">
        <f>IF(('Activity data'!AO18*EF!$H49*EF!$H67)*NtoN2O*kgtoGg=0,"NO",('Activity data'!AO18*EF!$H49*EF!$H67)*NtoN2O*kgtoGg)</f>
        <v>3.1433483672405185E-2</v>
      </c>
      <c r="W1424" s="27">
        <f>IF(('Activity data'!AP18*EF!$H49*EF!$H67)*NtoN2O*kgtoGg=0,"NO",('Activity data'!AP18*EF!$H49*EF!$H67)*NtoN2O*kgtoGg)</f>
        <v>3.1041047414153568E-2</v>
      </c>
      <c r="X1424" s="27">
        <f>IF(('Activity data'!AQ18*EF!$H49*EF!$H67)*NtoN2O*kgtoGg=0,"NO",('Activity data'!AQ18*EF!$H49*EF!$H67)*NtoN2O*kgtoGg)</f>
        <v>3.0760431373881528E-2</v>
      </c>
      <c r="Y1424" s="27">
        <f>IF(('Activity data'!AR18*EF!$H49*EF!$H67)*NtoN2O*kgtoGg=0,"NO",('Activity data'!AR18*EF!$H49*EF!$H67)*NtoN2O*kgtoGg)</f>
        <v>3.0552431016197801E-2</v>
      </c>
      <c r="Z1424" s="27">
        <f>IF(('Activity data'!AS18*EF!$H49*EF!$H67)*NtoN2O*kgtoGg=0,"NO",('Activity data'!AS18*EF!$H49*EF!$H67)*NtoN2O*kgtoGg)</f>
        <v>3.0426739981444573E-2</v>
      </c>
      <c r="AA1424" s="27">
        <f>IF(('Activity data'!AT18*EF!$H49*EF!$H67)*NtoN2O*kgtoGg=0,"NO",('Activity data'!AT18*EF!$H49*EF!$H67)*NtoN2O*kgtoGg)</f>
        <v>3.030410502923021E-2</v>
      </c>
      <c r="AB1424" s="27">
        <f>IF(('Activity data'!AU18*EF!$H49*EF!$H67)*NtoN2O*kgtoGg=0,"NO",('Activity data'!AU18*EF!$H49*EF!$H67)*NtoN2O*kgtoGg)</f>
        <v>3.0240248051067217E-2</v>
      </c>
      <c r="AC1424" s="27">
        <f>IF(('Activity data'!AV18*EF!$H49*EF!$H67)*NtoN2O*kgtoGg=0,"NO",('Activity data'!AV18*EF!$H49*EF!$H67)*NtoN2O*kgtoGg)</f>
        <v>3.0178493679434107E-2</v>
      </c>
      <c r="AD1424" s="27">
        <f>IF(('Activity data'!AW18*EF!$H49*EF!$H67)*NtoN2O*kgtoGg=0,"NO",('Activity data'!AW18*EF!$H49*EF!$H67)*NtoN2O*kgtoGg)</f>
        <v>3.0778780600953914E-2</v>
      </c>
      <c r="AE1424" s="27">
        <f>IF(('Activity data'!AX18*EF!$H49*EF!$H67)*NtoN2O*kgtoGg=0,"NO",('Activity data'!AX18*EF!$H49*EF!$H67)*NtoN2O*kgtoGg)</f>
        <v>3.1337526867065243E-2</v>
      </c>
      <c r="AF1424" s="27">
        <f>IF(('Activity data'!AY18*EF!$H49*EF!$H67)*NtoN2O*kgtoGg=0,"NO",('Activity data'!AY18*EF!$H49*EF!$H67)*NtoN2O*kgtoGg)</f>
        <v>3.1943184531533234E-2</v>
      </c>
      <c r="AG1424" s="27">
        <f>IF(('Activity data'!AZ18*EF!$H49*EF!$H67)*NtoN2O*kgtoGg=0,"NO",('Activity data'!AZ18*EF!$H49*EF!$H67)*NtoN2O*kgtoGg)</f>
        <v>3.2698685903028914E-2</v>
      </c>
      <c r="AH1424" s="27">
        <f>IF(('Activity data'!BA18*EF!$H49*EF!$H67)*NtoN2O*kgtoGg=0,"NO",('Activity data'!BA18*EF!$H49*EF!$H67)*NtoN2O*kgtoGg)</f>
        <v>3.3374481802799269E-2</v>
      </c>
      <c r="AI1424" s="27">
        <f>IF(('Activity data'!BB18*EF!$H49*EF!$H67)*NtoN2O*kgtoGg=0,"NO",('Activity data'!BB18*EF!$H49*EF!$H67)*NtoN2O*kgtoGg)</f>
        <v>3.411393475183086E-2</v>
      </c>
      <c r="AJ1424" s="27">
        <f>IF(('Activity data'!BC18*EF!$H49*EF!$H67)*NtoN2O*kgtoGg=0,"NO",('Activity data'!BC18*EF!$H49*EF!$H67)*NtoN2O*kgtoGg)</f>
        <v>3.493503599957426E-2</v>
      </c>
      <c r="AK1424" s="27">
        <f>IF(('Activity data'!BD18*EF!$H49*EF!$H67)*NtoN2O*kgtoGg=0,"NO",('Activity data'!BD18*EF!$H49*EF!$H67)*NtoN2O*kgtoGg)</f>
        <v>3.5641922484432501E-2</v>
      </c>
      <c r="AL1424" s="27">
        <f>IF(('Activity data'!BE18*EF!$H49*EF!$H67)*NtoN2O*kgtoGg=0,"NO",('Activity data'!BE18*EF!$H49*EF!$H67)*NtoN2O*kgtoGg)</f>
        <v>3.6334051370099325E-2</v>
      </c>
      <c r="AM1424" s="27">
        <f>IF(('Activity data'!BF18*EF!$H49*EF!$H67)*NtoN2O*kgtoGg=0,"NO",('Activity data'!BF18*EF!$H49*EF!$H67)*NtoN2O*kgtoGg)</f>
        <v>3.7011819543123894E-2</v>
      </c>
      <c r="AN1424" s="27">
        <f>IF(('Activity data'!BG18*EF!$H49*EF!$H67)*NtoN2O*kgtoGg=0,"NO",('Activity data'!BG18*EF!$H49*EF!$H67)*NtoN2O*kgtoGg)</f>
        <v>3.773673871580295E-2</v>
      </c>
      <c r="AO1424" s="27">
        <f>IF(('Activity data'!BH18*EF!$H49*EF!$H67)*NtoN2O*kgtoGg=0,"NO",('Activity data'!BH18*EF!$H49*EF!$H67)*NtoN2O*kgtoGg)</f>
        <v>3.837159728814684E-2</v>
      </c>
      <c r="AP1424" s="27">
        <f>IF(('Activity data'!BI18*EF!$H49*EF!$H67)*NtoN2O*kgtoGg=0,"NO",('Activity data'!BI18*EF!$H49*EF!$H67)*NtoN2O*kgtoGg)</f>
        <v>3.9012698644965753E-2</v>
      </c>
      <c r="AQ1424" s="27">
        <f>IF(('Activity data'!BJ18*EF!$H49*EF!$H67)*NtoN2O*kgtoGg=0,"NO",('Activity data'!BJ18*EF!$H49*EF!$H67)*NtoN2O*kgtoGg)</f>
        <v>3.9660192975440933E-2</v>
      </c>
      <c r="AR1424" s="27">
        <f>IF(('Activity data'!BK18*EF!$H49*EF!$H67)*NtoN2O*kgtoGg=0,"NO",('Activity data'!BK18*EF!$H49*EF!$H67)*NtoN2O*kgtoGg)</f>
        <v>4.0319729321820701E-2</v>
      </c>
      <c r="AS1424" s="27">
        <f>IF(('Activity data'!BL18*EF!$H49*EF!$H67)*NtoN2O*kgtoGg=0,"NO",('Activity data'!BL18*EF!$H49*EF!$H67)*NtoN2O*kgtoGg)</f>
        <v>4.0958612107718124E-2</v>
      </c>
      <c r="AT1424" s="27">
        <f>IF(('Activity data'!BM18*EF!$H49*EF!$H67)*NtoN2O*kgtoGg=0,"NO",('Activity data'!BM18*EF!$H49*EF!$H67)*NtoN2O*kgtoGg)</f>
        <v>4.0536426732738551E-2</v>
      </c>
      <c r="AU1424" s="27">
        <f>IF(('Activity data'!BN18*EF!$H49*EF!$H67)*NtoN2O*kgtoGg=0,"NO",('Activity data'!BN18*EF!$H49*EF!$H67)*NtoN2O*kgtoGg)</f>
        <v>3.9958777328984299E-2</v>
      </c>
      <c r="AV1424" s="27">
        <f>IF(('Activity data'!BO18*EF!$H49*EF!$H67)*NtoN2O*kgtoGg=0,"NO",('Activity data'!BO18*EF!$H49*EF!$H67)*NtoN2O*kgtoGg)</f>
        <v>3.943043549142998E-2</v>
      </c>
      <c r="AW1424" s="27">
        <f>IF(('Activity data'!BP18*EF!$H49*EF!$H67)*NtoN2O*kgtoGg=0,"NO",('Activity data'!BP18*EF!$H49*EF!$H67)*NtoN2O*kgtoGg)</f>
        <v>3.8859454812358696E-2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0.36780418290966244</v>
      </c>
      <c r="V1425" s="27">
        <f>IF(('Activity data'!AO19*EF!$H50*EF!$H68)*NtoN2O*kgtoGg=0,"NO",('Activity data'!AO19*EF!$H50*EF!$H68)*NtoN2O*kgtoGg)</f>
        <v>0.3714234316035242</v>
      </c>
      <c r="W1425" s="27">
        <f>IF(('Activity data'!AP19*EF!$H50*EF!$H68)*NtoN2O*kgtoGg=0,"NO",('Activity data'!AP19*EF!$H50*EF!$H68)*NtoN2O*kgtoGg)</f>
        <v>0.37546920829626063</v>
      </c>
      <c r="X1425" s="27">
        <f>IF(('Activity data'!AQ19*EF!$H50*EF!$H68)*NtoN2O*kgtoGg=0,"NO",('Activity data'!AQ19*EF!$H50*EF!$H68)*NtoN2O*kgtoGg)</f>
        <v>0.38018812574377231</v>
      </c>
      <c r="Y1425" s="27">
        <f>IF(('Activity data'!AR19*EF!$H50*EF!$H68)*NtoN2O*kgtoGg=0,"NO",('Activity data'!AR19*EF!$H50*EF!$H68)*NtoN2O*kgtoGg)</f>
        <v>0.38504178818437407</v>
      </c>
      <c r="Z1425" s="27">
        <f>IF(('Activity data'!AS19*EF!$H50*EF!$H68)*NtoN2O*kgtoGg=0,"NO",('Activity data'!AS19*EF!$H50*EF!$H68)*NtoN2O*kgtoGg)</f>
        <v>0.39044882164388489</v>
      </c>
      <c r="AA1425" s="27">
        <f>IF(('Activity data'!AT19*EF!$H50*EF!$H68)*NtoN2O*kgtoGg=0,"NO",('Activity data'!AT19*EF!$H50*EF!$H68)*NtoN2O*kgtoGg)</f>
        <v>0.39589622321715578</v>
      </c>
      <c r="AB1425" s="27">
        <f>IF(('Activity data'!AU19*EF!$H50*EF!$H68)*NtoN2O*kgtoGg=0,"NO",('Activity data'!AU19*EF!$H50*EF!$H68)*NtoN2O*kgtoGg)</f>
        <v>0.40178289794696498</v>
      </c>
      <c r="AC1425" s="27">
        <f>IF(('Activity data'!AV19*EF!$H50*EF!$H68)*NtoN2O*kgtoGg=0,"NO",('Activity data'!AV19*EF!$H50*EF!$H68)*NtoN2O*kgtoGg)</f>
        <v>0.40772681555933066</v>
      </c>
      <c r="AD1425" s="27">
        <f>IF(('Activity data'!AW19*EF!$H50*EF!$H68)*NtoN2O*kgtoGg=0,"NO",('Activity data'!AW19*EF!$H50*EF!$H68)*NtoN2O*kgtoGg)</f>
        <v>0.4183327086394717</v>
      </c>
      <c r="AE1425" s="27">
        <f>IF(('Activity data'!AX19*EF!$H50*EF!$H68)*NtoN2O*kgtoGg=0,"NO",('Activity data'!AX19*EF!$H50*EF!$H68)*NtoN2O*kgtoGg)</f>
        <v>0.42886451256367109</v>
      </c>
      <c r="AF1425" s="27">
        <f>IF(('Activity data'!AY19*EF!$H50*EF!$H68)*NtoN2O*kgtoGg=0,"NO",('Activity data'!AY19*EF!$H50*EF!$H68)*NtoN2O*kgtoGg)</f>
        <v>0.43998844562173473</v>
      </c>
      <c r="AG1425" s="27">
        <f>IF(('Activity data'!AZ19*EF!$H50*EF!$H68)*NtoN2O*kgtoGg=0,"NO",('Activity data'!AZ19*EF!$H50*EF!$H68)*NtoN2O*kgtoGg)</f>
        <v>0.45253737301201774</v>
      </c>
      <c r="AH1425" s="27">
        <f>IF(('Activity data'!BA19*EF!$H50*EF!$H68)*NtoN2O*kgtoGg=0,"NO",('Activity data'!BA19*EF!$H50*EF!$H68)*NtoN2O*kgtoGg)</f>
        <v>0.46475379787946464</v>
      </c>
      <c r="AI1425" s="27">
        <f>IF(('Activity data'!BB19*EF!$H50*EF!$H68)*NtoN2O*kgtoGg=0,"NO",('Activity data'!BB19*EF!$H50*EF!$H68)*NtoN2O*kgtoGg)</f>
        <v>0.47751418311170685</v>
      </c>
      <c r="AJ1425" s="27">
        <f>IF(('Activity data'!BC19*EF!$H50*EF!$H68)*NtoN2O*kgtoGg=0,"NO",('Activity data'!BC19*EF!$H50*EF!$H68)*NtoN2O*kgtoGg)</f>
        <v>0.49126087159164322</v>
      </c>
      <c r="AK1425" s="27">
        <f>IF(('Activity data'!BD19*EF!$H50*EF!$H68)*NtoN2O*kgtoGg=0,"NO",('Activity data'!BD19*EF!$H50*EF!$H68)*NtoN2O*kgtoGg)</f>
        <v>0.50438474055677307</v>
      </c>
      <c r="AL1425" s="27">
        <f>IF(('Activity data'!BE19*EF!$H50*EF!$H68)*NtoN2O*kgtoGg=0,"NO",('Activity data'!BE19*EF!$H50*EF!$H68)*NtoN2O*kgtoGg)</f>
        <v>0.51769580674814197</v>
      </c>
      <c r="AM1425" s="27">
        <f>IF(('Activity data'!BF19*EF!$H50*EF!$H68)*NtoN2O*kgtoGg=0,"NO",('Activity data'!BF19*EF!$H50*EF!$H68)*NtoN2O*kgtoGg)</f>
        <v>0.53119835838978235</v>
      </c>
      <c r="AN1425" s="27">
        <f>IF(('Activity data'!BG19*EF!$H50*EF!$H68)*NtoN2O*kgtoGg=0,"NO",('Activity data'!BG19*EF!$H50*EF!$H68)*NtoN2O*kgtoGg)</f>
        <v>0.54519652797518725</v>
      </c>
      <c r="AO1425" s="27">
        <f>IF(('Activity data'!BH19*EF!$H50*EF!$H68)*NtoN2O*kgtoGg=0,"NO",('Activity data'!BH19*EF!$H50*EF!$H68)*NtoN2O*kgtoGg)</f>
        <v>0.55871614472799591</v>
      </c>
      <c r="AP1425" s="27">
        <f>IF(('Activity data'!BI19*EF!$H50*EF!$H68)*NtoN2O*kgtoGg=0,"NO",('Activity data'!BI19*EF!$H50*EF!$H68)*NtoN2O*kgtoGg)</f>
        <v>0.57261412488817054</v>
      </c>
      <c r="AQ1425" s="27">
        <f>IF(('Activity data'!BJ19*EF!$H50*EF!$H68)*NtoN2O*kgtoGg=0,"NO",('Activity data'!BJ19*EF!$H50*EF!$H68)*NtoN2O*kgtoGg)</f>
        <v>0.5869039367406349</v>
      </c>
      <c r="AR1425" s="27">
        <f>IF(('Activity data'!BK19*EF!$H50*EF!$H68)*NtoN2O*kgtoGg=0,"NO",('Activity data'!BK19*EF!$H50*EF!$H68)*NtoN2O*kgtoGg)</f>
        <v>0.60165257008208883</v>
      </c>
      <c r="AS1425" s="27">
        <f>IF(('Activity data'!BL19*EF!$H50*EF!$H68)*NtoN2O*kgtoGg=0,"NO",('Activity data'!BL19*EF!$H50*EF!$H68)*NtoN2O*kgtoGg)</f>
        <v>0.61630146676000175</v>
      </c>
      <c r="AT1425" s="27">
        <f>IF(('Activity data'!BM19*EF!$H50*EF!$H68)*NtoN2O*kgtoGg=0,"NO",('Activity data'!BM19*EF!$H50*EF!$H68)*NtoN2O*kgtoGg)</f>
        <v>0.62070553747699242</v>
      </c>
      <c r="AU1425" s="27">
        <f>IF(('Activity data'!BN19*EF!$H50*EF!$H68)*NtoN2O*kgtoGg=0,"NO",('Activity data'!BN19*EF!$H50*EF!$H68)*NtoN2O*kgtoGg)</f>
        <v>0.62350249802544178</v>
      </c>
      <c r="AV1425" s="27">
        <f>IF(('Activity data'!BO19*EF!$H50*EF!$H68)*NtoN2O*kgtoGg=0,"NO",('Activity data'!BO19*EF!$H50*EF!$H68)*NtoN2O*kgtoGg)</f>
        <v>0.62672765733342273</v>
      </c>
      <c r="AW1425" s="27">
        <f>IF(('Activity data'!BP19*EF!$H50*EF!$H68)*NtoN2O*kgtoGg=0,"NO",('Activity data'!BP19*EF!$H50*EF!$H68)*NtoN2O*kgtoGg)</f>
        <v>0.62943793912886614</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1.5747123914012153</v>
      </c>
      <c r="V1426" s="27">
        <f>IF(('Activity data'!AO20*EF!$H51*EF!$H69)*NtoN2O*kgtoGg=0,"NO",('Activity data'!AO20*EF!$H51*EF!$H69)*NtoN2O*kgtoGg)</f>
        <v>1.5681887014284537</v>
      </c>
      <c r="W1426" s="27">
        <f>IF(('Activity data'!AP20*EF!$H51*EF!$H69)*NtoN2O*kgtoGg=0,"NO",('Activity data'!AP20*EF!$H51*EF!$H69)*NtoN2O*kgtoGg)</f>
        <v>1.5667841618374447</v>
      </c>
      <c r="X1426" s="27">
        <f>IF(('Activity data'!AQ20*EF!$H51*EF!$H69)*NtoN2O*kgtoGg=0,"NO",('Activity data'!AQ20*EF!$H51*EF!$H69)*NtoN2O*kgtoGg)</f>
        <v>1.573284324203015</v>
      </c>
      <c r="Y1426" s="27">
        <f>IF(('Activity data'!AR20*EF!$H51*EF!$H69)*NtoN2O*kgtoGg=0,"NO",('Activity data'!AR20*EF!$H51*EF!$H69)*NtoN2O*kgtoGg)</f>
        <v>1.5864039702513664</v>
      </c>
      <c r="Z1426" s="27">
        <f>IF(('Activity data'!AS20*EF!$H51*EF!$H69)*NtoN2O*kgtoGg=0,"NO",('Activity data'!AS20*EF!$H51*EF!$H69)*NtoN2O*kgtoGg)</f>
        <v>1.6057346145957432</v>
      </c>
      <c r="AA1426" s="27">
        <f>IF(('Activity data'!AT20*EF!$H51*EF!$H69)*NtoN2O*kgtoGg=0,"NO",('Activity data'!AT20*EF!$H51*EF!$H69)*NtoN2O*kgtoGg)</f>
        <v>1.6251467618562128</v>
      </c>
      <c r="AB1426" s="27">
        <f>IF(('Activity data'!AU20*EF!$H51*EF!$H69)*NtoN2O*kgtoGg=0,"NO",('Activity data'!AU20*EF!$H51*EF!$H69)*NtoN2O*kgtoGg)</f>
        <v>1.6492402013019869</v>
      </c>
      <c r="AC1426" s="27">
        <f>IF(('Activity data'!AV20*EF!$H51*EF!$H69)*NtoN2O*kgtoGg=0,"NO",('Activity data'!AV20*EF!$H51*EF!$H69)*NtoN2O*kgtoGg)</f>
        <v>1.6735218799838179</v>
      </c>
      <c r="AD1426" s="27">
        <f>IF(('Activity data'!AW20*EF!$H51*EF!$H69)*NtoN2O*kgtoGg=0,"NO",('Activity data'!AW20*EF!$H51*EF!$H69)*NtoN2O*kgtoGg)</f>
        <v>1.7546256181472317</v>
      </c>
      <c r="AE1426" s="27">
        <f>IF(('Activity data'!AX20*EF!$H51*EF!$H69)*NtoN2O*kgtoGg=0,"NO",('Activity data'!AX20*EF!$H51*EF!$H69)*NtoN2O*kgtoGg)</f>
        <v>1.8336865864045497</v>
      </c>
      <c r="AF1426" s="27">
        <f>IF(('Activity data'!AY20*EF!$H51*EF!$H69)*NtoN2O*kgtoGg=0,"NO",('Activity data'!AY20*EF!$H51*EF!$H69)*NtoN2O*kgtoGg)</f>
        <v>1.918240147256417</v>
      </c>
      <c r="AG1426" s="27">
        <f>IF(('Activity data'!AZ20*EF!$H51*EF!$H69)*NtoN2O*kgtoGg=0,"NO",('Activity data'!AZ20*EF!$H51*EF!$H69)*NtoN2O*kgtoGg)</f>
        <v>2.0174720498760612</v>
      </c>
      <c r="AH1426" s="27">
        <f>IF(('Activity data'!BA20*EF!$H51*EF!$H69)*NtoN2O*kgtoGg=0,"NO",('Activity data'!BA20*EF!$H51*EF!$H69)*NtoN2O*kgtoGg)</f>
        <v>2.1116370357227456</v>
      </c>
      <c r="AI1426" s="27">
        <f>IF(('Activity data'!BB20*EF!$H51*EF!$H69)*NtoN2O*kgtoGg=0,"NO",('Activity data'!BB20*EF!$H51*EF!$H69)*NtoN2O*kgtoGg)</f>
        <v>2.2144237158788571</v>
      </c>
      <c r="AJ1426" s="27">
        <f>IF(('Activity data'!BC20*EF!$H51*EF!$H69)*NtoN2O*kgtoGg=0,"NO",('Activity data'!BC20*EF!$H51*EF!$H69)*NtoN2O*kgtoGg)</f>
        <v>2.3266717998749207</v>
      </c>
      <c r="AK1426" s="27">
        <f>IF(('Activity data'!BD20*EF!$H51*EF!$H69)*NtoN2O*kgtoGg=0,"NO",('Activity data'!BD20*EF!$H51*EF!$H69)*NtoN2O*kgtoGg)</f>
        <v>2.4307382695623536</v>
      </c>
      <c r="AL1426" s="27">
        <f>IF(('Activity data'!BE20*EF!$H51*EF!$H69)*NtoN2O*kgtoGg=0,"NO",('Activity data'!BE20*EF!$H51*EF!$H69)*NtoN2O*kgtoGg)</f>
        <v>2.5355359040186483</v>
      </c>
      <c r="AM1426" s="27">
        <f>IF(('Activity data'!BF20*EF!$H51*EF!$H69)*NtoN2O*kgtoGg=0,"NO",('Activity data'!BF20*EF!$H51*EF!$H69)*NtoN2O*kgtoGg)</f>
        <v>2.6411109869624947</v>
      </c>
      <c r="AN1426" s="27">
        <f>IF(('Activity data'!BG20*EF!$H51*EF!$H69)*NtoN2O*kgtoGg=0,"NO",('Activity data'!BG20*EF!$H51*EF!$H69)*NtoN2O*kgtoGg)</f>
        <v>2.7543227567882886</v>
      </c>
      <c r="AO1426" s="27">
        <f>IF(('Activity data'!BH20*EF!$H51*EF!$H69)*NtoN2O*kgtoGg=0,"NO",('Activity data'!BH20*EF!$H51*EF!$H69)*NtoN2O*kgtoGg)</f>
        <v>2.8611734679045404</v>
      </c>
      <c r="AP1426" s="27">
        <f>IF(('Activity data'!BI20*EF!$H51*EF!$H69)*NtoN2O*kgtoGg=0,"NO",('Activity data'!BI20*EF!$H51*EF!$H69)*NtoN2O*kgtoGg)</f>
        <v>2.970819997861887</v>
      </c>
      <c r="AQ1426" s="27">
        <f>IF(('Activity data'!BJ20*EF!$H51*EF!$H69)*NtoN2O*kgtoGg=0,"NO",('Activity data'!BJ20*EF!$H51*EF!$H69)*NtoN2O*kgtoGg)</f>
        <v>3.0833673392377019</v>
      </c>
      <c r="AR1426" s="27">
        <f>IF(('Activity data'!BK20*EF!$H51*EF!$H69)*NtoN2O*kgtoGg=0,"NO",('Activity data'!BK20*EF!$H51*EF!$H69)*NtoN2O*kgtoGg)</f>
        <v>3.1994763215129036</v>
      </c>
      <c r="AS1426" s="27">
        <f>IF(('Activity data'!BL20*EF!$H51*EF!$H69)*NtoN2O*kgtoGg=0,"NO",('Activity data'!BL20*EF!$H51*EF!$H69)*NtoN2O*kgtoGg)</f>
        <v>3.3169218177603947</v>
      </c>
      <c r="AT1426" s="27">
        <f>IF(('Activity data'!BM20*EF!$H51*EF!$H69)*NtoN2O*kgtoGg=0,"NO",('Activity data'!BM20*EF!$H51*EF!$H69)*NtoN2O*kgtoGg)</f>
        <v>3.3275624519833906</v>
      </c>
      <c r="AU1426" s="27">
        <f>IF(('Activity data'!BN20*EF!$H51*EF!$H69)*NtoN2O*kgtoGg=0,"NO",('Activity data'!BN20*EF!$H51*EF!$H69)*NtoN2O*kgtoGg)</f>
        <v>3.3216912042453854</v>
      </c>
      <c r="AV1426" s="27">
        <f>IF(('Activity data'!BO20*EF!$H51*EF!$H69)*NtoN2O*kgtoGg=0,"NO",('Activity data'!BO20*EF!$H51*EF!$H69)*NtoN2O*kgtoGg)</f>
        <v>3.3203232455460054</v>
      </c>
      <c r="AW1426" s="27">
        <f>IF(('Activity data'!BP20*EF!$H51*EF!$H69)*NtoN2O*kgtoGg=0,"NO",('Activity data'!BP20*EF!$H51*EF!$H69)*NtoN2O*kgtoGg)</f>
        <v>3.3138133730724602</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1.5325174287902615E-2</v>
      </c>
      <c r="V1427" s="27">
        <f>IF(('Activity data'!AO21*EF!$H52*EF!$H70)*NtoN2O*kgtoGg=0,"NO",('Activity data'!AO21*EF!$H52*EF!$H70)*NtoN2O*kgtoGg)</f>
        <v>1.5475976316813522E-2</v>
      </c>
      <c r="W1427" s="27">
        <f>IF(('Activity data'!AP21*EF!$H52*EF!$H70)*NtoN2O*kgtoGg=0,"NO",('Activity data'!AP21*EF!$H52*EF!$H70)*NtoN2O*kgtoGg)</f>
        <v>1.5644550345677539E-2</v>
      </c>
      <c r="X1427" s="27">
        <f>IF(('Activity data'!AQ21*EF!$H52*EF!$H70)*NtoN2O*kgtoGg=0,"NO",('Activity data'!AQ21*EF!$H52*EF!$H70)*NtoN2O*kgtoGg)</f>
        <v>1.584117190599053E-2</v>
      </c>
      <c r="Y1427" s="27">
        <f>IF(('Activity data'!AR21*EF!$H52*EF!$H70)*NtoN2O*kgtoGg=0,"NO",('Activity data'!AR21*EF!$H52*EF!$H70)*NtoN2O*kgtoGg)</f>
        <v>1.60434078410156E-2</v>
      </c>
      <c r="Z1427" s="27">
        <f>IF(('Activity data'!AS21*EF!$H52*EF!$H70)*NtoN2O*kgtoGg=0,"NO",('Activity data'!AS21*EF!$H52*EF!$H70)*NtoN2O*kgtoGg)</f>
        <v>1.6268700901828553E-2</v>
      </c>
      <c r="AA1427" s="27">
        <f>IF(('Activity data'!AT21*EF!$H52*EF!$H70)*NtoN2O*kgtoGg=0,"NO",('Activity data'!AT21*EF!$H52*EF!$H70)*NtoN2O*kgtoGg)</f>
        <v>1.6495675967381506E-2</v>
      </c>
      <c r="AB1427" s="27">
        <f>IF(('Activity data'!AU21*EF!$H52*EF!$H70)*NtoN2O*kgtoGg=0,"NO",('Activity data'!AU21*EF!$H52*EF!$H70)*NtoN2O*kgtoGg)</f>
        <v>1.6740954081123558E-2</v>
      </c>
      <c r="AC1427" s="27">
        <f>IF(('Activity data'!AV21*EF!$H52*EF!$H70)*NtoN2O*kgtoGg=0,"NO",('Activity data'!AV21*EF!$H52*EF!$H70)*NtoN2O*kgtoGg)</f>
        <v>1.6988617314972129E-2</v>
      </c>
      <c r="AD1427" s="27">
        <f>IF(('Activity data'!AW21*EF!$H52*EF!$H70)*NtoN2O*kgtoGg=0,"NO",('Activity data'!AW21*EF!$H52*EF!$H70)*NtoN2O*kgtoGg)</f>
        <v>1.7430529526644669E-2</v>
      </c>
      <c r="AE1427" s="27">
        <f>IF(('Activity data'!AX21*EF!$H52*EF!$H70)*NtoN2O*kgtoGg=0,"NO",('Activity data'!AX21*EF!$H52*EF!$H70)*NtoN2O*kgtoGg)</f>
        <v>1.786935469015298E-2</v>
      </c>
      <c r="AF1427" s="27">
        <f>IF(('Activity data'!AY21*EF!$H52*EF!$H70)*NtoN2O*kgtoGg=0,"NO",('Activity data'!AY21*EF!$H52*EF!$H70)*NtoN2O*kgtoGg)</f>
        <v>1.8332851900905632E-2</v>
      </c>
      <c r="AG1427" s="27">
        <f>IF(('Activity data'!AZ21*EF!$H52*EF!$H70)*NtoN2O*kgtoGg=0,"NO",('Activity data'!AZ21*EF!$H52*EF!$H70)*NtoN2O*kgtoGg)</f>
        <v>1.8855723875500757E-2</v>
      </c>
      <c r="AH1427" s="27">
        <f>IF(('Activity data'!BA21*EF!$H52*EF!$H70)*NtoN2O*kgtoGg=0,"NO",('Activity data'!BA21*EF!$H52*EF!$H70)*NtoN2O*kgtoGg)</f>
        <v>1.9364741578311039E-2</v>
      </c>
      <c r="AI1427" s="27">
        <f>IF(('Activity data'!BB21*EF!$H52*EF!$H70)*NtoN2O*kgtoGg=0,"NO",('Activity data'!BB21*EF!$H52*EF!$H70)*NtoN2O*kgtoGg)</f>
        <v>1.9896424296321137E-2</v>
      </c>
      <c r="AJ1427" s="27">
        <f>IF(('Activity data'!BC21*EF!$H52*EF!$H70)*NtoN2O*kgtoGg=0,"NO",('Activity data'!BC21*EF!$H52*EF!$H70)*NtoN2O*kgtoGg)</f>
        <v>2.046920298298515E-2</v>
      </c>
      <c r="AK1427" s="27">
        <f>IF(('Activity data'!BD21*EF!$H52*EF!$H70)*NtoN2O*kgtoGg=0,"NO",('Activity data'!BD21*EF!$H52*EF!$H70)*NtoN2O*kgtoGg)</f>
        <v>2.1016030856532232E-2</v>
      </c>
      <c r="AL1427" s="27">
        <f>IF(('Activity data'!BE21*EF!$H52*EF!$H70)*NtoN2O*kgtoGg=0,"NO",('Activity data'!BE21*EF!$H52*EF!$H70)*NtoN2O*kgtoGg)</f>
        <v>2.1570658614505935E-2</v>
      </c>
      <c r="AM1427" s="27">
        <f>IF(('Activity data'!BF21*EF!$H52*EF!$H70)*NtoN2O*kgtoGg=0,"NO",('Activity data'!BF21*EF!$H52*EF!$H70)*NtoN2O*kgtoGg)</f>
        <v>2.2133264932907619E-2</v>
      </c>
      <c r="AN1427" s="27">
        <f>IF(('Activity data'!BG21*EF!$H52*EF!$H70)*NtoN2O*kgtoGg=0,"NO",('Activity data'!BG21*EF!$H52*EF!$H70)*NtoN2O*kgtoGg)</f>
        <v>2.2716521998966156E-2</v>
      </c>
      <c r="AO1427" s="27">
        <f>IF(('Activity data'!BH21*EF!$H52*EF!$H70)*NtoN2O*kgtoGg=0,"NO",('Activity data'!BH21*EF!$H52*EF!$H70)*NtoN2O*kgtoGg)</f>
        <v>2.3279839363666517E-2</v>
      </c>
      <c r="AP1427" s="27">
        <f>IF(('Activity data'!BI21*EF!$H52*EF!$H70)*NtoN2O*kgtoGg=0,"NO",('Activity data'!BI21*EF!$H52*EF!$H70)*NtoN2O*kgtoGg)</f>
        <v>2.3858921870340458E-2</v>
      </c>
      <c r="AQ1427" s="27">
        <f>IF(('Activity data'!BJ21*EF!$H52*EF!$H70)*NtoN2O*kgtoGg=0,"NO",('Activity data'!BJ21*EF!$H52*EF!$H70)*NtoN2O*kgtoGg)</f>
        <v>2.4454330697526477E-2</v>
      </c>
      <c r="AR1427" s="27">
        <f>IF(('Activity data'!BK21*EF!$H52*EF!$H70)*NtoN2O*kgtoGg=0,"NO",('Activity data'!BK21*EF!$H52*EF!$H70)*NtoN2O*kgtoGg)</f>
        <v>2.5068857086753722E-2</v>
      </c>
      <c r="AS1427" s="27">
        <f>IF(('Activity data'!BL21*EF!$H52*EF!$H70)*NtoN2O*kgtoGg=0,"NO",('Activity data'!BL21*EF!$H52*EF!$H70)*NtoN2O*kgtoGg)</f>
        <v>2.5679227781666765E-2</v>
      </c>
      <c r="AT1427" s="27">
        <f>IF(('Activity data'!BM21*EF!$H52*EF!$H70)*NtoN2O*kgtoGg=0,"NO",('Activity data'!BM21*EF!$H52*EF!$H70)*NtoN2O*kgtoGg)</f>
        <v>2.5862730728208039E-2</v>
      </c>
      <c r="AU1427" s="27">
        <f>IF(('Activity data'!BN21*EF!$H52*EF!$H70)*NtoN2O*kgtoGg=0,"NO",('Activity data'!BN21*EF!$H52*EF!$H70)*NtoN2O*kgtoGg)</f>
        <v>2.5979270751060095E-2</v>
      </c>
      <c r="AV1427" s="27">
        <f>IF(('Activity data'!BO21*EF!$H52*EF!$H70)*NtoN2O*kgtoGg=0,"NO",('Activity data'!BO21*EF!$H52*EF!$H70)*NtoN2O*kgtoGg)</f>
        <v>2.6113652388892645E-2</v>
      </c>
      <c r="AW1427" s="27">
        <f>IF(('Activity data'!BP21*EF!$H52*EF!$H70)*NtoN2O*kgtoGg=0,"NO",('Activity data'!BP21*EF!$H52*EF!$H70)*NtoN2O*kgtoGg)</f>
        <v>2.6226580797036117E-2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6.5613016308384037E-2</v>
      </c>
      <c r="V1428" s="27">
        <f>IF(('Activity data'!AO22*EF!$H53*EF!$H71)*NtoN2O*kgtoGg=0,"NO",('Activity data'!AO22*EF!$H53*EF!$H71)*NtoN2O*kgtoGg)</f>
        <v>6.5341195892852283E-2</v>
      </c>
      <c r="W1428" s="27">
        <f>IF(('Activity data'!AP22*EF!$H53*EF!$H71)*NtoN2O*kgtoGg=0,"NO",('Activity data'!AP22*EF!$H53*EF!$H71)*NtoN2O*kgtoGg)</f>
        <v>6.5282673409893577E-2</v>
      </c>
      <c r="X1428" s="27">
        <f>IF(('Activity data'!AQ22*EF!$H53*EF!$H71)*NtoN2O*kgtoGg=0,"NO",('Activity data'!AQ22*EF!$H53*EF!$H71)*NtoN2O*kgtoGg)</f>
        <v>6.5553513508459005E-2</v>
      </c>
      <c r="Y1428" s="27">
        <f>IF(('Activity data'!AR22*EF!$H53*EF!$H71)*NtoN2O*kgtoGg=0,"NO",('Activity data'!AR22*EF!$H53*EF!$H71)*NtoN2O*kgtoGg)</f>
        <v>6.6100165427140339E-2</v>
      </c>
      <c r="Z1428" s="27">
        <f>IF(('Activity data'!AS22*EF!$H53*EF!$H71)*NtoN2O*kgtoGg=0,"NO",('Activity data'!AS22*EF!$H53*EF!$H71)*NtoN2O*kgtoGg)</f>
        <v>6.6905608941489364E-2</v>
      </c>
      <c r="AA1428" s="27">
        <f>IF(('Activity data'!AT22*EF!$H53*EF!$H71)*NtoN2O*kgtoGg=0,"NO",('Activity data'!AT22*EF!$H53*EF!$H71)*NtoN2O*kgtoGg)</f>
        <v>6.7714448410675587E-2</v>
      </c>
      <c r="AB1428" s="27">
        <f>IF(('Activity data'!AU22*EF!$H53*EF!$H71)*NtoN2O*kgtoGg=0,"NO",('Activity data'!AU22*EF!$H53*EF!$H71)*NtoN2O*kgtoGg)</f>
        <v>6.8718341720916176E-2</v>
      </c>
      <c r="AC1428" s="27">
        <f>IF(('Activity data'!AV22*EF!$H53*EF!$H71)*NtoN2O*kgtoGg=0,"NO",('Activity data'!AV22*EF!$H53*EF!$H71)*NtoN2O*kgtoGg)</f>
        <v>6.9730078332659137E-2</v>
      </c>
      <c r="AD1428" s="27">
        <f>IF(('Activity data'!AW22*EF!$H53*EF!$H71)*NtoN2O*kgtoGg=0,"NO",('Activity data'!AW22*EF!$H53*EF!$H71)*NtoN2O*kgtoGg)</f>
        <v>7.3109400756134729E-2</v>
      </c>
      <c r="AE1428" s="27">
        <f>IF(('Activity data'!AX22*EF!$H53*EF!$H71)*NtoN2O*kgtoGg=0,"NO",('Activity data'!AX22*EF!$H53*EF!$H71)*NtoN2O*kgtoGg)</f>
        <v>7.6403607766856313E-2</v>
      </c>
      <c r="AF1428" s="27">
        <f>IF(('Activity data'!AY22*EF!$H53*EF!$H71)*NtoN2O*kgtoGg=0,"NO",('Activity data'!AY22*EF!$H53*EF!$H71)*NtoN2O*kgtoGg)</f>
        <v>7.9926672802350787E-2</v>
      </c>
      <c r="AG1428" s="27">
        <f>IF(('Activity data'!AZ22*EF!$H53*EF!$H71)*NtoN2O*kgtoGg=0,"NO",('Activity data'!AZ22*EF!$H53*EF!$H71)*NtoN2O*kgtoGg)</f>
        <v>8.4061335411502625E-2</v>
      </c>
      <c r="AH1428" s="27">
        <f>IF(('Activity data'!BA22*EF!$H53*EF!$H71)*NtoN2O*kgtoGg=0,"NO",('Activity data'!BA22*EF!$H53*EF!$H71)*NtoN2O*kgtoGg)</f>
        <v>8.7984876488447827E-2</v>
      </c>
      <c r="AI1428" s="27">
        <f>IF(('Activity data'!BB22*EF!$H53*EF!$H71)*NtoN2O*kgtoGg=0,"NO",('Activity data'!BB22*EF!$H53*EF!$H71)*NtoN2O*kgtoGg)</f>
        <v>9.2267654828285792E-2</v>
      </c>
      <c r="AJ1428" s="27">
        <f>IF(('Activity data'!BC22*EF!$H53*EF!$H71)*NtoN2O*kgtoGg=0,"NO",('Activity data'!BC22*EF!$H53*EF!$H71)*NtoN2O*kgtoGg)</f>
        <v>9.6944658328121783E-2</v>
      </c>
      <c r="AK1428" s="27">
        <f>IF(('Activity data'!BD22*EF!$H53*EF!$H71)*NtoN2O*kgtoGg=0,"NO",('Activity data'!BD22*EF!$H53*EF!$H71)*NtoN2O*kgtoGg)</f>
        <v>0.10128076123176481</v>
      </c>
      <c r="AL1428" s="27">
        <f>IF(('Activity data'!BE22*EF!$H53*EF!$H71)*NtoN2O*kgtoGg=0,"NO",('Activity data'!BE22*EF!$H53*EF!$H71)*NtoN2O*kgtoGg)</f>
        <v>0.10564732933411043</v>
      </c>
      <c r="AM1428" s="27">
        <f>IF(('Activity data'!BF22*EF!$H53*EF!$H71)*NtoN2O*kgtoGg=0,"NO",('Activity data'!BF22*EF!$H53*EF!$H71)*NtoN2O*kgtoGg)</f>
        <v>0.1100462911234374</v>
      </c>
      <c r="AN1428" s="27">
        <f>IF(('Activity data'!BG22*EF!$H53*EF!$H71)*NtoN2O*kgtoGg=0,"NO",('Activity data'!BG22*EF!$H53*EF!$H71)*NtoN2O*kgtoGg)</f>
        <v>0.11476344819951216</v>
      </c>
      <c r="AO1428" s="27">
        <f>IF(('Activity data'!BH22*EF!$H53*EF!$H71)*NtoN2O*kgtoGg=0,"NO",('Activity data'!BH22*EF!$H53*EF!$H71)*NtoN2O*kgtoGg)</f>
        <v>0.11921556116268929</v>
      </c>
      <c r="AP1428" s="27">
        <f>IF(('Activity data'!BI22*EF!$H53*EF!$H71)*NtoN2O*kgtoGg=0,"NO",('Activity data'!BI22*EF!$H53*EF!$H71)*NtoN2O*kgtoGg)</f>
        <v>0.12378416657757875</v>
      </c>
      <c r="AQ1428" s="27">
        <f>IF(('Activity data'!BJ22*EF!$H53*EF!$H71)*NtoN2O*kgtoGg=0,"NO",('Activity data'!BJ22*EF!$H53*EF!$H71)*NtoN2O*kgtoGg)</f>
        <v>0.12847363913490437</v>
      </c>
      <c r="AR1428" s="27">
        <f>IF(('Activity data'!BK22*EF!$H53*EF!$H71)*NtoN2O*kgtoGg=0,"NO",('Activity data'!BK22*EF!$H53*EF!$H71)*NtoN2O*kgtoGg)</f>
        <v>0.1333115133963711</v>
      </c>
      <c r="AS1428" s="27">
        <f>IF(('Activity data'!BL22*EF!$H53*EF!$H71)*NtoN2O*kgtoGg=0,"NO",('Activity data'!BL22*EF!$H53*EF!$H71)*NtoN2O*kgtoGg)</f>
        <v>0.13820507574001659</v>
      </c>
      <c r="AT1428" s="27">
        <f>IF(('Activity data'!BM22*EF!$H53*EF!$H71)*NtoN2O*kgtoGg=0,"NO",('Activity data'!BM22*EF!$H53*EF!$H71)*NtoN2O*kgtoGg)</f>
        <v>0.13864843549930808</v>
      </c>
      <c r="AU1428" s="27">
        <f>IF(('Activity data'!BN22*EF!$H53*EF!$H71)*NtoN2O*kgtoGg=0,"NO",('Activity data'!BN22*EF!$H53*EF!$H71)*NtoN2O*kgtoGg)</f>
        <v>0.13840380017689122</v>
      </c>
      <c r="AV1428" s="27">
        <f>IF(('Activity data'!BO22*EF!$H53*EF!$H71)*NtoN2O*kgtoGg=0,"NO",('Activity data'!BO22*EF!$H53*EF!$H71)*NtoN2O*kgtoGg)</f>
        <v>0.13834680189775034</v>
      </c>
      <c r="AW1428" s="27">
        <f>IF(('Activity data'!BP22*EF!$H53*EF!$H71)*NtoN2O*kgtoGg=0,"NO",('Activity data'!BP22*EF!$H53*EF!$H71)*NtoN2O*kgtoGg)</f>
        <v>0.13807555721135267</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900.89463728394617</v>
      </c>
      <c r="W1461" s="22">
        <f>'Activity data'!AP45*EF!$H$149*CtoCO2*ttoGg</f>
        <v>902.0862988078818</v>
      </c>
      <c r="X1461" s="22">
        <f>'Activity data'!AQ45*EF!$H$149*CtoCO2*ttoGg</f>
        <v>903.50559048971365</v>
      </c>
      <c r="Y1461" s="22">
        <f>'Activity data'!AR45*EF!$H$149*CtoCO2*ttoGg</f>
        <v>905.28773669686666</v>
      </c>
      <c r="Z1461" s="22">
        <f>'Activity data'!AS45*EF!$H$149*CtoCO2*ttoGg</f>
        <v>907.25079763283122</v>
      </c>
      <c r="AA1461" s="22">
        <f>'Activity data'!AT45*EF!$H$149*CtoCO2*ttoGg</f>
        <v>909.49510240583072</v>
      </c>
      <c r="AB1461" s="22">
        <f>'Activity data'!AU45*EF!$H$149*CtoCO2*ttoGg</f>
        <v>911.72854975122743</v>
      </c>
      <c r="AC1461" s="22">
        <f>'Activity data'!AV45*EF!$H$149*CtoCO2*ttoGg</f>
        <v>914.16808552490011</v>
      </c>
      <c r="AD1461" s="22">
        <f>'Activity data'!AW45*EF!$H$149*CtoCO2*ttoGg</f>
        <v>916.60068317724756</v>
      </c>
      <c r="AE1461" s="22">
        <f>'Activity data'!AX45*EF!$H$149*CtoCO2*ttoGg</f>
        <v>921.55299391222923</v>
      </c>
      <c r="AF1461" s="22">
        <f>'Activity data'!AY45*EF!$H$149*CtoCO2*ttoGg</f>
        <v>926.33911197459474</v>
      </c>
      <c r="AG1461" s="22">
        <f>'Activity data'!AZ45*EF!$H$149*CtoCO2*ttoGg</f>
        <v>931.29990963118428</v>
      </c>
      <c r="AH1461" s="22">
        <f>'Activity data'!BA45*EF!$H$149*CtoCO2*ttoGg</f>
        <v>936.82275452217573</v>
      </c>
      <c r="AI1461" s="22">
        <f>'Activity data'!BB45*EF!$H$149*CtoCO2*ttoGg</f>
        <v>942.03145508965679</v>
      </c>
      <c r="AJ1461" s="22">
        <f>'Activity data'!BC45*EF!$H$149*CtoCO2*ttoGg</f>
        <v>947.43396260786426</v>
      </c>
      <c r="AK1461" s="22">
        <f>'Activity data'!BD45*EF!$H$149*CtoCO2*ttoGg</f>
        <v>953.12620814680133</v>
      </c>
      <c r="AL1461" s="22">
        <f>'Activity data'!BE45*EF!$H$149*CtoCO2*ttoGg</f>
        <v>958.38355902519515</v>
      </c>
      <c r="AM1461" s="22">
        <f>'Activity data'!BF45*EF!$H$149*CtoCO2*ttoGg</f>
        <v>963.57804692536229</v>
      </c>
      <c r="AN1461" s="22">
        <f>'Activity data'!BG45*EF!$H$149*CtoCO2*ttoGg</f>
        <v>968.71268956206814</v>
      </c>
      <c r="AO1461" s="22">
        <f>'Activity data'!BH45*EF!$H$149*CtoCO2*ttoGg</f>
        <v>973.98079123781167</v>
      </c>
      <c r="AP1461" s="22">
        <f>'Activity data'!BI45*EF!$H$149*CtoCO2*ttoGg</f>
        <v>978.92124526943837</v>
      </c>
      <c r="AQ1461" s="22">
        <f>'Activity data'!BJ45*EF!$H$149*CtoCO2*ttoGg</f>
        <v>983.88082868074298</v>
      </c>
      <c r="AR1461" s="22">
        <f>'Activity data'!BK45*EF!$H$149*CtoCO2*ttoGg</f>
        <v>988.86000764740345</v>
      </c>
      <c r="AS1461" s="22">
        <f>'Activity data'!BL45*EF!$H$149*CtoCO2*ttoGg</f>
        <v>993.87836204372127</v>
      </c>
      <c r="AT1461" s="22">
        <f>'Activity data'!BM45*EF!$H$149*CtoCO2*ttoGg</f>
        <v>998.7970744967547</v>
      </c>
      <c r="AU1461" s="22">
        <f>'Activity data'!BN45*EF!$H$149*CtoCO2*ttoGg</f>
        <v>1000.043734761007</v>
      </c>
      <c r="AV1461" s="22">
        <f>'Activity data'!BO45*EF!$H$149*CtoCO2*ttoGg</f>
        <v>1000.7218648170596</v>
      </c>
      <c r="AW1461" s="22">
        <f>'Activity data'!BP45*EF!$H$149*CtoCO2*ttoGg</f>
        <v>1001.544786884989</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469.73199080289561</v>
      </c>
      <c r="W1462" s="22">
        <f>'Activity data'!AP46*EF!$H$150*CtoCO2*ttoGg</f>
        <v>469.70196589747712</v>
      </c>
      <c r="X1462" s="22">
        <f>'Activity data'!AQ46*EF!$H$150*CtoCO2*ttoGg</f>
        <v>469.6662056604867</v>
      </c>
      <c r="Y1462" s="22">
        <f>'Activity data'!AR46*EF!$H$150*CtoCO2*ttoGg</f>
        <v>469.62130300126933</v>
      </c>
      <c r="Z1462" s="22">
        <f>'Activity data'!AS46*EF!$H$150*CtoCO2*ttoGg</f>
        <v>469.57184204465608</v>
      </c>
      <c r="AA1462" s="22">
        <f>'Activity data'!AT46*EF!$H$150*CtoCO2*ttoGg</f>
        <v>469.51529491513469</v>
      </c>
      <c r="AB1462" s="22">
        <f>'Activity data'!AU46*EF!$H$150*CtoCO2*ttoGg</f>
        <v>469.45902134755198</v>
      </c>
      <c r="AC1462" s="22">
        <f>'Activity data'!AV46*EF!$H$150*CtoCO2*ttoGg</f>
        <v>469.3975552102317</v>
      </c>
      <c r="AD1462" s="22">
        <f>'Activity data'!AW46*EF!$H$150*CtoCO2*ttoGg</f>
        <v>469.33626388466149</v>
      </c>
      <c r="AE1462" s="22">
        <f>'Activity data'!AX46*EF!$H$150*CtoCO2*ttoGg</f>
        <v>469.21148628763888</v>
      </c>
      <c r="AF1462" s="22">
        <f>'Activity data'!AY46*EF!$H$150*CtoCO2*ttoGg</f>
        <v>469.09089605353478</v>
      </c>
      <c r="AG1462" s="22">
        <f>'Activity data'!AZ46*EF!$H$150*CtoCO2*ttoGg</f>
        <v>468.96590462144786</v>
      </c>
      <c r="AH1462" s="22">
        <f>'Activity data'!BA46*EF!$H$150*CtoCO2*ttoGg</f>
        <v>468.82675194078945</v>
      </c>
      <c r="AI1462" s="22">
        <f>'Activity data'!BB46*EF!$H$150*CtoCO2*ttoGg</f>
        <v>468.69551438822037</v>
      </c>
      <c r="AJ1462" s="22">
        <f>'Activity data'!BC46*EF!$H$150*CtoCO2*ttoGg</f>
        <v>468.55939370797785</v>
      </c>
      <c r="AK1462" s="22">
        <f>'Activity data'!BD46*EF!$H$150*CtoCO2*ttoGg</f>
        <v>468.41597283678857</v>
      </c>
      <c r="AL1462" s="22">
        <f>'Activity data'!BE46*EF!$H$150*CtoCO2*ttoGg</f>
        <v>468.28350949908304</v>
      </c>
      <c r="AM1462" s="22">
        <f>'Activity data'!BF46*EF!$H$150*CtoCO2*ttoGg</f>
        <v>468.15263004651416</v>
      </c>
      <c r="AN1462" s="22">
        <f>'Activity data'!BG46*EF!$H$150*CtoCO2*ttoGg</f>
        <v>468.02325844524279</v>
      </c>
      <c r="AO1462" s="22">
        <f>'Activity data'!BH46*EF!$H$150*CtoCO2*ttoGg</f>
        <v>467.89052423223671</v>
      </c>
      <c r="AP1462" s="22">
        <f>'Activity data'!BI46*EF!$H$150*CtoCO2*ttoGg</f>
        <v>467.7660453747385</v>
      </c>
      <c r="AQ1462" s="22">
        <f>'Activity data'!BJ46*EF!$H$150*CtoCO2*ttoGg</f>
        <v>467.64108453657371</v>
      </c>
      <c r="AR1462" s="22">
        <f>'Activity data'!BK46*EF!$H$150*CtoCO2*ttoGg</f>
        <v>467.51562997205764</v>
      </c>
      <c r="AS1462" s="22">
        <f>'Activity data'!BL46*EF!$H$150*CtoCO2*ttoGg</f>
        <v>467.38918834993632</v>
      </c>
      <c r="AT1462" s="22">
        <f>'Activity data'!BM46*EF!$H$150*CtoCO2*ttoGg</f>
        <v>467.26525728963367</v>
      </c>
      <c r="AU1462" s="22">
        <f>'Activity data'!BN46*EF!$H$150*CtoCO2*ttoGg</f>
        <v>467.23384664510803</v>
      </c>
      <c r="AV1462" s="22">
        <f>'Activity data'!BO46*EF!$H$150*CtoCO2*ttoGg</f>
        <v>467.21676059308277</v>
      </c>
      <c r="AW1462" s="22">
        <f>'Activity data'!BP46*EF!$H$150*CtoCO2*ttoGg</f>
        <v>467.19602638562526</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6.6007517124244455</v>
      </c>
      <c r="W1463" s="22">
        <f>'Activity data'!AP47*ttokg*SNEF*NtoN2O*kgtoGg</f>
        <v>6.6002784832559032</v>
      </c>
      <c r="X1463" s="22">
        <f>'Activity data'!AQ47*ttokg*SNEF*NtoN2O*kgtoGg</f>
        <v>6.5997148582591896</v>
      </c>
      <c r="Y1463" s="22">
        <f>'Activity data'!AR47*ttokg*SNEF*NtoN2O*kgtoGg</f>
        <v>6.599007137525664</v>
      </c>
      <c r="Z1463" s="22">
        <f>'Activity data'!AS47*ttokg*SNEF*NtoN2O*kgtoGg</f>
        <v>6.5982275724596908</v>
      </c>
      <c r="AA1463" s="22">
        <f>'Activity data'!AT47*ttokg*SNEF*NtoN2O*kgtoGg</f>
        <v>6.5973363206567672</v>
      </c>
      <c r="AB1463" s="22">
        <f>'Activity data'!AU47*ttokg*SNEF*NtoN2O*kgtoGg</f>
        <v>6.5964493805240059</v>
      </c>
      <c r="AC1463" s="22">
        <f>'Activity data'!AV47*ttokg*SNEF*NtoN2O*kgtoGg</f>
        <v>6.5954805991522667</v>
      </c>
      <c r="AD1463" s="22">
        <f>'Activity data'!AW47*ttokg*SNEF*NtoN2O*kgtoGg</f>
        <v>6.5945145730271486</v>
      </c>
      <c r="AE1463" s="22">
        <f>'Activity data'!AX47*ttokg*SNEF*NtoN2O*kgtoGg</f>
        <v>6.5925479257498747</v>
      </c>
      <c r="AF1463" s="22">
        <f>'Activity data'!AY47*ttokg*SNEF*NtoN2O*kgtoGg</f>
        <v>6.5906472764247885</v>
      </c>
      <c r="AG1463" s="22">
        <f>'Activity data'!AZ47*ttokg*SNEF*NtoN2O*kgtoGg</f>
        <v>6.5886772588458173</v>
      </c>
      <c r="AH1463" s="22">
        <f>'Activity data'!BA47*ttokg*SNEF*NtoN2O*kgtoGg</f>
        <v>6.5864840426990678</v>
      </c>
      <c r="AI1463" s="22">
        <f>'Activity data'!BB47*ttokg*SNEF*NtoN2O*kgtoGg</f>
        <v>6.5844155786350456</v>
      </c>
      <c r="AJ1463" s="22">
        <f>'Activity data'!BC47*ttokg*SNEF*NtoN2O*kgtoGg</f>
        <v>6.5822701505167984</v>
      </c>
      <c r="AK1463" s="22">
        <f>'Activity data'!BD47*ttokg*SNEF*NtoN2O*kgtoGg</f>
        <v>6.5800096624760016</v>
      </c>
      <c r="AL1463" s="22">
        <f>'Activity data'!BE47*ttokg*SNEF*NtoN2O*kgtoGg</f>
        <v>6.5779218785415985</v>
      </c>
      <c r="AM1463" s="22">
        <f>'Activity data'!BF47*ttokg*SNEF*NtoN2O*kgtoGg</f>
        <v>6.5758590585708045</v>
      </c>
      <c r="AN1463" s="22">
        <f>'Activity data'!BG47*ttokg*SNEF*NtoN2O*kgtoGg</f>
        <v>6.5738200041774837</v>
      </c>
      <c r="AO1463" s="22">
        <f>'Activity data'!BH47*ttokg*SNEF*NtoN2O*kgtoGg</f>
        <v>6.5717279509176141</v>
      </c>
      <c r="AP1463" s="22">
        <f>'Activity data'!BI47*ttokg*SNEF*NtoN2O*kgtoGg</f>
        <v>6.5697660121399908</v>
      </c>
      <c r="AQ1463" s="22">
        <f>'Activity data'!BJ47*ttokg*SNEF*NtoN2O*kgtoGg</f>
        <v>6.5677964767585859</v>
      </c>
      <c r="AR1463" s="22">
        <f>'Activity data'!BK47*ttokg*SNEF*NtoN2O*kgtoGg</f>
        <v>6.5658191596470648</v>
      </c>
      <c r="AS1463" s="22">
        <f>'Activity data'!BL47*ttokg*SNEF*NtoN2O*kgtoGg</f>
        <v>6.5638262853025298</v>
      </c>
      <c r="AT1463" s="22">
        <f>'Activity data'!BM47*ttokg*SNEF*NtoN2O*kgtoGg</f>
        <v>6.5618729804775473</v>
      </c>
      <c r="AU1463" s="22">
        <f>'Activity data'!BN47*ttokg*SNEF*NtoN2O*kgtoGg</f>
        <v>6.561377910368746</v>
      </c>
      <c r="AV1463" s="22">
        <f>'Activity data'!BO47*ttokg*SNEF*NtoN2O*kgtoGg</f>
        <v>6.5611086133274776</v>
      </c>
      <c r="AW1463" s="22">
        <f>'Activity data'!BP47*ttokg*SNEF*NtoN2O*kgtoGg</f>
        <v>6.5607818169023533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4.3564961302001354E-2</v>
      </c>
      <c r="W1464" s="22">
        <f>'Activity data'!AP48*ttokg*ONEF*NtoN2O*kgtoGg</f>
        <v>4.3561837989488969E-2</v>
      </c>
      <c r="X1464" s="22">
        <f>'Activity data'!AQ48*ttokg*ONEF*NtoN2O*kgtoGg</f>
        <v>4.3558118064510654E-2</v>
      </c>
      <c r="Y1464" s="22">
        <f>'Activity data'!AR48*ttokg*ONEF*NtoN2O*kgtoGg</f>
        <v>4.3553447107669403E-2</v>
      </c>
      <c r="Z1464" s="22">
        <f>'Activity data'!AS48*ttokg*ONEF*NtoN2O*kgtoGg</f>
        <v>4.3548301978233964E-2</v>
      </c>
      <c r="AA1464" s="22">
        <f>'Activity data'!AT48*ttokg*ONEF*NtoN2O*kgtoGg</f>
        <v>4.3542419716334671E-2</v>
      </c>
      <c r="AB1464" s="22">
        <f>'Activity data'!AU48*ttokg*ONEF*NtoN2O*kgtoGg</f>
        <v>4.3536565911458443E-2</v>
      </c>
      <c r="AC1464" s="22">
        <f>'Activity data'!AV48*ttokg*ONEF*NtoN2O*kgtoGg</f>
        <v>4.3530171954404978E-2</v>
      </c>
      <c r="AD1464" s="22">
        <f>'Activity data'!AW48*ttokg*ONEF*NtoN2O*kgtoGg</f>
        <v>4.3523796181979192E-2</v>
      </c>
      <c r="AE1464" s="22">
        <f>'Activity data'!AX48*ttokg*ONEF*NtoN2O*kgtoGg</f>
        <v>4.3510816309949178E-2</v>
      </c>
      <c r="AF1464" s="22">
        <f>'Activity data'!AY48*ttokg*ONEF*NtoN2O*kgtoGg</f>
        <v>4.3498272024403609E-2</v>
      </c>
      <c r="AG1464" s="22">
        <f>'Activity data'!AZ48*ttokg*ONEF*NtoN2O*kgtoGg</f>
        <v>4.3485269908382404E-2</v>
      </c>
      <c r="AH1464" s="22">
        <f>'Activity data'!BA48*ttokg*ONEF*NtoN2O*kgtoGg</f>
        <v>4.3470794681813855E-2</v>
      </c>
      <c r="AI1464" s="22">
        <f>'Activity data'!BB48*ttokg*ONEF*NtoN2O*kgtoGg</f>
        <v>4.3457142818991309E-2</v>
      </c>
      <c r="AJ1464" s="22">
        <f>'Activity data'!BC48*ttokg*ONEF*NtoN2O*kgtoGg</f>
        <v>4.3442982993410872E-2</v>
      </c>
      <c r="AK1464" s="22">
        <f>'Activity data'!BD48*ttokg*ONEF*NtoN2O*kgtoGg</f>
        <v>4.3428063772341617E-2</v>
      </c>
      <c r="AL1464" s="22">
        <f>'Activity data'!BE48*ttokg*ONEF*NtoN2O*kgtoGg</f>
        <v>4.341428439837456E-2</v>
      </c>
      <c r="AM1464" s="22">
        <f>'Activity data'!BF48*ttokg*ONEF*NtoN2O*kgtoGg</f>
        <v>4.3400669786567307E-2</v>
      </c>
      <c r="AN1464" s="22">
        <f>'Activity data'!BG48*ttokg*ONEF*NtoN2O*kgtoGg</f>
        <v>4.3387212027571391E-2</v>
      </c>
      <c r="AO1464" s="22">
        <f>'Activity data'!BH48*ttokg*ONEF*NtoN2O*kgtoGg</f>
        <v>4.3373404476056268E-2</v>
      </c>
      <c r="AP1464" s="22">
        <f>'Activity data'!BI48*ttokg*ONEF*NtoN2O*kgtoGg</f>
        <v>4.3360455680123942E-2</v>
      </c>
      <c r="AQ1464" s="22">
        <f>'Activity data'!BJ48*ttokg*ONEF*NtoN2O*kgtoGg</f>
        <v>4.3347456746606679E-2</v>
      </c>
      <c r="AR1464" s="22">
        <f>'Activity data'!BK48*ttokg*ONEF*NtoN2O*kgtoGg</f>
        <v>4.3334406453670642E-2</v>
      </c>
      <c r="AS1464" s="22">
        <f>'Activity data'!BL48*ttokg*ONEF*NtoN2O*kgtoGg</f>
        <v>4.3321253482996702E-2</v>
      </c>
      <c r="AT1464" s="22">
        <f>'Activity data'!BM48*ttokg*ONEF*NtoN2O*kgtoGg</f>
        <v>4.3308361671151811E-2</v>
      </c>
      <c r="AU1464" s="22">
        <f>'Activity data'!BN48*ttokg*ONEF*NtoN2O*kgtoGg</f>
        <v>4.3305094208433745E-2</v>
      </c>
      <c r="AV1464" s="22">
        <f>'Activity data'!BO48*ttokg*ONEF*NtoN2O*kgtoGg</f>
        <v>4.3303316847961369E-2</v>
      </c>
      <c r="AW1464" s="22">
        <f>'Activity data'!BP48*ttokg*ONEF*NtoN2O*kgtoGg</f>
        <v>4.3301159991555531E-2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2.9920831317593892</v>
      </c>
      <c r="W1465" s="22">
        <f>'Activity data'!AP85*CREF*NtoN2O*kgtoGg</f>
        <v>2.9956160654028894</v>
      </c>
      <c r="X1465" s="22">
        <f>'Activity data'!AQ85*CREF*NtoN2O*kgtoGg</f>
        <v>2.999823856987974</v>
      </c>
      <c r="Y1465" s="22">
        <f>'Activity data'!AR85*CREF*NtoN2O*kgtoGg</f>
        <v>3.0051074078675009</v>
      </c>
      <c r="Z1465" s="22">
        <f>'Activity data'!AS85*CREF*NtoN2O*kgtoGg</f>
        <v>3.0109273188788133</v>
      </c>
      <c r="AA1465" s="22">
        <f>'Activity data'!AT85*CREF*NtoN2O*kgtoGg</f>
        <v>3.0175810369686715</v>
      </c>
      <c r="AB1465" s="22">
        <f>'Activity data'!AU85*CREF*NtoN2O*kgtoGg</f>
        <v>3.024202565908769</v>
      </c>
      <c r="AC1465" s="22">
        <f>'Activity data'!AV85*CREF*NtoN2O*kgtoGg</f>
        <v>3.0314350877584868</v>
      </c>
      <c r="AD1465" s="22">
        <f>'Activity data'!AW85*CREF*NtoN2O*kgtoGg</f>
        <v>3.0386470400741876</v>
      </c>
      <c r="AE1465" s="22">
        <f>'Activity data'!AX85*CREF*NtoN2O*kgtoGg</f>
        <v>3.0533292168981085</v>
      </c>
      <c r="AF1465" s="22">
        <f>'Activity data'!AY85*CREF*NtoN2O*kgtoGg</f>
        <v>3.0675186802521446</v>
      </c>
      <c r="AG1465" s="22">
        <f>'Activity data'!AZ85*CREF*NtoN2O*kgtoGg</f>
        <v>3.0822260183574164</v>
      </c>
      <c r="AH1465" s="22">
        <f>'Activity data'!BA85*CREF*NtoN2O*kgtoGg</f>
        <v>3.0985996648428551</v>
      </c>
      <c r="AI1465" s="22">
        <f>'Activity data'!BB85*CREF*NtoN2O*kgtoGg</f>
        <v>3.1140419637709953</v>
      </c>
      <c r="AJ1465" s="22">
        <f>'Activity data'!BC85*CREF*NtoN2O*kgtoGg</f>
        <v>3.1300588445605206</v>
      </c>
      <c r="AK1465" s="22">
        <f>'Activity data'!BD85*CREF*NtoN2O*kgtoGg</f>
        <v>3.1469347152399401</v>
      </c>
      <c r="AL1465" s="22">
        <f>'Activity data'!BE85*CREF*NtoN2O*kgtoGg</f>
        <v>3.162521248345938</v>
      </c>
      <c r="AM1465" s="22">
        <f>'Activity data'!BF85*CREF*NtoN2O*kgtoGg</f>
        <v>3.177921410803688</v>
      </c>
      <c r="AN1465" s="22">
        <f>'Activity data'!BG85*CREF*NtoN2O*kgtoGg</f>
        <v>3.1931441492694401</v>
      </c>
      <c r="AO1465" s="22">
        <f>'Activity data'!BH85*CREF*NtoN2O*kgtoGg</f>
        <v>3.2087625553971719</v>
      </c>
      <c r="AP1465" s="22">
        <f>'Activity data'!BI85*CREF*NtoN2O*kgtoGg</f>
        <v>3.2234095805061624</v>
      </c>
      <c r="AQ1465" s="22">
        <f>'Activity data'!BJ85*CREF*NtoN2O*kgtoGg</f>
        <v>3.2381133187234368</v>
      </c>
      <c r="AR1465" s="22">
        <f>'Activity data'!BK85*CREF*NtoN2O*kgtoGg</f>
        <v>3.2528751521257839</v>
      </c>
      <c r="AS1465" s="22">
        <f>'Activity data'!BL85*CREF*NtoN2O*kgtoGg</f>
        <v>3.2677531294084665</v>
      </c>
      <c r="AT1465" s="22">
        <f>'Activity data'!BM85*CREF*NtoN2O*kgtoGg</f>
        <v>3.2823356969907755</v>
      </c>
      <c r="AU1465" s="22">
        <f>'Activity data'!BN85*CREF*NtoN2O*kgtoGg</f>
        <v>3.2860316860792262</v>
      </c>
      <c r="AV1465" s="22">
        <f>'Activity data'!BO85*CREF*NtoN2O*kgtoGg</f>
        <v>3.2880421466349921</v>
      </c>
      <c r="AW1465" s="22">
        <f>'Activity data'!BP85*CREF*NtoN2O*kgtoGg</f>
        <v>3.2904818738573378</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0.32597623656611813</v>
      </c>
      <c r="V1466" s="22">
        <f>'Activity data'!AO50*ManureNEF*NtoN2O*kgtoGg</f>
        <v>0.32669963700008048</v>
      </c>
      <c r="W1466" s="22">
        <f>'Activity data'!AP50*ManureNEF*NtoN2O*kgtoGg</f>
        <v>0.32769408884254947</v>
      </c>
      <c r="X1466" s="22">
        <f>'Activity data'!AQ50*ManureNEF*NtoN2O*kgtoGg</f>
        <v>0.32908091691708596</v>
      </c>
      <c r="Y1466" s="22">
        <f>'Activity data'!AR50*ManureNEF*NtoN2O*kgtoGg</f>
        <v>0.33048218535590351</v>
      </c>
      <c r="Z1466" s="22">
        <f>'Activity data'!AS50*ManureNEF*NtoN2O*kgtoGg</f>
        <v>0.33219997258327627</v>
      </c>
      <c r="AA1466" s="22">
        <f>'Activity data'!AT50*ManureNEF*NtoN2O*kgtoGg</f>
        <v>0.33396502638692988</v>
      </c>
      <c r="AB1466" s="22">
        <f>'Activity data'!AU50*ManureNEF*NtoN2O*kgtoGg</f>
        <v>0.3359787314923427</v>
      </c>
      <c r="AC1466" s="22">
        <f>'Activity data'!AV50*ManureNEF*NtoN2O*kgtoGg</f>
        <v>0.3380423415403031</v>
      </c>
      <c r="AD1466" s="22">
        <f>'Activity data'!AW50*ManureNEF*NtoN2O*kgtoGg</f>
        <v>0.34240937791750115</v>
      </c>
      <c r="AE1466" s="22">
        <f>'Activity data'!AX50*ManureNEF*NtoN2O*kgtoGg</f>
        <v>0.34673617337200874</v>
      </c>
      <c r="AF1466" s="22">
        <f>'Activity data'!AY50*ManureNEF*NtoN2O*kgtoGg</f>
        <v>0.35135697598400939</v>
      </c>
      <c r="AG1466" s="22">
        <f>'Activity data'!AZ50*ManureNEF*NtoN2O*kgtoGg</f>
        <v>0.35668385844634987</v>
      </c>
      <c r="AH1466" s="22">
        <f>'Activity data'!BA50*ManureNEF*NtoN2O*kgtoGg</f>
        <v>0.36183388664803473</v>
      </c>
      <c r="AI1466" s="22">
        <f>'Activity data'!BB50*ManureNEF*NtoN2O*kgtoGg</f>
        <v>0.36717393728353659</v>
      </c>
      <c r="AJ1466" s="22">
        <f>'Activity data'!BC50*ManureNEF*NtoN2O*kgtoGg</f>
        <v>0.37298827155953246</v>
      </c>
      <c r="AK1466" s="22">
        <f>'Activity data'!BD50*ManureNEF*NtoN2O*kgtoGg</f>
        <v>0.37848018465288702</v>
      </c>
      <c r="AL1466" s="22">
        <f>'Activity data'!BE50*ManureNEF*NtoN2O*kgtoGg</f>
        <v>0.38405022698338281</v>
      </c>
      <c r="AM1466" s="22">
        <f>'Activity data'!BF50*ManureNEF*NtoN2O*kgtoGg</f>
        <v>0.38969969690443573</v>
      </c>
      <c r="AN1466" s="22">
        <f>'Activity data'!BG50*ManureNEF*NtoN2O*kgtoGg</f>
        <v>0.39551104991856234</v>
      </c>
      <c r="AO1466" s="22">
        <f>'Activity data'!BH50*ManureNEF*NtoN2O*kgtoGg</f>
        <v>0.40107398201650862</v>
      </c>
      <c r="AP1466" s="22">
        <f>'Activity data'!BI50*ManureNEF*NtoN2O*kgtoGg</f>
        <v>0.40680522922380336</v>
      </c>
      <c r="AQ1466" s="22">
        <f>'Activity data'!BJ50*ManureNEF*NtoN2O*kgtoGg</f>
        <v>0.41270967779038581</v>
      </c>
      <c r="AR1466" s="22">
        <f>'Activity data'!BK50*ManureNEF*NtoN2O*kgtoGg</f>
        <v>0.41881789946779274</v>
      </c>
      <c r="AS1466" s="22">
        <f>'Activity data'!BL50*ManureNEF*NtoN2O*kgtoGg</f>
        <v>0.42479530255222547</v>
      </c>
      <c r="AT1466" s="22">
        <f>'Activity data'!BM50*ManureNEF*NtoN2O*kgtoGg</f>
        <v>0.4258678570884521</v>
      </c>
      <c r="AU1466" s="22">
        <f>'Activity data'!BN50*ManureNEF*NtoN2O*kgtoGg</f>
        <v>0.42618917461826755</v>
      </c>
      <c r="AV1466" s="22">
        <f>'Activity data'!BO50*ManureNEF*NtoN2O*kgtoGg</f>
        <v>0.42673066696139056</v>
      </c>
      <c r="AW1466" s="22">
        <f>'Activity data'!BP50*ManureNEF*NtoN2O*kgtoGg</f>
        <v>0.42704399137945392</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0.95314498551395777</v>
      </c>
      <c r="V1467" s="22">
        <f>'Activity data'!AO51*ManureNEF*NtoN2O*kgtoGg</f>
        <v>0.95526018723360828</v>
      </c>
      <c r="W1467" s="22">
        <f>'Activity data'!AP51*ManureNEF*NtoN2O*kgtoGg</f>
        <v>0.95816793534730293</v>
      </c>
      <c r="X1467" s="22">
        <f>'Activity data'!AQ51*ManureNEF*NtoN2O*kgtoGg</f>
        <v>0.96222298009209484</v>
      </c>
      <c r="Y1467" s="22">
        <f>'Activity data'!AR51*ManureNEF*NtoN2O*kgtoGg</f>
        <v>0.96632024803986749</v>
      </c>
      <c r="Z1467" s="22">
        <f>'Activity data'!AS51*ManureNEF*NtoN2O*kgtoGg</f>
        <v>0.97134300767166737</v>
      </c>
      <c r="AA1467" s="22">
        <f>'Activity data'!AT51*ManureNEF*NtoN2O*kgtoGg</f>
        <v>0.97650397339063155</v>
      </c>
      <c r="AB1467" s="22">
        <f>'Activity data'!AU51*ManureNEF*NtoN2O*kgtoGg</f>
        <v>0.98239198824639784</v>
      </c>
      <c r="AC1467" s="22">
        <f>'Activity data'!AV51*ManureNEF*NtoN2O*kgtoGg</f>
        <v>0.98842592369515803</v>
      </c>
      <c r="AD1467" s="22">
        <f>'Activity data'!AW51*ManureNEF*NtoN2O*kgtoGg</f>
        <v>1.0011950103878902</v>
      </c>
      <c r="AE1467" s="22">
        <f>'Activity data'!AX51*ManureNEF*NtoN2O*kgtoGg</f>
        <v>1.0138464337991548</v>
      </c>
      <c r="AF1467" s="22">
        <f>'Activity data'!AY51*ManureNEF*NtoN2O*kgtoGg</f>
        <v>1.027357525543368</v>
      </c>
      <c r="AG1467" s="22">
        <f>'Activity data'!AZ51*ManureNEF*NtoN2O*kgtoGg</f>
        <v>1.0429331741271022</v>
      </c>
      <c r="AH1467" s="22">
        <f>'Activity data'!BA51*ManureNEF*NtoN2O*kgtoGg</f>
        <v>1.0579917060231707</v>
      </c>
      <c r="AI1467" s="22">
        <f>'Activity data'!BB51*ManureNEF*NtoN2O*kgtoGg</f>
        <v>1.0736058579602454</v>
      </c>
      <c r="AJ1467" s="22">
        <f>'Activity data'!BC51*ManureNEF*NtoN2O*kgtoGg</f>
        <v>1.0906068013960208</v>
      </c>
      <c r="AK1467" s="22">
        <f>'Activity data'!BD51*ManureNEF*NtoN2O*kgtoGg</f>
        <v>1.1066649947200229</v>
      </c>
      <c r="AL1467" s="22">
        <f>'Activity data'!BE51*ManureNEF*NtoN2O*kgtoGg</f>
        <v>1.1229516356492486</v>
      </c>
      <c r="AM1467" s="22">
        <f>'Activity data'!BF51*ManureNEF*NtoN2O*kgtoGg</f>
        <v>1.1394705205311262</v>
      </c>
      <c r="AN1467" s="22">
        <f>'Activity data'!BG51*ManureNEF*NtoN2O*kgtoGg</f>
        <v>1.1564627468443551</v>
      </c>
      <c r="AO1467" s="22">
        <f>'Activity data'!BH51*ManureNEF*NtoN2O*kgtoGg</f>
        <v>1.1727285976614799</v>
      </c>
      <c r="AP1467" s="22">
        <f>'Activity data'!BI51*ManureNEF*NtoN2O*kgtoGg</f>
        <v>1.1894865969374968</v>
      </c>
      <c r="AQ1467" s="22">
        <f>'Activity data'!BJ51*ManureNEF*NtoN2O*kgtoGg</f>
        <v>1.2067510319243755</v>
      </c>
      <c r="AR1467" s="22">
        <f>'Activity data'!BK51*ManureNEF*NtoN2O*kgtoGg</f>
        <v>1.2246112935298172</v>
      </c>
      <c r="AS1467" s="22">
        <f>'Activity data'!BL51*ManureNEF*NtoN2O*kgtoGg</f>
        <v>1.2420890453939994</v>
      </c>
      <c r="AT1467" s="22">
        <f>'Activity data'!BM51*ManureNEF*NtoN2O*kgtoGg</f>
        <v>1.24522516350084</v>
      </c>
      <c r="AU1467" s="22">
        <f>'Activity data'!BN51*ManureNEF*NtoN2O*kgtoGg</f>
        <v>1.2461646865640166</v>
      </c>
      <c r="AV1467" s="22">
        <f>'Activity data'!BO51*ManureNEF*NtoN2O*kgtoGg</f>
        <v>1.2477479943442977</v>
      </c>
      <c r="AW1467" s="22">
        <f>'Activity data'!BP51*ManureNEF*NtoN2O*kgtoGg</f>
        <v>1.248664145782397</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5.0987882526188445E-2</v>
      </c>
      <c r="V1468" s="22">
        <f>'Activity data'!AO52*ManureNEF*NtoN2O*kgtoGg</f>
        <v>5.1101033891867161E-2</v>
      </c>
      <c r="W1468" s="22">
        <f>'Activity data'!AP52*ManureNEF*NtoN2O*kgtoGg</f>
        <v>5.1256582020945206E-2</v>
      </c>
      <c r="X1468" s="22">
        <f>'Activity data'!AQ52*ManureNEF*NtoN2O*kgtoGg</f>
        <v>5.1473504050886305E-2</v>
      </c>
      <c r="Y1468" s="22">
        <f>'Activity data'!AR52*ManureNEF*NtoN2O*kgtoGg</f>
        <v>5.1692684784116205E-2</v>
      </c>
      <c r="Z1468" s="22">
        <f>'Activity data'!AS52*ManureNEF*NtoN2O*kgtoGg</f>
        <v>5.1961374104162718E-2</v>
      </c>
      <c r="AA1468" s="22">
        <f>'Activity data'!AT52*ManureNEF*NtoN2O*kgtoGg</f>
        <v>5.2237456670613344E-2</v>
      </c>
      <c r="AB1468" s="22">
        <f>'Activity data'!AU52*ManureNEF*NtoN2O*kgtoGg</f>
        <v>5.255243226649961E-2</v>
      </c>
      <c r="AC1468" s="22">
        <f>'Activity data'!AV52*ManureNEF*NtoN2O*kgtoGg</f>
        <v>5.28752137913545E-2</v>
      </c>
      <c r="AD1468" s="22">
        <f>'Activity data'!AW52*ManureNEF*NtoN2O*kgtoGg</f>
        <v>5.3558287932383181E-2</v>
      </c>
      <c r="AE1468" s="22">
        <f>'Activity data'!AX52*ManureNEF*NtoN2O*kgtoGg</f>
        <v>5.4235067751284276E-2</v>
      </c>
      <c r="AF1468" s="22">
        <f>'Activity data'!AY52*ManureNEF*NtoN2O*kgtoGg</f>
        <v>5.4957834978856722E-2</v>
      </c>
      <c r="AG1468" s="22">
        <f>'Activity data'!AZ52*ManureNEF*NtoN2O*kgtoGg</f>
        <v>5.5791044356576308E-2</v>
      </c>
      <c r="AH1468" s="22">
        <f>'Activity data'!BA52*ManureNEF*NtoN2O*kgtoGg</f>
        <v>5.6596590907209005E-2</v>
      </c>
      <c r="AI1468" s="22">
        <f>'Activity data'!BB52*ManureNEF*NtoN2O*kgtoGg</f>
        <v>5.7431859997235581E-2</v>
      </c>
      <c r="AJ1468" s="22">
        <f>'Activity data'!BC52*ManureNEF*NtoN2O*kgtoGg</f>
        <v>5.8341314613177618E-2</v>
      </c>
      <c r="AK1468" s="22">
        <f>'Activity data'!BD52*ManureNEF*NtoN2O*kgtoGg</f>
        <v>5.9200337413728314E-2</v>
      </c>
      <c r="AL1468" s="22">
        <f>'Activity data'!BE52*ManureNEF*NtoN2O*kgtoGg</f>
        <v>6.00715808730828E-2</v>
      </c>
      <c r="AM1468" s="22">
        <f>'Activity data'!BF52*ManureNEF*NtoN2O*kgtoGg</f>
        <v>6.0955248074423256E-2</v>
      </c>
      <c r="AN1468" s="22">
        <f>'Activity data'!BG52*ManureNEF*NtoN2O*kgtoGg</f>
        <v>6.1864236373459565E-2</v>
      </c>
      <c r="AO1468" s="22">
        <f>'Activity data'!BH52*ManureNEF*NtoN2O*kgtoGg</f>
        <v>6.273436767903931E-2</v>
      </c>
      <c r="AP1468" s="22">
        <f>'Activity data'!BI52*ManureNEF*NtoN2O*kgtoGg</f>
        <v>6.3630826152247133E-2</v>
      </c>
      <c r="AQ1468" s="22">
        <f>'Activity data'!BJ52*ManureNEF*NtoN2O*kgtoGg</f>
        <v>6.4554376080506265E-2</v>
      </c>
      <c r="AR1468" s="22">
        <f>'Activity data'!BK52*ManureNEF*NtoN2O*kgtoGg</f>
        <v>6.5509799373358393E-2</v>
      </c>
      <c r="AS1468" s="22">
        <f>'Activity data'!BL52*ManureNEF*NtoN2O*kgtoGg</f>
        <v>6.6444760551790549E-2</v>
      </c>
      <c r="AT1468" s="22">
        <f>'Activity data'!BM52*ManureNEF*NtoN2O*kgtoGg</f>
        <v>6.66125251878638E-2</v>
      </c>
      <c r="AU1468" s="22">
        <f>'Activity data'!BN52*ManureNEF*NtoN2O*kgtoGg</f>
        <v>6.6662784374350609E-2</v>
      </c>
      <c r="AV1468" s="22">
        <f>'Activity data'!BO52*ManureNEF*NtoN2O*kgtoGg</f>
        <v>6.6747482413296103E-2</v>
      </c>
      <c r="AW1468" s="22">
        <f>'Activity data'!BP52*ManureNEF*NtoN2O*kgtoGg</f>
        <v>6.6796491349619486E-2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0.32516446366729418</v>
      </c>
      <c r="V1469" s="22">
        <f>'Activity data'!AO53*ManureNEF*NtoN2O*kgtoGg</f>
        <v>0.32161835754447049</v>
      </c>
      <c r="W1469" s="22">
        <f>'Activity data'!AP53*ManureNEF*NtoN2O*kgtoGg</f>
        <v>0.31879989357470184</v>
      </c>
      <c r="X1469" s="22">
        <f>'Activity data'!AQ53*ManureNEF*NtoN2O*kgtoGg</f>
        <v>0.31703851740880723</v>
      </c>
      <c r="Y1469" s="22">
        <f>'Activity data'!AR53*ManureNEF*NtoN2O*kgtoGg</f>
        <v>0.31584155353628157</v>
      </c>
      <c r="Z1469" s="22">
        <f>'Activity data'!AS53*ManureNEF*NtoN2O*kgtoGg</f>
        <v>0.31542333741744427</v>
      </c>
      <c r="AA1469" s="22">
        <f>'Activity data'!AT53*ManureNEF*NtoN2O*kgtoGg</f>
        <v>0.31499718495892426</v>
      </c>
      <c r="AB1469" s="22">
        <f>'Activity data'!AU53*ManureNEF*NtoN2O*kgtoGg</f>
        <v>0.31512267478555672</v>
      </c>
      <c r="AC1469" s="22">
        <f>'Activity data'!AV53*ManureNEF*NtoN2O*kgtoGg</f>
        <v>0.31523579513435995</v>
      </c>
      <c r="AD1469" s="22">
        <f>'Activity data'!AW53*ManureNEF*NtoN2O*kgtoGg</f>
        <v>0.31916892776149813</v>
      </c>
      <c r="AE1469" s="22">
        <f>'Activity data'!AX53*ManureNEF*NtoN2O*kgtoGg</f>
        <v>0.32251851095624262</v>
      </c>
      <c r="AF1469" s="22">
        <f>'Activity data'!AY53*ManureNEF*NtoN2O*kgtoGg</f>
        <v>0.32615668108522727</v>
      </c>
      <c r="AG1469" s="22">
        <f>'Activity data'!AZ53*ManureNEF*NtoN2O*kgtoGg</f>
        <v>0.3310682325494565</v>
      </c>
      <c r="AH1469" s="22">
        <f>'Activity data'!BA53*ManureNEF*NtoN2O*kgtoGg</f>
        <v>0.33500217866628129</v>
      </c>
      <c r="AI1469" s="22">
        <f>'Activity data'!BB53*ManureNEF*NtoN2O*kgtoGg</f>
        <v>0.33927317037971827</v>
      </c>
      <c r="AJ1469" s="22">
        <f>'Activity data'!BC53*ManureNEF*NtoN2O*kgtoGg</f>
        <v>0.34410160376720783</v>
      </c>
      <c r="AK1469" s="22">
        <f>'Activity data'!BD53*ManureNEF*NtoN2O*kgtoGg</f>
        <v>0.34762564965784504</v>
      </c>
      <c r="AL1469" s="22">
        <f>'Activity data'!BE53*ManureNEF*NtoN2O*kgtoGg</f>
        <v>0.35079318781439139</v>
      </c>
      <c r="AM1469" s="22">
        <f>'Activity data'!BF53*ManureNEF*NtoN2O*kgtoGg</f>
        <v>0.35360661521926884</v>
      </c>
      <c r="AN1469" s="22">
        <f>'Activity data'!BG53*ManureNEF*NtoN2O*kgtoGg</f>
        <v>0.35838624445989831</v>
      </c>
      <c r="AO1469" s="22">
        <f>'Activity data'!BH53*ManureNEF*NtoN2O*kgtoGg</f>
        <v>0.36221485225748246</v>
      </c>
      <c r="AP1469" s="22">
        <f>'Activity data'!BI53*ManureNEF*NtoN2O*kgtoGg</f>
        <v>0.36597283410645065</v>
      </c>
      <c r="AQ1469" s="22">
        <f>'Activity data'!BJ53*ManureNEF*NtoN2O*kgtoGg</f>
        <v>0.36965745482817469</v>
      </c>
      <c r="AR1469" s="22">
        <f>'Activity data'!BK53*ManureNEF*NtoN2O*kgtoGg</f>
        <v>0.37331483807251847</v>
      </c>
      <c r="AS1469" s="22">
        <f>'Activity data'!BL53*ManureNEF*NtoN2O*kgtoGg</f>
        <v>0.37659810954383977</v>
      </c>
      <c r="AT1469" s="22">
        <f>'Activity data'!BM53*ManureNEF*NtoN2O*kgtoGg</f>
        <v>0.37039897180794035</v>
      </c>
      <c r="AU1469" s="22">
        <f>'Activity data'!BN53*ManureNEF*NtoN2O*kgtoGg</f>
        <v>0.36282453701960099</v>
      </c>
      <c r="AV1469" s="22">
        <f>'Activity data'!BO53*ManureNEF*NtoN2O*kgtoGg</f>
        <v>0.35568293688759689</v>
      </c>
      <c r="AW1469" s="22">
        <f>'Activity data'!BP53*ManureNEF*NtoN2O*kgtoGg</f>
        <v>0.34817386081172674</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2.1625877622004555</v>
      </c>
      <c r="V1470" s="22">
        <f>'Activity data'!AO54*ManureNEF*NtoN2O*kgtoGg</f>
        <v>2.1390034946633691</v>
      </c>
      <c r="W1470" s="22">
        <f>'Activity data'!AP54*ManureNEF*NtoN2O*kgtoGg</f>
        <v>2.120258593635497</v>
      </c>
      <c r="X1470" s="22">
        <f>'Activity data'!AQ54*ManureNEF*NtoN2O*kgtoGg</f>
        <v>2.1085441199871933</v>
      </c>
      <c r="Y1470" s="22">
        <f>'Activity data'!AR54*ManureNEF*NtoN2O*kgtoGg</f>
        <v>2.1005834117556552</v>
      </c>
      <c r="Z1470" s="22">
        <f>'Activity data'!AS54*ManureNEF*NtoN2O*kgtoGg</f>
        <v>2.0978019606390341</v>
      </c>
      <c r="AA1470" s="22">
        <f>'Activity data'!AT54*ManureNEF*NtoN2O*kgtoGg</f>
        <v>2.0949677269062552</v>
      </c>
      <c r="AB1470" s="22">
        <f>'Activity data'!AU54*ManureNEF*NtoN2O*kgtoGg</f>
        <v>2.0958023284500262</v>
      </c>
      <c r="AC1470" s="22">
        <f>'Activity data'!AV54*ManureNEF*NtoN2O*kgtoGg</f>
        <v>2.0965546636813071</v>
      </c>
      <c r="AD1470" s="22">
        <f>'Activity data'!AW54*ManureNEF*NtoN2O*kgtoGg</f>
        <v>2.1227129479865181</v>
      </c>
      <c r="AE1470" s="22">
        <f>'Activity data'!AX54*ManureNEF*NtoN2O*kgtoGg</f>
        <v>2.144990190535502</v>
      </c>
      <c r="AF1470" s="22">
        <f>'Activity data'!AY54*ManureNEF*NtoN2O*kgtoGg</f>
        <v>2.1691867528197375</v>
      </c>
      <c r="AG1470" s="22">
        <f>'Activity data'!AZ54*ManureNEF*NtoN2O*kgtoGg</f>
        <v>2.2018522568239756</v>
      </c>
      <c r="AH1470" s="22">
        <f>'Activity data'!BA54*ManureNEF*NtoN2O*kgtoGg</f>
        <v>2.2280159514462325</v>
      </c>
      <c r="AI1470" s="22">
        <f>'Activity data'!BB54*ManureNEF*NtoN2O*kgtoGg</f>
        <v>2.2564212522831317</v>
      </c>
      <c r="AJ1470" s="22">
        <f>'Activity data'!BC54*ManureNEF*NtoN2O*kgtoGg</f>
        <v>2.2885339586859725</v>
      </c>
      <c r="AK1470" s="22">
        <f>'Activity data'!BD54*ManureNEF*NtoN2O*kgtoGg</f>
        <v>2.3119715091199051</v>
      </c>
      <c r="AL1470" s="22">
        <f>'Activity data'!BE54*ManureNEF*NtoN2O*kgtoGg</f>
        <v>2.3330380155160624</v>
      </c>
      <c r="AM1470" s="22">
        <f>'Activity data'!BF54*ManureNEF*NtoN2O*kgtoGg</f>
        <v>2.3517494196068016</v>
      </c>
      <c r="AN1470" s="22">
        <f>'Activity data'!BG54*ManureNEF*NtoN2O*kgtoGg</f>
        <v>2.3835375417990745</v>
      </c>
      <c r="AO1470" s="22">
        <f>'Activity data'!BH54*ManureNEF*NtoN2O*kgtoGg</f>
        <v>2.4090006575280825</v>
      </c>
      <c r="AP1470" s="22">
        <f>'Activity data'!BI54*ManureNEF*NtoN2O*kgtoGg</f>
        <v>2.4339940576847026</v>
      </c>
      <c r="AQ1470" s="22">
        <f>'Activity data'!BJ54*ManureNEF*NtoN2O*kgtoGg</f>
        <v>2.4584995512779502</v>
      </c>
      <c r="AR1470" s="22">
        <f>'Activity data'!BK54*ManureNEF*NtoN2O*kgtoGg</f>
        <v>2.4828238952012995</v>
      </c>
      <c r="AS1470" s="22">
        <f>'Activity data'!BL54*ManureNEF*NtoN2O*kgtoGg</f>
        <v>2.5046601150138263</v>
      </c>
      <c r="AT1470" s="22">
        <f>'Activity data'!BM54*ManureNEF*NtoN2O*kgtoGg</f>
        <v>2.4634311957996768</v>
      </c>
      <c r="AU1470" s="22">
        <f>'Activity data'!BN54*ManureNEF*NtoN2O*kgtoGg</f>
        <v>2.41305551884499</v>
      </c>
      <c r="AV1470" s="22">
        <f>'Activity data'!BO54*ManureNEF*NtoN2O*kgtoGg</f>
        <v>2.3655585172544238</v>
      </c>
      <c r="AW1470" s="22">
        <f>'Activity data'!BP54*ManureNEF*NtoN2O*kgtoGg</f>
        <v>2.3156175247979878</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0.40488405007514677</v>
      </c>
      <c r="V1471" s="22">
        <f>'Activity data'!AO55*ManureNEF*NtoN2O*kgtoGg</f>
        <v>0.40986348765236291</v>
      </c>
      <c r="W1471" s="22">
        <f>'Activity data'!AP55*ManureNEF*NtoN2O*kgtoGg</f>
        <v>0.41569058377599444</v>
      </c>
      <c r="X1471" s="22">
        <f>'Activity data'!AQ55*ManureNEF*NtoN2O*kgtoGg</f>
        <v>0.42287337687881998</v>
      </c>
      <c r="Y1471" s="22">
        <f>'Activity data'!AR55*ManureNEF*NtoN2O*kgtoGg</f>
        <v>0.43083948909294068</v>
      </c>
      <c r="Z1471" s="22">
        <f>'Activity data'!AS55*ManureNEF*NtoN2O*kgtoGg</f>
        <v>0.43994434757272466</v>
      </c>
      <c r="AA1471" s="22">
        <f>'Activity data'!AT55*ManureNEF*NtoN2O*kgtoGg</f>
        <v>0.44914387642432319</v>
      </c>
      <c r="AB1471" s="22">
        <f>'Activity data'!AU55*ManureNEF*NtoN2O*kgtoGg</f>
        <v>0.45925869645881551</v>
      </c>
      <c r="AC1471" s="22">
        <f>'Activity data'!AV55*ManureNEF*NtoN2O*kgtoGg</f>
        <v>0.46950747064421172</v>
      </c>
      <c r="AD1471" s="22">
        <f>'Activity data'!AW55*ManureNEF*NtoN2O*kgtoGg</f>
        <v>0.4911298246659957</v>
      </c>
      <c r="AE1471" s="22">
        <f>'Activity data'!AX55*ManureNEF*NtoN2O*kgtoGg</f>
        <v>0.51277376246560891</v>
      </c>
      <c r="AF1471" s="22">
        <f>'Activity data'!AY55*ManureNEF*NtoN2O*kgtoGg</f>
        <v>0.53583187032759139</v>
      </c>
      <c r="AG1471" s="22">
        <f>'Activity data'!AZ55*ManureNEF*NtoN2O*kgtoGg</f>
        <v>0.56207643628355086</v>
      </c>
      <c r="AH1471" s="22">
        <f>'Activity data'!BA55*ManureNEF*NtoN2O*kgtoGg</f>
        <v>0.58783353973330543</v>
      </c>
      <c r="AI1471" s="22">
        <f>'Activity data'!BB55*ManureNEF*NtoN2O*kgtoGg</f>
        <v>0.61538528738750753</v>
      </c>
      <c r="AJ1471" s="22">
        <f>'Activity data'!BC55*ManureNEF*NtoN2O*kgtoGg</f>
        <v>0.64527661326693864</v>
      </c>
      <c r="AK1471" s="22">
        <f>'Activity data'!BD55*ManureNEF*NtoN2O*kgtoGg</f>
        <v>0.67408134085626836</v>
      </c>
      <c r="AL1471" s="22">
        <f>'Activity data'!BE55*ManureNEF*NtoN2O*kgtoGg</f>
        <v>0.70352819443026682</v>
      </c>
      <c r="AM1471" s="22">
        <f>'Activity data'!BF55*ManureNEF*NtoN2O*kgtoGg</f>
        <v>0.73363212375574727</v>
      </c>
      <c r="AN1471" s="22">
        <f>'Activity data'!BG55*ManureNEF*NtoN2O*kgtoGg</f>
        <v>0.76452787642144748</v>
      </c>
      <c r="AO1471" s="22">
        <f>'Activity data'!BH55*ManureNEF*NtoN2O*kgtoGg</f>
        <v>0.79457240409376606</v>
      </c>
      <c r="AP1471" s="22">
        <f>'Activity data'!BI55*ManureNEF*NtoN2O*kgtoGg</f>
        <v>0.82563458221528374</v>
      </c>
      <c r="AQ1471" s="22">
        <f>'Activity data'!BJ55*ManureNEF*NtoN2O*kgtoGg</f>
        <v>0.85775303306019013</v>
      </c>
      <c r="AR1471" s="22">
        <f>'Activity data'!BK55*ManureNEF*NtoN2O*kgtoGg</f>
        <v>0.89108515119874909</v>
      </c>
      <c r="AS1471" s="22">
        <f>'Activity data'!BL55*ManureNEF*NtoN2O*kgtoGg</f>
        <v>0.92483899080099408</v>
      </c>
      <c r="AT1471" s="22">
        <f>'Activity data'!BM55*ManureNEF*NtoN2O*kgtoGg</f>
        <v>0.93598793483320897</v>
      </c>
      <c r="AU1471" s="22">
        <f>'Activity data'!BN55*ManureNEF*NtoN2O*kgtoGg</f>
        <v>0.94359082835355401</v>
      </c>
      <c r="AV1471" s="22">
        <f>'Activity data'!BO55*ManureNEF*NtoN2O*kgtoGg</f>
        <v>0.95217451073973358</v>
      </c>
      <c r="AW1471" s="22">
        <f>'Activity data'!BP55*ManureNEF*NtoN2O*kgtoGg</f>
        <v>0.95962583467377616</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5.9727899526368568E-2</v>
      </c>
      <c r="V1472" s="22">
        <f>'Activity data'!AO56*ManureNEF*NtoN2O*kgtoGg</f>
        <v>5.9836675729280198E-2</v>
      </c>
      <c r="W1472" s="22">
        <f>'Activity data'!AP56*ManureNEF*NtoN2O*kgtoGg</f>
        <v>5.9959249399707856E-2</v>
      </c>
      <c r="X1472" s="22">
        <f>'Activity data'!AQ56*ManureNEF*NtoN2O*kgtoGg</f>
        <v>6.0095351868613554E-2</v>
      </c>
      <c r="Y1472" s="22">
        <f>'Activity data'!AR56*ManureNEF*NtoN2O*kgtoGg</f>
        <v>6.0177634005082255E-2</v>
      </c>
      <c r="Z1472" s="22">
        <f>'Activity data'!AS56*ManureNEF*NtoN2O*kgtoGg</f>
        <v>6.0271320258102265E-2</v>
      </c>
      <c r="AA1472" s="22">
        <f>'Activity data'!AT56*ManureNEF*NtoN2O*kgtoGg</f>
        <v>6.0374981580126101E-2</v>
      </c>
      <c r="AB1472" s="22">
        <f>'Activity data'!AU56*ManureNEF*NtoN2O*kgtoGg</f>
        <v>6.0488842365611209E-2</v>
      </c>
      <c r="AC1472" s="22">
        <f>'Activity data'!AV56*ManureNEF*NtoN2O*kgtoGg</f>
        <v>6.0611811942094841E-2</v>
      </c>
      <c r="AD1472" s="22">
        <f>'Activity data'!AW56*ManureNEF*NtoN2O*kgtoGg</f>
        <v>6.06983759275012E-2</v>
      </c>
      <c r="AE1472" s="22">
        <f>'Activity data'!AX56*ManureNEF*NtoN2O*kgtoGg</f>
        <v>6.0792530225501393E-2</v>
      </c>
      <c r="AF1472" s="22">
        <f>'Activity data'!AY56*ManureNEF*NtoN2O*kgtoGg</f>
        <v>6.0895083008995501E-2</v>
      </c>
      <c r="AG1472" s="22">
        <f>'Activity data'!AZ56*ManureNEF*NtoN2O*kgtoGg</f>
        <v>6.1007134766683534E-2</v>
      </c>
      <c r="AH1472" s="22">
        <f>'Activity data'!BA56*ManureNEF*NtoN2O*kgtoGg</f>
        <v>6.1125412792503671E-2</v>
      </c>
      <c r="AI1472" s="22">
        <f>'Activity data'!BB56*ManureNEF*NtoN2O*kgtoGg</f>
        <v>6.1201054673147869E-2</v>
      </c>
      <c r="AJ1472" s="22">
        <f>'Activity data'!BC56*ManureNEF*NtoN2O*kgtoGg</f>
        <v>6.1284263591400136E-2</v>
      </c>
      <c r="AK1472" s="22">
        <f>'Activity data'!BD56*ManureNEF*NtoN2O*kgtoGg</f>
        <v>6.1372109438900577E-2</v>
      </c>
      <c r="AL1472" s="22">
        <f>'Activity data'!BE56*ManureNEF*NtoN2O*kgtoGg</f>
        <v>6.1465744375397952E-2</v>
      </c>
      <c r="AM1472" s="22">
        <f>'Activity data'!BF56*ManureNEF*NtoN2O*kgtoGg</f>
        <v>6.15649807034492E-2</v>
      </c>
      <c r="AN1472" s="22">
        <f>'Activity data'!BG56*ManureNEF*NtoN2O*kgtoGg</f>
        <v>6.1623491081048712E-2</v>
      </c>
      <c r="AO1472" s="22">
        <f>'Activity data'!BH56*ManureNEF*NtoN2O*kgtoGg</f>
        <v>6.1685855939589557E-2</v>
      </c>
      <c r="AP1472" s="22">
        <f>'Activity data'!BI56*ManureNEF*NtoN2O*kgtoGg</f>
        <v>6.1753325345994238E-2</v>
      </c>
      <c r="AQ1472" s="22">
        <f>'Activity data'!BJ56*ManureNEF*NtoN2O*kgtoGg</f>
        <v>6.1825763222221122E-2</v>
      </c>
      <c r="AR1472" s="22">
        <f>'Activity data'!BK56*ManureNEF*NtoN2O*kgtoGg</f>
        <v>6.190313080298479E-2</v>
      </c>
      <c r="AS1472" s="22">
        <f>'Activity data'!BL56*ManureNEF*NtoN2O*kgtoGg</f>
        <v>6.1937271693977246E-2</v>
      </c>
      <c r="AT1472" s="22">
        <f>'Activity data'!BM56*ManureNEF*NtoN2O*kgtoGg</f>
        <v>6.1958552786276926E-2</v>
      </c>
      <c r="AU1472" s="22">
        <f>'Activity data'!BN56*ManureNEF*NtoN2O*kgtoGg</f>
        <v>6.1980930819069795E-2</v>
      </c>
      <c r="AV1472" s="22">
        <f>'Activity data'!BO56*ManureNEF*NtoN2O*kgtoGg</f>
        <v>6.2007580683895905E-2</v>
      </c>
      <c r="AW1472" s="22">
        <f>'Activity data'!BP56*ManureNEF*NtoN2O*kgtoGg</f>
        <v>6.203687329368316E-2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4.8610391330714729E-2</v>
      </c>
      <c r="V1473" s="22">
        <f>'Activity data'!AO57*ManureNEF*NtoN2O*kgtoGg</f>
        <v>4.8698920373807381E-2</v>
      </c>
      <c r="W1473" s="22">
        <f>'Activity data'!AP57*ManureNEF*NtoN2O*kgtoGg</f>
        <v>4.8798678679952065E-2</v>
      </c>
      <c r="X1473" s="22">
        <f>'Activity data'!AQ57*ManureNEF*NtoN2O*kgtoGg</f>
        <v>4.8909447589072369E-2</v>
      </c>
      <c r="Y1473" s="22">
        <f>'Activity data'!AR57*ManureNEF*NtoN2O*kgtoGg</f>
        <v>4.8976414063450151E-2</v>
      </c>
      <c r="Z1473" s="22">
        <f>'Activity data'!AS57*ManureNEF*NtoN2O*kgtoGg</f>
        <v>4.9052661938525685E-2</v>
      </c>
      <c r="AA1473" s="22">
        <f>'Activity data'!AT57*ManureNEF*NtoN2O*kgtoGg</f>
        <v>4.9137028163847463E-2</v>
      </c>
      <c r="AB1473" s="22">
        <f>'Activity data'!AU57*ManureNEF*NtoN2O*kgtoGg</f>
        <v>4.9229695366001629E-2</v>
      </c>
      <c r="AC1473" s="22">
        <f>'Activity data'!AV57*ManureNEF*NtoN2O*kgtoGg</f>
        <v>4.9329775885859906E-2</v>
      </c>
      <c r="AD1473" s="22">
        <f>'Activity data'!AW57*ManureNEF*NtoN2O*kgtoGg</f>
        <v>4.9400227203236169E-2</v>
      </c>
      <c r="AE1473" s="22">
        <f>'Activity data'!AX57*ManureNEF*NtoN2O*kgtoGg</f>
        <v>4.9476856003303669E-2</v>
      </c>
      <c r="AF1473" s="22">
        <f>'Activity data'!AY57*ManureNEF*NtoN2O*kgtoGg</f>
        <v>4.9560320028947183E-2</v>
      </c>
      <c r="AG1473" s="22">
        <f>'Activity data'!AZ57*ManureNEF*NtoN2O*kgtoGg</f>
        <v>4.9651514928377813E-2</v>
      </c>
      <c r="AH1473" s="22">
        <f>'Activity data'!BA57*ManureNEF*NtoN2O*kgtoGg</f>
        <v>4.9747777163724013E-2</v>
      </c>
      <c r="AI1473" s="22">
        <f>'Activity data'!BB57*ManureNEF*NtoN2O*kgtoGg</f>
        <v>4.9809339372478424E-2</v>
      </c>
      <c r="AJ1473" s="22">
        <f>'Activity data'!BC57*ManureNEF*NtoN2O*kgtoGg</f>
        <v>4.9877060121249484E-2</v>
      </c>
      <c r="AK1473" s="22">
        <f>'Activity data'!BD57*ManureNEF*NtoN2O*kgtoGg</f>
        <v>4.9948554700125304E-2</v>
      </c>
      <c r="AL1473" s="22">
        <f>'Activity data'!BE57*ManureNEF*NtoN2O*kgtoGg</f>
        <v>5.0024760810526939E-2</v>
      </c>
      <c r="AM1473" s="22">
        <f>'Activity data'!BF57*ManureNEF*NtoN2O*kgtoGg</f>
        <v>5.0105525692249665E-2</v>
      </c>
      <c r="AN1473" s="22">
        <f>'Activity data'!BG57*ManureNEF*NtoN2O*kgtoGg</f>
        <v>5.015314518623111E-2</v>
      </c>
      <c r="AO1473" s="22">
        <f>'Activity data'!BH57*ManureNEF*NtoN2O*kgtoGg</f>
        <v>5.0203901703754654E-2</v>
      </c>
      <c r="AP1473" s="22">
        <f>'Activity data'!BI57*ManureNEF*NtoN2O*kgtoGg</f>
        <v>5.0258812629372172E-2</v>
      </c>
      <c r="AQ1473" s="22">
        <f>'Activity data'!BJ57*ManureNEF*NtoN2O*kgtoGg</f>
        <v>5.0317767214055016E-2</v>
      </c>
      <c r="AR1473" s="22">
        <f>'Activity data'!BK57*ManureNEF*NtoN2O*kgtoGg</f>
        <v>5.0380733908130228E-2</v>
      </c>
      <c r="AS1473" s="22">
        <f>'Activity data'!BL57*ManureNEF*NtoN2O*kgtoGg</f>
        <v>5.0408519952586543E-2</v>
      </c>
      <c r="AT1473" s="22">
        <f>'Activity data'!BM57*ManureNEF*NtoN2O*kgtoGg</f>
        <v>5.042583986895454E-2</v>
      </c>
      <c r="AU1473" s="22">
        <f>'Activity data'!BN57*ManureNEF*NtoN2O*kgtoGg</f>
        <v>5.0444052545775574E-2</v>
      </c>
      <c r="AV1473" s="22">
        <f>'Activity data'!BO57*ManureNEF*NtoN2O*kgtoGg</f>
        <v>5.0465741913196513E-2</v>
      </c>
      <c r="AW1473" s="22">
        <f>'Activity data'!BP57*ManureNEF*NtoN2O*kgtoGg</f>
        <v>5.0489582115784373E-2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7.5542064381065093E-3</v>
      </c>
      <c r="V1474" s="22">
        <f>'Activity data'!AO58*ManureNEF*NtoN2O*kgtoGg</f>
        <v>7.5782813675955053E-3</v>
      </c>
      <c r="W1474" s="22">
        <f>'Activity data'!AP58*ManureNEF*NtoN2O*kgtoGg</f>
        <v>7.6044384869322105E-3</v>
      </c>
      <c r="X1474" s="22">
        <f>'Activity data'!AQ58*ManureNEF*NtoN2O*kgtoGg</f>
        <v>7.6326502436862044E-3</v>
      </c>
      <c r="Y1474" s="22">
        <f>'Activity data'!AR58*ManureNEF*NtoN2O*kgtoGg</f>
        <v>7.6502183183195108E-3</v>
      </c>
      <c r="Z1474" s="22">
        <f>'Activity data'!AS58*ManureNEF*NtoN2O*kgtoGg</f>
        <v>7.6695343884536143E-3</v>
      </c>
      <c r="AA1474" s="22">
        <f>'Activity data'!AT58*ManureNEF*NtoN2O*kgtoGg</f>
        <v>7.6903444181301598E-3</v>
      </c>
      <c r="AB1474" s="22">
        <f>'Activity data'!AU58*ManureNEF*NtoN2O*kgtoGg</f>
        <v>7.7127045569016627E-3</v>
      </c>
      <c r="AC1474" s="22">
        <f>'Activity data'!AV58*ManureNEF*NtoN2O*kgtoGg</f>
        <v>7.7364223542177131E-3</v>
      </c>
      <c r="AD1474" s="22">
        <f>'Activity data'!AW58*ManureNEF*NtoN2O*kgtoGg</f>
        <v>7.7530063506026335E-3</v>
      </c>
      <c r="AE1474" s="22">
        <f>'Activity data'!AX58*ManureNEF*NtoN2O*kgtoGg</f>
        <v>7.7707203598988521E-3</v>
      </c>
      <c r="AF1474" s="22">
        <f>'Activity data'!AY58*ManureNEF*NtoN2O*kgtoGg</f>
        <v>7.7897236704747713E-3</v>
      </c>
      <c r="AG1474" s="22">
        <f>'Activity data'!AZ58*ManureNEF*NtoN2O*kgtoGg</f>
        <v>7.8102274542581739E-3</v>
      </c>
      <c r="AH1474" s="22">
        <f>'Activity data'!BA58*ManureNEF*NtoN2O*kgtoGg</f>
        <v>7.8316297580619931E-3</v>
      </c>
      <c r="AI1474" s="22">
        <f>'Activity data'!BB58*ManureNEF*NtoN2O*kgtoGg</f>
        <v>7.8448990385486181E-3</v>
      </c>
      <c r="AJ1474" s="22">
        <f>'Activity data'!BC58*ManureNEF*NtoN2O*kgtoGg</f>
        <v>7.8593617227037914E-3</v>
      </c>
      <c r="AK1474" s="22">
        <f>'Activity data'!BD58*ManureNEF*NtoN2O*kgtoGg</f>
        <v>7.8744810835778938E-3</v>
      </c>
      <c r="AL1474" s="22">
        <f>'Activity data'!BE58*ManureNEF*NtoN2O*kgtoGg</f>
        <v>7.8904746921901088E-3</v>
      </c>
      <c r="AM1474" s="22">
        <f>'Activity data'!BF58*ManureNEF*NtoN2O*kgtoGg</f>
        <v>7.9073119262949854E-3</v>
      </c>
      <c r="AN1474" s="22">
        <f>'Activity data'!BG58*ManureNEF*NtoN2O*kgtoGg</f>
        <v>7.9165040970348727E-3</v>
      </c>
      <c r="AO1474" s="22">
        <f>'Activity data'!BH58*ManureNEF*NtoN2O*kgtoGg</f>
        <v>7.9262563140872124E-3</v>
      </c>
      <c r="AP1474" s="22">
        <f>'Activity data'!BI58*ManureNEF*NtoN2O*kgtoGg</f>
        <v>7.9368004966482338E-3</v>
      </c>
      <c r="AQ1474" s="22">
        <f>'Activity data'!BJ58*ManureNEF*NtoN2O*kgtoGg</f>
        <v>7.9481138267067097E-3</v>
      </c>
      <c r="AR1474" s="22">
        <f>'Activity data'!BK58*ManureNEF*NtoN2O*kgtoGg</f>
        <v>7.9601910376334382E-3</v>
      </c>
      <c r="AS1474" s="22">
        <f>'Activity data'!BL58*ManureNEF*NtoN2O*kgtoGg</f>
        <v>7.96428083472254E-3</v>
      </c>
      <c r="AT1474" s="22">
        <f>'Activity data'!BM58*ManureNEF*NtoN2O*kgtoGg</f>
        <v>7.9659377902861934E-3</v>
      </c>
      <c r="AU1474" s="22">
        <f>'Activity data'!BN58*ManureNEF*NtoN2O*kgtoGg</f>
        <v>7.9677064881148139E-3</v>
      </c>
      <c r="AV1474" s="22">
        <f>'Activity data'!BO58*ManureNEF*NtoN2O*kgtoGg</f>
        <v>7.9701645495979506E-3</v>
      </c>
      <c r="AW1474" s="22">
        <f>'Activity data'!BP58*ManureNEF*NtoN2O*kgtoGg</f>
        <v>7.9730181485450462E-3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9.1149503577846708E-2</v>
      </c>
      <c r="V1475" s="22">
        <f>'Activity data'!AO59*ManureNEF*NtoN2O*kgtoGg</f>
        <v>9.1439993107034628E-2</v>
      </c>
      <c r="W1475" s="22">
        <f>'Activity data'!AP59*ManureNEF*NtoN2O*kgtoGg</f>
        <v>9.1755606462600364E-2</v>
      </c>
      <c r="X1475" s="22">
        <f>'Activity data'!AQ59*ManureNEF*NtoN2O*kgtoGg</f>
        <v>9.2096011195281977E-2</v>
      </c>
      <c r="Y1475" s="22">
        <f>'Activity data'!AR59*ManureNEF*NtoN2O*kgtoGg</f>
        <v>9.2307988627294835E-2</v>
      </c>
      <c r="Z1475" s="22">
        <f>'Activity data'!AS59*ManureNEF*NtoN2O*kgtoGg</f>
        <v>9.2541057476845587E-2</v>
      </c>
      <c r="AA1475" s="22">
        <f>'Activity data'!AT59*ManureNEF*NtoN2O*kgtoGg</f>
        <v>9.2792152530971853E-2</v>
      </c>
      <c r="AB1475" s="22">
        <f>'Activity data'!AU59*ManureNEF*NtoN2O*kgtoGg</f>
        <v>9.306195129350936E-2</v>
      </c>
      <c r="AC1475" s="22">
        <f>'Activity data'!AV59*ManureNEF*NtoN2O*kgtoGg</f>
        <v>9.3348131644686E-2</v>
      </c>
      <c r="AD1475" s="22">
        <f>'Activity data'!AW59*ManureNEF*NtoN2O*kgtoGg</f>
        <v>9.3548235130102658E-2</v>
      </c>
      <c r="AE1475" s="22">
        <f>'Activity data'!AX59*ManureNEF*NtoN2O*kgtoGg</f>
        <v>9.376197341842625E-2</v>
      </c>
      <c r="AF1475" s="22">
        <f>'Activity data'!AY59*ManureNEF*NtoN2O*kgtoGg</f>
        <v>9.3991268492571042E-2</v>
      </c>
      <c r="AG1475" s="22">
        <f>'Activity data'!AZ59*ManureNEF*NtoN2O*kgtoGg</f>
        <v>9.4238668365560607E-2</v>
      </c>
      <c r="AH1475" s="22">
        <f>'Activity data'!BA59*ManureNEF*NtoN2O*kgtoGg</f>
        <v>9.4496909834485776E-2</v>
      </c>
      <c r="AI1475" s="22">
        <f>'Activity data'!BB59*ManureNEF*NtoN2O*kgtoGg</f>
        <v>9.46570177609901E-2</v>
      </c>
      <c r="AJ1475" s="22">
        <f>'Activity data'!BC59*ManureNEF*NtoN2O*kgtoGg</f>
        <v>9.4831525367043507E-2</v>
      </c>
      <c r="AK1475" s="22">
        <f>'Activity data'!BD59*ManureNEF*NtoN2O*kgtoGg</f>
        <v>9.5013956473391989E-2</v>
      </c>
      <c r="AL1475" s="22">
        <f>'Activity data'!BE59*ManureNEF*NtoN2O*kgtoGg</f>
        <v>9.5206936304876089E-2</v>
      </c>
      <c r="AM1475" s="22">
        <f>'Activity data'!BF59*ManureNEF*NtoN2O*kgtoGg</f>
        <v>9.5410095371663298E-2</v>
      </c>
      <c r="AN1475" s="22">
        <f>'Activity data'!BG59*ManureNEF*NtoN2O*kgtoGg</f>
        <v>9.5521008649796235E-2</v>
      </c>
      <c r="AO1475" s="22">
        <f>'Activity data'!BH59*ManureNEF*NtoN2O*kgtoGg</f>
        <v>9.5638679480000252E-2</v>
      </c>
      <c r="AP1475" s="22">
        <f>'Activity data'!BI59*ManureNEF*NtoN2O*kgtoGg</f>
        <v>9.5765906213072141E-2</v>
      </c>
      <c r="AQ1475" s="22">
        <f>'Activity data'!BJ59*ManureNEF*NtoN2O*kgtoGg</f>
        <v>9.5902413525533289E-2</v>
      </c>
      <c r="AR1475" s="22">
        <f>'Activity data'!BK59*ManureNEF*NtoN2O*kgtoGg</f>
        <v>9.6048137869922806E-2</v>
      </c>
      <c r="AS1475" s="22">
        <f>'Activity data'!BL59*ManureNEF*NtoN2O*kgtoGg</f>
        <v>9.6097485604520763E-2</v>
      </c>
      <c r="AT1475" s="22">
        <f>'Activity data'!BM59*ManureNEF*NtoN2O*kgtoGg</f>
        <v>9.6117478528769645E-2</v>
      </c>
      <c r="AU1475" s="22">
        <f>'Activity data'!BN59*ManureNEF*NtoN2O*kgtoGg</f>
        <v>9.6138819741824741E-2</v>
      </c>
      <c r="AV1475" s="22">
        <f>'Activity data'!BO59*ManureNEF*NtoN2O*kgtoGg</f>
        <v>9.6168478857681275E-2</v>
      </c>
      <c r="AW1475" s="22">
        <f>'Activity data'!BP59*ManureNEF*NtoN2O*kgtoGg</f>
        <v>9.6202910552071516E-2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0.10428056541130729</v>
      </c>
      <c r="V1478" s="22">
        <f>'Activity data'!AO62*ManureNEF*NtoN2O*kgtoGg</f>
        <v>0.10273817955641536</v>
      </c>
      <c r="W1478" s="22">
        <f>'Activity data'!AP62*ManureNEF*NtoN2O*kgtoGg</f>
        <v>0.10145552863598629</v>
      </c>
      <c r="X1478" s="22">
        <f>'Activity data'!AQ62*ManureNEF*NtoN2O*kgtoGg</f>
        <v>0.10053835440762707</v>
      </c>
      <c r="Y1478" s="22">
        <f>'Activity data'!AR62*ManureNEF*NtoN2O*kgtoGg</f>
        <v>9.9858519543689628E-2</v>
      </c>
      <c r="Z1478" s="22">
        <f>'Activity data'!AS62*ManureNEF*NtoN2O*kgtoGg</f>
        <v>9.9447707040955638E-2</v>
      </c>
      <c r="AA1478" s="22">
        <f>'Activity data'!AT62*ManureNEF*NtoN2O*kgtoGg</f>
        <v>9.9046883133818917E-2</v>
      </c>
      <c r="AB1478" s="22">
        <f>'Activity data'!AU62*ManureNEF*NtoN2O*kgtoGg</f>
        <v>9.8838170992434499E-2</v>
      </c>
      <c r="AC1478" s="22">
        <f>'Activity data'!AV62*ManureNEF*NtoN2O*kgtoGg</f>
        <v>9.8636331075886999E-2</v>
      </c>
      <c r="AD1478" s="22">
        <f>'Activity data'!AW62*ManureNEF*NtoN2O*kgtoGg</f>
        <v>0.10059832759435153</v>
      </c>
      <c r="AE1478" s="22">
        <f>'Activity data'!AX62*ManureNEF*NtoN2O*kgtoGg</f>
        <v>0.10242455133755742</v>
      </c>
      <c r="AF1478" s="22">
        <f>'Activity data'!AY62*ManureNEF*NtoN2O*kgtoGg</f>
        <v>0.10440410175997709</v>
      </c>
      <c r="AG1478" s="22">
        <f>'Activity data'!AZ62*ManureNEF*NtoN2O*kgtoGg</f>
        <v>0.10687340603336827</v>
      </c>
      <c r="AH1478" s="22">
        <f>'Activity data'!BA62*ManureNEF*NtoN2O*kgtoGg</f>
        <v>0.10908219845414112</v>
      </c>
      <c r="AI1478" s="22">
        <f>'Activity data'!BB62*ManureNEF*NtoN2O*kgtoGg</f>
        <v>0.11149904956243303</v>
      </c>
      <c r="AJ1478" s="22">
        <f>'Activity data'!BC62*ManureNEF*NtoN2O*kgtoGg</f>
        <v>0.11418276251973131</v>
      </c>
      <c r="AK1478" s="22">
        <f>'Activity data'!BD62*ManureNEF*NtoN2O*kgtoGg</f>
        <v>0.11649317237961981</v>
      </c>
      <c r="AL1478" s="22">
        <f>'Activity data'!BE62*ManureNEF*NtoN2O*kgtoGg</f>
        <v>0.11875534804149991</v>
      </c>
      <c r="AM1478" s="22">
        <f>'Activity data'!BF62*ManureNEF*NtoN2O*kgtoGg</f>
        <v>0.12097058670176176</v>
      </c>
      <c r="AN1478" s="22">
        <f>'Activity data'!BG62*ManureNEF*NtoN2O*kgtoGg</f>
        <v>0.12333993516160081</v>
      </c>
      <c r="AO1478" s="22">
        <f>'Activity data'!BH62*ManureNEF*NtoN2O*kgtoGg</f>
        <v>0.12541492674313065</v>
      </c>
      <c r="AP1478" s="22">
        <f>'Activity data'!BI62*ManureNEF*NtoN2O*kgtoGg</f>
        <v>0.12751032243637175</v>
      </c>
      <c r="AQ1478" s="22">
        <f>'Activity data'!BJ62*ManureNEF*NtoN2O*kgtoGg</f>
        <v>0.12962661312433388</v>
      </c>
      <c r="AR1478" s="22">
        <f>'Activity data'!BK62*ManureNEF*NtoN2O*kgtoGg</f>
        <v>0.13178226231309467</v>
      </c>
      <c r="AS1478" s="22">
        <f>'Activity data'!BL62*ManureNEF*NtoN2O*kgtoGg</f>
        <v>0.13387040675986037</v>
      </c>
      <c r="AT1478" s="22">
        <f>'Activity data'!BM62*ManureNEF*NtoN2O*kgtoGg</f>
        <v>0.13249052289739111</v>
      </c>
      <c r="AU1478" s="22">
        <f>'Activity data'!BN62*ManureNEF*NtoN2O*kgtoGg</f>
        <v>0.13060251554885594</v>
      </c>
      <c r="AV1478" s="22">
        <f>'Activity data'!BO62*ManureNEF*NtoN2O*kgtoGg</f>
        <v>0.12887566658933464</v>
      </c>
      <c r="AW1478" s="22">
        <f>'Activity data'!BP62*ManureNEF*NtoN2O*kgtoGg</f>
        <v>0.12700945550878659</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2.6456377664760063E-2</v>
      </c>
      <c r="V1479" s="22">
        <f>'Activity data'!AO63*ManureNEF*NtoN2O*kgtoGg</f>
        <v>2.6065068483410149E-2</v>
      </c>
      <c r="W1479" s="22">
        <f>'Activity data'!AP63*ManureNEF*NtoN2O*kgtoGg</f>
        <v>2.5739655046792514E-2</v>
      </c>
      <c r="X1479" s="22">
        <f>'Activity data'!AQ63*ManureNEF*NtoN2O*kgtoGg</f>
        <v>2.5506964442611874E-2</v>
      </c>
      <c r="Y1479" s="22">
        <f>'Activity data'!AR63*ManureNEF*NtoN2O*kgtoGg</f>
        <v>2.5334487741521323E-2</v>
      </c>
      <c r="Z1479" s="22">
        <f>'Activity data'!AS63*ManureNEF*NtoN2O*kgtoGg</f>
        <v>2.5230263040793365E-2</v>
      </c>
      <c r="AA1479" s="22">
        <f>'Activity data'!AT63*ManureNEF*NtoN2O*kgtoGg</f>
        <v>2.5128572484912244E-2</v>
      </c>
      <c r="AB1479" s="22">
        <f>'Activity data'!AU63*ManureNEF*NtoN2O*kgtoGg</f>
        <v>2.5075621417626519E-2</v>
      </c>
      <c r="AC1479" s="22">
        <f>'Activity data'!AV63*ManureNEF*NtoN2O*kgtoGg</f>
        <v>2.5024413860025133E-2</v>
      </c>
      <c r="AD1479" s="22">
        <f>'Activity data'!AW63*ManureNEF*NtoN2O*kgtoGg</f>
        <v>2.5522179869105606E-2</v>
      </c>
      <c r="AE1479" s="22">
        <f>'Activity data'!AX63*ManureNEF*NtoN2O*kgtoGg</f>
        <v>2.5985499806622646E-2</v>
      </c>
      <c r="AF1479" s="22">
        <f>'Activity data'!AY63*ManureNEF*NtoN2O*kgtoGg</f>
        <v>2.6487719308170253E-2</v>
      </c>
      <c r="AG1479" s="22">
        <f>'Activity data'!AZ63*ManureNEF*NtoN2O*kgtoGg</f>
        <v>2.7114191231949816E-2</v>
      </c>
      <c r="AH1479" s="22">
        <f>'Activity data'!BA63*ManureNEF*NtoN2O*kgtoGg</f>
        <v>2.7674570303894221E-2</v>
      </c>
      <c r="AI1479" s="22">
        <f>'Activity data'!BB63*ManureNEF*NtoN2O*kgtoGg</f>
        <v>2.8287734659383341E-2</v>
      </c>
      <c r="AJ1479" s="22">
        <f>'Activity data'!BC63*ManureNEF*NtoN2O*kgtoGg</f>
        <v>2.8968602885040228E-2</v>
      </c>
      <c r="AK1479" s="22">
        <f>'Activity data'!BD63*ManureNEF*NtoN2O*kgtoGg</f>
        <v>2.9554762689338411E-2</v>
      </c>
      <c r="AL1479" s="22">
        <f>'Activity data'!BE63*ManureNEF*NtoN2O*kgtoGg</f>
        <v>3.0128685293408199E-2</v>
      </c>
      <c r="AM1479" s="22">
        <f>'Activity data'!BF63*ManureNEF*NtoN2O*kgtoGg</f>
        <v>3.0690699800927448E-2</v>
      </c>
      <c r="AN1479" s="22">
        <f>'Activity data'!BG63*ManureNEF*NtoN2O*kgtoGg</f>
        <v>3.1291812553104023E-2</v>
      </c>
      <c r="AO1479" s="22">
        <f>'Activity data'!BH63*ManureNEF*NtoN2O*kgtoGg</f>
        <v>3.1818245841182431E-2</v>
      </c>
      <c r="AP1479" s="22">
        <f>'Activity data'!BI63*ManureNEF*NtoN2O*kgtoGg</f>
        <v>3.2349855730319919E-2</v>
      </c>
      <c r="AQ1479" s="22">
        <f>'Activity data'!BJ63*ManureNEF*NtoN2O*kgtoGg</f>
        <v>3.2886766759410581E-2</v>
      </c>
      <c r="AR1479" s="22">
        <f>'Activity data'!BK63*ManureNEF*NtoN2O*kgtoGg</f>
        <v>3.3433663190453565E-2</v>
      </c>
      <c r="AS1479" s="22">
        <f>'Activity data'!BL63*ManureNEF*NtoN2O*kgtoGg</f>
        <v>3.3963433410669631E-2</v>
      </c>
      <c r="AT1479" s="22">
        <f>'Activity data'!BM63*ManureNEF*NtoN2O*kgtoGg</f>
        <v>3.3613351605349492E-2</v>
      </c>
      <c r="AU1479" s="22">
        <f>'Activity data'!BN63*ManureNEF*NtoN2O*kgtoGg</f>
        <v>3.3134356931225184E-2</v>
      </c>
      <c r="AV1479" s="22">
        <f>'Activity data'!BO63*ManureNEF*NtoN2O*kgtoGg</f>
        <v>3.2696248755814977E-2</v>
      </c>
      <c r="AW1479" s="22">
        <f>'Activity data'!BP63*ManureNEF*NtoN2O*kgtoGg</f>
        <v>3.2222783878113177E-2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0.17614567671319886</v>
      </c>
      <c r="V1480" s="22">
        <f>'Activity data'!AO64*ManureNEF*NtoN2O*kgtoGg</f>
        <v>0.17787897676794623</v>
      </c>
      <c r="W1480" s="22">
        <f>'Activity data'!AP64*ManureNEF*NtoN2O*kgtoGg</f>
        <v>0.17981654601399147</v>
      </c>
      <c r="X1480" s="22">
        <f>'Activity data'!AQ64*ManureNEF*NtoN2O*kgtoGg</f>
        <v>0.18207649015211952</v>
      </c>
      <c r="Y1480" s="22">
        <f>'Activity data'!AR64*ManureNEF*NtoN2O*kgtoGg</f>
        <v>0.18440096522571381</v>
      </c>
      <c r="Z1480" s="22">
        <f>'Activity data'!AS64*ManureNEF*NtoN2O*kgtoGg</f>
        <v>0.18699045607979251</v>
      </c>
      <c r="AA1480" s="22">
        <f>'Activity data'!AT64*ManureNEF*NtoN2O*kgtoGg</f>
        <v>0.18959927969039292</v>
      </c>
      <c r="AB1480" s="22">
        <f>'Activity data'!AU64*ManureNEF*NtoN2O*kgtoGg</f>
        <v>0.19241847629568934</v>
      </c>
      <c r="AC1480" s="22">
        <f>'Activity data'!AV64*ManureNEF*NtoN2O*kgtoGg</f>
        <v>0.19526508717943455</v>
      </c>
      <c r="AD1480" s="22">
        <f>'Activity data'!AW64*ManureNEF*NtoN2O*kgtoGg</f>
        <v>0.20034437202869937</v>
      </c>
      <c r="AE1480" s="22">
        <f>'Activity data'!AX64*ManureNEF*NtoN2O*kgtoGg</f>
        <v>0.20538817472437035</v>
      </c>
      <c r="AF1480" s="22">
        <f>'Activity data'!AY64*ManureNEF*NtoN2O*kgtoGg</f>
        <v>0.21071555491000082</v>
      </c>
      <c r="AG1480" s="22">
        <f>'Activity data'!AZ64*ManureNEF*NtoN2O*kgtoGg</f>
        <v>0.21672538136085742</v>
      </c>
      <c r="AH1480" s="22">
        <f>'Activity data'!BA64*ManureNEF*NtoN2O*kgtoGg</f>
        <v>0.22257596850826059</v>
      </c>
      <c r="AI1480" s="22">
        <f>'Activity data'!BB64*ManureNEF*NtoN2O*kgtoGg</f>
        <v>0.22868706456506227</v>
      </c>
      <c r="AJ1480" s="22">
        <f>'Activity data'!BC64*ManureNEF*NtoN2O*kgtoGg</f>
        <v>0.23527051265341281</v>
      </c>
      <c r="AK1480" s="22">
        <f>'Activity data'!BD64*ManureNEF*NtoN2O*kgtoGg</f>
        <v>0.24155568527344778</v>
      </c>
      <c r="AL1480" s="22">
        <f>'Activity data'!BE64*ManureNEF*NtoN2O*kgtoGg</f>
        <v>0.24793050880999448</v>
      </c>
      <c r="AM1480" s="22">
        <f>'Activity data'!BF64*ManureNEF*NtoN2O*kgtoGg</f>
        <v>0.25439703694313381</v>
      </c>
      <c r="AN1480" s="22">
        <f>'Activity data'!BG64*ManureNEF*NtoN2O*kgtoGg</f>
        <v>0.26110092224117815</v>
      </c>
      <c r="AO1480" s="22">
        <f>'Activity data'!BH64*ManureNEF*NtoN2O*kgtoGg</f>
        <v>0.2675756230534076</v>
      </c>
      <c r="AP1480" s="22">
        <f>'Activity data'!BI64*ManureNEF*NtoN2O*kgtoGg</f>
        <v>0.27423152647705579</v>
      </c>
      <c r="AQ1480" s="22">
        <f>'Activity data'!BJ64*ManureNEF*NtoN2O*kgtoGg</f>
        <v>0.28107508262952857</v>
      </c>
      <c r="AR1480" s="22">
        <f>'Activity data'!BK64*ManureNEF*NtoN2O*kgtoGg</f>
        <v>0.28813837369917716</v>
      </c>
      <c r="AS1480" s="22">
        <f>'Activity data'!BL64*ManureNEF*NtoN2O*kgtoGg</f>
        <v>0.29515389972723893</v>
      </c>
      <c r="AT1480" s="22">
        <f>'Activity data'!BM64*ManureNEF*NtoN2O*kgtoGg</f>
        <v>0.29726306012503578</v>
      </c>
      <c r="AU1480" s="22">
        <f>'Activity data'!BN64*ManureNEF*NtoN2O*kgtoGg</f>
        <v>0.29860255687749043</v>
      </c>
      <c r="AV1480" s="22">
        <f>'Activity data'!BO64*ManureNEF*NtoN2O*kgtoGg</f>
        <v>0.30014712296784329</v>
      </c>
      <c r="AW1480" s="22">
        <f>'Activity data'!BP64*ManureNEF*NtoN2O*kgtoGg</f>
        <v>0.30144510826307597</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0.72752669754706611</v>
      </c>
      <c r="V1481" s="22">
        <f>'Activity data'!AO65*ManureNEF*NtoN2O*kgtoGg</f>
        <v>0.72451271312196042</v>
      </c>
      <c r="W1481" s="22">
        <f>'Activity data'!AP65*ManureNEF*NtoN2O*kgtoGg</f>
        <v>0.72386380729267963</v>
      </c>
      <c r="X1481" s="22">
        <f>'Activity data'!AQ65*ManureNEF*NtoN2O*kgtoGg</f>
        <v>0.72686692182023782</v>
      </c>
      <c r="Y1481" s="22">
        <f>'Activity data'!AR65*ManureNEF*NtoN2O*kgtoGg</f>
        <v>0.73292827804926364</v>
      </c>
      <c r="Z1481" s="22">
        <f>'Activity data'!AS65*ManureNEF*NtoN2O*kgtoGg</f>
        <v>0.74185915324788143</v>
      </c>
      <c r="AA1481" s="22">
        <f>'Activity data'!AT65*ManureNEF*NtoN2O*kgtoGg</f>
        <v>0.75082768328919247</v>
      </c>
      <c r="AB1481" s="22">
        <f>'Activity data'!AU65*ManureNEF*NtoN2O*kgtoGg</f>
        <v>0.76195899877781781</v>
      </c>
      <c r="AC1481" s="22">
        <f>'Activity data'!AV65*ManureNEF*NtoN2O*kgtoGg</f>
        <v>0.77317728193781265</v>
      </c>
      <c r="AD1481" s="22">
        <f>'Activity data'!AW65*ManureNEF*NtoN2O*kgtoGg</f>
        <v>0.81064770200115277</v>
      </c>
      <c r="AE1481" s="22">
        <f>'Activity data'!AX65*ManureNEF*NtoN2O*kgtoGg</f>
        <v>0.84717434994982244</v>
      </c>
      <c r="AF1481" s="22">
        <f>'Activity data'!AY65*ManureNEF*NtoN2O*kgtoGg</f>
        <v>0.88623860906679464</v>
      </c>
      <c r="AG1481" s="22">
        <f>'Activity data'!AZ65*ManureNEF*NtoN2O*kgtoGg</f>
        <v>0.9320843513105207</v>
      </c>
      <c r="AH1481" s="22">
        <f>'Activity data'!BA65*ManureNEF*NtoN2O*kgtoGg</f>
        <v>0.97558914720321399</v>
      </c>
      <c r="AI1481" s="22">
        <f>'Activity data'!BB65*ManureNEF*NtoN2O*kgtoGg</f>
        <v>1.0230772182783778</v>
      </c>
      <c r="AJ1481" s="22">
        <f>'Activity data'!BC65*ManureNEF*NtoN2O*kgtoGg</f>
        <v>1.0749365154437325</v>
      </c>
      <c r="AK1481" s="22">
        <f>'Activity data'!BD65*ManureNEF*NtoN2O*kgtoGg</f>
        <v>1.1230158570622424</v>
      </c>
      <c r="AL1481" s="22">
        <f>'Activity data'!BE65*ManureNEF*NtoN2O*kgtoGg</f>
        <v>1.1714330012487373</v>
      </c>
      <c r="AM1481" s="22">
        <f>'Activity data'!BF65*ManureNEF*NtoN2O*kgtoGg</f>
        <v>1.2202093313626119</v>
      </c>
      <c r="AN1481" s="22">
        <f>'Activity data'!BG65*ManureNEF*NtoN2O*kgtoGg</f>
        <v>1.2725138572395742</v>
      </c>
      <c r="AO1481" s="22">
        <f>'Activity data'!BH65*ManureNEF*NtoN2O*kgtoGg</f>
        <v>1.3218795353236785</v>
      </c>
      <c r="AP1481" s="22">
        <f>'Activity data'!BI65*ManureNEF*NtoN2O*kgtoGg</f>
        <v>1.3725368987082276</v>
      </c>
      <c r="AQ1481" s="22">
        <f>'Activity data'!BJ65*ManureNEF*NtoN2O*kgtoGg</f>
        <v>1.4245344546022212</v>
      </c>
      <c r="AR1481" s="22">
        <f>'Activity data'!BK65*ManureNEF*NtoN2O*kgtoGg</f>
        <v>1.4781775102430434</v>
      </c>
      <c r="AS1481" s="22">
        <f>'Activity data'!BL65*ManureNEF*NtoN2O*kgtoGg</f>
        <v>1.5324380434637692</v>
      </c>
      <c r="AT1481" s="22">
        <f>'Activity data'!BM65*ManureNEF*NtoN2O*kgtoGg</f>
        <v>1.5373540811595001</v>
      </c>
      <c r="AU1481" s="22">
        <f>'Activity data'!BN65*ManureNEF*NtoN2O*kgtoGg</f>
        <v>1.5346415290130659</v>
      </c>
      <c r="AV1481" s="22">
        <f>'Activity data'!BO65*ManureNEF*NtoN2O*kgtoGg</f>
        <v>1.534009523778094</v>
      </c>
      <c r="AW1481" s="22">
        <f>'Activity data'!BP65*ManureNEF*NtoN2O*kgtoGg</f>
        <v>1.5310019231216234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1.1019017173571768</v>
      </c>
      <c r="V1483" s="22">
        <f>'Activity data'!AO67*UDCPPEF*NtoN2O*kgtoGg</f>
        <v>1.104347037264287</v>
      </c>
      <c r="W1483" s="22">
        <f>'Activity data'!AP67*UDCPPEF*NtoN2O*kgtoGg</f>
        <v>1.1077085957772288</v>
      </c>
      <c r="X1483" s="22">
        <f>'Activity data'!AQ67*UDCPPEF*NtoN2O*kgtoGg</f>
        <v>1.112396508776988</v>
      </c>
      <c r="Y1483" s="22">
        <f>'Activity data'!AR67*UDCPPEF*NtoN2O*kgtoGg</f>
        <v>1.1171332347281706</v>
      </c>
      <c r="Z1483" s="22">
        <f>'Activity data'!AS67*UDCPPEF*NtoN2O*kgtoGg</f>
        <v>1.1229398932620429</v>
      </c>
      <c r="AA1483" s="22">
        <f>'Activity data'!AT67*UDCPPEF*NtoN2O*kgtoGg</f>
        <v>1.1289063276192273</v>
      </c>
      <c r="AB1483" s="22">
        <f>'Activity data'!AU67*UDCPPEF*NtoN2O*kgtoGg</f>
        <v>1.1357132812097084</v>
      </c>
      <c r="AC1483" s="22">
        <f>'Activity data'!AV67*UDCPPEF*NtoN2O*kgtoGg</f>
        <v>1.1426889291273503</v>
      </c>
      <c r="AD1483" s="22">
        <f>'Activity data'!AW67*UDCPPEF*NtoN2O*kgtoGg</f>
        <v>1.1574508790611446</v>
      </c>
      <c r="AE1483" s="22">
        <f>'Activity data'!AX67*UDCPPEF*NtoN2O*kgtoGg</f>
        <v>1.1720768020799477</v>
      </c>
      <c r="AF1483" s="22">
        <f>'Activity data'!AY67*UDCPPEF*NtoN2O*kgtoGg</f>
        <v>1.1876965613218127</v>
      </c>
      <c r="AG1483" s="22">
        <f>'Activity data'!AZ67*UDCPPEF*NtoN2O*kgtoGg</f>
        <v>1.2057030914764186</v>
      </c>
      <c r="AH1483" s="22">
        <f>'Activity data'!BA67*UDCPPEF*NtoN2O*kgtoGg</f>
        <v>1.2231117988707176</v>
      </c>
      <c r="AI1483" s="22">
        <f>'Activity data'!BB67*UDCPPEF*NtoN2O*kgtoGg</f>
        <v>1.2411628415725382</v>
      </c>
      <c r="AJ1483" s="22">
        <f>'Activity data'!BC67*UDCPPEF*NtoN2O*kgtoGg</f>
        <v>1.2608171114404865</v>
      </c>
      <c r="AK1483" s="22">
        <f>'Activity data'!BD67*UDCPPEF*NtoN2O*kgtoGg</f>
        <v>1.2793814967861539</v>
      </c>
      <c r="AL1483" s="22">
        <f>'Activity data'!BE67*UDCPPEF*NtoN2O*kgtoGg</f>
        <v>1.2982099834095358</v>
      </c>
      <c r="AM1483" s="22">
        <f>'Activity data'!BF67*UDCPPEF*NtoN2O*kgtoGg</f>
        <v>1.3173069601515912</v>
      </c>
      <c r="AN1483" s="22">
        <f>'Activity data'!BG67*UDCPPEF*NtoN2O*kgtoGg</f>
        <v>1.3369511524212199</v>
      </c>
      <c r="AO1483" s="22">
        <f>'Activity data'!BH67*UDCPPEF*NtoN2O*kgtoGg</f>
        <v>1.3557556042329248</v>
      </c>
      <c r="AP1483" s="22">
        <f>'Activity data'!BI67*UDCPPEF*NtoN2O*kgtoGg</f>
        <v>1.3751290138005747</v>
      </c>
      <c r="AQ1483" s="22">
        <f>'Activity data'!BJ67*UDCPPEF*NtoN2O*kgtoGg</f>
        <v>1.3950878981784689</v>
      </c>
      <c r="AR1483" s="22">
        <f>'Activity data'!BK67*UDCPPEF*NtoN2O*kgtoGg</f>
        <v>1.415735599456436</v>
      </c>
      <c r="AS1483" s="22">
        <f>'Activity data'!BL67*UDCPPEF*NtoN2O*kgtoGg</f>
        <v>1.4359410929410399</v>
      </c>
      <c r="AT1483" s="22">
        <f>'Activity data'!BM67*UDCPPEF*NtoN2O*kgtoGg</f>
        <v>1.4395666630067512</v>
      </c>
      <c r="AU1483" s="22">
        <f>'Activity data'!BN67*UDCPPEF*NtoN2O*kgtoGg</f>
        <v>1.4406528168370132</v>
      </c>
      <c r="AV1483" s="22">
        <f>'Activity data'!BO67*UDCPPEF*NtoN2O*kgtoGg</f>
        <v>1.442483230455835</v>
      </c>
      <c r="AW1483" s="22">
        <f>'Activity data'!BP67*UDCPPEF*NtoN2O*kgtoGg</f>
        <v>1.443542365066355</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0.75040260882848964</v>
      </c>
      <c r="V1484" s="22">
        <f>'Activity data'!AO68*UDCPPEF*NtoN2O*kgtoGg</f>
        <v>0.75206788841632533</v>
      </c>
      <c r="W1484" s="22">
        <f>'Activity data'!AP68*UDCPPEF*NtoN2O*kgtoGg</f>
        <v>0.75435713276371708</v>
      </c>
      <c r="X1484" s="22">
        <f>'Activity data'!AQ68*UDCPPEF*NtoN2O*kgtoGg</f>
        <v>0.75754963359166516</v>
      </c>
      <c r="Y1484" s="22">
        <f>'Activity data'!AR68*UDCPPEF*NtoN2O*kgtoGg</f>
        <v>0.760775376373515</v>
      </c>
      <c r="Z1484" s="22">
        <f>'Activity data'!AS68*UDCPPEF*NtoN2O*kgtoGg</f>
        <v>0.76472975056474957</v>
      </c>
      <c r="AA1484" s="22">
        <f>'Activity data'!AT68*UDCPPEF*NtoN2O*kgtoGg</f>
        <v>0.76879293318485942</v>
      </c>
      <c r="AB1484" s="22">
        <f>'Activity data'!AU68*UDCPPEF*NtoN2O*kgtoGg</f>
        <v>0.773428515153751</v>
      </c>
      <c r="AC1484" s="22">
        <f>'Activity data'!AV68*UDCPPEF*NtoN2O*kgtoGg</f>
        <v>0.7781789791136603</v>
      </c>
      <c r="AD1484" s="22">
        <f>'Activity data'!AW68*UDCPPEF*NtoN2O*kgtoGg</f>
        <v>0.78823196802113116</v>
      </c>
      <c r="AE1484" s="22">
        <f>'Activity data'!AX68*UDCPPEF*NtoN2O*kgtoGg</f>
        <v>0.79819232166878484</v>
      </c>
      <c r="AF1484" s="22">
        <f>'Activity data'!AY68*UDCPPEF*NtoN2O*kgtoGg</f>
        <v>0.80882948458425841</v>
      </c>
      <c r="AG1484" s="22">
        <f>'Activity data'!AZ68*UDCPPEF*NtoN2O*kgtoGg</f>
        <v>0.82109205482180458</v>
      </c>
      <c r="AH1484" s="22">
        <f>'Activity data'!BA68*UDCPPEF*NtoN2O*kgtoGg</f>
        <v>0.83294750366922621</v>
      </c>
      <c r="AI1484" s="22">
        <f>'Activity data'!BB68*UDCPPEF*NtoN2O*kgtoGg</f>
        <v>0.84524038725598427</v>
      </c>
      <c r="AJ1484" s="22">
        <f>'Activity data'!BC68*UDCPPEF*NtoN2O*kgtoGg</f>
        <v>0.85862507951229627</v>
      </c>
      <c r="AK1484" s="22">
        <f>'Activity data'!BD68*UDCPPEF*NtoN2O*kgtoGg</f>
        <v>0.87126755295184966</v>
      </c>
      <c r="AL1484" s="22">
        <f>'Activity data'!BE68*UDCPPEF*NtoN2O*kgtoGg</f>
        <v>0.88408988116853038</v>
      </c>
      <c r="AM1484" s="22">
        <f>'Activity data'!BF68*UDCPPEF*NtoN2O*kgtoGg</f>
        <v>0.89709505299306103</v>
      </c>
      <c r="AN1484" s="22">
        <f>'Activity data'!BG68*UDCPPEF*NtoN2O*kgtoGg</f>
        <v>0.91047288233596557</v>
      </c>
      <c r="AO1484" s="22">
        <f>'Activity data'!BH68*UDCPPEF*NtoN2O*kgtoGg</f>
        <v>0.923278842681446</v>
      </c>
      <c r="AP1484" s="22">
        <f>'Activity data'!BI68*UDCPPEF*NtoN2O*kgtoGg</f>
        <v>0.93647226715158449</v>
      </c>
      <c r="AQ1484" s="22">
        <f>'Activity data'!BJ68*UDCPPEF*NtoN2O*kgtoGg</f>
        <v>0.95006440397336878</v>
      </c>
      <c r="AR1484" s="22">
        <f>'Activity data'!BK68*UDCPPEF*NtoN2O*kgtoGg</f>
        <v>0.96412562981704841</v>
      </c>
      <c r="AS1484" s="22">
        <f>'Activity data'!BL68*UDCPPEF*NtoN2O*kgtoGg</f>
        <v>0.97788570912782347</v>
      </c>
      <c r="AT1484" s="22">
        <f>'Activity data'!BM68*UDCPPEF*NtoN2O*kgtoGg</f>
        <v>0.98035474714904147</v>
      </c>
      <c r="AU1484" s="22">
        <f>'Activity data'!BN68*UDCPPEF*NtoN2O*kgtoGg</f>
        <v>0.98109442533900959</v>
      </c>
      <c r="AV1484" s="22">
        <f>'Activity data'!BO68*UDCPPEF*NtoN2O*kgtoGg</f>
        <v>0.98234094953727802</v>
      </c>
      <c r="AW1484" s="22">
        <f>'Activity data'!BP68*UDCPPEF*NtoN2O*kgtoGg</f>
        <v>0.98306222745373362</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12.481060221572905</v>
      </c>
      <c r="V1485" s="22">
        <f>'Activity data'!AO69*UDCPPEF*NtoN2O*kgtoGg</f>
        <v>12.344947057262504</v>
      </c>
      <c r="W1485" s="22">
        <f>'Activity data'!AP69*UDCPPEF*NtoN2O*kgtoGg</f>
        <v>12.236763591756228</v>
      </c>
      <c r="X1485" s="22">
        <f>'Activity data'!AQ69*UDCPPEF*NtoN2O*kgtoGg</f>
        <v>12.169155213671388</v>
      </c>
      <c r="Y1485" s="22">
        <f>'Activity data'!AR69*UDCPPEF*NtoN2O*kgtoGg</f>
        <v>12.123211145837072</v>
      </c>
      <c r="Z1485" s="22">
        <f>'Activity data'!AS69*UDCPPEF*NtoN2O*kgtoGg</f>
        <v>12.107158405922103</v>
      </c>
      <c r="AA1485" s="22">
        <f>'Activity data'!AT69*UDCPPEF*NtoN2O*kgtoGg</f>
        <v>12.090801038827392</v>
      </c>
      <c r="AB1485" s="22">
        <f>'Activity data'!AU69*UDCPPEF*NtoN2O*kgtoGg</f>
        <v>12.095617820051674</v>
      </c>
      <c r="AC1485" s="22">
        <f>'Activity data'!AV69*UDCPPEF*NtoN2O*kgtoGg</f>
        <v>12.099959813238058</v>
      </c>
      <c r="AD1485" s="22">
        <f>'Activity data'!AW69*UDCPPEF*NtoN2O*kgtoGg</f>
        <v>12.250928540340333</v>
      </c>
      <c r="AE1485" s="22">
        <f>'Activity data'!AX69*UDCPPEF*NtoN2O*kgtoGg</f>
        <v>12.379498400340626</v>
      </c>
      <c r="AF1485" s="22">
        <f>'Activity data'!AY69*UDCPPEF*NtoN2O*kgtoGg</f>
        <v>12.519145334584479</v>
      </c>
      <c r="AG1485" s="22">
        <f>'Activity data'!AZ69*UDCPPEF*NtoN2O*kgtoGg</f>
        <v>12.70766953220136</v>
      </c>
      <c r="AH1485" s="22">
        <f>'Activity data'!BA69*UDCPPEF*NtoN2O*kgtoGg</f>
        <v>12.858669484160288</v>
      </c>
      <c r="AI1485" s="22">
        <f>'Activity data'!BB69*UDCPPEF*NtoN2O*kgtoGg</f>
        <v>13.022606539827569</v>
      </c>
      <c r="AJ1485" s="22">
        <f>'Activity data'!BC69*UDCPPEF*NtoN2O*kgtoGg</f>
        <v>13.207940346620095</v>
      </c>
      <c r="AK1485" s="22">
        <f>'Activity data'!BD69*UDCPPEF*NtoN2O*kgtoGg</f>
        <v>13.343206754543544</v>
      </c>
      <c r="AL1485" s="22">
        <f>'Activity data'!BE69*UDCPPEF*NtoN2O*kgtoGg</f>
        <v>13.464789027219062</v>
      </c>
      <c r="AM1485" s="22">
        <f>'Activity data'!BF69*UDCPPEF*NtoN2O*kgtoGg</f>
        <v>13.572779170032538</v>
      </c>
      <c r="AN1485" s="22">
        <f>'Activity data'!BG69*UDCPPEF*NtoN2O*kgtoGg</f>
        <v>13.756239686339526</v>
      </c>
      <c r="AO1485" s="22">
        <f>'Activity data'!BH69*UDCPPEF*NtoN2O*kgtoGg</f>
        <v>13.903196349277103</v>
      </c>
      <c r="AP1485" s="22">
        <f>'Activity data'!BI69*UDCPPEF*NtoN2O*kgtoGg</f>
        <v>14.047442117217296</v>
      </c>
      <c r="AQ1485" s="22">
        <f>'Activity data'!BJ69*UDCPPEF*NtoN2O*kgtoGg</f>
        <v>14.188872003505695</v>
      </c>
      <c r="AR1485" s="22">
        <f>'Activity data'!BK69*UDCPPEF*NtoN2O*kgtoGg</f>
        <v>14.329256410864343</v>
      </c>
      <c r="AS1485" s="22">
        <f>'Activity data'!BL69*UDCPPEF*NtoN2O*kgtoGg</f>
        <v>14.45528097238981</v>
      </c>
      <c r="AT1485" s="22">
        <f>'Activity data'!BM69*UDCPPEF*NtoN2O*kgtoGg</f>
        <v>14.217334271415888</v>
      </c>
      <c r="AU1485" s="22">
        <f>'Activity data'!BN69*UDCPPEF*NtoN2O*kgtoGg</f>
        <v>13.926598390651352</v>
      </c>
      <c r="AV1485" s="22">
        <f>'Activity data'!BO69*UDCPPEF*NtoN2O*kgtoGg</f>
        <v>13.652476365382505</v>
      </c>
      <c r="AW1485" s="22">
        <f>'Activity data'!BP69*UDCPPEF*NtoN2O*kgtoGg</f>
        <v>13.36424920287436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7.8481007499210067</v>
      </c>
      <c r="V1486" s="22">
        <f>'Activity data'!AO70*UDCPPEF*NtoN2O*kgtoGg</f>
        <v>7.7625126822460988</v>
      </c>
      <c r="W1486" s="22">
        <f>'Activity data'!AP70*UDCPPEF*NtoN2O*kgtoGg</f>
        <v>7.6944868317417239</v>
      </c>
      <c r="X1486" s="22">
        <f>'Activity data'!AQ70*UDCPPEF*NtoN2O*kgtoGg</f>
        <v>7.6519746289857826</v>
      </c>
      <c r="Y1486" s="22">
        <f>'Activity data'!AR70*UDCPPEF*NtoN2O*kgtoGg</f>
        <v>7.6230849620164909</v>
      </c>
      <c r="Z1486" s="22">
        <f>'Activity data'!AS70*UDCPPEF*NtoN2O*kgtoGg</f>
        <v>7.612990986190046</v>
      </c>
      <c r="AA1486" s="22">
        <f>'Activity data'!AT70*UDCPPEF*NtoN2O*kgtoGg</f>
        <v>7.6027054605468916</v>
      </c>
      <c r="AB1486" s="22">
        <f>'Activity data'!AU70*UDCPPEF*NtoN2O*kgtoGg</f>
        <v>7.6057342564718695</v>
      </c>
      <c r="AC1486" s="22">
        <f>'Activity data'!AV70*UDCPPEF*NtoN2O*kgtoGg</f>
        <v>7.6084645052950659</v>
      </c>
      <c r="AD1486" s="22">
        <f>'Activity data'!AW70*UDCPPEF*NtoN2O*kgtoGg</f>
        <v>7.7033937628542999</v>
      </c>
      <c r="AE1486" s="22">
        <f>'Activity data'!AX70*UDCPPEF*NtoN2O*kgtoGg</f>
        <v>7.7842385946852906</v>
      </c>
      <c r="AF1486" s="22">
        <f>'Activity data'!AY70*UDCPPEF*NtoN2O*kgtoGg</f>
        <v>7.8720486997490475</v>
      </c>
      <c r="AG1486" s="22">
        <f>'Activity data'!AZ70*UDCPPEF*NtoN2O*kgtoGg</f>
        <v>7.9905928675063622</v>
      </c>
      <c r="AH1486" s="22">
        <f>'Activity data'!BA70*UDCPPEF*NtoN2O*kgtoGg</f>
        <v>8.085541759280682</v>
      </c>
      <c r="AI1486" s="22">
        <f>'Activity data'!BB70*UDCPPEF*NtoN2O*kgtoGg</f>
        <v>8.1886255123178167</v>
      </c>
      <c r="AJ1486" s="22">
        <f>'Activity data'!BC70*UDCPPEF*NtoN2O*kgtoGg</f>
        <v>8.3051635597474807</v>
      </c>
      <c r="AK1486" s="22">
        <f>'Activity data'!BD70*UDCPPEF*NtoN2O*kgtoGg</f>
        <v>8.3902191863222342</v>
      </c>
      <c r="AL1486" s="22">
        <f>'Activity data'!BE70*UDCPPEF*NtoN2O*kgtoGg</f>
        <v>8.4666702175986153</v>
      </c>
      <c r="AM1486" s="22">
        <f>'Activity data'!BF70*UDCPPEF*NtoN2O*kgtoGg</f>
        <v>8.534574506637588</v>
      </c>
      <c r="AN1486" s="22">
        <f>'Activity data'!BG70*UDCPPEF*NtoN2O*kgtoGg</f>
        <v>8.6499346274966431</v>
      </c>
      <c r="AO1486" s="22">
        <f>'Activity data'!BH70*UDCPPEF*NtoN2O*kgtoGg</f>
        <v>8.7423410958680403</v>
      </c>
      <c r="AP1486" s="22">
        <f>'Activity data'!BI70*UDCPPEF*NtoN2O*kgtoGg</f>
        <v>8.8330429512751323</v>
      </c>
      <c r="AQ1486" s="22">
        <f>'Activity data'!BJ70*UDCPPEF*NtoN2O*kgtoGg</f>
        <v>8.9219741780248203</v>
      </c>
      <c r="AR1486" s="22">
        <f>'Activity data'!BK70*UDCPPEF*NtoN2O*kgtoGg</f>
        <v>9.0102480067789106</v>
      </c>
      <c r="AS1486" s="22">
        <f>'Activity data'!BL70*UDCPPEF*NtoN2O*kgtoGg</f>
        <v>9.0894923528727567</v>
      </c>
      <c r="AT1486" s="22">
        <f>'Activity data'!BM70*UDCPPEF*NtoN2O*kgtoGg</f>
        <v>8.9398712750794722</v>
      </c>
      <c r="AU1486" s="22">
        <f>'Activity data'!BN70*UDCPPEF*NtoN2O*kgtoGg</f>
        <v>8.7570563183890755</v>
      </c>
      <c r="AV1486" s="22">
        <f>'Activity data'!BO70*UDCPPEF*NtoN2O*kgtoGg</f>
        <v>8.5846881674555693</v>
      </c>
      <c r="AW1486" s="22">
        <f>'Activity data'!BP70*UDCPPEF*NtoN2O*kgtoGg</f>
        <v>8.4034506948314061</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5.9368092902715741</v>
      </c>
      <c r="V1488" s="22">
        <f>'Activity data'!AO72*UDSOEF*NtoN2O*kgtoGg</f>
        <v>5.9476213827296576</v>
      </c>
      <c r="W1488" s="22">
        <f>'Activity data'!AP72*UDSOEF*NtoN2O*kgtoGg</f>
        <v>5.9598049102119255</v>
      </c>
      <c r="X1488" s="22">
        <f>'Activity data'!AQ72*UDSOEF*NtoN2O*kgtoGg</f>
        <v>5.9733331676633945</v>
      </c>
      <c r="Y1488" s="22">
        <f>'Activity data'!AR72*UDSOEF*NtoN2O*kgtoGg</f>
        <v>5.9815118137581766</v>
      </c>
      <c r="Z1488" s="22">
        <f>'Activity data'!AS72*UDSOEF*NtoN2O*kgtoGg</f>
        <v>5.9908240015583578</v>
      </c>
      <c r="AA1488" s="22">
        <f>'Activity data'!AT72*UDSOEF*NtoN2O*kgtoGg</f>
        <v>6.0011276871812091</v>
      </c>
      <c r="AB1488" s="22">
        <f>'Activity data'!AU72*UDSOEF*NtoN2O*kgtoGg</f>
        <v>6.01244517489509</v>
      </c>
      <c r="AC1488" s="22">
        <f>'Activity data'!AV72*UDSOEF*NtoN2O*kgtoGg</f>
        <v>6.024668054485331</v>
      </c>
      <c r="AD1488" s="22">
        <f>'Activity data'!AW72*UDSOEF*NtoN2O*kgtoGg</f>
        <v>6.0332723060468076</v>
      </c>
      <c r="AE1488" s="22">
        <f>'Activity data'!AX72*UDSOEF*NtoN2O*kgtoGg</f>
        <v>6.0426310163901986</v>
      </c>
      <c r="AF1488" s="22">
        <f>'Activity data'!AY72*UDSOEF*NtoN2O*kgtoGg</f>
        <v>6.0528245159543719</v>
      </c>
      <c r="AG1488" s="22">
        <f>'Activity data'!AZ72*UDSOEF*NtoN2O*kgtoGg</f>
        <v>6.0639621906643262</v>
      </c>
      <c r="AH1488" s="22">
        <f>'Activity data'!BA72*UDSOEF*NtoN2O*kgtoGg</f>
        <v>6.0757187414235574</v>
      </c>
      <c r="AI1488" s="22">
        <f>'Activity data'!BB72*UDSOEF*NtoN2O*kgtoGg</f>
        <v>6.0832373620899975</v>
      </c>
      <c r="AJ1488" s="22">
        <f>'Activity data'!BC72*UDSOEF*NtoN2O*kgtoGg</f>
        <v>6.0915081280608563</v>
      </c>
      <c r="AK1488" s="22">
        <f>'Activity data'!BD72*UDSOEF*NtoN2O*kgtoGg</f>
        <v>6.1002397936256587</v>
      </c>
      <c r="AL1488" s="22">
        <f>'Activity data'!BE72*UDSOEF*NtoN2O*kgtoGg</f>
        <v>6.1095468806871454</v>
      </c>
      <c r="AM1488" s="22">
        <f>'Activity data'!BF72*UDSOEF*NtoN2O*kgtoGg</f>
        <v>6.1194107325717573</v>
      </c>
      <c r="AN1488" s="22">
        <f>'Activity data'!BG72*UDSOEF*NtoN2O*kgtoGg</f>
        <v>6.1252265231162868</v>
      </c>
      <c r="AO1488" s="22">
        <f>'Activity data'!BH72*UDSOEF*NtoN2O*kgtoGg</f>
        <v>6.1314254397784804</v>
      </c>
      <c r="AP1488" s="22">
        <f>'Activity data'!BI72*UDSOEF*NtoN2O*kgtoGg</f>
        <v>6.1381317361982228</v>
      </c>
      <c r="AQ1488" s="22">
        <f>'Activity data'!BJ72*UDSOEF*NtoN2O*kgtoGg</f>
        <v>6.1453318865460762</v>
      </c>
      <c r="AR1488" s="22">
        <f>'Activity data'!BK72*UDSOEF*NtoN2O*kgtoGg</f>
        <v>6.1530220376460782</v>
      </c>
      <c r="AS1488" s="22">
        <f>'Activity data'!BL72*UDSOEF*NtoN2O*kgtoGg</f>
        <v>6.1564155599435209</v>
      </c>
      <c r="AT1488" s="22">
        <f>'Activity data'!BM72*UDSOEF*NtoN2O*kgtoGg</f>
        <v>6.1585308492383684</v>
      </c>
      <c r="AU1488" s="22">
        <f>'Activity data'!BN72*UDSOEF*NtoN2O*kgtoGg</f>
        <v>6.1607551717750102</v>
      </c>
      <c r="AV1488" s="22">
        <f>'Activity data'!BO72*UDSOEF*NtoN2O*kgtoGg</f>
        <v>6.1634041041221836</v>
      </c>
      <c r="AW1488" s="22">
        <f>'Activity data'!BP72*UDSOEF*NtoN2O*kgtoGg</f>
        <v>6.1663157189504343</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0.66272321245422106</v>
      </c>
      <c r="V1489" s="22">
        <f>'Activity data'!AO73*UDSOEF*NtoN2O*kgtoGg</f>
        <v>0.66393016122027193</v>
      </c>
      <c r="W1489" s="22">
        <f>'Activity data'!AP73*UDSOEF*NtoN2O*kgtoGg</f>
        <v>0.66529020262926652</v>
      </c>
      <c r="X1489" s="22">
        <f>'Activity data'!AQ73*UDSOEF*NtoN2O*kgtoGg</f>
        <v>0.66680035560855078</v>
      </c>
      <c r="Y1489" s="22">
        <f>'Activity data'!AR73*UDSOEF*NtoN2O*kgtoGg</f>
        <v>0.66771333400291188</v>
      </c>
      <c r="Z1489" s="22">
        <f>'Activity data'!AS73*UDSOEF*NtoN2O*kgtoGg</f>
        <v>0.66875284912158439</v>
      </c>
      <c r="AA1489" s="22">
        <f>'Activity data'!AT73*UDSOEF*NtoN2O*kgtoGg</f>
        <v>0.66990304467313821</v>
      </c>
      <c r="AB1489" s="22">
        <f>'Activity data'!AU73*UDSOEF*NtoN2O*kgtoGg</f>
        <v>0.6711664104724987</v>
      </c>
      <c r="AC1489" s="22">
        <f>'Activity data'!AV73*UDSOEF*NtoN2O*kgtoGg</f>
        <v>0.6725308447386894</v>
      </c>
      <c r="AD1489" s="22">
        <f>'Activity data'!AW73*UDSOEF*NtoN2O*kgtoGg</f>
        <v>0.6734913332699497</v>
      </c>
      <c r="AE1489" s="22">
        <f>'Activity data'!AX73*UDSOEF*NtoN2O*kgtoGg</f>
        <v>0.67453604167811176</v>
      </c>
      <c r="AF1489" s="22">
        <f>'Activity data'!AY73*UDSOEF*NtoN2O*kgtoGg</f>
        <v>0.67567393721206293</v>
      </c>
      <c r="AG1489" s="22">
        <f>'Activity data'!AZ73*UDSOEF*NtoN2O*kgtoGg</f>
        <v>0.67691723057086206</v>
      </c>
      <c r="AH1489" s="22">
        <f>'Activity data'!BA73*UDSOEF*NtoN2O*kgtoGg</f>
        <v>0.67822960877026039</v>
      </c>
      <c r="AI1489" s="22">
        <f>'Activity data'!BB73*UDSOEF*NtoN2O*kgtoGg</f>
        <v>0.67906890883830417</v>
      </c>
      <c r="AJ1489" s="22">
        <f>'Activity data'!BC73*UDSOEF*NtoN2O*kgtoGg</f>
        <v>0.67999217053085115</v>
      </c>
      <c r="AK1489" s="22">
        <f>'Activity data'!BD73*UDSOEF*NtoN2O*kgtoGg</f>
        <v>0.68096688222702506</v>
      </c>
      <c r="AL1489" s="22">
        <f>'Activity data'!BE73*UDSOEF*NtoN2O*kgtoGg</f>
        <v>0.6820058279526503</v>
      </c>
      <c r="AM1489" s="22">
        <f>'Activity data'!BF73*UDSOEF*NtoN2O*kgtoGg</f>
        <v>0.68310692507208359</v>
      </c>
      <c r="AN1489" s="22">
        <f>'Activity data'!BG73*UDSOEF*NtoN2O*kgtoGg</f>
        <v>0.68375613901920285</v>
      </c>
      <c r="AO1489" s="22">
        <f>'Activity data'!BH73*UDSOEF*NtoN2O*kgtoGg</f>
        <v>0.68444812115358522</v>
      </c>
      <c r="AP1489" s="22">
        <f>'Activity data'!BI73*UDSOEF*NtoN2O*kgtoGg</f>
        <v>0.68519674185026924</v>
      </c>
      <c r="AQ1489" s="22">
        <f>'Activity data'!BJ73*UDSOEF*NtoN2O*kgtoGg</f>
        <v>0.68600049122731277</v>
      </c>
      <c r="AR1489" s="22">
        <f>'Activity data'!BK73*UDSOEF*NtoN2O*kgtoGg</f>
        <v>0.68685893915650653</v>
      </c>
      <c r="AS1489" s="22">
        <f>'Activity data'!BL73*UDSOEF*NtoN2O*kgtoGg</f>
        <v>0.68723775644514373</v>
      </c>
      <c r="AT1489" s="22">
        <f>'Activity data'!BM73*UDSOEF*NtoN2O*kgtoGg</f>
        <v>0.68747388518841468</v>
      </c>
      <c r="AU1489" s="22">
        <f>'Activity data'!BN73*UDSOEF*NtoN2O*kgtoGg</f>
        <v>0.68772218526088502</v>
      </c>
      <c r="AV1489" s="22">
        <f>'Activity data'!BO73*UDSOEF*NtoN2O*kgtoGg</f>
        <v>0.68801788432562838</v>
      </c>
      <c r="AW1489" s="22">
        <f>'Activity data'!BP73*UDSOEF*NtoN2O*kgtoGg</f>
        <v>0.68834290651146324</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0.75086991704070716</v>
      </c>
      <c r="V1490" s="22">
        <f>'Activity data'!AO74*UDSOEF*NtoN2O*kgtoGg</f>
        <v>0.75326290702003529</v>
      </c>
      <c r="W1490" s="22">
        <f>'Activity data'!AP74*UDSOEF*NtoN2O*kgtoGg</f>
        <v>0.7558628616529004</v>
      </c>
      <c r="X1490" s="22">
        <f>'Activity data'!AQ74*UDSOEF*NtoN2O*kgtoGg</f>
        <v>0.75866704229411064</v>
      </c>
      <c r="Y1490" s="22">
        <f>'Activity data'!AR74*UDSOEF*NtoN2O*kgtoGg</f>
        <v>0.76041326657995134</v>
      </c>
      <c r="Z1490" s="22">
        <f>'Activity data'!AS74*UDSOEF*NtoN2O*kgtoGg</f>
        <v>0.76233323740653391</v>
      </c>
      <c r="AA1490" s="22">
        <f>'Activity data'!AT74*UDSOEF*NtoN2O*kgtoGg</f>
        <v>0.7644017042117327</v>
      </c>
      <c r="AB1490" s="22">
        <f>'Activity data'!AU74*UDSOEF*NtoN2O*kgtoGg</f>
        <v>0.76662424812576768</v>
      </c>
      <c r="AC1490" s="22">
        <f>'Activity data'!AV74*UDSOEF*NtoN2O*kgtoGg</f>
        <v>0.76898174002766417</v>
      </c>
      <c r="AD1490" s="22">
        <f>'Activity data'!AW74*UDSOEF*NtoN2O*kgtoGg</f>
        <v>0.77063014930688833</v>
      </c>
      <c r="AE1490" s="22">
        <f>'Activity data'!AX74*UDSOEF*NtoN2O*kgtoGg</f>
        <v>0.77239087914657267</v>
      </c>
      <c r="AF1490" s="22">
        <f>'Activity data'!AY74*UDSOEF*NtoN2O*kgtoGg</f>
        <v>0.77427976242670926</v>
      </c>
      <c r="AG1490" s="22">
        <f>'Activity data'!AZ74*UDSOEF*NtoN2O*kgtoGg</f>
        <v>0.77631778912807148</v>
      </c>
      <c r="AH1490" s="22">
        <f>'Activity data'!BA74*UDSOEF*NtoN2O*kgtoGg</f>
        <v>0.77844512655435472</v>
      </c>
      <c r="AI1490" s="22">
        <f>'Activity data'!BB74*UDSOEF*NtoN2O*kgtoGg</f>
        <v>0.7797640610605554</v>
      </c>
      <c r="AJ1490" s="22">
        <f>'Activity data'!BC74*UDSOEF*NtoN2O*kgtoGg</f>
        <v>0.78120161701573809</v>
      </c>
      <c r="AK1490" s="22">
        <f>'Activity data'!BD74*UDSOEF*NtoN2O*kgtoGg</f>
        <v>0.78270444505442915</v>
      </c>
      <c r="AL1490" s="22">
        <f>'Activity data'!BE74*UDSOEF*NtoN2O*kgtoGg</f>
        <v>0.78429417121166733</v>
      </c>
      <c r="AM1490" s="22">
        <f>'Activity data'!BF74*UDSOEF*NtoN2O*kgtoGg</f>
        <v>0.78596775171004374</v>
      </c>
      <c r="AN1490" s="22">
        <f>'Activity data'!BG74*UDSOEF*NtoN2O*kgtoGg</f>
        <v>0.78688143133177946</v>
      </c>
      <c r="AO1490" s="22">
        <f>'Activity data'!BH74*UDSOEF*NtoN2O*kgtoGg</f>
        <v>0.78785077820746408</v>
      </c>
      <c r="AP1490" s="22">
        <f>'Activity data'!BI74*UDSOEF*NtoN2O*kgtoGg</f>
        <v>0.7888988445463605</v>
      </c>
      <c r="AQ1490" s="22">
        <f>'Activity data'!BJ74*UDSOEF*NtoN2O*kgtoGg</f>
        <v>0.79002336229313685</v>
      </c>
      <c r="AR1490" s="22">
        <f>'Activity data'!BK74*UDSOEF*NtoN2O*kgtoGg</f>
        <v>0.79122380795754044</v>
      </c>
      <c r="AS1490" s="22">
        <f>'Activity data'!BL74*UDSOEF*NtoN2O*kgtoGg</f>
        <v>0.7916303239332646</v>
      </c>
      <c r="AT1490" s="22">
        <f>'Activity data'!BM74*UDSOEF*NtoN2O*kgtoGg</f>
        <v>0.79179502132362767</v>
      </c>
      <c r="AU1490" s="22">
        <f>'Activity data'!BN74*UDSOEF*NtoN2O*kgtoGg</f>
        <v>0.79197082562586996</v>
      </c>
      <c r="AV1490" s="22">
        <f>'Activity data'!BO74*UDSOEF*NtoN2O*kgtoGg</f>
        <v>0.79221515101425422</v>
      </c>
      <c r="AW1490" s="22">
        <f>'Activity data'!BP74*UDSOEF*NtoN2O*kgtoGg</f>
        <v>0.79249879187345329</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1.2426744605643545</v>
      </c>
      <c r="V1491" s="22">
        <f>'Activity data'!AO75*UDSOEF*NtoN2O*kgtoGg</f>
        <v>1.2466348103722378</v>
      </c>
      <c r="W1491" s="22">
        <f>'Activity data'!AP75*UDSOEF*NtoN2O*kgtoGg</f>
        <v>1.2509376824777296</v>
      </c>
      <c r="X1491" s="22">
        <f>'Activity data'!AQ75*UDSOEF*NtoN2O*kgtoGg</f>
        <v>1.2555785444786665</v>
      </c>
      <c r="Y1491" s="22">
        <f>'Activity data'!AR75*UDSOEF*NtoN2O*kgtoGg</f>
        <v>1.2584685102013364</v>
      </c>
      <c r="Z1491" s="22">
        <f>'Activity data'!AS75*UDSOEF*NtoN2O*kgtoGg</f>
        <v>1.261646022919686</v>
      </c>
      <c r="AA1491" s="22">
        <f>'Activity data'!AT75*UDSOEF*NtoN2O*kgtoGg</f>
        <v>1.2650692934663017</v>
      </c>
      <c r="AB1491" s="22">
        <f>'Activity data'!AU75*UDSOEF*NtoN2O*kgtoGg</f>
        <v>1.2687475584983314</v>
      </c>
      <c r="AC1491" s="22">
        <f>'Activity data'!AV75*UDSOEF*NtoN2O*kgtoGg</f>
        <v>1.272649159709125</v>
      </c>
      <c r="AD1491" s="22">
        <f>'Activity data'!AW75*UDSOEF*NtoN2O*kgtoGg</f>
        <v>1.2753772435827231</v>
      </c>
      <c r="AE1491" s="22">
        <f>'Activity data'!AX75*UDSOEF*NtoN2O*kgtoGg</f>
        <v>1.2782912157023583</v>
      </c>
      <c r="AF1491" s="22">
        <f>'Activity data'!AY75*UDSOEF*NtoN2O*kgtoGg</f>
        <v>1.2814172791628093</v>
      </c>
      <c r="AG1491" s="22">
        <f>'Activity data'!AZ75*UDSOEF*NtoN2O*kgtoGg</f>
        <v>1.2847901719558945</v>
      </c>
      <c r="AH1491" s="22">
        <f>'Activity data'!BA75*UDSOEF*NtoN2O*kgtoGg</f>
        <v>1.2883108721845891</v>
      </c>
      <c r="AI1491" s="22">
        <f>'Activity data'!BB75*UDSOEF*NtoN2O*kgtoGg</f>
        <v>1.2904936820013306</v>
      </c>
      <c r="AJ1491" s="22">
        <f>'Activity data'!BC75*UDSOEF*NtoN2O*kgtoGg</f>
        <v>1.2928728079066252</v>
      </c>
      <c r="AK1491" s="22">
        <f>'Activity data'!BD75*UDSOEF*NtoN2O*kgtoGg</f>
        <v>1.2953599577842783</v>
      </c>
      <c r="AL1491" s="22">
        <f>'Activity data'!BE75*UDSOEF*NtoN2O*kgtoGg</f>
        <v>1.2979909222829984</v>
      </c>
      <c r="AM1491" s="22">
        <f>'Activity data'!BF75*UDSOEF*NtoN2O*kgtoGg</f>
        <v>1.3007606640130009</v>
      </c>
      <c r="AN1491" s="22">
        <f>'Activity data'!BG75*UDSOEF*NtoN2O*kgtoGg</f>
        <v>1.3022727852277429</v>
      </c>
      <c r="AO1491" s="22">
        <f>'Activity data'!BH75*UDSOEF*NtoN2O*kgtoGg</f>
        <v>1.3038770346170228</v>
      </c>
      <c r="AP1491" s="22">
        <f>'Activity data'!BI75*UDSOEF*NtoN2O*kgtoGg</f>
        <v>1.3056115631189191</v>
      </c>
      <c r="AQ1491" s="22">
        <f>'Activity data'!BJ75*UDSOEF*NtoN2O*kgtoGg</f>
        <v>1.3074726171479283</v>
      </c>
      <c r="AR1491" s="22">
        <f>'Activity data'!BK75*UDSOEF*NtoN2O*kgtoGg</f>
        <v>1.3094593303383155</v>
      </c>
      <c r="AS1491" s="22">
        <f>'Activity data'!BL75*UDSOEF*NtoN2O*kgtoGg</f>
        <v>1.3101321060207329</v>
      </c>
      <c r="AT1491" s="22">
        <f>'Activity data'!BM75*UDSOEF*NtoN2O*kgtoGg</f>
        <v>1.3104046768563475</v>
      </c>
      <c r="AU1491" s="22">
        <f>'Activity data'!BN75*UDSOEF*NtoN2O*kgtoGg</f>
        <v>1.3106956294055117</v>
      </c>
      <c r="AV1491" s="22">
        <f>'Activity data'!BO75*UDSOEF*NtoN2O*kgtoGg</f>
        <v>1.3110999829603982</v>
      </c>
      <c r="AW1491" s="22">
        <f>'Activity data'!BP75*UDSOEF*NtoN2O*kgtoGg</f>
        <v>1.3115694028208826</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0.18507774454731582</v>
      </c>
      <c r="V1492" s="22">
        <f>'Activity data'!AO76*UDSOEF*NtoN2O*kgtoGg</f>
        <v>0.18475318870778257</v>
      </c>
      <c r="W1492" s="22">
        <f>'Activity data'!AP76*UDSOEF*NtoN2O*kgtoGg</f>
        <v>0.18461269957531484</v>
      </c>
      <c r="X1492" s="22">
        <f>'Activity data'!AQ76*UDSOEF*NtoN2O*kgtoGg</f>
        <v>0.18476400663065076</v>
      </c>
      <c r="Y1492" s="22">
        <f>'Activity data'!AR76*UDSOEF*NtoN2O*kgtoGg</f>
        <v>0.1852454346893917</v>
      </c>
      <c r="Z1492" s="22">
        <f>'Activity data'!AS76*UDSOEF*NtoN2O*kgtoGg</f>
        <v>0.1859517633658378</v>
      </c>
      <c r="AA1492" s="22">
        <f>'Activity data'!AT76*UDSOEF*NtoN2O*kgtoGg</f>
        <v>0.18664547987501798</v>
      </c>
      <c r="AB1492" s="22">
        <f>'Activity data'!AU76*UDSOEF*NtoN2O*kgtoGg</f>
        <v>0.18750414951882943</v>
      </c>
      <c r="AC1492" s="22">
        <f>'Activity data'!AV76*UDSOEF*NtoN2O*kgtoGg</f>
        <v>0.18835417333288468</v>
      </c>
      <c r="AD1492" s="22">
        <f>'Activity data'!AW76*UDSOEF*NtoN2O*kgtoGg</f>
        <v>0.19144577743196164</v>
      </c>
      <c r="AE1492" s="22">
        <f>'Activity data'!AX76*UDSOEF*NtoN2O*kgtoGg</f>
        <v>0.19443984366563877</v>
      </c>
      <c r="AF1492" s="22">
        <f>'Activity data'!AY76*UDSOEF*NtoN2O*kgtoGg</f>
        <v>0.19762433002693799</v>
      </c>
      <c r="AG1492" s="22">
        <f>'Activity data'!AZ76*UDSOEF*NtoN2O*kgtoGg</f>
        <v>0.20134845549169711</v>
      </c>
      <c r="AH1492" s="22">
        <f>'Activity data'!BA76*UDSOEF*NtoN2O*kgtoGg</f>
        <v>0.20485530492151927</v>
      </c>
      <c r="AI1492" s="22">
        <f>'Activity data'!BB76*UDSOEF*NtoN2O*kgtoGg</f>
        <v>0.20876004121420597</v>
      </c>
      <c r="AJ1492" s="22">
        <f>'Activity data'!BC76*UDSOEF*NtoN2O*kgtoGg</f>
        <v>0.21300801490798224</v>
      </c>
      <c r="AK1492" s="22">
        <f>'Activity data'!BD76*UDSOEF*NtoN2O*kgtoGg</f>
        <v>0.21692606418584567</v>
      </c>
      <c r="AL1492" s="22">
        <f>'Activity data'!BE76*UDSOEF*NtoN2O*kgtoGg</f>
        <v>0.22085294573643779</v>
      </c>
      <c r="AM1492" s="22">
        <f>'Activity data'!BF76*UDSOEF*NtoN2O*kgtoGg</f>
        <v>0.22478951184627766</v>
      </c>
      <c r="AN1492" s="22">
        <f>'Activity data'!BG76*UDSOEF*NtoN2O*kgtoGg</f>
        <v>0.22910330745518556</v>
      </c>
      <c r="AO1492" s="22">
        <f>'Activity data'!BH76*UDSOEF*NtoN2O*kgtoGg</f>
        <v>0.23316294376236621</v>
      </c>
      <c r="AP1492" s="22">
        <f>'Activity data'!BI76*UDSOEF*NtoN2O*kgtoGg</f>
        <v>0.23731513351694561</v>
      </c>
      <c r="AQ1492" s="22">
        <f>'Activity data'!BJ76*UDSOEF*NtoN2O*kgtoGg</f>
        <v>0.24156299233523279</v>
      </c>
      <c r="AR1492" s="22">
        <f>'Activity data'!BK76*UDSOEF*NtoN2O*kgtoGg</f>
        <v>0.24593066402224678</v>
      </c>
      <c r="AS1492" s="22">
        <f>'Activity data'!BL76*UDSOEF*NtoN2O*kgtoGg</f>
        <v>0.25046456926232608</v>
      </c>
      <c r="AT1492" s="22">
        <f>'Activity data'!BM76*UDSOEF*NtoN2O*kgtoGg</f>
        <v>0.25094253773192082</v>
      </c>
      <c r="AU1492" s="22">
        <f>'Activity data'!BN76*UDSOEF*NtoN2O*kgtoGg</f>
        <v>0.25078452314814187</v>
      </c>
      <c r="AV1492" s="22">
        <f>'Activity data'!BO76*UDSOEF*NtoN2O*kgtoGg</f>
        <v>0.25078747601406304</v>
      </c>
      <c r="AW1492" s="22">
        <f>'Activity data'!BP76*UDSOEF*NtoN2O*kgtoGg</f>
        <v>0.25058596915197773</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0.66007517124244464</v>
      </c>
      <c r="W1510" s="22">
        <f>'Activity data'!AP47*ttokg*FracGASF*MSVolatEF*NtoN2O*kgtoGg</f>
        <v>0.66002784832559036</v>
      </c>
      <c r="X1510" s="22">
        <f>'Activity data'!AQ47*ttokg*FracGASF*MSVolatEF*NtoN2O*kgtoGg</f>
        <v>0.65997148582591891</v>
      </c>
      <c r="Y1510" s="22">
        <f>'Activity data'!AR47*ttokg*FracGASF*MSVolatEF*NtoN2O*kgtoGg</f>
        <v>0.65990071375256643</v>
      </c>
      <c r="Z1510" s="22">
        <f>'Activity data'!AS47*ttokg*FracGASF*MSVolatEF*NtoN2O*kgtoGg</f>
        <v>0.65982275724596895</v>
      </c>
      <c r="AA1510" s="22">
        <f>'Activity data'!AT47*ttokg*FracGASF*MSVolatEF*NtoN2O*kgtoGg</f>
        <v>0.6597336320656767</v>
      </c>
      <c r="AB1510" s="22">
        <f>'Activity data'!AU47*ttokg*FracGASF*MSVolatEF*NtoN2O*kgtoGg</f>
        <v>0.65964493805240054</v>
      </c>
      <c r="AC1510" s="22">
        <f>'Activity data'!AV47*ttokg*FracGASF*MSVolatEF*NtoN2O*kgtoGg</f>
        <v>0.65954805991522669</v>
      </c>
      <c r="AD1510" s="22">
        <f>'Activity data'!AW47*ttokg*FracGASF*MSVolatEF*NtoN2O*kgtoGg</f>
        <v>0.65945145730271504</v>
      </c>
      <c r="AE1510" s="22">
        <f>'Activity data'!AX47*ttokg*FracGASF*MSVolatEF*NtoN2O*kgtoGg</f>
        <v>0.65925479257498754</v>
      </c>
      <c r="AF1510" s="22">
        <f>'Activity data'!AY47*ttokg*FracGASF*MSVolatEF*NtoN2O*kgtoGg</f>
        <v>0.65906472764247881</v>
      </c>
      <c r="AG1510" s="22">
        <f>'Activity data'!AZ47*ttokg*FracGASF*MSVolatEF*NtoN2O*kgtoGg</f>
        <v>0.65886772588458176</v>
      </c>
      <c r="AH1510" s="22">
        <f>'Activity data'!BA47*ttokg*FracGASF*MSVolatEF*NtoN2O*kgtoGg</f>
        <v>0.65864840426990678</v>
      </c>
      <c r="AI1510" s="22">
        <f>'Activity data'!BB47*ttokg*FracGASF*MSVolatEF*NtoN2O*kgtoGg</f>
        <v>0.65844155786350467</v>
      </c>
      <c r="AJ1510" s="22">
        <f>'Activity data'!BC47*ttokg*FracGASF*MSVolatEF*NtoN2O*kgtoGg</f>
        <v>0.65822701505167991</v>
      </c>
      <c r="AK1510" s="22">
        <f>'Activity data'!BD47*ttokg*FracGASF*MSVolatEF*NtoN2O*kgtoGg</f>
        <v>0.65800096624760029</v>
      </c>
      <c r="AL1510" s="22">
        <f>'Activity data'!BE47*ttokg*FracGASF*MSVolatEF*NtoN2O*kgtoGg</f>
        <v>0.65779218785415994</v>
      </c>
      <c r="AM1510" s="22">
        <f>'Activity data'!BF47*ttokg*FracGASF*MSVolatEF*NtoN2O*kgtoGg</f>
        <v>0.65758590585708043</v>
      </c>
      <c r="AN1510" s="22">
        <f>'Activity data'!BG47*ttokg*FracGASF*MSVolatEF*NtoN2O*kgtoGg</f>
        <v>0.65738200041774841</v>
      </c>
      <c r="AO1510" s="22">
        <f>'Activity data'!BH47*ttokg*FracGASF*MSVolatEF*NtoN2O*kgtoGg</f>
        <v>0.65717279509176152</v>
      </c>
      <c r="AP1510" s="22">
        <f>'Activity data'!BI47*ttokg*FracGASF*MSVolatEF*NtoN2O*kgtoGg</f>
        <v>0.65697660121399915</v>
      </c>
      <c r="AQ1510" s="22">
        <f>'Activity data'!BJ47*ttokg*FracGASF*MSVolatEF*NtoN2O*kgtoGg</f>
        <v>0.6567796476758585</v>
      </c>
      <c r="AR1510" s="22">
        <f>'Activity data'!BK47*ttokg*FracGASF*MSVolatEF*NtoN2O*kgtoGg</f>
        <v>0.65658191596470661</v>
      </c>
      <c r="AS1510" s="22">
        <f>'Activity data'!BL47*ttokg*FracGASF*MSVolatEF*NtoN2O*kgtoGg</f>
        <v>0.65638262853025309</v>
      </c>
      <c r="AT1510" s="22">
        <f>'Activity data'!BM47*ttokg*FracGASF*MSVolatEF*NtoN2O*kgtoGg</f>
        <v>0.65618729804775466</v>
      </c>
      <c r="AU1510" s="22">
        <f>'Activity data'!BN47*ttokg*FracGASF*MSVolatEF*NtoN2O*kgtoGg</f>
        <v>0.65613779103687475</v>
      </c>
      <c r="AV1510" s="22">
        <f>'Activity data'!BO47*ttokg*FracGASF*MSVolatEF*NtoN2O*kgtoGg</f>
        <v>0.65611086133274787</v>
      </c>
      <c r="AW1510" s="22">
        <f>'Activity data'!BP47*ttokg*FracGASF*MSVolatEF*NtoN2O*kgtoGg</f>
        <v>0.65607818169023535</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8.7129922604002718E-3</v>
      </c>
      <c r="W1511" s="22">
        <f>'Activity data'!AP48*ttokg*FracGASM*MSVolatEF*NtoN2O*kgtoGg</f>
        <v>8.7123675978977924E-3</v>
      </c>
      <c r="X1511" s="22">
        <f>'Activity data'!AQ48*ttokg*FracGASM*MSVolatEF*NtoN2O*kgtoGg</f>
        <v>8.7116236129021318E-3</v>
      </c>
      <c r="Y1511" s="22">
        <f>'Activity data'!AR48*ttokg*FracGASM*MSVolatEF*NtoN2O*kgtoGg</f>
        <v>8.7106894215338813E-3</v>
      </c>
      <c r="Z1511" s="22">
        <f>'Activity data'!AS48*ttokg*FracGASM*MSVolatEF*NtoN2O*kgtoGg</f>
        <v>8.7096603956467924E-3</v>
      </c>
      <c r="AA1511" s="22">
        <f>'Activity data'!AT48*ttokg*FracGASM*MSVolatEF*NtoN2O*kgtoGg</f>
        <v>8.7084839432669363E-3</v>
      </c>
      <c r="AB1511" s="22">
        <f>'Activity data'!AU48*ttokg*FracGASM*MSVolatEF*NtoN2O*kgtoGg</f>
        <v>8.7073131822916865E-3</v>
      </c>
      <c r="AC1511" s="22">
        <f>'Activity data'!AV48*ttokg*FracGASM*MSVolatEF*NtoN2O*kgtoGg</f>
        <v>8.7060343908809956E-3</v>
      </c>
      <c r="AD1511" s="22">
        <f>'Activity data'!AW48*ttokg*FracGASM*MSVolatEF*NtoN2O*kgtoGg</f>
        <v>8.7047592363958381E-3</v>
      </c>
      <c r="AE1511" s="22">
        <f>'Activity data'!AX48*ttokg*FracGASM*MSVolatEF*NtoN2O*kgtoGg</f>
        <v>8.7021632619898349E-3</v>
      </c>
      <c r="AF1511" s="22">
        <f>'Activity data'!AY48*ttokg*FracGASM*MSVolatEF*NtoN2O*kgtoGg</f>
        <v>8.6996544048807221E-3</v>
      </c>
      <c r="AG1511" s="22">
        <f>'Activity data'!AZ48*ttokg*FracGASM*MSVolatEF*NtoN2O*kgtoGg</f>
        <v>8.6970539816764812E-3</v>
      </c>
      <c r="AH1511" s="22">
        <f>'Activity data'!BA48*ttokg*FracGASM*MSVolatEF*NtoN2O*kgtoGg</f>
        <v>8.6941589363627707E-3</v>
      </c>
      <c r="AI1511" s="22">
        <f>'Activity data'!BB48*ttokg*FracGASM*MSVolatEF*NtoN2O*kgtoGg</f>
        <v>8.6914285637982626E-3</v>
      </c>
      <c r="AJ1511" s="22">
        <f>'Activity data'!BC48*ttokg*FracGASM*MSVolatEF*NtoN2O*kgtoGg</f>
        <v>8.6885965986821731E-3</v>
      </c>
      <c r="AK1511" s="22">
        <f>'Activity data'!BD48*ttokg*FracGASM*MSVolatEF*NtoN2O*kgtoGg</f>
        <v>8.6856127544683234E-3</v>
      </c>
      <c r="AL1511" s="22">
        <f>'Activity data'!BE48*ttokg*FracGASM*MSVolatEF*NtoN2O*kgtoGg</f>
        <v>8.682856879674912E-3</v>
      </c>
      <c r="AM1511" s="22">
        <f>'Activity data'!BF48*ttokg*FracGASM*MSVolatEF*NtoN2O*kgtoGg</f>
        <v>8.6801339573134625E-3</v>
      </c>
      <c r="AN1511" s="22">
        <f>'Activity data'!BG48*ttokg*FracGASM*MSVolatEF*NtoN2O*kgtoGg</f>
        <v>8.6774424055142789E-3</v>
      </c>
      <c r="AO1511" s="22">
        <f>'Activity data'!BH48*ttokg*FracGASM*MSVolatEF*NtoN2O*kgtoGg</f>
        <v>8.6746808952112529E-3</v>
      </c>
      <c r="AP1511" s="22">
        <f>'Activity data'!BI48*ttokg*FracGASM*MSVolatEF*NtoN2O*kgtoGg</f>
        <v>8.6720911360247902E-3</v>
      </c>
      <c r="AQ1511" s="22">
        <f>'Activity data'!BJ48*ttokg*FracGASM*MSVolatEF*NtoN2O*kgtoGg</f>
        <v>8.6694913493213371E-3</v>
      </c>
      <c r="AR1511" s="22">
        <f>'Activity data'!BK48*ttokg*FracGASM*MSVolatEF*NtoN2O*kgtoGg</f>
        <v>8.666881290734129E-3</v>
      </c>
      <c r="AS1511" s="22">
        <f>'Activity data'!BL48*ttokg*FracGASM*MSVolatEF*NtoN2O*kgtoGg</f>
        <v>8.6642506965993391E-3</v>
      </c>
      <c r="AT1511" s="22">
        <f>'Activity data'!BM48*ttokg*FracGASM*MSVolatEF*NtoN2O*kgtoGg</f>
        <v>8.6616723342303626E-3</v>
      </c>
      <c r="AU1511" s="22">
        <f>'Activity data'!BN48*ttokg*FracGASM*MSVolatEF*NtoN2O*kgtoGg</f>
        <v>8.6610188416867476E-3</v>
      </c>
      <c r="AV1511" s="22">
        <f>'Activity data'!BO48*ttokg*FracGASM*MSVolatEF*NtoN2O*kgtoGg</f>
        <v>8.6606633695922759E-3</v>
      </c>
      <c r="AW1511" s="22">
        <f>'Activity data'!BP48*ttokg*FracGASM*MSVolatEF*NtoN2O*kgtoGg</f>
        <v>8.6602319983111065E-3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1.092839339751706</v>
      </c>
      <c r="V1512" s="22">
        <f>SUM('Activity data'!AO50:AO65)*FracGASM*MSVolatEF*NtoN2O*kgtoGg</f>
        <v>1.0884590012986415</v>
      </c>
      <c r="W1512" s="22">
        <f>SUM('Activity data'!AP50:AP65)*FracGASM*MSVolatEF*NtoN2O*kgtoGg</f>
        <v>1.0861722374431266</v>
      </c>
      <c r="X1512" s="22">
        <f>SUM('Activity data'!AQ50:AQ65)*FracGASM*MSVolatEF*NtoN2O*kgtoGg</f>
        <v>1.0869911214108279</v>
      </c>
      <c r="Y1512" s="22">
        <f>SUM('Activity data'!AR50:AR65)*FracGASM*MSVolatEF*NtoN2O*kgtoGg</f>
        <v>1.0894788156278201</v>
      </c>
      <c r="Z1512" s="22">
        <f>SUM('Activity data'!AS50:AS65)*FracGASM*MSVolatEF*NtoN2O*kgtoGg</f>
        <v>1.0943472306919324</v>
      </c>
      <c r="AA1512" s="22">
        <f>SUM('Activity data'!AT50:AT65)*FracGASM*MSVolatEF*NtoN2O*kgtoGg</f>
        <v>1.0992824340058134</v>
      </c>
      <c r="AB1512" s="22">
        <f>SUM('Activity data'!AU50:AU65)*FracGASM*MSVolatEF*NtoN2O*kgtoGg</f>
        <v>1.1059782625530461</v>
      </c>
      <c r="AC1512" s="22">
        <f>SUM('Activity data'!AV50:AV65)*FracGASM*MSVolatEF*NtoN2O*kgtoGg</f>
        <v>1.1127541328733426</v>
      </c>
      <c r="AD1512" s="22">
        <f>SUM('Activity data'!AW50:AW65)*FracGASM*MSVolatEF*NtoN2O*kgtoGg</f>
        <v>1.1357373605513075</v>
      </c>
      <c r="AE1512" s="22">
        <f>SUM('Activity data'!AX50:AX65)*FracGASM*MSVolatEF*NtoN2O*kgtoGg</f>
        <v>1.1575749589410607</v>
      </c>
      <c r="AF1512" s="22">
        <f>SUM('Activity data'!AY50:AY65)*FracGASM*MSVolatEF*NtoN2O*kgtoGg</f>
        <v>1.1809860041969444</v>
      </c>
      <c r="AG1512" s="22">
        <f>SUM('Activity data'!AZ50:AZ65)*FracGASM*MSVolatEF*NtoN2O*kgtoGg</f>
        <v>1.2091819756077173</v>
      </c>
      <c r="AH1512" s="22">
        <f>SUM('Activity data'!BA50:BA65)*FracGASM*MSVolatEF*NtoN2O*kgtoGg</f>
        <v>1.2350794934885041</v>
      </c>
      <c r="AI1512" s="22">
        <f>SUM('Activity data'!BB50:BB65)*FracGASM*MSVolatEF*NtoN2O*kgtoGg</f>
        <v>1.2628709486403595</v>
      </c>
      <c r="AJ1512" s="22">
        <f>SUM('Activity data'!BC50:BC65)*FracGASM*MSVolatEF*NtoN2O*kgtoGg</f>
        <v>1.2934118335186329</v>
      </c>
      <c r="AK1512" s="22">
        <f>SUM('Activity data'!BD50:BD65)*FracGASM*MSVolatEF*NtoN2O*kgtoGg</f>
        <v>1.3205705191042605</v>
      </c>
      <c r="AL1512" s="22">
        <f>SUM('Activity data'!BE50:BE65)*FracGASM*MSVolatEF*NtoN2O*kgtoGg</f>
        <v>1.3474536601686133</v>
      </c>
      <c r="AM1512" s="22">
        <f>SUM('Activity data'!BF50:BF65)*FracGASM*MSVolatEF*NtoN2O*kgtoGg</f>
        <v>1.3740738385187794</v>
      </c>
      <c r="AN1512" s="22">
        <f>SUM('Activity data'!BG50:BG65)*FracGASM*MSVolatEF*NtoN2O*kgtoGg</f>
        <v>1.4047500744052734</v>
      </c>
      <c r="AO1512" s="22">
        <f>SUM('Activity data'!BH50:BH65)*FracGASM*MSVolatEF*NtoN2O*kgtoGg</f>
        <v>1.4328935771270377</v>
      </c>
      <c r="AP1512" s="22">
        <f>SUM('Activity data'!BI50:BI65)*FracGASM*MSVolatEF*NtoN2O*kgtoGg</f>
        <v>1.4615735148714093</v>
      </c>
      <c r="AQ1512" s="22">
        <f>SUM('Activity data'!BJ50:BJ65)*FracGASM*MSVolatEF*NtoN2O*kgtoGg</f>
        <v>1.4908084199731186</v>
      </c>
      <c r="AR1512" s="22">
        <f>SUM('Activity data'!BK50:BK65)*FracGASM*MSVolatEF*NtoN2O*kgtoGg</f>
        <v>1.5207973759815956</v>
      </c>
      <c r="AS1512" s="22">
        <f>SUM('Activity data'!BL50:BL65)*FracGASM*MSVolatEF*NtoN2O*kgtoGg</f>
        <v>1.5502519330608044</v>
      </c>
      <c r="AT1512" s="22">
        <f>SUM('Activity data'!BM50:BM65)*FracGASM*MSVolatEF*NtoN2O*kgtoGg</f>
        <v>1.5449424945959094</v>
      </c>
      <c r="AU1512" s="22">
        <f>SUM('Activity data'!BN50:BN65)*FracGASM*MSVolatEF*NtoN2O*kgtoGg</f>
        <v>1.5343999995480406</v>
      </c>
      <c r="AV1512" s="22">
        <f>SUM('Activity data'!BO50:BO65)*FracGASM*MSVolatEF*NtoN2O*kgtoGg</f>
        <v>1.5253965273392394</v>
      </c>
      <c r="AW1512" s="22">
        <f>SUM('Activity data'!BP50:BP65)*FracGASM*MSVolatEF*NtoN2O*kgtoGg</f>
        <v>1.5148607007353287</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3.9807055690293072</v>
      </c>
      <c r="V1513" s="22">
        <f>SUM('Activity data'!AO66:AO81)*FracGASM*MSVolatEF*NtoN2O*kgtoGg</f>
        <v>3.9625560708146326</v>
      </c>
      <c r="W1513" s="22">
        <f>SUM('Activity data'!AP66:AP81)*FracGASM*MSVolatEF*NtoN2O*kgtoGg</f>
        <v>3.9495614007990318</v>
      </c>
      <c r="X1513" s="22">
        <f>SUM('Activity data'!AQ66:AQ81)*FracGASM*MSVolatEF*NtoN2O*kgtoGg</f>
        <v>3.943864336123371</v>
      </c>
      <c r="Y1513" s="22">
        <f>SUM('Activity data'!AR66:AR81)*FracGASM*MSVolatEF*NtoN2O*kgtoGg</f>
        <v>3.9400190580275929</v>
      </c>
      <c r="Z1513" s="22">
        <f>SUM('Activity data'!AS66:AS81)*FracGASM*MSVolatEF*NtoN2O*kgtoGg</f>
        <v>3.941611592754009</v>
      </c>
      <c r="AA1513" s="22">
        <f>SUM('Activity data'!AT66:AT81)*FracGASM*MSVolatEF*NtoN2O*kgtoGg</f>
        <v>3.9434781321850321</v>
      </c>
      <c r="AB1513" s="22">
        <f>SUM('Activity data'!AU66:AU81)*FracGASM*MSVolatEF*NtoN2O*kgtoGg</f>
        <v>3.9492750098765179</v>
      </c>
      <c r="AC1513" s="22">
        <f>SUM('Activity data'!AV66:AV81)*FracGASM*MSVolatEF*NtoN2O*kgtoGg</f>
        <v>3.9552941314218661</v>
      </c>
      <c r="AD1513" s="22">
        <f>SUM('Activity data'!AW66:AW81)*FracGASM*MSVolatEF*NtoN2O*kgtoGg</f>
        <v>3.9857719912410707</v>
      </c>
      <c r="AE1513" s="22">
        <f>SUM('Activity data'!AX66:AX81)*FracGASM*MSVolatEF*NtoN2O*kgtoGg</f>
        <v>4.012786525479755</v>
      </c>
      <c r="AF1513" s="22">
        <f>SUM('Activity data'!AY66:AY81)*FracGASM*MSVolatEF*NtoN2O*kgtoGg</f>
        <v>4.0420640872662528</v>
      </c>
      <c r="AG1513" s="22">
        <f>SUM('Activity data'!AZ66:AZ81)*FracGASM*MSVolatEF*NtoN2O*kgtoGg</f>
        <v>4.0801010364484798</v>
      </c>
      <c r="AH1513" s="22">
        <f>SUM('Activity data'!BA66:BA81)*FracGASM*MSVolatEF*NtoN2O*kgtoGg</f>
        <v>4.1120670996546611</v>
      </c>
      <c r="AI1513" s="22">
        <f>SUM('Activity data'!BB66:BB81)*FracGASM*MSVolatEF*NtoN2O*kgtoGg</f>
        <v>4.1449564534239842</v>
      </c>
      <c r="AJ1513" s="22">
        <f>SUM('Activity data'!BC66:BC81)*FracGASM*MSVolatEF*NtoN2O*kgtoGg</f>
        <v>4.1818992717021617</v>
      </c>
      <c r="AK1513" s="22">
        <f>SUM('Activity data'!BD66:BD81)*FracGASM*MSVolatEF*NtoN2O*kgtoGg</f>
        <v>4.2105750419215395</v>
      </c>
      <c r="AL1513" s="22">
        <f>SUM('Activity data'!BE66:BE81)*FracGASM*MSVolatEF*NtoN2O*kgtoGg</f>
        <v>4.2372421747994684</v>
      </c>
      <c r="AM1513" s="22">
        <f>SUM('Activity data'!BF66:BF81)*FracGASM*MSVolatEF*NtoN2O*kgtoGg</f>
        <v>4.2619108003098249</v>
      </c>
      <c r="AN1513" s="22">
        <f>SUM('Activity data'!BG66:BG81)*FracGASM*MSVolatEF*NtoN2O*kgtoGg</f>
        <v>4.2977359863750904</v>
      </c>
      <c r="AO1513" s="22">
        <f>SUM('Activity data'!BH66:BH81)*FracGASM*MSVolatEF*NtoN2O*kgtoGg</f>
        <v>4.3275381669954509</v>
      </c>
      <c r="AP1513" s="22">
        <f>SUM('Activity data'!BI66:BI81)*FracGASM*MSVolatEF*NtoN2O*kgtoGg</f>
        <v>4.3571675530763168</v>
      </c>
      <c r="AQ1513" s="22">
        <f>SUM('Activity data'!BJ66:BJ81)*FracGASM*MSVolatEF*NtoN2O*kgtoGg</f>
        <v>4.3866062325638868</v>
      </c>
      <c r="AR1513" s="22">
        <f>SUM('Activity data'!BK66:BK81)*FracGASM*MSVolatEF*NtoN2O*kgtoGg</f>
        <v>4.4161636348015252</v>
      </c>
      <c r="AS1513" s="22">
        <f>SUM('Activity data'!BL66:BL81)*FracGASM*MSVolatEF*NtoN2O*kgtoGg</f>
        <v>4.4419641901398546</v>
      </c>
      <c r="AT1513" s="22">
        <f>SUM('Activity data'!BM66:BM81)*FracGASM*MSVolatEF*NtoN2O*kgtoGg</f>
        <v>4.4044702040185655</v>
      </c>
      <c r="AU1513" s="22">
        <f>SUM('Activity data'!BN66:BN81)*FracGASM*MSVolatEF*NtoN2O*kgtoGg</f>
        <v>4.3578539764504418</v>
      </c>
      <c r="AV1513" s="22">
        <f>SUM('Activity data'!BO66:BO81)*FracGASM*MSVolatEF*NtoN2O*kgtoGg</f>
        <v>4.3142319052561389</v>
      </c>
      <c r="AW1513" s="22">
        <f>SUM('Activity data'!BP66:BP81)*FracGASM*MSVolatEF*NtoN2O*kgtoGg</f>
        <v>4.2682211211699421</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2.2772593407864336E-4</v>
      </c>
      <c r="W1514" s="22">
        <f>'Activity data'!AP47*FracLEACH*MSLeachEF*NtoN2O*kgtoGg</f>
        <v>2.2770960767232865E-4</v>
      </c>
      <c r="X1514" s="22">
        <f>'Activity data'!AQ47*FracLEACH*MSLeachEF*NtoN2O*kgtoGg</f>
        <v>2.2769016260994199E-4</v>
      </c>
      <c r="Y1514" s="22">
        <f>'Activity data'!AR47*FracLEACH*MSLeachEF*NtoN2O*kgtoGg</f>
        <v>2.2766574624463539E-4</v>
      </c>
      <c r="Z1514" s="22">
        <f>'Activity data'!AS47*FracLEACH*MSLeachEF*NtoN2O*kgtoGg</f>
        <v>2.2763885124985932E-4</v>
      </c>
      <c r="AA1514" s="22">
        <f>'Activity data'!AT47*FracLEACH*MSLeachEF*NtoN2O*kgtoGg</f>
        <v>2.2760810306265847E-4</v>
      </c>
      <c r="AB1514" s="22">
        <f>'Activity data'!AU47*FracLEACH*MSLeachEF*NtoN2O*kgtoGg</f>
        <v>2.2757750362807817E-4</v>
      </c>
      <c r="AC1514" s="22">
        <f>'Activity data'!AV47*FracLEACH*MSLeachEF*NtoN2O*kgtoGg</f>
        <v>2.2754408067075321E-4</v>
      </c>
      <c r="AD1514" s="22">
        <f>'Activity data'!AW47*FracLEACH*MSLeachEF*NtoN2O*kgtoGg</f>
        <v>2.2751075276943662E-4</v>
      </c>
      <c r="AE1514" s="22">
        <f>'Activity data'!AX47*FracLEACH*MSLeachEF*NtoN2O*kgtoGg</f>
        <v>2.274429034383707E-4</v>
      </c>
      <c r="AF1514" s="22">
        <f>'Activity data'!AY47*FracLEACH*MSLeachEF*NtoN2O*kgtoGg</f>
        <v>2.2737733103665519E-4</v>
      </c>
      <c r="AG1514" s="22">
        <f>'Activity data'!AZ47*FracLEACH*MSLeachEF*NtoN2O*kgtoGg</f>
        <v>2.2730936543018069E-4</v>
      </c>
      <c r="AH1514" s="22">
        <f>'Activity data'!BA47*FracLEACH*MSLeachEF*NtoN2O*kgtoGg</f>
        <v>2.2723369947311785E-4</v>
      </c>
      <c r="AI1514" s="22">
        <f>'Activity data'!BB47*FracLEACH*MSLeachEF*NtoN2O*kgtoGg</f>
        <v>2.2716233746290909E-4</v>
      </c>
      <c r="AJ1514" s="22">
        <f>'Activity data'!BC47*FracLEACH*MSLeachEF*NtoN2O*kgtoGg</f>
        <v>2.2708832019282946E-4</v>
      </c>
      <c r="AK1514" s="22">
        <f>'Activity data'!BD47*FracLEACH*MSLeachEF*NtoN2O*kgtoGg</f>
        <v>2.2701033335542205E-4</v>
      </c>
      <c r="AL1514" s="22">
        <f>'Activity data'!BE47*FracLEACH*MSLeachEF*NtoN2O*kgtoGg</f>
        <v>2.2693830480968513E-4</v>
      </c>
      <c r="AM1514" s="22">
        <f>'Activity data'!BF47*FracLEACH*MSLeachEF*NtoN2O*kgtoGg</f>
        <v>2.2686713752069273E-4</v>
      </c>
      <c r="AN1514" s="22">
        <f>'Activity data'!BG47*FracLEACH*MSLeachEF*NtoN2O*kgtoGg</f>
        <v>2.2679679014412317E-4</v>
      </c>
      <c r="AO1514" s="22">
        <f>'Activity data'!BH47*FracLEACH*MSLeachEF*NtoN2O*kgtoGg</f>
        <v>2.2672461430665769E-4</v>
      </c>
      <c r="AP1514" s="22">
        <f>'Activity data'!BI47*FracLEACH*MSLeachEF*NtoN2O*kgtoGg</f>
        <v>2.2665692741882969E-4</v>
      </c>
      <c r="AQ1514" s="22">
        <f>'Activity data'!BJ47*FracLEACH*MSLeachEF*NtoN2O*kgtoGg</f>
        <v>2.2658897844817118E-4</v>
      </c>
      <c r="AR1514" s="22">
        <f>'Activity data'!BK47*FracLEACH*MSLeachEF*NtoN2O*kgtoGg</f>
        <v>2.2652076100782375E-4</v>
      </c>
      <c r="AS1514" s="22">
        <f>'Activity data'!BL47*FracLEACH*MSLeachEF*NtoN2O*kgtoGg</f>
        <v>2.2645200684293725E-4</v>
      </c>
      <c r="AT1514" s="22">
        <f>'Activity data'!BM47*FracLEACH*MSLeachEF*NtoN2O*kgtoGg</f>
        <v>2.263846178264753E-4</v>
      </c>
      <c r="AU1514" s="22">
        <f>'Activity data'!BN47*FracLEACH*MSLeachEF*NtoN2O*kgtoGg</f>
        <v>2.2636753790772178E-4</v>
      </c>
      <c r="AV1514" s="22">
        <f>'Activity data'!BO47*FracLEACH*MSLeachEF*NtoN2O*kgtoGg</f>
        <v>2.2635824715979799E-4</v>
      </c>
      <c r="AW1514" s="22">
        <f>'Activity data'!BP47*FracLEACH*MSLeachEF*NtoN2O*kgtoGg</f>
        <v>2.2634697268313111E-4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1.5029911649190466E-6</v>
      </c>
      <c r="W1515" s="22">
        <f>'Activity data'!AP48*FracLEACH*MSLeachEF*NtoN2O*kgtoGg</f>
        <v>1.5028834106373694E-6</v>
      </c>
      <c r="X1515" s="22">
        <f>'Activity data'!AQ48*FracLEACH*MSLeachEF*NtoN2O*kgtoGg</f>
        <v>1.5027550732256176E-6</v>
      </c>
      <c r="Y1515" s="22">
        <f>'Activity data'!AR48*FracLEACH*MSLeachEF*NtoN2O*kgtoGg</f>
        <v>1.502593925214594E-6</v>
      </c>
      <c r="Z1515" s="22">
        <f>'Activity data'!AS48*FracLEACH*MSLeachEF*NtoN2O*kgtoGg</f>
        <v>1.5024164182490718E-6</v>
      </c>
      <c r="AA1515" s="22">
        <f>'Activity data'!AT48*FracLEACH*MSLeachEF*NtoN2O*kgtoGg</f>
        <v>1.5022134802135461E-6</v>
      </c>
      <c r="AB1515" s="22">
        <f>'Activity data'!AU48*FracLEACH*MSLeachEF*NtoN2O*kgtoGg</f>
        <v>1.502011523945316E-6</v>
      </c>
      <c r="AC1515" s="22">
        <f>'Activity data'!AV48*FracLEACH*MSLeachEF*NtoN2O*kgtoGg</f>
        <v>1.5017909324269712E-6</v>
      </c>
      <c r="AD1515" s="22">
        <f>'Activity data'!AW48*FracLEACH*MSLeachEF*NtoN2O*kgtoGg</f>
        <v>1.501570968278282E-6</v>
      </c>
      <c r="AE1515" s="22">
        <f>'Activity data'!AX48*FracLEACH*MSLeachEF*NtoN2O*kgtoGg</f>
        <v>1.5011231626932466E-6</v>
      </c>
      <c r="AF1515" s="22">
        <f>'Activity data'!AY48*FracLEACH*MSLeachEF*NtoN2O*kgtoGg</f>
        <v>1.5006903848419244E-6</v>
      </c>
      <c r="AG1515" s="22">
        <f>'Activity data'!AZ48*FracLEACH*MSLeachEF*NtoN2O*kgtoGg</f>
        <v>1.5002418118391926E-6</v>
      </c>
      <c r="AH1515" s="22">
        <f>'Activity data'!BA48*FracLEACH*MSLeachEF*NtoN2O*kgtoGg</f>
        <v>1.499742416522578E-6</v>
      </c>
      <c r="AI1515" s="22">
        <f>'Activity data'!BB48*FracLEACH*MSLeachEF*NtoN2O*kgtoGg</f>
        <v>1.4992714272552002E-6</v>
      </c>
      <c r="AJ1515" s="22">
        <f>'Activity data'!BC48*FracLEACH*MSLeachEF*NtoN2O*kgtoGg</f>
        <v>1.4987829132726751E-6</v>
      </c>
      <c r="AK1515" s="22">
        <f>'Activity data'!BD48*FracLEACH*MSLeachEF*NtoN2O*kgtoGg</f>
        <v>1.4982682001457858E-6</v>
      </c>
      <c r="AL1515" s="22">
        <f>'Activity data'!BE48*FracLEACH*MSLeachEF*NtoN2O*kgtoGg</f>
        <v>1.4977928117439221E-6</v>
      </c>
      <c r="AM1515" s="22">
        <f>'Activity data'!BF48*FracLEACH*MSLeachEF*NtoN2O*kgtoGg</f>
        <v>1.4973231076365723E-6</v>
      </c>
      <c r="AN1515" s="22">
        <f>'Activity data'!BG48*FracLEACH*MSLeachEF*NtoN2O*kgtoGg</f>
        <v>1.4968588149512128E-6</v>
      </c>
      <c r="AO1515" s="22">
        <f>'Activity data'!BH48*FracLEACH*MSLeachEF*NtoN2O*kgtoGg</f>
        <v>1.4963824544239411E-6</v>
      </c>
      <c r="AP1515" s="22">
        <f>'Activity data'!BI48*FracLEACH*MSLeachEF*NtoN2O*kgtoGg</f>
        <v>1.4959357209642762E-6</v>
      </c>
      <c r="AQ1515" s="22">
        <f>'Activity data'!BJ48*FracLEACH*MSLeachEF*NtoN2O*kgtoGg</f>
        <v>1.4954872577579301E-6</v>
      </c>
      <c r="AR1515" s="22">
        <f>'Activity data'!BK48*FracLEACH*MSLeachEF*NtoN2O*kgtoGg</f>
        <v>1.495037022651637E-6</v>
      </c>
      <c r="AS1515" s="22">
        <f>'Activity data'!BL48*FracLEACH*MSLeachEF*NtoN2O*kgtoGg</f>
        <v>1.4945832451633862E-6</v>
      </c>
      <c r="AT1515" s="22">
        <f>'Activity data'!BM48*FracLEACH*MSLeachEF*NtoN2O*kgtoGg</f>
        <v>1.4941384776547373E-6</v>
      </c>
      <c r="AU1515" s="22">
        <f>'Activity data'!BN48*FracLEACH*MSLeachEF*NtoN2O*kgtoGg</f>
        <v>1.4940257501909636E-6</v>
      </c>
      <c r="AV1515" s="22">
        <f>'Activity data'!BO48*FracLEACH*MSLeachEF*NtoN2O*kgtoGg</f>
        <v>1.4939644312546671E-6</v>
      </c>
      <c r="AW1515" s="22">
        <f>'Activity data'!BP48*FracLEACH*MSLeachEF*NtoN2O*kgtoGg</f>
        <v>1.4938900197086658E-6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0.18851478610716926</v>
      </c>
      <c r="V1516" s="22">
        <f>SUM('Activity data'!AO50:AO65)*FracLEACH*MSLeachEF*NtoN2O*kgtoGg</f>
        <v>0.18775917772401565</v>
      </c>
      <c r="W1516" s="22">
        <f>SUM('Activity data'!AP50:AP65)*FracLEACH*MSLeachEF*NtoN2O*kgtoGg</f>
        <v>0.18736471095893931</v>
      </c>
      <c r="X1516" s="22">
        <f>SUM('Activity data'!AQ50:AQ65)*FracLEACH*MSLeachEF*NtoN2O*kgtoGg</f>
        <v>0.18750596844336775</v>
      </c>
      <c r="Y1516" s="22">
        <f>SUM('Activity data'!AR50:AR65)*FracLEACH*MSLeachEF*NtoN2O*kgtoGg</f>
        <v>0.18793509569579894</v>
      </c>
      <c r="Z1516" s="22">
        <f>SUM('Activity data'!AS50:AS65)*FracLEACH*MSLeachEF*NtoN2O*kgtoGg</f>
        <v>0.18877489729435831</v>
      </c>
      <c r="AA1516" s="22">
        <f>SUM('Activity data'!AT50:AT65)*FracLEACH*MSLeachEF*NtoN2O*kgtoGg</f>
        <v>0.18962621986600278</v>
      </c>
      <c r="AB1516" s="22">
        <f>SUM('Activity data'!AU50:AU65)*FracLEACH*MSLeachEF*NtoN2O*kgtoGg</f>
        <v>0.19078125029040044</v>
      </c>
      <c r="AC1516" s="22">
        <f>SUM('Activity data'!AV50:AV65)*FracLEACH*MSLeachEF*NtoN2O*kgtoGg</f>
        <v>0.19195008792065155</v>
      </c>
      <c r="AD1516" s="22">
        <f>SUM('Activity data'!AW50:AW65)*FracLEACH*MSLeachEF*NtoN2O*kgtoGg</f>
        <v>0.19591469469510053</v>
      </c>
      <c r="AE1516" s="22">
        <f>SUM('Activity data'!AX50:AX65)*FracLEACH*MSLeachEF*NtoN2O*kgtoGg</f>
        <v>0.19968168041733295</v>
      </c>
      <c r="AF1516" s="22">
        <f>SUM('Activity data'!AY50:AY65)*FracLEACH*MSLeachEF*NtoN2O*kgtoGg</f>
        <v>0.20372008572397285</v>
      </c>
      <c r="AG1516" s="22">
        <f>SUM('Activity data'!AZ50:AZ65)*FracLEACH*MSLeachEF*NtoN2O*kgtoGg</f>
        <v>0.20858389079233128</v>
      </c>
      <c r="AH1516" s="22">
        <f>SUM('Activity data'!BA50:BA65)*FracLEACH*MSLeachEF*NtoN2O*kgtoGg</f>
        <v>0.21305121262676693</v>
      </c>
      <c r="AI1516" s="22">
        <f>SUM('Activity data'!BB50:BB65)*FracLEACH*MSLeachEF*NtoN2O*kgtoGg</f>
        <v>0.21784523864046199</v>
      </c>
      <c r="AJ1516" s="22">
        <f>SUM('Activity data'!BC50:BC65)*FracLEACH*MSLeachEF*NtoN2O*kgtoGg</f>
        <v>0.22311354128196409</v>
      </c>
      <c r="AK1516" s="22">
        <f>SUM('Activity data'!BD50:BD65)*FracLEACH*MSLeachEF*NtoN2O*kgtoGg</f>
        <v>0.22779841454548488</v>
      </c>
      <c r="AL1516" s="22">
        <f>SUM('Activity data'!BE50:BE65)*FracLEACH*MSLeachEF*NtoN2O*kgtoGg</f>
        <v>0.23243575637908576</v>
      </c>
      <c r="AM1516" s="22">
        <f>SUM('Activity data'!BF50:BF65)*FracLEACH*MSLeachEF*NtoN2O*kgtoGg</f>
        <v>0.23702773714448941</v>
      </c>
      <c r="AN1516" s="22">
        <f>SUM('Activity data'!BG50:BG65)*FracLEACH*MSLeachEF*NtoN2O*kgtoGg</f>
        <v>0.24231938783490956</v>
      </c>
      <c r="AO1516" s="22">
        <f>SUM('Activity data'!BH50:BH65)*FracLEACH*MSLeachEF*NtoN2O*kgtoGg</f>
        <v>0.24717414205441396</v>
      </c>
      <c r="AP1516" s="22">
        <f>SUM('Activity data'!BI50:BI65)*FracLEACH*MSLeachEF*NtoN2O*kgtoGg</f>
        <v>0.25212143131531811</v>
      </c>
      <c r="AQ1516" s="22">
        <f>SUM('Activity data'!BJ50:BJ65)*FracLEACH*MSLeachEF*NtoN2O*kgtoGg</f>
        <v>0.25716445244536296</v>
      </c>
      <c r="AR1516" s="22">
        <f>SUM('Activity data'!BK50:BK65)*FracLEACH*MSLeachEF*NtoN2O*kgtoGg</f>
        <v>0.26233754735682513</v>
      </c>
      <c r="AS1516" s="22">
        <f>SUM('Activity data'!BL50:BL65)*FracLEACH*MSLeachEF*NtoN2O*kgtoGg</f>
        <v>0.26741845845298873</v>
      </c>
      <c r="AT1516" s="22">
        <f>SUM('Activity data'!BM50:BM65)*FracLEACH*MSLeachEF*NtoN2O*kgtoGg</f>
        <v>0.26650258031779434</v>
      </c>
      <c r="AU1516" s="22">
        <f>SUM('Activity data'!BN50:BN65)*FracLEACH*MSLeachEF*NtoN2O*kgtoGg</f>
        <v>0.26468399992203701</v>
      </c>
      <c r="AV1516" s="22">
        <f>SUM('Activity data'!BO50:BO65)*FracLEACH*MSLeachEF*NtoN2O*kgtoGg</f>
        <v>0.26313090096601877</v>
      </c>
      <c r="AW1516" s="22">
        <f>SUM('Activity data'!BP50:BP65)*FracLEACH*MSLeachEF*NtoN2O*kgtoGg</f>
        <v>0.26131347087684414</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0.10322686804569892</v>
      </c>
      <c r="W1518" s="22">
        <f>'Activity data'!AP85*FracLEACH*MSLeachEF*NtoN2O*kgtoGg</f>
        <v>0.10334875425639968</v>
      </c>
      <c r="X1518" s="22">
        <f>'Activity data'!AQ85*FracLEACH*MSLeachEF*NtoN2O*kgtoGg</f>
        <v>0.1034939230660851</v>
      </c>
      <c r="Y1518" s="22">
        <f>'Activity data'!AR85*FracLEACH*MSLeachEF*NtoN2O*kgtoGg</f>
        <v>0.10367620557142879</v>
      </c>
      <c r="Z1518" s="22">
        <f>'Activity data'!AS85*FracLEACH*MSLeachEF*NtoN2O*kgtoGg</f>
        <v>0.10387699250131904</v>
      </c>
      <c r="AA1518" s="22">
        <f>'Activity data'!AT85*FracLEACH*MSLeachEF*NtoN2O*kgtoGg</f>
        <v>0.10410654577541917</v>
      </c>
      <c r="AB1518" s="22">
        <f>'Activity data'!AU85*FracLEACH*MSLeachEF*NtoN2O*kgtoGg</f>
        <v>0.10433498852385252</v>
      </c>
      <c r="AC1518" s="22">
        <f>'Activity data'!AV85*FracLEACH*MSLeachEF*NtoN2O*kgtoGg</f>
        <v>0.10458451052766779</v>
      </c>
      <c r="AD1518" s="22">
        <f>'Activity data'!AW85*FracLEACH*MSLeachEF*NtoN2O*kgtoGg</f>
        <v>0.10483332288255948</v>
      </c>
      <c r="AE1518" s="22">
        <f>'Activity data'!AX85*FracLEACH*MSLeachEF*NtoN2O*kgtoGg</f>
        <v>0.10533985798298476</v>
      </c>
      <c r="AF1518" s="22">
        <f>'Activity data'!AY85*FracLEACH*MSLeachEF*NtoN2O*kgtoGg</f>
        <v>0.10582939446869896</v>
      </c>
      <c r="AG1518" s="22">
        <f>'Activity data'!AZ85*FracLEACH*MSLeachEF*NtoN2O*kgtoGg</f>
        <v>0.10633679763333087</v>
      </c>
      <c r="AH1518" s="22">
        <f>'Activity data'!BA85*FracLEACH*MSLeachEF*NtoN2O*kgtoGg</f>
        <v>0.10690168843707849</v>
      </c>
      <c r="AI1518" s="22">
        <f>'Activity data'!BB85*FracLEACH*MSLeachEF*NtoN2O*kgtoGg</f>
        <v>0.10743444775009932</v>
      </c>
      <c r="AJ1518" s="22">
        <f>'Activity data'!BC85*FracLEACH*MSLeachEF*NtoN2O*kgtoGg</f>
        <v>0.10798703013733794</v>
      </c>
      <c r="AK1518" s="22">
        <f>'Activity data'!BD85*FracLEACH*MSLeachEF*NtoN2O*kgtoGg</f>
        <v>0.10856924767577791</v>
      </c>
      <c r="AL1518" s="22">
        <f>'Activity data'!BE85*FracLEACH*MSLeachEF*NtoN2O*kgtoGg</f>
        <v>0.10910698306793486</v>
      </c>
      <c r="AM1518" s="22">
        <f>'Activity data'!BF85*FracLEACH*MSLeachEF*NtoN2O*kgtoGg</f>
        <v>0.10963828867272722</v>
      </c>
      <c r="AN1518" s="22">
        <f>'Activity data'!BG85*FracLEACH*MSLeachEF*NtoN2O*kgtoGg</f>
        <v>0.11016347314979566</v>
      </c>
      <c r="AO1518" s="22">
        <f>'Activity data'!BH85*FracLEACH*MSLeachEF*NtoN2O*kgtoGg</f>
        <v>0.11070230816120243</v>
      </c>
      <c r="AP1518" s="22">
        <f>'Activity data'!BI85*FracLEACH*MSLeachEF*NtoN2O*kgtoGg</f>
        <v>0.11120763052746262</v>
      </c>
      <c r="AQ1518" s="22">
        <f>'Activity data'!BJ85*FracLEACH*MSLeachEF*NtoN2O*kgtoGg</f>
        <v>0.11171490949595857</v>
      </c>
      <c r="AR1518" s="22">
        <f>'Activity data'!BK85*FracLEACH*MSLeachEF*NtoN2O*kgtoGg</f>
        <v>0.11222419274833953</v>
      </c>
      <c r="AS1518" s="22">
        <f>'Activity data'!BL85*FracLEACH*MSLeachEF*NtoN2O*kgtoGg</f>
        <v>0.11273748296459209</v>
      </c>
      <c r="AT1518" s="22">
        <f>'Activity data'!BM85*FracLEACH*MSLeachEF*NtoN2O*kgtoGg</f>
        <v>0.11324058154618175</v>
      </c>
      <c r="AU1518" s="22">
        <f>'Activity data'!BN85*FracLEACH*MSLeachEF*NtoN2O*kgtoGg</f>
        <v>0.1133680931697333</v>
      </c>
      <c r="AV1518" s="22">
        <f>'Activity data'!BO85*FracLEACH*MSLeachEF*NtoN2O*kgtoGg</f>
        <v>0.11343745405890722</v>
      </c>
      <c r="AW1518" s="22">
        <f>'Activity data'!BP85*FracLEACH*MSLeachEF*NtoN2O*kgtoGg</f>
        <v>0.11352162464807815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0.40503763722581093</v>
      </c>
      <c r="V1531" s="22">
        <f>Constants!$H63*'Activity data'!AO5*Constants!$H81*EF!$H206*MMVolatEF*NtoN2O*kgtoGg</f>
        <v>0.40593648925756265</v>
      </c>
      <c r="W1531" s="22">
        <f>Constants!$H63*'Activity data'!AP5*Constants!$H81*EF!$H206*MMVolatEF*NtoN2O*kgtoGg</f>
        <v>0.40717213277824238</v>
      </c>
      <c r="X1531" s="22">
        <f>Constants!$H63*'Activity data'!AQ5*Constants!$H81*EF!$H206*MMVolatEF*NtoN2O*kgtoGg</f>
        <v>0.40889531840817023</v>
      </c>
      <c r="Y1531" s="22">
        <f>Constants!$H63*'Activity data'!AR5*Constants!$H81*EF!$H206*MMVolatEF*NtoN2O*kgtoGg</f>
        <v>0.41063644672953681</v>
      </c>
      <c r="Z1531" s="22">
        <f>Constants!$H63*'Activity data'!AS5*Constants!$H81*EF!$H206*MMVolatEF*NtoN2O*kgtoGg</f>
        <v>0.41277086145608582</v>
      </c>
      <c r="AA1531" s="22">
        <f>Constants!$H63*'Activity data'!AT5*Constants!$H81*EF!$H206*MMVolatEF*NtoN2O*kgtoGg</f>
        <v>0.41496400666734201</v>
      </c>
      <c r="AB1531" s="22">
        <f>Constants!$H63*'Activity data'!AU5*Constants!$H81*EF!$H206*MMVolatEF*NtoN2O*kgtoGg</f>
        <v>0.41746611039906761</v>
      </c>
      <c r="AC1531" s="22">
        <f>Constants!$H63*'Activity data'!AV5*Constants!$H81*EF!$H206*MMVolatEF*NtoN2O*kgtoGg</f>
        <v>0.4200302228840333</v>
      </c>
      <c r="AD1531" s="22">
        <f>Constants!$H63*'Activity data'!AW5*Constants!$H81*EF!$H206*MMVolatEF*NtoN2O*kgtoGg</f>
        <v>0.42545642853182047</v>
      </c>
      <c r="AE1531" s="22">
        <f>Constants!$H63*'Activity data'!AX5*Constants!$H81*EF!$H206*MMVolatEF*NtoN2O*kgtoGg</f>
        <v>0.43083263333163768</v>
      </c>
      <c r="AF1531" s="22">
        <f>Constants!$H63*'Activity data'!AY5*Constants!$H81*EF!$H206*MMVolatEF*NtoN2O*kgtoGg</f>
        <v>0.43657415299505642</v>
      </c>
      <c r="AG1531" s="22">
        <f>Constants!$H63*'Activity data'!AZ5*Constants!$H81*EF!$H206*MMVolatEF*NtoN2O*kgtoGg</f>
        <v>0.44319300321878541</v>
      </c>
      <c r="AH1531" s="22">
        <f>Constants!$H63*'Activity data'!BA5*Constants!$H81*EF!$H206*MMVolatEF*NtoN2O*kgtoGg</f>
        <v>0.44959210542461031</v>
      </c>
      <c r="AI1531" s="22">
        <f>Constants!$H63*'Activity data'!BB5*Constants!$H81*EF!$H206*MMVolatEF*NtoN2O*kgtoGg</f>
        <v>0.45622731759484209</v>
      </c>
      <c r="AJ1531" s="22">
        <f>Constants!$H63*'Activity data'!BC5*Constants!$H81*EF!$H206*MMVolatEF*NtoN2O*kgtoGg</f>
        <v>0.46345184488553848</v>
      </c>
      <c r="AK1531" s="22">
        <f>Constants!$H63*'Activity data'!BD5*Constants!$H81*EF!$H206*MMVolatEF*NtoN2O*kgtoGg</f>
        <v>0.47027575182616183</v>
      </c>
      <c r="AL1531" s="22">
        <f>Constants!$H63*'Activity data'!BE5*Constants!$H81*EF!$H206*MMVolatEF*NtoN2O*kgtoGg</f>
        <v>0.47719673725920331</v>
      </c>
      <c r="AM1531" s="22">
        <f>Constants!$H63*'Activity data'!BF5*Constants!$H81*EF!$H206*MMVolatEF*NtoN2O*kgtoGg</f>
        <v>0.48421641443722802</v>
      </c>
      <c r="AN1531" s="22">
        <f>Constants!$H63*'Activity data'!BG5*Constants!$H81*EF!$H206*MMVolatEF*NtoN2O*kgtoGg</f>
        <v>0.49143723739881062</v>
      </c>
      <c r="AO1531" s="22">
        <f>Constants!$H63*'Activity data'!BH5*Constants!$H81*EF!$H206*MMVolatEF*NtoN2O*kgtoGg</f>
        <v>0.49834938810260215</v>
      </c>
      <c r="AP1531" s="22">
        <f>Constants!$H63*'Activity data'!BI5*Constants!$H81*EF!$H206*MMVolatEF*NtoN2O*kgtoGg</f>
        <v>0.50547067661017353</v>
      </c>
      <c r="AQ1531" s="22">
        <f>Constants!$H63*'Activity data'!BJ5*Constants!$H81*EF!$H206*MMVolatEF*NtoN2O*kgtoGg</f>
        <v>0.51280717426939726</v>
      </c>
      <c r="AR1531" s="22">
        <f>Constants!$H63*'Activity data'!BK5*Constants!$H81*EF!$H206*MMVolatEF*NtoN2O*kgtoGg</f>
        <v>0.52039686762229476</v>
      </c>
      <c r="AS1531" s="22">
        <f>Constants!$H63*'Activity data'!BL5*Constants!$H81*EF!$H206*MMVolatEF*NtoN2O*kgtoGg</f>
        <v>0.52782401399213086</v>
      </c>
      <c r="AT1531" s="22">
        <f>Constants!$H63*'Activity data'!BM5*Constants!$H81*EF!$H206*MMVolatEF*NtoN2O*kgtoGg</f>
        <v>0.52915670302408402</v>
      </c>
      <c r="AU1531" s="22">
        <f>Constants!$H63*'Activity data'!BN5*Constants!$H81*EF!$H206*MMVolatEF*NtoN2O*kgtoGg</f>
        <v>0.52955595204433981</v>
      </c>
      <c r="AV1531" s="22">
        <f>Constants!$H63*'Activity data'!BO5*Constants!$H81*EF!$H206*MMVolatEF*NtoN2O*kgtoGg</f>
        <v>0.5302287764856084</v>
      </c>
      <c r="AW1531" s="22">
        <f>Constants!$H63*'Activity data'!BP5*Constants!$H81*EF!$H206*MMVolatEF*NtoN2O*kgtoGg</f>
        <v>0.53061809376626179</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3.1955149803358125E-2</v>
      </c>
      <c r="V1532" s="22">
        <f>Constants!$H64*'Activity data'!AO6*Constants!$H82*EF!$H207*MMVolatEF*NtoN2O*kgtoGg</f>
        <v>3.2026064080664329E-2</v>
      </c>
      <c r="W1532" s="22">
        <f>Constants!$H64*'Activity data'!AP6*Constants!$H82*EF!$H207*MMVolatEF*NtoN2O*kgtoGg</f>
        <v>3.2123549277539631E-2</v>
      </c>
      <c r="X1532" s="22">
        <f>Constants!$H64*'Activity data'!AQ6*Constants!$H82*EF!$H207*MMVolatEF*NtoN2O*kgtoGg</f>
        <v>3.2259498754532663E-2</v>
      </c>
      <c r="Y1532" s="22">
        <f>Constants!$H64*'Activity data'!AR6*Constants!$H82*EF!$H207*MMVolatEF*NtoN2O*kgtoGg</f>
        <v>3.2396863807116948E-2</v>
      </c>
      <c r="Z1532" s="22">
        <f>Constants!$H64*'Activity data'!AS6*Constants!$H82*EF!$H207*MMVolatEF*NtoN2O*kgtoGg</f>
        <v>3.256525690459925E-2</v>
      </c>
      <c r="AA1532" s="22">
        <f>Constants!$H64*'Activity data'!AT6*Constants!$H82*EF!$H207*MMVolatEF*NtoN2O*kgtoGg</f>
        <v>3.2738283500957595E-2</v>
      </c>
      <c r="AB1532" s="22">
        <f>Constants!$H64*'Activity data'!AU6*Constants!$H82*EF!$H207*MMVolatEF*NtoN2O*kgtoGg</f>
        <v>3.2935685155081544E-2</v>
      </c>
      <c r="AC1532" s="22">
        <f>Constants!$H64*'Activity data'!AV6*Constants!$H82*EF!$H207*MMVolatEF*NtoN2O*kgtoGg</f>
        <v>3.3137978944693169E-2</v>
      </c>
      <c r="AD1532" s="22">
        <f>Constants!$H64*'Activity data'!AW6*Constants!$H82*EF!$H207*MMVolatEF*NtoN2O*kgtoGg</f>
        <v>3.3566075492773198E-2</v>
      </c>
      <c r="AE1532" s="22">
        <f>Constants!$H64*'Activity data'!AX6*Constants!$H82*EF!$H207*MMVolatEF*NtoN2O*kgtoGg</f>
        <v>3.3990227260318487E-2</v>
      </c>
      <c r="AF1532" s="22">
        <f>Constants!$H64*'Activity data'!AY6*Constants!$H82*EF!$H207*MMVolatEF*NtoN2O*kgtoGg</f>
        <v>3.4443200278332566E-2</v>
      </c>
      <c r="AG1532" s="22">
        <f>Constants!$H64*'Activity data'!AZ6*Constants!$H82*EF!$H207*MMVolatEF*NtoN2O*kgtoGg</f>
        <v>3.4965389652816141E-2</v>
      </c>
      <c r="AH1532" s="22">
        <f>Constants!$H64*'Activity data'!BA6*Constants!$H82*EF!$H207*MMVolatEF*NtoN2O*kgtoGg</f>
        <v>3.5470242167250809E-2</v>
      </c>
      <c r="AI1532" s="22">
        <f>Constants!$H64*'Activity data'!BB6*Constants!$H82*EF!$H207*MMVolatEF*NtoN2O*kgtoGg</f>
        <v>3.5993722405603619E-2</v>
      </c>
      <c r="AJ1532" s="22">
        <f>Constants!$H64*'Activity data'!BC6*Constants!$H82*EF!$H207*MMVolatEF*NtoN2O*kgtoGg</f>
        <v>3.6563696231774113E-2</v>
      </c>
      <c r="AK1532" s="22">
        <f>Constants!$H64*'Activity data'!BD6*Constants!$H82*EF!$H207*MMVolatEF*NtoN2O*kgtoGg</f>
        <v>3.7102063406798461E-2</v>
      </c>
      <c r="AL1532" s="22">
        <f>Constants!$H64*'Activity data'!BE6*Constants!$H82*EF!$H207*MMVolatEF*NtoN2O*kgtoGg</f>
        <v>3.7648089518876542E-2</v>
      </c>
      <c r="AM1532" s="22">
        <f>Constants!$H64*'Activity data'!BF6*Constants!$H82*EF!$H207*MMVolatEF*NtoN2O*kgtoGg</f>
        <v>3.8201901844396147E-2</v>
      </c>
      <c r="AN1532" s="22">
        <f>Constants!$H64*'Activity data'!BG6*Constants!$H82*EF!$H207*MMVolatEF*NtoN2O*kgtoGg</f>
        <v>3.8771583420215382E-2</v>
      </c>
      <c r="AO1532" s="22">
        <f>Constants!$H64*'Activity data'!BH6*Constants!$H82*EF!$H207*MMVolatEF*NtoN2O*kgtoGg</f>
        <v>3.9316912522754821E-2</v>
      </c>
      <c r="AP1532" s="22">
        <f>Constants!$H64*'Activity data'!BI6*Constants!$H82*EF!$H207*MMVolatEF*NtoN2O*kgtoGg</f>
        <v>3.9878741400216668E-2</v>
      </c>
      <c r="AQ1532" s="22">
        <f>Constants!$H64*'Activity data'!BJ6*Constants!$H82*EF!$H207*MMVolatEF*NtoN2O*kgtoGg</f>
        <v>4.0457549047175599E-2</v>
      </c>
      <c r="AR1532" s="22">
        <f>Constants!$H64*'Activity data'!BK6*Constants!$H82*EF!$H207*MMVolatEF*NtoN2O*kgtoGg</f>
        <v>4.105633238423665E-2</v>
      </c>
      <c r="AS1532" s="22">
        <f>Constants!$H64*'Activity data'!BL6*Constants!$H82*EF!$H207*MMVolatEF*NtoN2O*kgtoGg</f>
        <v>4.1642291695290164E-2</v>
      </c>
      <c r="AT1532" s="22">
        <f>Constants!$H64*'Activity data'!BM6*Constants!$H82*EF!$H207*MMVolatEF*NtoN2O*kgtoGg</f>
        <v>4.174743322719579E-2</v>
      </c>
      <c r="AU1532" s="22">
        <f>Constants!$H64*'Activity data'!BN6*Constants!$H82*EF!$H207*MMVolatEF*NtoN2O*kgtoGg</f>
        <v>4.1778931688273381E-2</v>
      </c>
      <c r="AV1532" s="22">
        <f>Constants!$H64*'Activity data'!BO6*Constants!$H82*EF!$H207*MMVolatEF*NtoN2O*kgtoGg</f>
        <v>4.1832013683219219E-2</v>
      </c>
      <c r="AW1532" s="22">
        <f>Constants!$H64*'Activity data'!BP6*Constants!$H82*EF!$H207*MMVolatEF*NtoN2O*kgtoGg</f>
        <v>4.1862728586924296E-2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2.9621155611650907E-4</v>
      </c>
      <c r="V1533" s="22">
        <f>Constants!$H65*'Activity data'!AO7*Constants!$H83*EF!$H208*MMVolatEF*NtoN2O*kgtoGg</f>
        <v>2.9686890332223374E-4</v>
      </c>
      <c r="W1533" s="22">
        <f>Constants!$H65*'Activity data'!AP7*Constants!$H83*EF!$H208*MMVolatEF*NtoN2O*kgtoGg</f>
        <v>2.9777255240673041E-4</v>
      </c>
      <c r="X1533" s="22">
        <f>Constants!$H65*'Activity data'!AQ7*Constants!$H83*EF!$H208*MMVolatEF*NtoN2O*kgtoGg</f>
        <v>2.9903275010197318E-4</v>
      </c>
      <c r="Y1533" s="22">
        <f>Constants!$H65*'Activity data'!AR7*Constants!$H83*EF!$H208*MMVolatEF*NtoN2O*kgtoGg</f>
        <v>3.0030606962112437E-4</v>
      </c>
      <c r="Z1533" s="22">
        <f>Constants!$H65*'Activity data'!AS7*Constants!$H83*EF!$H208*MMVolatEF*NtoN2O*kgtoGg</f>
        <v>3.0186700680187481E-4</v>
      </c>
      <c r="AA1533" s="22">
        <f>Constants!$H65*'Activity data'!AT7*Constants!$H83*EF!$H208*MMVolatEF*NtoN2O*kgtoGg</f>
        <v>3.0347089467823397E-4</v>
      </c>
      <c r="AB1533" s="22">
        <f>Constants!$H65*'Activity data'!AU7*Constants!$H83*EF!$H208*MMVolatEF*NtoN2O*kgtoGg</f>
        <v>3.0530072966595433E-4</v>
      </c>
      <c r="AC1533" s="22">
        <f>Constants!$H65*'Activity data'!AV7*Constants!$H83*EF!$H208*MMVolatEF*NtoN2O*kgtoGg</f>
        <v>3.071759128080238E-4</v>
      </c>
      <c r="AD1533" s="22">
        <f>Constants!$H65*'Activity data'!AW7*Constants!$H83*EF!$H208*MMVolatEF*NtoN2O*kgtoGg</f>
        <v>3.1114419790307811E-4</v>
      </c>
      <c r="AE1533" s="22">
        <f>Constants!$H65*'Activity data'!AX7*Constants!$H83*EF!$H208*MMVolatEF*NtoN2O*kgtoGg</f>
        <v>3.1507591644820454E-4</v>
      </c>
      <c r="AF1533" s="22">
        <f>Constants!$H65*'Activity data'!AY7*Constants!$H83*EF!$H208*MMVolatEF*NtoN2O*kgtoGg</f>
        <v>3.1927479654641783E-4</v>
      </c>
      <c r="AG1533" s="22">
        <f>Constants!$H65*'Activity data'!AZ7*Constants!$H83*EF!$H208*MMVolatEF*NtoN2O*kgtoGg</f>
        <v>3.2411528479808077E-4</v>
      </c>
      <c r="AH1533" s="22">
        <f>Constants!$H65*'Activity data'!BA7*Constants!$H83*EF!$H208*MMVolatEF*NtoN2O*kgtoGg</f>
        <v>3.2879506723785249E-4</v>
      </c>
      <c r="AI1533" s="22">
        <f>Constants!$H65*'Activity data'!BB7*Constants!$H83*EF!$H208*MMVolatEF*NtoN2O*kgtoGg</f>
        <v>3.3364752128525705E-4</v>
      </c>
      <c r="AJ1533" s="22">
        <f>Constants!$H65*'Activity data'!BC7*Constants!$H83*EF!$H208*MMVolatEF*NtoN2O*kgtoGg</f>
        <v>3.3893095243906439E-4</v>
      </c>
      <c r="AK1533" s="22">
        <f>Constants!$H65*'Activity data'!BD7*Constants!$H83*EF!$H208*MMVolatEF*NtoN2O*kgtoGg</f>
        <v>3.4392140248099327E-4</v>
      </c>
      <c r="AL1533" s="22">
        <f>Constants!$H65*'Activity data'!BE7*Constants!$H83*EF!$H208*MMVolatEF*NtoN2O*kgtoGg</f>
        <v>3.489828478296831E-4</v>
      </c>
      <c r="AM1533" s="22">
        <f>Constants!$H65*'Activity data'!BF7*Constants!$H83*EF!$H208*MMVolatEF*NtoN2O*kgtoGg</f>
        <v>3.5411646828673466E-4</v>
      </c>
      <c r="AN1533" s="22">
        <f>Constants!$H65*'Activity data'!BG7*Constants!$H83*EF!$H208*MMVolatEF*NtoN2O*kgtoGg</f>
        <v>3.5939719039577593E-4</v>
      </c>
      <c r="AO1533" s="22">
        <f>Constants!$H65*'Activity data'!BH7*Constants!$H83*EF!$H208*MMVolatEF*NtoN2O*kgtoGg</f>
        <v>3.6445217474267608E-4</v>
      </c>
      <c r="AP1533" s="22">
        <f>Constants!$H65*'Activity data'!BI7*Constants!$H83*EF!$H208*MMVolatEF*NtoN2O*kgtoGg</f>
        <v>3.6966010545457282E-4</v>
      </c>
      <c r="AQ1533" s="22">
        <f>Constants!$H65*'Activity data'!BJ7*Constants!$H83*EF!$H208*MMVolatEF*NtoN2O*kgtoGg</f>
        <v>3.7502542262106664E-4</v>
      </c>
      <c r="AR1533" s="22">
        <f>Constants!$H65*'Activity data'!BK7*Constants!$H83*EF!$H208*MMVolatEF*NtoN2O*kgtoGg</f>
        <v>3.8057590650672967E-4</v>
      </c>
      <c r="AS1533" s="22">
        <f>Constants!$H65*'Activity data'!BL7*Constants!$H83*EF!$H208*MMVolatEF*NtoN2O*kgtoGg</f>
        <v>3.8600751676098297E-4</v>
      </c>
      <c r="AT1533" s="22">
        <f>Constants!$H65*'Activity data'!BM7*Constants!$H83*EF!$H208*MMVolatEF*NtoN2O*kgtoGg</f>
        <v>3.8698213703251637E-4</v>
      </c>
      <c r="AU1533" s="22">
        <f>Constants!$H65*'Activity data'!BN7*Constants!$H83*EF!$H208*MMVolatEF*NtoN2O*kgtoGg</f>
        <v>3.8727411526539858E-4</v>
      </c>
      <c r="AV1533" s="22">
        <f>Constants!$H65*'Activity data'!BO7*Constants!$H83*EF!$H208*MMVolatEF*NtoN2O*kgtoGg</f>
        <v>3.8776616429103087E-4</v>
      </c>
      <c r="AW1533" s="22">
        <f>Constants!$H65*'Activity data'!BP7*Constants!$H83*EF!$H208*MMVolatEF*NtoN2O*kgtoGg</f>
        <v>3.8805087925805279E-4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2.6275916255942959E-3</v>
      </c>
      <c r="V1534" s="22">
        <f>Constants!$H66*'Activity data'!AO8*Constants!$H84*EF!$H209*MMVolatEF*NtoN2O*kgtoGg</f>
        <v>2.5989362225815795E-3</v>
      </c>
      <c r="W1534" s="22">
        <f>Constants!$H66*'Activity data'!AP8*Constants!$H84*EF!$H209*MMVolatEF*NtoN2O*kgtoGg</f>
        <v>2.5761607561592061E-3</v>
      </c>
      <c r="X1534" s="22">
        <f>Constants!$H66*'Activity data'!AQ8*Constants!$H84*EF!$H209*MMVolatEF*NtoN2O*kgtoGg</f>
        <v>2.5619274134045032E-3</v>
      </c>
      <c r="Y1534" s="22">
        <f>Constants!$H66*'Activity data'!AR8*Constants!$H84*EF!$H209*MMVolatEF*NtoN2O*kgtoGg</f>
        <v>2.5522549780709622E-3</v>
      </c>
      <c r="Z1534" s="22">
        <f>Constants!$H66*'Activity data'!AS8*Constants!$H84*EF!$H209*MMVolatEF*NtoN2O*kgtoGg</f>
        <v>2.5488754538783372E-3</v>
      </c>
      <c r="AA1534" s="22">
        <f>Constants!$H66*'Activity data'!AT8*Constants!$H84*EF!$H209*MMVolatEF*NtoN2O*kgtoGg</f>
        <v>2.5454317976478726E-3</v>
      </c>
      <c r="AB1534" s="22">
        <f>Constants!$H66*'Activity data'!AU8*Constants!$H84*EF!$H209*MMVolatEF*NtoN2O*kgtoGg</f>
        <v>2.546445856852984E-3</v>
      </c>
      <c r="AC1534" s="22">
        <f>Constants!$H66*'Activity data'!AV8*Constants!$H84*EF!$H209*MMVolatEF*NtoN2O*kgtoGg</f>
        <v>2.5473599606816969E-3</v>
      </c>
      <c r="AD1534" s="22">
        <f>Constants!$H66*'Activity data'!AW8*Constants!$H84*EF!$H209*MMVolatEF*NtoN2O*kgtoGg</f>
        <v>2.5791428505979644E-3</v>
      </c>
      <c r="AE1534" s="22">
        <f>Constants!$H66*'Activity data'!AX8*Constants!$H84*EF!$H209*MMVolatEF*NtoN2O*kgtoGg</f>
        <v>2.6062101895453957E-3</v>
      </c>
      <c r="AF1534" s="22">
        <f>Constants!$H66*'Activity data'!AY8*Constants!$H84*EF!$H209*MMVolatEF*NtoN2O*kgtoGg</f>
        <v>2.6356095441230488E-3</v>
      </c>
      <c r="AG1534" s="22">
        <f>Constants!$H66*'Activity data'!AZ8*Constants!$H84*EF!$H209*MMVolatEF*NtoN2O*kgtoGg</f>
        <v>2.675298848884497E-3</v>
      </c>
      <c r="AH1534" s="22">
        <f>Constants!$H66*'Activity data'!BA8*Constants!$H84*EF!$H209*MMVolatEF*NtoN2O*kgtoGg</f>
        <v>2.707088312454798E-3</v>
      </c>
      <c r="AI1534" s="22">
        <f>Constants!$H66*'Activity data'!BB8*Constants!$H84*EF!$H209*MMVolatEF*NtoN2O*kgtoGg</f>
        <v>2.7416013768058051E-3</v>
      </c>
      <c r="AJ1534" s="22">
        <f>Constants!$H66*'Activity data'!BC8*Constants!$H84*EF!$H209*MMVolatEF*NtoN2O*kgtoGg</f>
        <v>2.7806190203410732E-3</v>
      </c>
      <c r="AK1534" s="22">
        <f>Constants!$H66*'Activity data'!BD8*Constants!$H84*EF!$H209*MMVolatEF*NtoN2O*kgtoGg</f>
        <v>2.8090961588512725E-3</v>
      </c>
      <c r="AL1534" s="22">
        <f>Constants!$H66*'Activity data'!BE8*Constants!$H84*EF!$H209*MMVolatEF*NtoN2O*kgtoGg</f>
        <v>2.8346924267829612E-3</v>
      </c>
      <c r="AM1534" s="22">
        <f>Constants!$H66*'Activity data'!BF8*Constants!$H84*EF!$H209*MMVolatEF*NtoN2O*kgtoGg</f>
        <v>2.8574271936910615E-3</v>
      </c>
      <c r="AN1534" s="22">
        <f>Constants!$H66*'Activity data'!BG8*Constants!$H84*EF!$H209*MMVolatEF*NtoN2O*kgtoGg</f>
        <v>2.8960504602820068E-3</v>
      </c>
      <c r="AO1534" s="22">
        <f>Constants!$H66*'Activity data'!BH8*Constants!$H84*EF!$H209*MMVolatEF*NtoN2O*kgtoGg</f>
        <v>2.9269887051109689E-3</v>
      </c>
      <c r="AP1534" s="22">
        <f>Constants!$H66*'Activity data'!BI8*Constants!$H84*EF!$H209*MMVolatEF*NtoN2O*kgtoGg</f>
        <v>2.9573562352036412E-3</v>
      </c>
      <c r="AQ1534" s="22">
        <f>Constants!$H66*'Activity data'!BJ8*Constants!$H84*EF!$H209*MMVolatEF*NtoN2O*kgtoGg</f>
        <v>2.9871309481064624E-3</v>
      </c>
      <c r="AR1534" s="22">
        <f>Constants!$H66*'Activity data'!BK8*Constants!$H84*EF!$H209*MMVolatEF*NtoN2O*kgtoGg</f>
        <v>3.0166855601819671E-3</v>
      </c>
      <c r="AS1534" s="22">
        <f>Constants!$H66*'Activity data'!BL8*Constants!$H84*EF!$H209*MMVolatEF*NtoN2O*kgtoGg</f>
        <v>3.0432170468189072E-3</v>
      </c>
      <c r="AT1534" s="22">
        <f>Constants!$H66*'Activity data'!BM8*Constants!$H84*EF!$H209*MMVolatEF*NtoN2O*kgtoGg</f>
        <v>2.9931230045086091E-3</v>
      </c>
      <c r="AU1534" s="22">
        <f>Constants!$H66*'Activity data'!BN8*Constants!$H84*EF!$H209*MMVolatEF*NtoN2O*kgtoGg</f>
        <v>2.931915450663443E-3</v>
      </c>
      <c r="AV1534" s="22">
        <f>Constants!$H66*'Activity data'!BO8*Constants!$H84*EF!$H209*MMVolatEF*NtoN2O*kgtoGg</f>
        <v>2.8742055506068434E-3</v>
      </c>
      <c r="AW1534" s="22">
        <f>Constants!$H66*'Activity data'!BP8*Constants!$H84*EF!$H209*MMVolatEF*NtoN2O*kgtoGg</f>
        <v>2.8135261479735494E-3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1.3080167916535011E-2</v>
      </c>
      <c r="V1535" s="22">
        <f>Constants!$H67*'Activity data'!AO9*Constants!$H85*EF!$H210*MMVolatEF*NtoN2O*kgtoGg</f>
        <v>1.2937521137076831E-2</v>
      </c>
      <c r="W1535" s="22">
        <f>Constants!$H67*'Activity data'!AP9*Constants!$H85*EF!$H210*MMVolatEF*NtoN2O*kgtoGg</f>
        <v>1.2824144719569538E-2</v>
      </c>
      <c r="X1535" s="22">
        <f>Constants!$H67*'Activity data'!AQ9*Constants!$H85*EF!$H210*MMVolatEF*NtoN2O*kgtoGg</f>
        <v>1.2753291048309637E-2</v>
      </c>
      <c r="Y1535" s="22">
        <f>Constants!$H67*'Activity data'!AR9*Constants!$H85*EF!$H210*MMVolatEF*NtoN2O*kgtoGg</f>
        <v>1.2705141603360818E-2</v>
      </c>
      <c r="Z1535" s="22">
        <f>Constants!$H67*'Activity data'!AS9*Constants!$H85*EF!$H210*MMVolatEF*NtoN2O*kgtoGg</f>
        <v>1.2688318310316743E-2</v>
      </c>
      <c r="AA1535" s="22">
        <f>Constants!$H67*'Activity data'!AT9*Constants!$H85*EF!$H210*MMVolatEF*NtoN2O*kgtoGg</f>
        <v>1.2671175767578154E-2</v>
      </c>
      <c r="AB1535" s="22">
        <f>Constants!$H67*'Activity data'!AU9*Constants!$H85*EF!$H210*MMVolatEF*NtoN2O*kgtoGg</f>
        <v>1.2676223760786448E-2</v>
      </c>
      <c r="AC1535" s="22">
        <f>Constants!$H67*'Activity data'!AV9*Constants!$H85*EF!$H210*MMVolatEF*NtoN2O*kgtoGg</f>
        <v>1.2680774175491778E-2</v>
      </c>
      <c r="AD1535" s="22">
        <f>Constants!$H67*'Activity data'!AW9*Constants!$H85*EF!$H210*MMVolatEF*NtoN2O*kgtoGg</f>
        <v>1.2838989604757165E-2</v>
      </c>
      <c r="AE1535" s="22">
        <f>Constants!$H67*'Activity data'!AX9*Constants!$H85*EF!$H210*MMVolatEF*NtoN2O*kgtoGg</f>
        <v>1.297373099114215E-2</v>
      </c>
      <c r="AF1535" s="22">
        <f>Constants!$H67*'Activity data'!AY9*Constants!$H85*EF!$H210*MMVolatEF*NtoN2O*kgtoGg</f>
        <v>1.3120081166248413E-2</v>
      </c>
      <c r="AG1535" s="22">
        <f>Constants!$H67*'Activity data'!AZ9*Constants!$H85*EF!$H210*MMVolatEF*NtoN2O*kgtoGg</f>
        <v>1.331765477917727E-2</v>
      </c>
      <c r="AH1535" s="22">
        <f>Constants!$H67*'Activity data'!BA9*Constants!$H85*EF!$H210*MMVolatEF*NtoN2O*kgtoGg</f>
        <v>1.3475902932134473E-2</v>
      </c>
      <c r="AI1535" s="22">
        <f>Constants!$H67*'Activity data'!BB9*Constants!$H85*EF!$H210*MMVolatEF*NtoN2O*kgtoGg</f>
        <v>1.3647709187196362E-2</v>
      </c>
      <c r="AJ1535" s="22">
        <f>Constants!$H67*'Activity data'!BC9*Constants!$H85*EF!$H210*MMVolatEF*NtoN2O*kgtoGg</f>
        <v>1.3841939266245802E-2</v>
      </c>
      <c r="AK1535" s="22">
        <f>Constants!$H67*'Activity data'!BD9*Constants!$H85*EF!$H210*MMVolatEF*NtoN2O*kgtoGg</f>
        <v>1.398369864387039E-2</v>
      </c>
      <c r="AL1535" s="22">
        <f>Constants!$H67*'Activity data'!BE9*Constants!$H85*EF!$H210*MMVolatEF*NtoN2O*kgtoGg</f>
        <v>1.4111117029331023E-2</v>
      </c>
      <c r="AM1535" s="22">
        <f>Constants!$H67*'Activity data'!BF9*Constants!$H85*EF!$H210*MMVolatEF*NtoN2O*kgtoGg</f>
        <v>1.4224290844395977E-2</v>
      </c>
      <c r="AN1535" s="22">
        <f>Constants!$H67*'Activity data'!BG9*Constants!$H85*EF!$H210*MMVolatEF*NtoN2O*kgtoGg</f>
        <v>1.4416557712494404E-2</v>
      </c>
      <c r="AO1535" s="22">
        <f>Constants!$H67*'Activity data'!BH9*Constants!$H85*EF!$H210*MMVolatEF*NtoN2O*kgtoGg</f>
        <v>1.4570568493113398E-2</v>
      </c>
      <c r="AP1535" s="22">
        <f>Constants!$H67*'Activity data'!BI9*Constants!$H85*EF!$H210*MMVolatEF*NtoN2O*kgtoGg</f>
        <v>1.472173825212522E-2</v>
      </c>
      <c r="AQ1535" s="22">
        <f>Constants!$H67*'Activity data'!BJ9*Constants!$H85*EF!$H210*MMVolatEF*NtoN2O*kgtoGg</f>
        <v>1.4869956963374701E-2</v>
      </c>
      <c r="AR1535" s="22">
        <f>Constants!$H67*'Activity data'!BK9*Constants!$H85*EF!$H210*MMVolatEF*NtoN2O*kgtoGg</f>
        <v>1.5017080011298183E-2</v>
      </c>
      <c r="AS1535" s="22">
        <f>Constants!$H67*'Activity data'!BL9*Constants!$H85*EF!$H210*MMVolatEF*NtoN2O*kgtoGg</f>
        <v>1.5149153921454597E-2</v>
      </c>
      <c r="AT1535" s="22">
        <f>Constants!$H67*'Activity data'!BM9*Constants!$H85*EF!$H210*MMVolatEF*NtoN2O*kgtoGg</f>
        <v>1.489978545846579E-2</v>
      </c>
      <c r="AU1535" s="22">
        <f>Constants!$H67*'Activity data'!BN9*Constants!$H85*EF!$H210*MMVolatEF*NtoN2O*kgtoGg</f>
        <v>1.4595093863981794E-2</v>
      </c>
      <c r="AV1535" s="22">
        <f>Constants!$H67*'Activity data'!BO9*Constants!$H85*EF!$H210*MMVolatEF*NtoN2O*kgtoGg</f>
        <v>1.4307813612425946E-2</v>
      </c>
      <c r="AW1535" s="22">
        <f>Constants!$H67*'Activity data'!BP9*Constants!$H85*EF!$H210*MMVolatEF*NtoN2O*kgtoGg</f>
        <v>1.4005751158052342E-2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0.18661593838968488</v>
      </c>
      <c r="V1536" s="22">
        <f>Constants!$H68*'Activity data'!AO10*Constants!$H86*EF!$H211*MMVolatEF*NtoN2O*kgtoGg</f>
        <v>0.18891102118178937</v>
      </c>
      <c r="W1536" s="22">
        <f>Constants!$H68*'Activity data'!AP10*Constants!$H86*EF!$H211*MMVolatEF*NtoN2O*kgtoGg</f>
        <v>0.19159680001401697</v>
      </c>
      <c r="X1536" s="22">
        <f>Constants!$H68*'Activity data'!AQ10*Constants!$H86*EF!$H211*MMVolatEF*NtoN2O*kgtoGg</f>
        <v>0.19490743592297405</v>
      </c>
      <c r="Y1536" s="22">
        <f>Constants!$H68*'Activity data'!AR10*Constants!$H86*EF!$H211*MMVolatEF*NtoN2O*kgtoGg</f>
        <v>0.19857911305098078</v>
      </c>
      <c r="Z1536" s="22">
        <f>Constants!$H68*'Activity data'!AS10*Constants!$H86*EF!$H211*MMVolatEF*NtoN2O*kgtoGg</f>
        <v>0.2027756520571353</v>
      </c>
      <c r="AA1536" s="22">
        <f>Constants!$H68*'Activity data'!AT10*Constants!$H86*EF!$H211*MMVolatEF*NtoN2O*kgtoGg</f>
        <v>0.20701582577863753</v>
      </c>
      <c r="AB1536" s="22">
        <f>Constants!$H68*'Activity data'!AU10*Constants!$H86*EF!$H211*MMVolatEF*NtoN2O*kgtoGg</f>
        <v>0.21167786823753224</v>
      </c>
      <c r="AC1536" s="22">
        <f>Constants!$H68*'Activity data'!AV10*Constants!$H86*EF!$H211*MMVolatEF*NtoN2O*kgtoGg</f>
        <v>0.21640165177900966</v>
      </c>
      <c r="AD1536" s="22">
        <f>Constants!$H68*'Activity data'!AW10*Constants!$H86*EF!$H211*MMVolatEF*NtoN2O*kgtoGg</f>
        <v>0.22636765534279604</v>
      </c>
      <c r="AE1536" s="22">
        <f>Constants!$H68*'Activity data'!AX10*Constants!$H86*EF!$H211*MMVolatEF*NtoN2O*kgtoGg</f>
        <v>0.23634360712991417</v>
      </c>
      <c r="AF1536" s="22">
        <f>Constants!$H68*'Activity data'!AY10*Constants!$H86*EF!$H211*MMVolatEF*NtoN2O*kgtoGg</f>
        <v>0.24697136694252173</v>
      </c>
      <c r="AG1536" s="22">
        <f>Constants!$H68*'Activity data'!AZ10*Constants!$H86*EF!$H211*MMVolatEF*NtoN2O*kgtoGg</f>
        <v>0.25906780369421001</v>
      </c>
      <c r="AH1536" s="22">
        <f>Constants!$H68*'Activity data'!BA10*Constants!$H86*EF!$H211*MMVolatEF*NtoN2O*kgtoGg</f>
        <v>0.27093956310183293</v>
      </c>
      <c r="AI1536" s="22">
        <f>Constants!$H68*'Activity data'!BB10*Constants!$H86*EF!$H211*MMVolatEF*NtoN2O*kgtoGg</f>
        <v>0.28363849565254812</v>
      </c>
      <c r="AJ1536" s="22">
        <f>Constants!$H68*'Activity data'!BC10*Constants!$H86*EF!$H211*MMVolatEF*NtoN2O*kgtoGg</f>
        <v>0.29741576800414271</v>
      </c>
      <c r="AK1536" s="22">
        <f>Constants!$H68*'Activity data'!BD10*Constants!$H86*EF!$H211*MMVolatEF*NtoN2O*kgtoGg</f>
        <v>0.31069221410801939</v>
      </c>
      <c r="AL1536" s="22">
        <f>Constants!$H68*'Activity data'!BE10*Constants!$H86*EF!$H211*MMVolatEF*NtoN2O*kgtoGg</f>
        <v>0.32426462381720761</v>
      </c>
      <c r="AM1536" s="22">
        <f>Constants!$H68*'Activity data'!BF10*Constants!$H86*EF!$H211*MMVolatEF*NtoN2O*kgtoGg</f>
        <v>0.33813988765940795</v>
      </c>
      <c r="AN1536" s="22">
        <f>Constants!$H68*'Activity data'!BG10*Constants!$H86*EF!$H211*MMVolatEF*NtoN2O*kgtoGg</f>
        <v>0.35238011242226325</v>
      </c>
      <c r="AO1536" s="22">
        <f>Constants!$H68*'Activity data'!BH10*Constants!$H86*EF!$H211*MMVolatEF*NtoN2O*kgtoGg</f>
        <v>0.36622799732660555</v>
      </c>
      <c r="AP1536" s="22">
        <f>Constants!$H68*'Activity data'!BI10*Constants!$H86*EF!$H211*MMVolatEF*NtoN2O*kgtoGg</f>
        <v>0.38054492958782615</v>
      </c>
      <c r="AQ1536" s="22">
        <f>Constants!$H68*'Activity data'!BJ10*Constants!$H86*EF!$H211*MMVolatEF*NtoN2O*kgtoGg</f>
        <v>0.39534871067757948</v>
      </c>
      <c r="AR1536" s="22">
        <f>Constants!$H68*'Activity data'!BK10*Constants!$H86*EF!$H211*MMVolatEF*NtoN2O*kgtoGg</f>
        <v>0.41071188565023775</v>
      </c>
      <c r="AS1536" s="22">
        <f>Constants!$H68*'Activity data'!BL10*Constants!$H86*EF!$H211*MMVolatEF*NtoN2O*kgtoGg</f>
        <v>0.42626943712814547</v>
      </c>
      <c r="AT1536" s="22">
        <f>Constants!$H68*'Activity data'!BM10*Constants!$H86*EF!$H211*MMVolatEF*NtoN2O*kgtoGg</f>
        <v>0.43140811980097421</v>
      </c>
      <c r="AU1536" s="22">
        <f>Constants!$H68*'Activity data'!BN10*Constants!$H86*EF!$H211*MMVolatEF*NtoN2O*kgtoGg</f>
        <v>0.43491238505546542</v>
      </c>
      <c r="AV1536" s="22">
        <f>Constants!$H68*'Activity data'!BO10*Constants!$H86*EF!$H211*MMVolatEF*NtoN2O*kgtoGg</f>
        <v>0.43886870771880226</v>
      </c>
      <c r="AW1536" s="22">
        <f>Constants!$H68*'Activity data'!BP10*Constants!$H86*EF!$H211*MMVolatEF*NtoN2O*kgtoGg</f>
        <v>0.44230311272423228</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1.1993554121760756E-4</v>
      </c>
      <c r="V1537" s="22">
        <f>Constants!$H69*'Activity data'!AO11*Constants!$H87*EF!$H212*MMVolatEF*NtoN2O*kgtoGg</f>
        <v>1.201539673278719E-4</v>
      </c>
      <c r="W1537" s="22">
        <f>Constants!$H69*'Activity data'!AP11*Constants!$H87*EF!$H212*MMVolatEF*NtoN2O*kgtoGg</f>
        <v>1.204000991962005E-4</v>
      </c>
      <c r="X1537" s="22">
        <f>Constants!$H69*'Activity data'!AQ11*Constants!$H87*EF!$H212*MMVolatEF*NtoN2O*kgtoGg</f>
        <v>1.2067339732653323E-4</v>
      </c>
      <c r="Y1537" s="22">
        <f>Constants!$H69*'Activity data'!AR11*Constants!$H87*EF!$H212*MMVolatEF*NtoN2O*kgtoGg</f>
        <v>1.2083862250016517E-4</v>
      </c>
      <c r="Z1537" s="22">
        <f>Constants!$H69*'Activity data'!AS11*Constants!$H87*EF!$H212*MMVolatEF*NtoN2O*kgtoGg</f>
        <v>1.2102674750622946E-4</v>
      </c>
      <c r="AA1537" s="22">
        <f>Constants!$H69*'Activity data'!AT11*Constants!$H87*EF!$H212*MMVolatEF*NtoN2O*kgtoGg</f>
        <v>1.2123490277133756E-4</v>
      </c>
      <c r="AB1537" s="22">
        <f>Constants!$H69*'Activity data'!AU11*Constants!$H87*EF!$H212*MMVolatEF*NtoN2O*kgtoGg</f>
        <v>1.214635388867695E-4</v>
      </c>
      <c r="AC1537" s="22">
        <f>Constants!$H69*'Activity data'!AV11*Constants!$H87*EF!$H212*MMVolatEF*NtoN2O*kgtoGg</f>
        <v>1.2171046574717841E-4</v>
      </c>
      <c r="AD1537" s="22">
        <f>Constants!$H69*'Activity data'!AW11*Constants!$H87*EF!$H212*MMVolatEF*NtoN2O*kgtoGg</f>
        <v>1.2188428901104661E-4</v>
      </c>
      <c r="AE1537" s="22">
        <f>Constants!$H69*'Activity data'!AX11*Constants!$H87*EF!$H212*MMVolatEF*NtoN2O*kgtoGg</f>
        <v>1.2207335386646865E-4</v>
      </c>
      <c r="AF1537" s="22">
        <f>Constants!$H69*'Activity data'!AY11*Constants!$H87*EF!$H212*MMVolatEF*NtoN2O*kgtoGg</f>
        <v>1.2227928315059337E-4</v>
      </c>
      <c r="AG1537" s="22">
        <f>Constants!$H69*'Activity data'!AZ11*Constants!$H87*EF!$H212*MMVolatEF*NtoN2O*kgtoGg</f>
        <v>1.2250428668008742E-4</v>
      </c>
      <c r="AH1537" s="22">
        <f>Constants!$H69*'Activity data'!BA11*Constants!$H87*EF!$H212*MMVolatEF*NtoN2O*kgtoGg</f>
        <v>1.2274179275603147E-4</v>
      </c>
      <c r="AI1537" s="22">
        <f>Constants!$H69*'Activity data'!BB11*Constants!$H87*EF!$H212*MMVolatEF*NtoN2O*kgtoGg</f>
        <v>1.2289368408262624E-4</v>
      </c>
      <c r="AJ1537" s="22">
        <f>Constants!$H69*'Activity data'!BC11*Constants!$H87*EF!$H212*MMVolatEF*NtoN2O*kgtoGg</f>
        <v>1.2306077026385569E-4</v>
      </c>
      <c r="AK1537" s="22">
        <f>Constants!$H69*'Activity data'!BD11*Constants!$H87*EF!$H212*MMVolatEF*NtoN2O*kgtoGg</f>
        <v>1.2323716754799311E-4</v>
      </c>
      <c r="AL1537" s="22">
        <f>Constants!$H69*'Activity data'!BE11*Constants!$H87*EF!$H212*MMVolatEF*NtoN2O*kgtoGg</f>
        <v>1.2342518950883124E-4</v>
      </c>
      <c r="AM1537" s="22">
        <f>Constants!$H69*'Activity data'!BF11*Constants!$H87*EF!$H212*MMVolatEF*NtoN2O*kgtoGg</f>
        <v>1.2362445924387391E-4</v>
      </c>
      <c r="AN1537" s="22">
        <f>Constants!$H69*'Activity data'!BG11*Constants!$H87*EF!$H212*MMVolatEF*NtoN2O*kgtoGg</f>
        <v>1.237419499619452E-4</v>
      </c>
      <c r="AO1537" s="22">
        <f>Constants!$H69*'Activity data'!BH11*Constants!$H87*EF!$H212*MMVolatEF*NtoN2O*kgtoGg</f>
        <v>1.2386718060158544E-4</v>
      </c>
      <c r="AP1537" s="22">
        <f>Constants!$H69*'Activity data'!BI11*Constants!$H87*EF!$H212*MMVolatEF*NtoN2O*kgtoGg</f>
        <v>1.2400266133733785E-4</v>
      </c>
      <c r="AQ1537" s="22">
        <f>Constants!$H69*'Activity data'!BJ11*Constants!$H87*EF!$H212*MMVolatEF*NtoN2O*kgtoGg</f>
        <v>1.2414811892012275E-4</v>
      </c>
      <c r="AR1537" s="22">
        <f>Constants!$H69*'Activity data'!BK11*Constants!$H87*EF!$H212*MMVolatEF*NtoN2O*kgtoGg</f>
        <v>1.243034755080016E-4</v>
      </c>
      <c r="AS1537" s="22">
        <f>Constants!$H69*'Activity data'!BL11*Constants!$H87*EF!$H212*MMVolatEF*NtoN2O*kgtoGg</f>
        <v>1.2437203151401057E-4</v>
      </c>
      <c r="AT1537" s="22">
        <f>Constants!$H69*'Activity data'!BM11*Constants!$H87*EF!$H212*MMVolatEF*NtoN2O*kgtoGg</f>
        <v>1.2441476463107817E-4</v>
      </c>
      <c r="AU1537" s="22">
        <f>Constants!$H69*'Activity data'!BN11*Constants!$H87*EF!$H212*MMVolatEF*NtoN2O*kgtoGg</f>
        <v>1.2445970043989919E-4</v>
      </c>
      <c r="AV1537" s="22">
        <f>Constants!$H69*'Activity data'!BO11*Constants!$H87*EF!$H212*MMVolatEF*NtoN2O*kgtoGg</f>
        <v>1.2451321422469059E-4</v>
      </c>
      <c r="AW1537" s="22">
        <f>Constants!$H69*'Activity data'!BP11*Constants!$H87*EF!$H212*MMVolatEF*NtoN2O*kgtoGg</f>
        <v>1.245720347262714E-4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8.2305947353185534E-4</v>
      </c>
      <c r="V1538" s="22">
        <f>Constants!$H70*'Activity data'!AO12*Constants!$H88*EF!$H213*MMVolatEF*NtoN2O*kgtoGg</f>
        <v>8.2455842603162824E-4</v>
      </c>
      <c r="W1538" s="22">
        <f>Constants!$H70*'Activity data'!AP12*Constants!$H88*EF!$H213*MMVolatEF*NtoN2O*kgtoGg</f>
        <v>8.2624750971699247E-4</v>
      </c>
      <c r="X1538" s="22">
        <f>Constants!$H70*'Activity data'!AQ12*Constants!$H88*EF!$H213*MMVolatEF*NtoN2O*kgtoGg</f>
        <v>8.2812302228803898E-4</v>
      </c>
      <c r="Y1538" s="22">
        <f>Constants!$H70*'Activity data'!AR12*Constants!$H88*EF!$H213*MMVolatEF*NtoN2O*kgtoGg</f>
        <v>8.292568825520036E-4</v>
      </c>
      <c r="Z1538" s="22">
        <f>Constants!$H70*'Activity data'!AS12*Constants!$H88*EF!$H213*MMVolatEF*NtoN2O*kgtoGg</f>
        <v>8.3054789326390355E-4</v>
      </c>
      <c r="AA1538" s="22">
        <f>Constants!$H70*'Activity data'!AT12*Constants!$H88*EF!$H213*MMVolatEF*NtoN2O*kgtoGg</f>
        <v>8.3197636193276859E-4</v>
      </c>
      <c r="AB1538" s="22">
        <f>Constants!$H70*'Activity data'!AU12*Constants!$H88*EF!$H213*MMVolatEF*NtoN2O*kgtoGg</f>
        <v>8.335453807481035E-4</v>
      </c>
      <c r="AC1538" s="22">
        <f>Constants!$H70*'Activity data'!AV12*Constants!$H88*EF!$H213*MMVolatEF*NtoN2O*kgtoGg</f>
        <v>8.3523992007869508E-4</v>
      </c>
      <c r="AD1538" s="22">
        <f>Constants!$H70*'Activity data'!AW12*Constants!$H88*EF!$H213*MMVolatEF*NtoN2O*kgtoGg</f>
        <v>8.3643278486751854E-4</v>
      </c>
      <c r="AE1538" s="22">
        <f>Constants!$H70*'Activity data'!AX12*Constants!$H88*EF!$H213*MMVolatEF*NtoN2O*kgtoGg</f>
        <v>8.3773024530991319E-4</v>
      </c>
      <c r="AF1538" s="22">
        <f>Constants!$H70*'Activity data'!AY12*Constants!$H88*EF!$H213*MMVolatEF*NtoN2O*kgtoGg</f>
        <v>8.3914343815046533E-4</v>
      </c>
      <c r="AG1538" s="22">
        <f>Constants!$H70*'Activity data'!AZ12*Constants!$H88*EF!$H213*MMVolatEF*NtoN2O*kgtoGg</f>
        <v>8.4068752828961931E-4</v>
      </c>
      <c r="AH1538" s="22">
        <f>Constants!$H70*'Activity data'!BA12*Constants!$H88*EF!$H213*MMVolatEF*NtoN2O*kgtoGg</f>
        <v>8.4231741734371068E-4</v>
      </c>
      <c r="AI1538" s="22">
        <f>Constants!$H70*'Activity data'!BB12*Constants!$H88*EF!$H213*MMVolatEF*NtoN2O*kgtoGg</f>
        <v>8.433597738798297E-4</v>
      </c>
      <c r="AJ1538" s="22">
        <f>Constants!$H70*'Activity data'!BC12*Constants!$H88*EF!$H213*MMVolatEF*NtoN2O*kgtoGg</f>
        <v>8.4450640533670254E-4</v>
      </c>
      <c r="AK1538" s="22">
        <f>Constants!$H70*'Activity data'!BD12*Constants!$H88*EF!$H213*MMVolatEF*NtoN2O*kgtoGg</f>
        <v>8.4571693437872494E-4</v>
      </c>
      <c r="AL1538" s="22">
        <f>Constants!$H70*'Activity data'!BE12*Constants!$H88*EF!$H213*MMVolatEF*NtoN2O*kgtoGg</f>
        <v>8.4700723794119506E-4</v>
      </c>
      <c r="AM1538" s="22">
        <f>Constants!$H70*'Activity data'!BF12*Constants!$H88*EF!$H213*MMVolatEF*NtoN2O*kgtoGg</f>
        <v>8.4837472952500718E-4</v>
      </c>
      <c r="AN1538" s="22">
        <f>Constants!$H70*'Activity data'!BG12*Constants!$H88*EF!$H213*MMVolatEF*NtoN2O*kgtoGg</f>
        <v>8.4918101136255842E-4</v>
      </c>
      <c r="AO1538" s="22">
        <f>Constants!$H70*'Activity data'!BH12*Constants!$H88*EF!$H213*MMVolatEF*NtoN2O*kgtoGg</f>
        <v>8.5004040852945282E-4</v>
      </c>
      <c r="AP1538" s="22">
        <f>Constants!$H70*'Activity data'!BI12*Constants!$H88*EF!$H213*MMVolatEF*NtoN2O*kgtoGg</f>
        <v>8.5097014713662465E-4</v>
      </c>
      <c r="AQ1538" s="22">
        <f>Constants!$H70*'Activity data'!BJ12*Constants!$H88*EF!$H213*MMVolatEF*NtoN2O*kgtoGg</f>
        <v>8.5196835200811454E-4</v>
      </c>
      <c r="AR1538" s="22">
        <f>Constants!$H70*'Activity data'!BK12*Constants!$H88*EF!$H213*MMVolatEF*NtoN2O*kgtoGg</f>
        <v>8.5303448895243574E-4</v>
      </c>
      <c r="AS1538" s="22">
        <f>Constants!$H70*'Activity data'!BL12*Constants!$H88*EF!$H213*MMVolatEF*NtoN2O*kgtoGg</f>
        <v>8.5350495558509797E-4</v>
      </c>
      <c r="AT1538" s="22">
        <f>Constants!$H70*'Activity data'!BM12*Constants!$H88*EF!$H213*MMVolatEF*NtoN2O*kgtoGg</f>
        <v>8.5379821225012808E-4</v>
      </c>
      <c r="AU1538" s="22">
        <f>Constants!$H70*'Activity data'!BN12*Constants!$H88*EF!$H213*MMVolatEF*NtoN2O*kgtoGg</f>
        <v>8.5410658492077684E-4</v>
      </c>
      <c r="AV1538" s="22">
        <f>Constants!$H70*'Activity data'!BO12*Constants!$H88*EF!$H213*MMVolatEF*NtoN2O*kgtoGg</f>
        <v>8.5447382408182905E-4</v>
      </c>
      <c r="AW1538" s="22">
        <f>Constants!$H70*'Activity data'!BP12*Constants!$H88*EF!$H213*MMVolatEF*NtoN2O*kgtoGg</f>
        <v>8.5487748066746241E-4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1.51690892331456E-5</v>
      </c>
      <c r="V1539" s="22">
        <f>Constants!$H71*'Activity data'!AO13*Constants!$H89*EF!$H214*MMVolatEF*NtoN2O*kgtoGg</f>
        <v>1.5217432465051217E-5</v>
      </c>
      <c r="W1539" s="22">
        <f>Constants!$H71*'Activity data'!AP13*Constants!$H89*EF!$H214*MMVolatEF*NtoN2O*kgtoGg</f>
        <v>1.5269956801068695E-5</v>
      </c>
      <c r="X1539" s="22">
        <f>Constants!$H71*'Activity data'!AQ13*Constants!$H89*EF!$H214*MMVolatEF*NtoN2O*kgtoGg</f>
        <v>1.5326606915032538E-5</v>
      </c>
      <c r="Y1539" s="22">
        <f>Constants!$H71*'Activity data'!AR13*Constants!$H89*EF!$H214*MMVolatEF*NtoN2O*kgtoGg</f>
        <v>1.5361884173332352E-5</v>
      </c>
      <c r="Z1539" s="22">
        <f>Constants!$H71*'Activity data'!AS13*Constants!$H89*EF!$H214*MMVolatEF*NtoN2O*kgtoGg</f>
        <v>1.5400671462758264E-5</v>
      </c>
      <c r="AA1539" s="22">
        <f>Constants!$H71*'Activity data'!AT13*Constants!$H89*EF!$H214*MMVolatEF*NtoN2O*kgtoGg</f>
        <v>1.5442458670944096E-5</v>
      </c>
      <c r="AB1539" s="22">
        <f>Constants!$H71*'Activity data'!AU13*Constants!$H89*EF!$H214*MMVolatEF*NtoN2O*kgtoGg</f>
        <v>1.5487358547995306E-5</v>
      </c>
      <c r="AC1539" s="22">
        <f>Constants!$H71*'Activity data'!AV13*Constants!$H89*EF!$H214*MMVolatEF*NtoN2O*kgtoGg</f>
        <v>1.5534984647023521E-5</v>
      </c>
      <c r="AD1539" s="22">
        <f>Constants!$H71*'Activity data'!AW13*Constants!$H89*EF!$H214*MMVolatEF*NtoN2O*kgtoGg</f>
        <v>1.5568285844583603E-5</v>
      </c>
      <c r="AE1539" s="22">
        <f>Constants!$H71*'Activity data'!AX13*Constants!$H89*EF!$H214*MMVolatEF*NtoN2O*kgtoGg</f>
        <v>1.5603856144375205E-5</v>
      </c>
      <c r="AF1539" s="22">
        <f>Constants!$H71*'Activity data'!AY13*Constants!$H89*EF!$H214*MMVolatEF*NtoN2O*kgtoGg</f>
        <v>1.5642015402559782E-5</v>
      </c>
      <c r="AG1539" s="22">
        <f>Constants!$H71*'Activity data'!AZ13*Constants!$H89*EF!$H214*MMVolatEF*NtoN2O*kgtoGg</f>
        <v>1.5683187659152959E-5</v>
      </c>
      <c r="AH1539" s="22">
        <f>Constants!$H71*'Activity data'!BA13*Constants!$H89*EF!$H214*MMVolatEF*NtoN2O*kgtoGg</f>
        <v>1.5726164172815247E-5</v>
      </c>
      <c r="AI1539" s="22">
        <f>Constants!$H71*'Activity data'!BB13*Constants!$H89*EF!$H214*MMVolatEF*NtoN2O*kgtoGg</f>
        <v>1.5752809314354656E-5</v>
      </c>
      <c r="AJ1539" s="22">
        <f>Constants!$H71*'Activity data'!BC13*Constants!$H89*EF!$H214*MMVolatEF*NtoN2O*kgtoGg</f>
        <v>1.5781850848802794E-5</v>
      </c>
      <c r="AK1539" s="22">
        <f>Constants!$H71*'Activity data'!BD13*Constants!$H89*EF!$H214*MMVolatEF*NtoN2O*kgtoGg</f>
        <v>1.5812211011200589E-5</v>
      </c>
      <c r="AL1539" s="22">
        <f>Constants!$H71*'Activity data'!BE13*Constants!$H89*EF!$H214*MMVolatEF*NtoN2O*kgtoGg</f>
        <v>1.5844326691144795E-5</v>
      </c>
      <c r="AM1539" s="22">
        <f>Constants!$H71*'Activity data'!BF13*Constants!$H89*EF!$H214*MMVolatEF*NtoN2O*kgtoGg</f>
        <v>1.5878136398182702E-5</v>
      </c>
      <c r="AN1539" s="22">
        <f>Constants!$H71*'Activity data'!BG13*Constants!$H89*EF!$H214*MMVolatEF*NtoN2O*kgtoGg</f>
        <v>1.5896594572359183E-5</v>
      </c>
      <c r="AO1539" s="22">
        <f>Constants!$H71*'Activity data'!BH13*Constants!$H89*EF!$H214*MMVolatEF*NtoN2O*kgtoGg</f>
        <v>1.5916177337524526E-5</v>
      </c>
      <c r="AP1539" s="22">
        <f>Constants!$H71*'Activity data'!BI13*Constants!$H89*EF!$H214*MMVolatEF*NtoN2O*kgtoGg</f>
        <v>1.5937350394875973E-5</v>
      </c>
      <c r="AQ1539" s="22">
        <f>Constants!$H71*'Activity data'!BJ13*Constants!$H89*EF!$H214*MMVolatEF*NtoN2O*kgtoGg</f>
        <v>1.5960067925113877E-5</v>
      </c>
      <c r="AR1539" s="22">
        <f>Constants!$H71*'Activity data'!BK13*Constants!$H89*EF!$H214*MMVolatEF*NtoN2O*kgtoGg</f>
        <v>1.5984319352677588E-5</v>
      </c>
      <c r="AS1539" s="22">
        <f>Constants!$H71*'Activity data'!BL13*Constants!$H89*EF!$H214*MMVolatEF*NtoN2O*kgtoGg</f>
        <v>1.5992531796631608E-5</v>
      </c>
      <c r="AT1539" s="22">
        <f>Constants!$H71*'Activity data'!BM13*Constants!$H89*EF!$H214*MMVolatEF*NtoN2O*kgtoGg</f>
        <v>1.5995859016638944E-5</v>
      </c>
      <c r="AU1539" s="22">
        <f>Constants!$H71*'Activity data'!BN13*Constants!$H89*EF!$H214*MMVolatEF*NtoN2O*kgtoGg</f>
        <v>1.5999410618704444E-5</v>
      </c>
      <c r="AV1539" s="22">
        <f>Constants!$H71*'Activity data'!BO13*Constants!$H89*EF!$H214*MMVolatEF*NtoN2O*kgtoGg</f>
        <v>1.6004346485136448E-5</v>
      </c>
      <c r="AW1539" s="22">
        <f>Constants!$H71*'Activity data'!BP13*Constants!$H89*EF!$H214*MMVolatEF*NtoN2O*kgtoGg</f>
        <v>1.6010076603504106E-5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1.5433215074750855E-3</v>
      </c>
      <c r="V1540" s="22">
        <f>Constants!$H72*'Activity data'!AO14*Constants!$H90*EF!$H215*MMVolatEF*NtoN2O*kgtoGg</f>
        <v>1.5482400064300375E-3</v>
      </c>
      <c r="W1540" s="22">
        <f>Constants!$H72*'Activity data'!AP14*Constants!$H90*EF!$H215*MMVolatEF*NtoN2O*kgtoGg</f>
        <v>1.5535838959804063E-3</v>
      </c>
      <c r="X1540" s="22">
        <f>Constants!$H72*'Activity data'!AQ14*Constants!$H90*EF!$H215*MMVolatEF*NtoN2O*kgtoGg</f>
        <v>1.5593475471751181E-3</v>
      </c>
      <c r="Y1540" s="22">
        <f>Constants!$H72*'Activity data'!AR14*Constants!$H90*EF!$H215*MMVolatEF*NtoN2O*kgtoGg</f>
        <v>1.5629366981532733E-3</v>
      </c>
      <c r="Z1540" s="22">
        <f>Constants!$H72*'Activity data'!AS14*Constants!$H90*EF!$H215*MMVolatEF*NtoN2O*kgtoGg</f>
        <v>1.5668829639486424E-3</v>
      </c>
      <c r="AA1540" s="22">
        <f>Constants!$H72*'Activity data'!AT14*Constants!$H90*EF!$H215*MMVolatEF*NtoN2O*kgtoGg</f>
        <v>1.5711344451113753E-3</v>
      </c>
      <c r="AB1540" s="22">
        <f>Constants!$H72*'Activity data'!AU14*Constants!$H90*EF!$H215*MMVolatEF*NtoN2O*kgtoGg</f>
        <v>1.5757026129737345E-3</v>
      </c>
      <c r="AC1540" s="22">
        <f>Constants!$H72*'Activity data'!AV14*Constants!$H90*EF!$H215*MMVolatEF*NtoN2O*kgtoGg</f>
        <v>1.5805481499613328E-3</v>
      </c>
      <c r="AD1540" s="22">
        <f>Constants!$H72*'Activity data'!AW14*Constants!$H90*EF!$H215*MMVolatEF*NtoN2O*kgtoGg</f>
        <v>1.5839362541269306E-3</v>
      </c>
      <c r="AE1540" s="22">
        <f>Constants!$H72*'Activity data'!AX14*Constants!$H90*EF!$H215*MMVolatEF*NtoN2O*kgtoGg</f>
        <v>1.5875552195013167E-3</v>
      </c>
      <c r="AF1540" s="22">
        <f>Constants!$H72*'Activity data'!AY14*Constants!$H90*EF!$H215*MMVolatEF*NtoN2O*kgtoGg</f>
        <v>1.5914375886376831E-3</v>
      </c>
      <c r="AG1540" s="22">
        <f>Constants!$H72*'Activity data'!AZ14*Constants!$H90*EF!$H215*MMVolatEF*NtoN2O*kgtoGg</f>
        <v>1.5956265038807079E-3</v>
      </c>
      <c r="AH1540" s="22">
        <f>Constants!$H72*'Activity data'!BA14*Constants!$H90*EF!$H215*MMVolatEF*NtoN2O*kgtoGg</f>
        <v>1.5999989864227964E-3</v>
      </c>
      <c r="AI1540" s="22">
        <f>Constants!$H72*'Activity data'!BB14*Constants!$H90*EF!$H215*MMVolatEF*NtoN2O*kgtoGg</f>
        <v>1.6027098953887498E-3</v>
      </c>
      <c r="AJ1540" s="22">
        <f>Constants!$H72*'Activity data'!BC14*Constants!$H90*EF!$H215*MMVolatEF*NtoN2O*kgtoGg</f>
        <v>1.6056646162711317E-3</v>
      </c>
      <c r="AK1540" s="22">
        <f>Constants!$H72*'Activity data'!BD14*Constants!$H90*EF!$H215*MMVolatEF*NtoN2O*kgtoGg</f>
        <v>1.6087534959578942E-3</v>
      </c>
      <c r="AL1540" s="22">
        <f>Constants!$H72*'Activity data'!BE14*Constants!$H90*EF!$H215*MMVolatEF*NtoN2O*kgtoGg</f>
        <v>1.6120209841256597E-3</v>
      </c>
      <c r="AM1540" s="22">
        <f>Constants!$H72*'Activity data'!BF14*Constants!$H90*EF!$H215*MMVolatEF*NtoN2O*kgtoGg</f>
        <v>1.6154608246613075E-3</v>
      </c>
      <c r="AN1540" s="22">
        <f>Constants!$H72*'Activity data'!BG14*Constants!$H90*EF!$H215*MMVolatEF*NtoN2O*kgtoGg</f>
        <v>1.6173387816538099E-3</v>
      </c>
      <c r="AO1540" s="22">
        <f>Constants!$H72*'Activity data'!BH14*Constants!$H90*EF!$H215*MMVolatEF*NtoN2O*kgtoGg</f>
        <v>1.6193311558953354E-3</v>
      </c>
      <c r="AP1540" s="22">
        <f>Constants!$H72*'Activity data'!BI14*Constants!$H90*EF!$H215*MMVolatEF*NtoN2O*kgtoGg</f>
        <v>1.6214853283896258E-3</v>
      </c>
      <c r="AQ1540" s="22">
        <f>Constants!$H72*'Activity data'!BJ14*Constants!$H90*EF!$H215*MMVolatEF*NtoN2O*kgtoGg</f>
        <v>1.6237966374256533E-3</v>
      </c>
      <c r="AR1540" s="22">
        <f>Constants!$H72*'Activity data'!BK14*Constants!$H90*EF!$H215*MMVolatEF*NtoN2O*kgtoGg</f>
        <v>1.6262640070330693E-3</v>
      </c>
      <c r="AS1540" s="22">
        <f>Constants!$H72*'Activity data'!BL14*Constants!$H90*EF!$H215*MMVolatEF*NtoN2O*kgtoGg</f>
        <v>1.6270995510257492E-3</v>
      </c>
      <c r="AT1540" s="22">
        <f>Constants!$H72*'Activity data'!BM14*Constants!$H90*EF!$H215*MMVolatEF*NtoN2O*kgtoGg</f>
        <v>1.6274380664183677E-3</v>
      </c>
      <c r="AU1540" s="22">
        <f>Constants!$H72*'Activity data'!BN14*Constants!$H90*EF!$H215*MMVolatEF*NtoN2O*kgtoGg</f>
        <v>1.6277994107132974E-3</v>
      </c>
      <c r="AV1540" s="22">
        <f>Constants!$H72*'Activity data'!BO14*Constants!$H90*EF!$H215*MMVolatEF*NtoN2O*kgtoGg</f>
        <v>1.62830159174114E-3</v>
      </c>
      <c r="AW1540" s="22">
        <f>Constants!$H72*'Activity data'!BP14*Constants!$H90*EF!$H215*MMVolatEF*NtoN2O*kgtoGg</f>
        <v>1.6288845809227096E-3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0.10940764323917777</v>
      </c>
      <c r="V1543" s="22">
        <f>Constants!$H75*'Activity data'!AO17*Constants!$H93*EF!$H218*MMVolatEF*NtoN2O*kgtoGg</f>
        <v>0.1077894241522023</v>
      </c>
      <c r="W1543" s="22">
        <f>Constants!$H75*'Activity data'!AP17*Constants!$H93*EF!$H218*MMVolatEF*NtoN2O*kgtoGg</f>
        <v>0.10644371017616848</v>
      </c>
      <c r="X1543" s="22">
        <f>Constants!$H75*'Activity data'!AQ17*Constants!$H93*EF!$H218*MMVolatEF*NtoN2O*kgtoGg</f>
        <v>0.10548144198776055</v>
      </c>
      <c r="Y1543" s="22">
        <f>Constants!$H75*'Activity data'!AR17*Constants!$H93*EF!$H218*MMVolatEF*NtoN2O*kgtoGg</f>
        <v>0.10476818223545815</v>
      </c>
      <c r="Z1543" s="22">
        <f>Constants!$H75*'Activity data'!AS17*Constants!$H93*EF!$H218*MMVolatEF*NtoN2O*kgtoGg</f>
        <v>0.10433717164820216</v>
      </c>
      <c r="AA1543" s="22">
        <f>Constants!$H75*'Activity data'!AT17*Constants!$H93*EF!$H218*MMVolatEF*NtoN2O*kgtoGg</f>
        <v>0.10391664075770705</v>
      </c>
      <c r="AB1543" s="22">
        <f>Constants!$H75*'Activity data'!AU17*Constants!$H93*EF!$H218*MMVolatEF*NtoN2O*kgtoGg</f>
        <v>0.10369766703605332</v>
      </c>
      <c r="AC1543" s="22">
        <f>Constants!$H75*'Activity data'!AV17*Constants!$H93*EF!$H218*MMVolatEF*NtoN2O*kgtoGg</f>
        <v>0.10348590342033112</v>
      </c>
      <c r="AD1543" s="22">
        <f>Constants!$H75*'Activity data'!AW17*Constants!$H93*EF!$H218*MMVolatEF*NtoN2O*kgtoGg</f>
        <v>0.10554436382742631</v>
      </c>
      <c r="AE1543" s="22">
        <f>Constants!$H75*'Activity data'!AX17*Constants!$H93*EF!$H218*MMVolatEF*NtoN2O*kgtoGg</f>
        <v>0.10746037602954198</v>
      </c>
      <c r="AF1543" s="22">
        <f>Constants!$H75*'Activity data'!AY17*Constants!$H93*EF!$H218*MMVolatEF*NtoN2O*kgtoGg</f>
        <v>0.10953725339912493</v>
      </c>
      <c r="AG1543" s="22">
        <f>Constants!$H75*'Activity data'!AZ17*Constants!$H93*EF!$H218*MMVolatEF*NtoN2O*kgtoGg</f>
        <v>0.11212796394932742</v>
      </c>
      <c r="AH1543" s="22">
        <f>Constants!$H75*'Activity data'!BA17*Constants!$H93*EF!$H218*MMVolatEF*NtoN2O*kgtoGg</f>
        <v>0.1144453542723292</v>
      </c>
      <c r="AI1543" s="22">
        <f>Constants!$H75*'Activity data'!BB17*Constants!$H93*EF!$H218*MMVolatEF*NtoN2O*kgtoGg</f>
        <v>0.1169810327352841</v>
      </c>
      <c r="AJ1543" s="22">
        <f>Constants!$H75*'Activity data'!BC17*Constants!$H93*EF!$H218*MMVolatEF*NtoN2O*kgtoGg</f>
        <v>0.11979669362694062</v>
      </c>
      <c r="AK1543" s="22">
        <f>Constants!$H75*'Activity data'!BD17*Constants!$H93*EF!$H218*MMVolatEF*NtoN2O*kgtoGg</f>
        <v>0.12222069753111926</v>
      </c>
      <c r="AL1543" s="22">
        <f>Constants!$H75*'Activity data'!BE17*Constants!$H93*EF!$H218*MMVolatEF*NtoN2O*kgtoGg</f>
        <v>0.12459409574566795</v>
      </c>
      <c r="AM1543" s="22">
        <f>Constants!$H75*'Activity data'!BF17*Constants!$H93*EF!$H218*MMVolatEF*NtoN2O*kgtoGg</f>
        <v>0.12691824924517789</v>
      </c>
      <c r="AN1543" s="22">
        <f>Constants!$H75*'Activity data'!BG17*Constants!$H93*EF!$H218*MMVolatEF*NtoN2O*kgtoGg</f>
        <v>0.12940408953556104</v>
      </c>
      <c r="AO1543" s="22">
        <f>Constants!$H75*'Activity data'!BH17*Constants!$H93*EF!$H218*MMVolatEF*NtoN2O*kgtoGg</f>
        <v>0.13158110054217473</v>
      </c>
      <c r="AP1543" s="22">
        <f>Constants!$H75*'Activity data'!BI17*Constants!$H93*EF!$H218*MMVolatEF*NtoN2O*kgtoGg</f>
        <v>0.13377951885288111</v>
      </c>
      <c r="AQ1543" s="22">
        <f>Constants!$H75*'Activity data'!BJ17*Constants!$H93*EF!$H218*MMVolatEF*NtoN2O*kgtoGg</f>
        <v>0.13599985948553603</v>
      </c>
      <c r="AR1543" s="22">
        <f>Constants!$H75*'Activity data'!BK17*Constants!$H93*EF!$H218*MMVolatEF*NtoN2O*kgtoGg</f>
        <v>0.13826149372641824</v>
      </c>
      <c r="AS1543" s="22">
        <f>Constants!$H75*'Activity data'!BL17*Constants!$H93*EF!$H218*MMVolatEF*NtoN2O*kgtoGg</f>
        <v>0.14045230427450556</v>
      </c>
      <c r="AT1543" s="22">
        <f>Constants!$H75*'Activity data'!BM17*Constants!$H93*EF!$H218*MMVolatEF*NtoN2O*kgtoGg</f>
        <v>0.13900457678337555</v>
      </c>
      <c r="AU1543" s="22">
        <f>Constants!$H75*'Activity data'!BN17*Constants!$H93*EF!$H218*MMVolatEF*NtoN2O*kgtoGg</f>
        <v>0.13702374331160877</v>
      </c>
      <c r="AV1543" s="22">
        <f>Constants!$H75*'Activity data'!BO17*Constants!$H93*EF!$H218*MMVolatEF*NtoN2O*kgtoGg</f>
        <v>0.13521199177242155</v>
      </c>
      <c r="AW1543" s="22">
        <f>Constants!$H75*'Activity data'!BP17*Constants!$H93*EF!$H218*MMVolatEF*NtoN2O*kgtoGg</f>
        <v>0.13325402620803975</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1.064707881630588E-2</v>
      </c>
      <c r="V1544" s="22">
        <f>Constants!$H76*'Activity data'!AO18*Constants!$H94*EF!$H219*MMVolatEF*NtoN2O*kgtoGg</f>
        <v>1.0489600731128474E-2</v>
      </c>
      <c r="W1544" s="22">
        <f>Constants!$H76*'Activity data'!AP18*Constants!$H94*EF!$H219*MMVolatEF*NtoN2O*kgtoGg</f>
        <v>1.0358641665172598E-2</v>
      </c>
      <c r="X1544" s="22">
        <f>Constants!$H76*'Activity data'!AQ18*Constants!$H94*EF!$H219*MMVolatEF*NtoN2O*kgtoGg</f>
        <v>1.0264997885441364E-2</v>
      </c>
      <c r="Y1544" s="22">
        <f>Constants!$H76*'Activity data'!AR18*Constants!$H94*EF!$H219*MMVolatEF*NtoN2O*kgtoGg</f>
        <v>1.0195586530124435E-2</v>
      </c>
      <c r="Z1544" s="22">
        <f>Constants!$H76*'Activity data'!AS18*Constants!$H94*EF!$H219*MMVolatEF*NtoN2O*kgtoGg</f>
        <v>1.0153642443246109E-2</v>
      </c>
      <c r="AA1544" s="22">
        <f>Constants!$H76*'Activity data'!AT18*Constants!$H94*EF!$H219*MMVolatEF*NtoN2O*kgtoGg</f>
        <v>1.011271819514761E-2</v>
      </c>
      <c r="AB1544" s="22">
        <f>Constants!$H76*'Activity data'!AU18*Constants!$H94*EF!$H219*MMVolatEF*NtoN2O*kgtoGg</f>
        <v>1.0091408619288722E-2</v>
      </c>
      <c r="AC1544" s="22">
        <f>Constants!$H76*'Activity data'!AV18*Constants!$H94*EF!$H219*MMVolatEF*NtoN2O*kgtoGg</f>
        <v>1.0070800699766213E-2</v>
      </c>
      <c r="AD1544" s="22">
        <f>Constants!$H76*'Activity data'!AW18*Constants!$H94*EF!$H219*MMVolatEF*NtoN2O*kgtoGg</f>
        <v>1.0271121166835184E-2</v>
      </c>
      <c r="AE1544" s="22">
        <f>Constants!$H76*'Activity data'!AX18*Constants!$H94*EF!$H219*MMVolatEF*NtoN2O*kgtoGg</f>
        <v>1.0457579190470089E-2</v>
      </c>
      <c r="AF1544" s="22">
        <f>Constants!$H76*'Activity data'!AY18*Constants!$H94*EF!$H219*MMVolatEF*NtoN2O*kgtoGg</f>
        <v>1.0659691916702662E-2</v>
      </c>
      <c r="AG1544" s="22">
        <f>Constants!$H76*'Activity data'!AZ18*Constants!$H94*EF!$H219*MMVolatEF*NtoN2O*kgtoGg</f>
        <v>1.0911808666516389E-2</v>
      </c>
      <c r="AH1544" s="22">
        <f>Constants!$H76*'Activity data'!BA18*Constants!$H94*EF!$H219*MMVolatEF*NtoN2O*kgtoGg</f>
        <v>1.1137327073518409E-2</v>
      </c>
      <c r="AI1544" s="22">
        <f>Constants!$H76*'Activity data'!BB18*Constants!$H94*EF!$H219*MMVolatEF*NtoN2O*kgtoGg</f>
        <v>1.1384088338532321E-2</v>
      </c>
      <c r="AJ1544" s="22">
        <f>Constants!$H76*'Activity data'!BC18*Constants!$H94*EF!$H219*MMVolatEF*NtoN2O*kgtoGg</f>
        <v>1.1658096283003993E-2</v>
      </c>
      <c r="AK1544" s="22">
        <f>Constants!$H76*'Activity data'!BD18*Constants!$H94*EF!$H219*MMVolatEF*NtoN2O*kgtoGg</f>
        <v>1.189398986278253E-2</v>
      </c>
      <c r="AL1544" s="22">
        <f>Constants!$H76*'Activity data'!BE18*Constants!$H94*EF!$H219*MMVolatEF*NtoN2O*kgtoGg</f>
        <v>1.2124958715639886E-2</v>
      </c>
      <c r="AM1544" s="22">
        <f>Constants!$H76*'Activity data'!BF18*Constants!$H94*EF!$H219*MMVolatEF*NtoN2O*kgtoGg</f>
        <v>1.2351135285739095E-2</v>
      </c>
      <c r="AN1544" s="22">
        <f>Constants!$H76*'Activity data'!BG18*Constants!$H94*EF!$H219*MMVolatEF*NtoN2O*kgtoGg</f>
        <v>1.259304651527357E-2</v>
      </c>
      <c r="AO1544" s="22">
        <f>Constants!$H76*'Activity data'!BH18*Constants!$H94*EF!$H219*MMVolatEF*NtoN2O*kgtoGg</f>
        <v>1.2804903814134395E-2</v>
      </c>
      <c r="AP1544" s="22">
        <f>Constants!$H76*'Activity data'!BI18*Constants!$H94*EF!$H219*MMVolatEF*NtoN2O*kgtoGg</f>
        <v>1.3018844379275087E-2</v>
      </c>
      <c r="AQ1544" s="22">
        <f>Constants!$H76*'Activity data'!BJ18*Constants!$H94*EF!$H219*MMVolatEF*NtoN2O*kgtoGg</f>
        <v>1.3234918330006694E-2</v>
      </c>
      <c r="AR1544" s="22">
        <f>Constants!$H76*'Activity data'!BK18*Constants!$H94*EF!$H219*MMVolatEF*NtoN2O*kgtoGg</f>
        <v>1.3455010796158145E-2</v>
      </c>
      <c r="AS1544" s="22">
        <f>Constants!$H76*'Activity data'!BL18*Constants!$H94*EF!$H219*MMVolatEF*NtoN2O*kgtoGg</f>
        <v>1.36682110067329E-2</v>
      </c>
      <c r="AT1544" s="22">
        <f>Constants!$H76*'Activity data'!BM18*Constants!$H94*EF!$H219*MMVolatEF*NtoN2O*kgtoGg</f>
        <v>1.3527324426543091E-2</v>
      </c>
      <c r="AU1544" s="22">
        <f>Constants!$H76*'Activity data'!BN18*Constants!$H94*EF!$H219*MMVolatEF*NtoN2O*kgtoGg</f>
        <v>1.3334558277200379E-2</v>
      </c>
      <c r="AV1544" s="22">
        <f>Constants!$H76*'Activity data'!BO18*Constants!$H94*EF!$H219*MMVolatEF*NtoN2O*kgtoGg</f>
        <v>1.3158246450510903E-2</v>
      </c>
      <c r="AW1544" s="22">
        <f>Constants!$H76*'Activity data'!BP18*Constants!$H94*EF!$H219*MMVolatEF*NtoN2O*kgtoGg</f>
        <v>1.2967705707045545E-2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7.2309801946185318E-2</v>
      </c>
      <c r="V1545" s="22">
        <f>Constants!$H77*'Activity data'!AO19*Constants!$H95*EF!$H220*MMVolatEF*NtoN2O*kgtoGg</f>
        <v>7.3021341315250649E-2</v>
      </c>
      <c r="W1545" s="22">
        <f>Constants!$H77*'Activity data'!AP19*Constants!$H95*EF!$H220*MMVolatEF*NtoN2O*kgtoGg</f>
        <v>7.3816735508584558E-2</v>
      </c>
      <c r="X1545" s="22">
        <f>Constants!$H77*'Activity data'!AQ19*Constants!$H95*EF!$H220*MMVolatEF*NtoN2O*kgtoGg</f>
        <v>7.4744468258469504E-2</v>
      </c>
      <c r="Y1545" s="22">
        <f>Constants!$H77*'Activity data'!AR19*Constants!$H95*EF!$H220*MMVolatEF*NtoN2O*kgtoGg</f>
        <v>7.5698691690669451E-2</v>
      </c>
      <c r="Z1545" s="22">
        <f>Constants!$H77*'Activity data'!AS19*Constants!$H95*EF!$H220*MMVolatEF*NtoN2O*kgtoGg</f>
        <v>7.6761707112301181E-2</v>
      </c>
      <c r="AA1545" s="22">
        <f>Constants!$H77*'Activity data'!AT19*Constants!$H95*EF!$H220*MMVolatEF*NtoN2O*kgtoGg</f>
        <v>7.7832658850175512E-2</v>
      </c>
      <c r="AB1545" s="22">
        <f>Constants!$H77*'Activity data'!AU19*Constants!$H95*EF!$H220*MMVolatEF*NtoN2O*kgtoGg</f>
        <v>7.8989971092974745E-2</v>
      </c>
      <c r="AC1545" s="22">
        <f>Constants!$H77*'Activity data'!AV19*Constants!$H95*EF!$H220*MMVolatEF*NtoN2O*kgtoGg</f>
        <v>8.0158537208603095E-2</v>
      </c>
      <c r="AD1545" s="22">
        <f>Constants!$H77*'Activity data'!AW19*Constants!$H95*EF!$H220*MMVolatEF*NtoN2O*kgtoGg</f>
        <v>8.224364135837231E-2</v>
      </c>
      <c r="AE1545" s="22">
        <f>Constants!$H77*'Activity data'!AX19*Constants!$H95*EF!$H220*MMVolatEF*NtoN2O*kgtoGg</f>
        <v>8.431417968088499E-2</v>
      </c>
      <c r="AF1545" s="22">
        <f>Constants!$H77*'Activity data'!AY19*Constants!$H95*EF!$H220*MMVolatEF*NtoN2O*kgtoGg</f>
        <v>8.650112978549751E-2</v>
      </c>
      <c r="AG1545" s="22">
        <f>Constants!$H77*'Activity data'!AZ19*Constants!$H95*EF!$H220*MMVolatEF*NtoN2O*kgtoGg</f>
        <v>8.896823183705653E-2</v>
      </c>
      <c r="AH1545" s="22">
        <f>Constants!$H77*'Activity data'!BA19*Constants!$H95*EF!$H220*MMVolatEF*NtoN2O*kgtoGg</f>
        <v>9.1369964345010365E-2</v>
      </c>
      <c r="AI1545" s="22">
        <f>Constants!$H77*'Activity data'!BB19*Constants!$H95*EF!$H220*MMVolatEF*NtoN2O*kgtoGg</f>
        <v>9.3878638720600857E-2</v>
      </c>
      <c r="AJ1545" s="22">
        <f>Constants!$H77*'Activity data'!BC19*Constants!$H95*EF!$H220*MMVolatEF*NtoN2O*kgtoGg</f>
        <v>9.6581218972778812E-2</v>
      </c>
      <c r="AK1545" s="22">
        <f>Constants!$H77*'Activity data'!BD19*Constants!$H95*EF!$H220*MMVolatEF*NtoN2O*kgtoGg</f>
        <v>9.9161353755719314E-2</v>
      </c>
      <c r="AL1545" s="22">
        <f>Constants!$H77*'Activity data'!BE19*Constants!$H95*EF!$H220*MMVolatEF*NtoN2O*kgtoGg</f>
        <v>0.1017782912586483</v>
      </c>
      <c r="AM1545" s="22">
        <f>Constants!$H77*'Activity data'!BF19*Constants!$H95*EF!$H220*MMVolatEF*NtoN2O*kgtoGg</f>
        <v>0.10443287454057625</v>
      </c>
      <c r="AN1545" s="22">
        <f>Constants!$H77*'Activity data'!BG19*Constants!$H95*EF!$H220*MMVolatEF*NtoN2O*kgtoGg</f>
        <v>0.10718489563593818</v>
      </c>
      <c r="AO1545" s="22">
        <f>Constants!$H77*'Activity data'!BH19*Constants!$H95*EF!$H220*MMVolatEF*NtoN2O*kgtoGg</f>
        <v>0.10984283389550395</v>
      </c>
      <c r="AP1545" s="22">
        <f>Constants!$H77*'Activity data'!BI19*Constants!$H95*EF!$H220*MMVolatEF*NtoN2O*kgtoGg</f>
        <v>0.11257515788617774</v>
      </c>
      <c r="AQ1545" s="22">
        <f>Constants!$H77*'Activity data'!BJ19*Constants!$H95*EF!$H220*MMVolatEF*NtoN2O*kgtoGg</f>
        <v>0.11538451545445137</v>
      </c>
      <c r="AR1545" s="22">
        <f>Constants!$H77*'Activity data'!BK19*Constants!$H95*EF!$H220*MMVolatEF*NtoN2O*kgtoGg</f>
        <v>0.11828407670321336</v>
      </c>
      <c r="AS1545" s="22">
        <f>Constants!$H77*'Activity data'!BL19*Constants!$H95*EF!$H220*MMVolatEF*NtoN2O*kgtoGg</f>
        <v>0.12116402985961937</v>
      </c>
      <c r="AT1545" s="22">
        <f>Constants!$H77*'Activity data'!BM19*Constants!$H95*EF!$H220*MMVolatEF*NtoN2O*kgtoGg</f>
        <v>0.12202986417064678</v>
      </c>
      <c r="AU1545" s="22">
        <f>Constants!$H77*'Activity data'!BN19*Constants!$H95*EF!$H220*MMVolatEF*NtoN2O*kgtoGg</f>
        <v>0.12257974280908344</v>
      </c>
      <c r="AV1545" s="22">
        <f>Constants!$H77*'Activity data'!BO19*Constants!$H95*EF!$H220*MMVolatEF*NtoN2O*kgtoGg</f>
        <v>0.12321380474106068</v>
      </c>
      <c r="AW1545" s="22">
        <f>Constants!$H77*'Activity data'!BP19*Constants!$H95*EF!$H220*MMVolatEF*NtoN2O*kgtoGg</f>
        <v>0.12374664245458661</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0.28718159113699976</v>
      </c>
      <c r="V1546" s="22">
        <f>Constants!$H78*'Activity data'!AO20*Constants!$H96*EF!$H221*MMVolatEF*NtoN2O*kgtoGg</f>
        <v>0.28599186044287905</v>
      </c>
      <c r="W1546" s="22">
        <f>Constants!$H78*'Activity data'!AP20*Constants!$H96*EF!$H221*MMVolatEF*NtoN2O*kgtoGg</f>
        <v>0.28573571340500509</v>
      </c>
      <c r="X1546" s="22">
        <f>Constants!$H78*'Activity data'!AQ20*Constants!$H96*EF!$H221*MMVolatEF*NtoN2O*kgtoGg</f>
        <v>0.28692115335009394</v>
      </c>
      <c r="Y1546" s="22">
        <f>Constants!$H78*'Activity data'!AR20*Constants!$H96*EF!$H221*MMVolatEF*NtoN2O*kgtoGg</f>
        <v>0.28931379396681456</v>
      </c>
      <c r="Z1546" s="22">
        <f>Constants!$H78*'Activity data'!AS20*Constants!$H96*EF!$H221*MMVolatEF*NtoN2O*kgtoGg</f>
        <v>0.29283913943995321</v>
      </c>
      <c r="AA1546" s="22">
        <f>Constants!$H78*'Activity data'!AT20*Constants!$H96*EF!$H221*MMVolatEF*NtoN2O*kgtoGg</f>
        <v>0.2963793486667865</v>
      </c>
      <c r="AB1546" s="22">
        <f>Constants!$H78*'Activity data'!AU20*Constants!$H96*EF!$H221*MMVolatEF*NtoN2O*kgtoGg</f>
        <v>0.30077328899124378</v>
      </c>
      <c r="AC1546" s="22">
        <f>Constants!$H78*'Activity data'!AV20*Constants!$H96*EF!$H221*MMVolatEF*NtoN2O*kgtoGg</f>
        <v>0.30520155865966281</v>
      </c>
      <c r="AD1546" s="22">
        <f>Constants!$H78*'Activity data'!AW20*Constants!$H96*EF!$H221*MMVolatEF*NtoN2O*kgtoGg</f>
        <v>0.31999251394782341</v>
      </c>
      <c r="AE1546" s="22">
        <f>Constants!$H78*'Activity data'!AX20*Constants!$H96*EF!$H221*MMVolatEF*NtoN2O*kgtoGg</f>
        <v>0.33441092761177199</v>
      </c>
      <c r="AF1546" s="22">
        <f>Constants!$H78*'Activity data'!AY20*Constants!$H96*EF!$H221*MMVolatEF*NtoN2O*kgtoGg</f>
        <v>0.34983102989478732</v>
      </c>
      <c r="AG1546" s="22">
        <f>Constants!$H78*'Activity data'!AZ20*Constants!$H96*EF!$H221*MMVolatEF*NtoN2O*kgtoGg</f>
        <v>0.36792803341204761</v>
      </c>
      <c r="AH1546" s="22">
        <f>Constants!$H78*'Activity data'!BA20*Constants!$H96*EF!$H221*MMVolatEF*NtoN2O*kgtoGg</f>
        <v>0.3851009791591633</v>
      </c>
      <c r="AI1546" s="22">
        <f>Constants!$H78*'Activity data'!BB20*Constants!$H96*EF!$H221*MMVolatEF*NtoN2O*kgtoGg</f>
        <v>0.40384627037304388</v>
      </c>
      <c r="AJ1546" s="22">
        <f>Constants!$H78*'Activity data'!BC20*Constants!$H96*EF!$H221*MMVolatEF*NtoN2O*kgtoGg</f>
        <v>0.42431704556989436</v>
      </c>
      <c r="AK1546" s="22">
        <f>Constants!$H78*'Activity data'!BD20*Constants!$H96*EF!$H221*MMVolatEF*NtoN2O*kgtoGg</f>
        <v>0.44329573305088521</v>
      </c>
      <c r="AL1546" s="22">
        <f>Constants!$H78*'Activity data'!BE20*Constants!$H96*EF!$H221*MMVolatEF*NtoN2O*kgtoGg</f>
        <v>0.46240776365081737</v>
      </c>
      <c r="AM1546" s="22">
        <f>Constants!$H78*'Activity data'!BF20*Constants!$H96*EF!$H221*MMVolatEF*NtoN2O*kgtoGg</f>
        <v>0.48166157816945193</v>
      </c>
      <c r="AN1546" s="22">
        <f>Constants!$H78*'Activity data'!BG20*Constants!$H96*EF!$H221*MMVolatEF*NtoN2O*kgtoGg</f>
        <v>0.50230810154193706</v>
      </c>
      <c r="AO1546" s="22">
        <f>Constants!$H78*'Activity data'!BH20*Constants!$H96*EF!$H221*MMVolatEF*NtoN2O*kgtoGg</f>
        <v>0.52179455341724146</v>
      </c>
      <c r="AP1546" s="22">
        <f>Constants!$H78*'Activity data'!BI20*Constants!$H96*EF!$H221*MMVolatEF*NtoN2O*kgtoGg</f>
        <v>0.54179088106903728</v>
      </c>
      <c r="AQ1546" s="22">
        <f>Constants!$H78*'Activity data'!BJ20*Constants!$H96*EF!$H221*MMVolatEF*NtoN2O*kgtoGg</f>
        <v>0.56231623207982406</v>
      </c>
      <c r="AR1546" s="22">
        <f>Constants!$H78*'Activity data'!BK20*Constants!$H96*EF!$H221*MMVolatEF*NtoN2O*kgtoGg</f>
        <v>0.58349112246435919</v>
      </c>
      <c r="AS1546" s="22">
        <f>Constants!$H78*'Activity data'!BL20*Constants!$H96*EF!$H221*MMVolatEF*NtoN2O*kgtoGg</f>
        <v>0.60490975399885627</v>
      </c>
      <c r="AT1546" s="22">
        <f>Constants!$H78*'Activity data'!BM20*Constants!$H96*EF!$H221*MMVolatEF*NtoN2O*kgtoGg</f>
        <v>0.60685029519453948</v>
      </c>
      <c r="AU1546" s="22">
        <f>Constants!$H78*'Activity data'!BN20*Constants!$H96*EF!$H221*MMVolatEF*NtoN2O*kgtoGg</f>
        <v>0.60577955092621005</v>
      </c>
      <c r="AV1546" s="22">
        <f>Constants!$H78*'Activity data'!BO20*Constants!$H96*EF!$H221*MMVolatEF*NtoN2O*kgtoGg</f>
        <v>0.60553007517556334</v>
      </c>
      <c r="AW1546" s="22">
        <f>Constants!$H78*'Activity data'!BP20*Constants!$H96*EF!$H221*MMVolatEF*NtoN2O*kgtoGg</f>
        <v>0.60434286439011442</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9.1224693068876331E-2</v>
      </c>
      <c r="V1547" s="22">
        <f>Constants!$H63*'Activity data'!AO5*Constants!$H81*FracLEACHMM*MMLeachEF*NtoN2O*kgtoGg</f>
        <v>9.1427137220171761E-2</v>
      </c>
      <c r="W1547" s="22">
        <f>Constants!$H63*'Activity data'!AP5*Constants!$H81*FracLEACHMM*MMLeachEF*NtoN2O*kgtoGg</f>
        <v>9.1705435310414946E-2</v>
      </c>
      <c r="X1547" s="22">
        <f>Constants!$H63*'Activity data'!AQ5*Constants!$H81*FracLEACHMM*MMLeachEF*NtoN2O*kgtoGg</f>
        <v>9.2093540182020317E-2</v>
      </c>
      <c r="Y1547" s="22">
        <f>Constants!$H63*'Activity data'!AR5*Constants!$H81*FracLEACHMM*MMLeachEF*NtoN2O*kgtoGg</f>
        <v>9.2485686200346126E-2</v>
      </c>
      <c r="Z1547" s="22">
        <f>Constants!$H63*'Activity data'!AS5*Constants!$H81*FracLEACHMM*MMLeachEF*NtoN2O*kgtoGg</f>
        <v>9.2966410237857164E-2</v>
      </c>
      <c r="AA1547" s="22">
        <f>Constants!$H63*'Activity data'!AT5*Constants!$H81*FracLEACHMM*MMLeachEF*NtoN2O*kgtoGg</f>
        <v>9.3460361862013952E-2</v>
      </c>
      <c r="AB1547" s="22">
        <f>Constants!$H63*'Activity data'!AU5*Constants!$H81*FracLEACHMM*MMLeachEF*NtoN2O*kgtoGg</f>
        <v>9.4023898738528733E-2</v>
      </c>
      <c r="AC1547" s="22">
        <f>Constants!$H63*'Activity data'!AV5*Constants!$H81*FracLEACHMM*MMLeachEF*NtoN2O*kgtoGg</f>
        <v>9.4601401550457973E-2</v>
      </c>
      <c r="AD1547" s="22">
        <f>Constants!$H63*'Activity data'!AW5*Constants!$H81*FracLEACHMM*MMLeachEF*NtoN2O*kgtoGg</f>
        <v>9.5823519939599186E-2</v>
      </c>
      <c r="AE1547" s="22">
        <f>Constants!$H63*'Activity data'!AX5*Constants!$H81*FracLEACHMM*MMLeachEF*NtoN2O*kgtoGg</f>
        <v>9.7034376876494993E-2</v>
      </c>
      <c r="AF1547" s="22">
        <f>Constants!$H63*'Activity data'!AY5*Constants!$H81*FracLEACHMM*MMLeachEF*NtoN2O*kgtoGg</f>
        <v>9.8327511935823508E-2</v>
      </c>
      <c r="AG1547" s="22">
        <f>Constants!$H63*'Activity data'!AZ5*Constants!$H81*FracLEACHMM*MMLeachEF*NtoN2O*kgtoGg</f>
        <v>9.98182439681949E-2</v>
      </c>
      <c r="AH1547" s="22">
        <f>Constants!$H63*'Activity data'!BA5*Constants!$H81*FracLEACHMM*MMLeachEF*NtoN2O*kgtoGg</f>
        <v>0.10125948320374105</v>
      </c>
      <c r="AI1547" s="22">
        <f>Constants!$H63*'Activity data'!BB5*Constants!$H81*FracLEACHMM*MMLeachEF*NtoN2O*kgtoGg</f>
        <v>0.10275390035919864</v>
      </c>
      <c r="AJ1547" s="22">
        <f>Constants!$H63*'Activity data'!BC5*Constants!$H81*FracLEACHMM*MMLeachEF*NtoN2O*kgtoGg</f>
        <v>0.10438104614539157</v>
      </c>
      <c r="AK1547" s="22">
        <f>Constants!$H63*'Activity data'!BD5*Constants!$H81*FracLEACHMM*MMLeachEF*NtoN2O*kgtoGg</f>
        <v>0.10591796212300943</v>
      </c>
      <c r="AL1547" s="22">
        <f>Constants!$H63*'Activity data'!BE5*Constants!$H81*FracLEACHMM*MMLeachEF*NtoN2O*kgtoGg</f>
        <v>0.1074767426259467</v>
      </c>
      <c r="AM1547" s="22">
        <f>Constants!$H63*'Activity data'!BF5*Constants!$H81*FracLEACHMM*MMLeachEF*NtoN2O*kgtoGg</f>
        <v>0.10905775099937567</v>
      </c>
      <c r="AN1547" s="22">
        <f>Constants!$H63*'Activity data'!BG5*Constants!$H81*FracLEACHMM*MMLeachEF*NtoN2O*kgtoGg</f>
        <v>0.11068406247720958</v>
      </c>
      <c r="AO1547" s="22">
        <f>Constants!$H63*'Activity data'!BH5*Constants!$H81*FracLEACHMM*MMLeachEF*NtoN2O*kgtoGg</f>
        <v>0.11224085317626173</v>
      </c>
      <c r="AP1547" s="22">
        <f>Constants!$H63*'Activity data'!BI5*Constants!$H81*FracLEACHMM*MMLeachEF*NtoN2O*kgtoGg</f>
        <v>0.11384474698427331</v>
      </c>
      <c r="AQ1547" s="22">
        <f>Constants!$H63*'Activity data'!BJ5*Constants!$H81*FracLEACHMM*MMLeachEF*NtoN2O*kgtoGg</f>
        <v>0.11549711132193632</v>
      </c>
      <c r="AR1547" s="22">
        <f>Constants!$H63*'Activity data'!BK5*Constants!$H81*FracLEACHMM*MMLeachEF*NtoN2O*kgtoGg</f>
        <v>0.11720650171673304</v>
      </c>
      <c r="AS1547" s="22">
        <f>Constants!$H63*'Activity data'!BL5*Constants!$H81*FracLEACHMM*MMLeachEF*NtoN2O*kgtoGg</f>
        <v>0.11887928243066011</v>
      </c>
      <c r="AT1547" s="22">
        <f>Constants!$H63*'Activity data'!BM5*Constants!$H81*FracLEACHMM*MMLeachEF*NtoN2O*kgtoGg</f>
        <v>0.11917943761803694</v>
      </c>
      <c r="AU1547" s="22">
        <f>Constants!$H63*'Activity data'!BN5*Constants!$H81*FracLEACHMM*MMLeachEF*NtoN2O*kgtoGg</f>
        <v>0.11926935856854502</v>
      </c>
      <c r="AV1547" s="22">
        <f>Constants!$H63*'Activity data'!BO5*Constants!$H81*FracLEACHMM*MMLeachEF*NtoN2O*kgtoGg</f>
        <v>0.11942089560486674</v>
      </c>
      <c r="AW1547" s="22">
        <f>Constants!$H63*'Activity data'!BP5*Constants!$H81*FracLEACHMM*MMLeachEF*NtoN2O*kgtoGg</f>
        <v>0.11950857967708599</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2.7547542933929418E-2</v>
      </c>
      <c r="V1548" s="22">
        <f>Constants!$H64*'Activity data'!AO6*Constants!$H82*FracLEACHMM*MMLeachEF*NtoN2O*kgtoGg</f>
        <v>2.7608675931607179E-2</v>
      </c>
      <c r="W1548" s="22">
        <f>Constants!$H64*'Activity data'!AP6*Constants!$H82*FracLEACHMM*MMLeachEF*NtoN2O*kgtoGg</f>
        <v>2.7692714894430721E-2</v>
      </c>
      <c r="X1548" s="22">
        <f>Constants!$H64*'Activity data'!AQ6*Constants!$H82*FracLEACHMM*MMLeachEF*NtoN2O*kgtoGg</f>
        <v>2.7809912719424706E-2</v>
      </c>
      <c r="Y1548" s="22">
        <f>Constants!$H64*'Activity data'!AR6*Constants!$H82*FracLEACHMM*MMLeachEF*NtoN2O*kgtoGg</f>
        <v>2.792833086820427E-2</v>
      </c>
      <c r="Z1548" s="22">
        <f>Constants!$H64*'Activity data'!AS6*Constants!$H82*FracLEACHMM*MMLeachEF*NtoN2O*kgtoGg</f>
        <v>2.8073497331551078E-2</v>
      </c>
      <c r="AA1548" s="22">
        <f>Constants!$H64*'Activity data'!AT6*Constants!$H82*FracLEACHMM*MMLeachEF*NtoN2O*kgtoGg</f>
        <v>2.8222658190480681E-2</v>
      </c>
      <c r="AB1548" s="22">
        <f>Constants!$H64*'Activity data'!AU6*Constants!$H82*FracLEACHMM*MMLeachEF*NtoN2O*kgtoGg</f>
        <v>2.8392832030242714E-2</v>
      </c>
      <c r="AC1548" s="22">
        <f>Constants!$H64*'Activity data'!AV6*Constants!$H82*FracLEACHMM*MMLeachEF*NtoN2O*kgtoGg</f>
        <v>2.8567223228183759E-2</v>
      </c>
      <c r="AD1548" s="22">
        <f>Constants!$H64*'Activity data'!AW6*Constants!$H82*FracLEACHMM*MMLeachEF*NtoN2O*kgtoGg</f>
        <v>2.8936271976528621E-2</v>
      </c>
      <c r="AE1548" s="22">
        <f>Constants!$H64*'Activity data'!AX6*Constants!$H82*FracLEACHMM*MMLeachEF*NtoN2O*kgtoGg</f>
        <v>2.9301920051998699E-2</v>
      </c>
      <c r="AF1548" s="22">
        <f>Constants!$H64*'Activity data'!AY6*Constants!$H82*FracLEACHMM*MMLeachEF*NtoN2O*kgtoGg</f>
        <v>2.9692414033045313E-2</v>
      </c>
      <c r="AG1548" s="22">
        <f>Constants!$H64*'Activity data'!AZ6*Constants!$H82*FracLEACHMM*MMLeachEF*NtoN2O*kgtoGg</f>
        <v>3.0142577286910468E-2</v>
      </c>
      <c r="AH1548" s="22">
        <f>Constants!$H64*'Activity data'!BA6*Constants!$H82*FracLEACHMM*MMLeachEF*NtoN2O*kgtoGg</f>
        <v>3.0577794971767942E-2</v>
      </c>
      <c r="AI1548" s="22">
        <f>Constants!$H64*'Activity data'!BB6*Constants!$H82*FracLEACHMM*MMLeachEF*NtoN2O*kgtoGg</f>
        <v>3.1029071039313461E-2</v>
      </c>
      <c r="AJ1548" s="22">
        <f>Constants!$H64*'Activity data'!BC6*Constants!$H82*FracLEACHMM*MMLeachEF*NtoN2O*kgtoGg</f>
        <v>3.1520427786012169E-2</v>
      </c>
      <c r="AK1548" s="22">
        <f>Constants!$H64*'Activity data'!BD6*Constants!$H82*FracLEACHMM*MMLeachEF*NtoN2O*kgtoGg</f>
        <v>3.198453741965384E-2</v>
      </c>
      <c r="AL1548" s="22">
        <f>Constants!$H64*'Activity data'!BE6*Constants!$H82*FracLEACHMM*MMLeachEF*NtoN2O*kgtoGg</f>
        <v>3.2455249585238398E-2</v>
      </c>
      <c r="AM1548" s="22">
        <f>Constants!$H64*'Activity data'!BF6*Constants!$H82*FracLEACHMM*MMLeachEF*NtoN2O*kgtoGg</f>
        <v>3.2932674003789783E-2</v>
      </c>
      <c r="AN1548" s="22">
        <f>Constants!$H64*'Activity data'!BG6*Constants!$H82*FracLEACHMM*MMLeachEF*NtoN2O*kgtoGg</f>
        <v>3.3423778810530498E-2</v>
      </c>
      <c r="AO1548" s="22">
        <f>Constants!$H64*'Activity data'!BH6*Constants!$H82*FracLEACHMM*MMLeachEF*NtoN2O*kgtoGg</f>
        <v>3.3893890105823124E-2</v>
      </c>
      <c r="AP1548" s="22">
        <f>Constants!$H64*'Activity data'!BI6*Constants!$H82*FracLEACHMM*MMLeachEF*NtoN2O*kgtoGg</f>
        <v>3.437822534501437E-2</v>
      </c>
      <c r="AQ1548" s="22">
        <f>Constants!$H64*'Activity data'!BJ6*Constants!$H82*FracLEACHMM*MMLeachEF*NtoN2O*kgtoGg</f>
        <v>3.4877197454461724E-2</v>
      </c>
      <c r="AR1548" s="22">
        <f>Constants!$H64*'Activity data'!BK6*Constants!$H82*FracLEACHMM*MMLeachEF*NtoN2O*kgtoGg</f>
        <v>3.5393389986410902E-2</v>
      </c>
      <c r="AS1548" s="22">
        <f>Constants!$H64*'Activity data'!BL6*Constants!$H82*FracLEACHMM*MMLeachEF*NtoN2O*kgtoGg</f>
        <v>3.5898527323526004E-2</v>
      </c>
      <c r="AT1548" s="22">
        <f>Constants!$H64*'Activity data'!BM6*Constants!$H82*FracLEACHMM*MMLeachEF*NtoN2O*kgtoGg</f>
        <v>3.5989166575168784E-2</v>
      </c>
      <c r="AU1548" s="22">
        <f>Constants!$H64*'Activity data'!BN6*Constants!$H82*FracLEACHMM*MMLeachEF*NtoN2O*kgtoGg</f>
        <v>3.6016320420925334E-2</v>
      </c>
      <c r="AV1548" s="22">
        <f>Constants!$H64*'Activity data'!BO6*Constants!$H82*FracLEACHMM*MMLeachEF*NtoN2O*kgtoGg</f>
        <v>3.606208076139588E-2</v>
      </c>
      <c r="AW1548" s="22">
        <f>Constants!$H64*'Activity data'!BP6*Constants!$H82*FracLEACHMM*MMLeachEF*NtoN2O*kgtoGg</f>
        <v>3.608855912665887E-2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1.4810577805825455E-3</v>
      </c>
      <c r="V1549" s="22">
        <f>Constants!$H65*'Activity data'!AO7*Constants!$H83*FracLEACHMM*MMLeachEF*NtoN2O*kgtoGg</f>
        <v>1.4843445166111686E-3</v>
      </c>
      <c r="W1549" s="22">
        <f>Constants!$H65*'Activity data'!AP7*Constants!$H83*FracLEACHMM*MMLeachEF*NtoN2O*kgtoGg</f>
        <v>1.4888627620336522E-3</v>
      </c>
      <c r="X1549" s="22">
        <f>Constants!$H65*'Activity data'!AQ7*Constants!$H83*FracLEACHMM*MMLeachEF*NtoN2O*kgtoGg</f>
        <v>1.4951637505098659E-3</v>
      </c>
      <c r="Y1549" s="22">
        <f>Constants!$H65*'Activity data'!AR7*Constants!$H83*FracLEACHMM*MMLeachEF*NtoN2O*kgtoGg</f>
        <v>1.5015303481056219E-3</v>
      </c>
      <c r="Z1549" s="22">
        <f>Constants!$H65*'Activity data'!AS7*Constants!$H83*FracLEACHMM*MMLeachEF*NtoN2O*kgtoGg</f>
        <v>1.5093350340093742E-3</v>
      </c>
      <c r="AA1549" s="22">
        <f>Constants!$H65*'Activity data'!AT7*Constants!$H83*FracLEACHMM*MMLeachEF*NtoN2O*kgtoGg</f>
        <v>1.5173544733911701E-3</v>
      </c>
      <c r="AB1549" s="22">
        <f>Constants!$H65*'Activity data'!AU7*Constants!$H83*FracLEACHMM*MMLeachEF*NtoN2O*kgtoGg</f>
        <v>1.5265036483297718E-3</v>
      </c>
      <c r="AC1549" s="22">
        <f>Constants!$H65*'Activity data'!AV7*Constants!$H83*FracLEACHMM*MMLeachEF*NtoN2O*kgtoGg</f>
        <v>1.5358795640401191E-3</v>
      </c>
      <c r="AD1549" s="22">
        <f>Constants!$H65*'Activity data'!AW7*Constants!$H83*FracLEACHMM*MMLeachEF*NtoN2O*kgtoGg</f>
        <v>1.5557209895153907E-3</v>
      </c>
      <c r="AE1549" s="22">
        <f>Constants!$H65*'Activity data'!AX7*Constants!$H83*FracLEACHMM*MMLeachEF*NtoN2O*kgtoGg</f>
        <v>1.5753795822410226E-3</v>
      </c>
      <c r="AF1549" s="22">
        <f>Constants!$H65*'Activity data'!AY7*Constants!$H83*FracLEACHMM*MMLeachEF*NtoN2O*kgtoGg</f>
        <v>1.5963739827320892E-3</v>
      </c>
      <c r="AG1549" s="22">
        <f>Constants!$H65*'Activity data'!AZ7*Constants!$H83*FracLEACHMM*MMLeachEF*NtoN2O*kgtoGg</f>
        <v>1.6205764239904036E-3</v>
      </c>
      <c r="AH1549" s="22">
        <f>Constants!$H65*'Activity data'!BA7*Constants!$H83*FracLEACHMM*MMLeachEF*NtoN2O*kgtoGg</f>
        <v>1.6439753361892626E-3</v>
      </c>
      <c r="AI1549" s="22">
        <f>Constants!$H65*'Activity data'!BB7*Constants!$H83*FracLEACHMM*MMLeachEF*NtoN2O*kgtoGg</f>
        <v>1.6682376064262856E-3</v>
      </c>
      <c r="AJ1549" s="22">
        <f>Constants!$H65*'Activity data'!BC7*Constants!$H83*FracLEACHMM*MMLeachEF*NtoN2O*kgtoGg</f>
        <v>1.6946547621953219E-3</v>
      </c>
      <c r="AK1549" s="22">
        <f>Constants!$H65*'Activity data'!BD7*Constants!$H83*FracLEACHMM*MMLeachEF*NtoN2O*kgtoGg</f>
        <v>1.7196070124049668E-3</v>
      </c>
      <c r="AL1549" s="22">
        <f>Constants!$H65*'Activity data'!BE7*Constants!$H83*FracLEACHMM*MMLeachEF*NtoN2O*kgtoGg</f>
        <v>1.7449142391484155E-3</v>
      </c>
      <c r="AM1549" s="22">
        <f>Constants!$H65*'Activity data'!BF7*Constants!$H83*FracLEACHMM*MMLeachEF*NtoN2O*kgtoGg</f>
        <v>1.7705823414336729E-3</v>
      </c>
      <c r="AN1549" s="22">
        <f>Constants!$H65*'Activity data'!BG7*Constants!$H83*FracLEACHMM*MMLeachEF*NtoN2O*kgtoGg</f>
        <v>1.7969859519788799E-3</v>
      </c>
      <c r="AO1549" s="22">
        <f>Constants!$H65*'Activity data'!BH7*Constants!$H83*FracLEACHMM*MMLeachEF*NtoN2O*kgtoGg</f>
        <v>1.8222608737133803E-3</v>
      </c>
      <c r="AP1549" s="22">
        <f>Constants!$H65*'Activity data'!BI7*Constants!$H83*FracLEACHMM*MMLeachEF*NtoN2O*kgtoGg</f>
        <v>1.8483005272728642E-3</v>
      </c>
      <c r="AQ1549" s="22">
        <f>Constants!$H65*'Activity data'!BJ7*Constants!$H83*FracLEACHMM*MMLeachEF*NtoN2O*kgtoGg</f>
        <v>1.8751271131053333E-3</v>
      </c>
      <c r="AR1549" s="22">
        <f>Constants!$H65*'Activity data'!BK7*Constants!$H83*FracLEACHMM*MMLeachEF*NtoN2O*kgtoGg</f>
        <v>1.9028795325336482E-3</v>
      </c>
      <c r="AS1549" s="22">
        <f>Constants!$H65*'Activity data'!BL7*Constants!$H83*FracLEACHMM*MMLeachEF*NtoN2O*kgtoGg</f>
        <v>1.9300375838049151E-3</v>
      </c>
      <c r="AT1549" s="22">
        <f>Constants!$H65*'Activity data'!BM7*Constants!$H83*FracLEACHMM*MMLeachEF*NtoN2O*kgtoGg</f>
        <v>1.9349106851625822E-3</v>
      </c>
      <c r="AU1549" s="22">
        <f>Constants!$H65*'Activity data'!BN7*Constants!$H83*FracLEACHMM*MMLeachEF*NtoN2O*kgtoGg</f>
        <v>1.936370576326993E-3</v>
      </c>
      <c r="AV1549" s="22">
        <f>Constants!$H65*'Activity data'!BO7*Constants!$H83*FracLEACHMM*MMLeachEF*NtoN2O*kgtoGg</f>
        <v>1.938830821455154E-3</v>
      </c>
      <c r="AW1549" s="22">
        <f>Constants!$H65*'Activity data'!BP7*Constants!$H83*FracLEACHMM*MMLeachEF*NtoN2O*kgtoGg</f>
        <v>1.9402543962902643E-3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2.4633671489946524E-2</v>
      </c>
      <c r="V1550" s="22">
        <f>Constants!$H66*'Activity data'!AO8*Constants!$H84*FracLEACHMM*MMLeachEF*NtoN2O*kgtoGg</f>
        <v>2.4365027086702309E-2</v>
      </c>
      <c r="W1550" s="22">
        <f>Constants!$H66*'Activity data'!AP8*Constants!$H84*FracLEACHMM*MMLeachEF*NtoN2O*kgtoGg</f>
        <v>2.4151507088992562E-2</v>
      </c>
      <c r="X1550" s="22">
        <f>Constants!$H66*'Activity data'!AQ8*Constants!$H84*FracLEACHMM*MMLeachEF*NtoN2O*kgtoGg</f>
        <v>2.4018069500667212E-2</v>
      </c>
      <c r="Y1550" s="22">
        <f>Constants!$H66*'Activity data'!AR8*Constants!$H84*FracLEACHMM*MMLeachEF*NtoN2O*kgtoGg</f>
        <v>2.3927390419415273E-2</v>
      </c>
      <c r="Z1550" s="22">
        <f>Constants!$H66*'Activity data'!AS8*Constants!$H84*FracLEACHMM*MMLeachEF*NtoN2O*kgtoGg</f>
        <v>2.3895707380109411E-2</v>
      </c>
      <c r="AA1550" s="22">
        <f>Constants!$H66*'Activity data'!AT8*Constants!$H84*FracLEACHMM*MMLeachEF*NtoN2O*kgtoGg</f>
        <v>2.3863423102948804E-2</v>
      </c>
      <c r="AB1550" s="22">
        <f>Constants!$H66*'Activity data'!AU8*Constants!$H84*FracLEACHMM*MMLeachEF*NtoN2O*kgtoGg</f>
        <v>2.3872929907996721E-2</v>
      </c>
      <c r="AC1550" s="22">
        <f>Constants!$H66*'Activity data'!AV8*Constants!$H84*FracLEACHMM*MMLeachEF*NtoN2O*kgtoGg</f>
        <v>2.3881499631390905E-2</v>
      </c>
      <c r="AD1550" s="22">
        <f>Constants!$H66*'Activity data'!AW8*Constants!$H84*FracLEACHMM*MMLeachEF*NtoN2O*kgtoGg</f>
        <v>2.4179464224355917E-2</v>
      </c>
      <c r="AE1550" s="22">
        <f>Constants!$H66*'Activity data'!AX8*Constants!$H84*FracLEACHMM*MMLeachEF*NtoN2O*kgtoGg</f>
        <v>2.4433220526988073E-2</v>
      </c>
      <c r="AF1550" s="22">
        <f>Constants!$H66*'Activity data'!AY8*Constants!$H84*FracLEACHMM*MMLeachEF*NtoN2O*kgtoGg</f>
        <v>2.4708839476153585E-2</v>
      </c>
      <c r="AG1550" s="22">
        <f>Constants!$H66*'Activity data'!AZ8*Constants!$H84*FracLEACHMM*MMLeachEF*NtoN2O*kgtoGg</f>
        <v>2.5080926708292164E-2</v>
      </c>
      <c r="AH1550" s="22">
        <f>Constants!$H66*'Activity data'!BA8*Constants!$H84*FracLEACHMM*MMLeachEF*NtoN2O*kgtoGg</f>
        <v>2.5378952929263728E-2</v>
      </c>
      <c r="AI1550" s="22">
        <f>Constants!$H66*'Activity data'!BB8*Constants!$H84*FracLEACHMM*MMLeachEF*NtoN2O*kgtoGg</f>
        <v>2.5702512907554421E-2</v>
      </c>
      <c r="AJ1550" s="22">
        <f>Constants!$H66*'Activity data'!BC8*Constants!$H84*FracLEACHMM*MMLeachEF*NtoN2O*kgtoGg</f>
        <v>2.6068303315697563E-2</v>
      </c>
      <c r="AK1550" s="22">
        <f>Constants!$H66*'Activity data'!BD8*Constants!$H84*FracLEACHMM*MMLeachEF*NtoN2O*kgtoGg</f>
        <v>2.6335276489230681E-2</v>
      </c>
      <c r="AL1550" s="22">
        <f>Constants!$H66*'Activity data'!BE8*Constants!$H84*FracLEACHMM*MMLeachEF*NtoN2O*kgtoGg</f>
        <v>2.6575241501090256E-2</v>
      </c>
      <c r="AM1550" s="22">
        <f>Constants!$H66*'Activity data'!BF8*Constants!$H84*FracLEACHMM*MMLeachEF*NtoN2O*kgtoGg</f>
        <v>2.6788379940853695E-2</v>
      </c>
      <c r="AN1550" s="22">
        <f>Constants!$H66*'Activity data'!BG8*Constants!$H84*FracLEACHMM*MMLeachEF*NtoN2O*kgtoGg</f>
        <v>2.7150473065143805E-2</v>
      </c>
      <c r="AO1550" s="22">
        <f>Constants!$H66*'Activity data'!BH8*Constants!$H84*FracLEACHMM*MMLeachEF*NtoN2O*kgtoGg</f>
        <v>2.7440519110415333E-2</v>
      </c>
      <c r="AP1550" s="22">
        <f>Constants!$H66*'Activity data'!BI8*Constants!$H84*FracLEACHMM*MMLeachEF*NtoN2O*kgtoGg</f>
        <v>2.7725214705034137E-2</v>
      </c>
      <c r="AQ1550" s="22">
        <f>Constants!$H66*'Activity data'!BJ8*Constants!$H84*FracLEACHMM*MMLeachEF*NtoN2O*kgtoGg</f>
        <v>2.8004352638498081E-2</v>
      </c>
      <c r="AR1550" s="22">
        <f>Constants!$H66*'Activity data'!BK8*Constants!$H84*FracLEACHMM*MMLeachEF*NtoN2O*kgtoGg</f>
        <v>2.8281427126705942E-2</v>
      </c>
      <c r="AS1550" s="22">
        <f>Constants!$H66*'Activity data'!BL8*Constants!$H84*FracLEACHMM*MMLeachEF*NtoN2O*kgtoGg</f>
        <v>2.8530159813927258E-2</v>
      </c>
      <c r="AT1550" s="22">
        <f>Constants!$H66*'Activity data'!BM8*Constants!$H84*FracLEACHMM*MMLeachEF*NtoN2O*kgtoGg</f>
        <v>2.8060528167268207E-2</v>
      </c>
      <c r="AU1550" s="22">
        <f>Constants!$H66*'Activity data'!BN8*Constants!$H84*FracLEACHMM*MMLeachEF*NtoN2O*kgtoGg</f>
        <v>2.7486707349969774E-2</v>
      </c>
      <c r="AV1550" s="22">
        <f>Constants!$H66*'Activity data'!BO8*Constants!$H84*FracLEACHMM*MMLeachEF*NtoN2O*kgtoGg</f>
        <v>2.6945677036939158E-2</v>
      </c>
      <c r="AW1550" s="22">
        <f>Constants!$H66*'Activity data'!BP8*Constants!$H84*FracLEACHMM*MMLeachEF*NtoN2O*kgtoGg</f>
        <v>2.6376807637252024E-2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3.2700419791337525E-2</v>
      </c>
      <c r="V1551" s="22">
        <f>Constants!$H67*'Activity data'!AO9*Constants!$H85*FracLEACHMM*MMLeachEF*NtoN2O*kgtoGg</f>
        <v>3.2343802842692081E-2</v>
      </c>
      <c r="W1551" s="22">
        <f>Constants!$H67*'Activity data'!AP9*Constants!$H85*FracLEACHMM*MMLeachEF*NtoN2O*kgtoGg</f>
        <v>3.2060361798923846E-2</v>
      </c>
      <c r="X1551" s="22">
        <f>Constants!$H67*'Activity data'!AQ9*Constants!$H85*FracLEACHMM*MMLeachEF*NtoN2O*kgtoGg</f>
        <v>3.1883227620774092E-2</v>
      </c>
      <c r="Y1551" s="22">
        <f>Constants!$H67*'Activity data'!AR9*Constants!$H85*FracLEACHMM*MMLeachEF*NtoN2O*kgtoGg</f>
        <v>3.176285400840205E-2</v>
      </c>
      <c r="Z1551" s="22">
        <f>Constants!$H67*'Activity data'!AS9*Constants!$H85*FracLEACHMM*MMLeachEF*NtoN2O*kgtoGg</f>
        <v>3.1720795775791857E-2</v>
      </c>
      <c r="AA1551" s="22">
        <f>Constants!$H67*'Activity data'!AT9*Constants!$H85*FracLEACHMM*MMLeachEF*NtoN2O*kgtoGg</f>
        <v>3.1677939418945388E-2</v>
      </c>
      <c r="AB1551" s="22">
        <f>Constants!$H67*'Activity data'!AU9*Constants!$H85*FracLEACHMM*MMLeachEF*NtoN2O*kgtoGg</f>
        <v>3.169055940196612E-2</v>
      </c>
      <c r="AC1551" s="22">
        <f>Constants!$H67*'Activity data'!AV9*Constants!$H85*FracLEACHMM*MMLeachEF*NtoN2O*kgtoGg</f>
        <v>3.1701935438729449E-2</v>
      </c>
      <c r="AD1551" s="22">
        <f>Constants!$H67*'Activity data'!AW9*Constants!$H85*FracLEACHMM*MMLeachEF*NtoN2O*kgtoGg</f>
        <v>3.2097474011892911E-2</v>
      </c>
      <c r="AE1551" s="22">
        <f>Constants!$H67*'Activity data'!AX9*Constants!$H85*FracLEACHMM*MMLeachEF*NtoN2O*kgtoGg</f>
        <v>3.2434327477855372E-2</v>
      </c>
      <c r="AF1551" s="22">
        <f>Constants!$H67*'Activity data'!AY9*Constants!$H85*FracLEACHMM*MMLeachEF*NtoN2O*kgtoGg</f>
        <v>3.2800202915621031E-2</v>
      </c>
      <c r="AG1551" s="22">
        <f>Constants!$H67*'Activity data'!AZ9*Constants!$H85*FracLEACHMM*MMLeachEF*NtoN2O*kgtoGg</f>
        <v>3.3294136947943177E-2</v>
      </c>
      <c r="AH1551" s="22">
        <f>Constants!$H67*'Activity data'!BA9*Constants!$H85*FracLEACHMM*MMLeachEF*NtoN2O*kgtoGg</f>
        <v>3.3689757330336183E-2</v>
      </c>
      <c r="AI1551" s="22">
        <f>Constants!$H67*'Activity data'!BB9*Constants!$H85*FracLEACHMM*MMLeachEF*NtoN2O*kgtoGg</f>
        <v>3.4119272967990902E-2</v>
      </c>
      <c r="AJ1551" s="22">
        <f>Constants!$H67*'Activity data'!BC9*Constants!$H85*FracLEACHMM*MMLeachEF*NtoN2O*kgtoGg</f>
        <v>3.4604848165614509E-2</v>
      </c>
      <c r="AK1551" s="22">
        <f>Constants!$H67*'Activity data'!BD9*Constants!$H85*FracLEACHMM*MMLeachEF*NtoN2O*kgtoGg</f>
        <v>3.4959246609675983E-2</v>
      </c>
      <c r="AL1551" s="22">
        <f>Constants!$H67*'Activity data'!BE9*Constants!$H85*FracLEACHMM*MMLeachEF*NtoN2O*kgtoGg</f>
        <v>3.5277792573327561E-2</v>
      </c>
      <c r="AM1551" s="22">
        <f>Constants!$H67*'Activity data'!BF9*Constants!$H85*FracLEACHMM*MMLeachEF*NtoN2O*kgtoGg</f>
        <v>3.5560727110989954E-2</v>
      </c>
      <c r="AN1551" s="22">
        <f>Constants!$H67*'Activity data'!BG9*Constants!$H85*FracLEACHMM*MMLeachEF*NtoN2O*kgtoGg</f>
        <v>3.6041394281236011E-2</v>
      </c>
      <c r="AO1551" s="22">
        <f>Constants!$H67*'Activity data'!BH9*Constants!$H85*FracLEACHMM*MMLeachEF*NtoN2O*kgtoGg</f>
        <v>3.6426421232783494E-2</v>
      </c>
      <c r="AP1551" s="22">
        <f>Constants!$H67*'Activity data'!BI9*Constants!$H85*FracLEACHMM*MMLeachEF*NtoN2O*kgtoGg</f>
        <v>3.6804345630313047E-2</v>
      </c>
      <c r="AQ1551" s="22">
        <f>Constants!$H67*'Activity data'!BJ9*Constants!$H85*FracLEACHMM*MMLeachEF*NtoN2O*kgtoGg</f>
        <v>3.7174892408436751E-2</v>
      </c>
      <c r="AR1551" s="22">
        <f>Constants!$H67*'Activity data'!BK9*Constants!$H85*FracLEACHMM*MMLeachEF*NtoN2O*kgtoGg</f>
        <v>3.754270002824546E-2</v>
      </c>
      <c r="AS1551" s="22">
        <f>Constants!$H67*'Activity data'!BL9*Constants!$H85*FracLEACHMM*MMLeachEF*NtoN2O*kgtoGg</f>
        <v>3.7872884803636493E-2</v>
      </c>
      <c r="AT1551" s="22">
        <f>Constants!$H67*'Activity data'!BM9*Constants!$H85*FracLEACHMM*MMLeachEF*NtoN2O*kgtoGg</f>
        <v>3.7249463646164473E-2</v>
      </c>
      <c r="AU1551" s="22">
        <f>Constants!$H67*'Activity data'!BN9*Constants!$H85*FracLEACHMM*MMLeachEF*NtoN2O*kgtoGg</f>
        <v>3.6487734659954481E-2</v>
      </c>
      <c r="AV1551" s="22">
        <f>Constants!$H67*'Activity data'!BO9*Constants!$H85*FracLEACHMM*MMLeachEF*NtoN2O*kgtoGg</f>
        <v>3.5769534031064865E-2</v>
      </c>
      <c r="AW1551" s="22">
        <f>Constants!$H67*'Activity data'!BP9*Constants!$H85*FracLEACHMM*MMLeachEF*NtoN2O*kgtoGg</f>
        <v>3.5014377895130865E-2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4.9456520774651472E-2</v>
      </c>
      <c r="V1552" s="22">
        <f>Constants!$H68*'Activity data'!AO10*Constants!$H86*FracLEACHMM*MMLeachEF*NtoN2O*kgtoGg</f>
        <v>5.0064758263725105E-2</v>
      </c>
      <c r="W1552" s="22">
        <f>Constants!$H68*'Activity data'!AP10*Constants!$H86*FracLEACHMM*MMLeachEF*NtoN2O*kgtoGg</f>
        <v>5.0776537106188235E-2</v>
      </c>
      <c r="X1552" s="22">
        <f>Constants!$H68*'Activity data'!AQ10*Constants!$H86*FracLEACHMM*MMLeachEF*NtoN2O*kgtoGg</f>
        <v>5.165391411386238E-2</v>
      </c>
      <c r="Y1552" s="22">
        <f>Constants!$H68*'Activity data'!AR10*Constants!$H86*FracLEACHMM*MMLeachEF*NtoN2O*kgtoGg</f>
        <v>5.2626973423404805E-2</v>
      </c>
      <c r="Z1552" s="22">
        <f>Constants!$H68*'Activity data'!AS10*Constants!$H86*FracLEACHMM*MMLeachEF*NtoN2O*kgtoGg</f>
        <v>5.3739130403834448E-2</v>
      </c>
      <c r="AA1552" s="22">
        <f>Constants!$H68*'Activity data'!AT10*Constants!$H86*FracLEACHMM*MMLeachEF*NtoN2O*kgtoGg</f>
        <v>5.4862851354762619E-2</v>
      </c>
      <c r="AB1552" s="22">
        <f>Constants!$H68*'Activity data'!AU10*Constants!$H86*FracLEACHMM*MMLeachEF*NtoN2O*kgtoGg</f>
        <v>5.6098374974611016E-2</v>
      </c>
      <c r="AC1552" s="22">
        <f>Constants!$H68*'Activity data'!AV10*Constants!$H86*FracLEACHMM*MMLeachEF*NtoN2O*kgtoGg</f>
        <v>5.7350261072175696E-2</v>
      </c>
      <c r="AD1552" s="22">
        <f>Constants!$H68*'Activity data'!AW10*Constants!$H86*FracLEACHMM*MMLeachEF*NtoN2O*kgtoGg</f>
        <v>5.9991428094380586E-2</v>
      </c>
      <c r="AE1552" s="22">
        <f>Constants!$H68*'Activity data'!AX10*Constants!$H86*FracLEACHMM*MMLeachEF*NtoN2O*kgtoGg</f>
        <v>6.263523157153203E-2</v>
      </c>
      <c r="AF1552" s="22">
        <f>Constants!$H68*'Activity data'!AY10*Constants!$H86*FracLEACHMM*MMLeachEF*NtoN2O*kgtoGg</f>
        <v>6.5451775691481029E-2</v>
      </c>
      <c r="AG1552" s="22">
        <f>Constants!$H68*'Activity data'!AZ10*Constants!$H86*FracLEACHMM*MMLeachEF*NtoN2O*kgtoGg</f>
        <v>6.8657545148642238E-2</v>
      </c>
      <c r="AH1552" s="22">
        <f>Constants!$H68*'Activity data'!BA10*Constants!$H86*FracLEACHMM*MMLeachEF*NtoN2O*kgtoGg</f>
        <v>7.1803771140061742E-2</v>
      </c>
      <c r="AI1552" s="22">
        <f>Constants!$H68*'Activity data'!BB10*Constants!$H86*FracLEACHMM*MMLeachEF*NtoN2O*kgtoGg</f>
        <v>7.516921262876719E-2</v>
      </c>
      <c r="AJ1552" s="22">
        <f>Constants!$H68*'Activity data'!BC10*Constants!$H86*FracLEACHMM*MMLeachEF*NtoN2O*kgtoGg</f>
        <v>7.88204332166456E-2</v>
      </c>
      <c r="AK1552" s="22">
        <f>Constants!$H68*'Activity data'!BD10*Constants!$H86*FracLEACHMM*MMLeachEF*NtoN2O*kgtoGg</f>
        <v>8.2338926000358525E-2</v>
      </c>
      <c r="AL1552" s="22">
        <f>Constants!$H68*'Activity data'!BE10*Constants!$H86*FracLEACHMM*MMLeachEF*NtoN2O*kgtoGg</f>
        <v>8.593585436851793E-2</v>
      </c>
      <c r="AM1552" s="22">
        <f>Constants!$H68*'Activity data'!BF10*Constants!$H86*FracLEACHMM*MMLeachEF*NtoN2O*kgtoGg</f>
        <v>8.9613044432705291E-2</v>
      </c>
      <c r="AN1552" s="22">
        <f>Constants!$H68*'Activity data'!BG10*Constants!$H86*FracLEACHMM*MMLeachEF*NtoN2O*kgtoGg</f>
        <v>9.338695558893903E-2</v>
      </c>
      <c r="AO1552" s="22">
        <f>Constants!$H68*'Activity data'!BH10*Constants!$H86*FracLEACHMM*MMLeachEF*NtoN2O*kgtoGg</f>
        <v>9.7056889750867195E-2</v>
      </c>
      <c r="AP1552" s="22">
        <f>Constants!$H68*'Activity data'!BI10*Constants!$H86*FracLEACHMM*MMLeachEF*NtoN2O*kgtoGg</f>
        <v>0.10085112974942392</v>
      </c>
      <c r="AQ1552" s="22">
        <f>Constants!$H68*'Activity data'!BJ10*Constants!$H86*FracLEACHMM*MMLeachEF*NtoN2O*kgtoGg</f>
        <v>0.10477439328911117</v>
      </c>
      <c r="AR1552" s="22">
        <f>Constants!$H68*'Activity data'!BK10*Constants!$H86*FracLEACHMM*MMLeachEF*NtoN2O*kgtoGg</f>
        <v>0.10884590609105239</v>
      </c>
      <c r="AS1552" s="22">
        <f>Constants!$H68*'Activity data'!BL10*Constants!$H86*FracLEACHMM*MMLeachEF*NtoN2O*kgtoGg</f>
        <v>0.11296893210109864</v>
      </c>
      <c r="AT1552" s="22">
        <f>Constants!$H68*'Activity data'!BM10*Constants!$H86*FracLEACHMM*MMLeachEF*NtoN2O*kgtoGg</f>
        <v>0.11433077379884474</v>
      </c>
      <c r="AU1552" s="22">
        <f>Constants!$H68*'Activity data'!BN10*Constants!$H86*FracLEACHMM*MMLeachEF*NtoN2O*kgtoGg</f>
        <v>0.1152594660040986</v>
      </c>
      <c r="AV1552" s="22">
        <f>Constants!$H68*'Activity data'!BO10*Constants!$H86*FracLEACHMM*MMLeachEF*NtoN2O*kgtoGg</f>
        <v>0.11630796140957657</v>
      </c>
      <c r="AW1552" s="22">
        <f>Constants!$H68*'Activity data'!BP10*Constants!$H86*FracLEACHMM*MMLeachEF*NtoN2O*kgtoGg</f>
        <v>0.11721813941454919</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4.4975827956602842E-3</v>
      </c>
      <c r="V1553" s="22">
        <f>Constants!$H69*'Activity data'!AO11*Constants!$H87*FracLEACHMM*MMLeachEF*NtoN2O*kgtoGg</f>
        <v>4.5057737747951961E-3</v>
      </c>
      <c r="W1553" s="22">
        <f>Constants!$H69*'Activity data'!AP11*Constants!$H87*FracLEACHMM*MMLeachEF*NtoN2O*kgtoGg</f>
        <v>4.5150037198575192E-3</v>
      </c>
      <c r="X1553" s="22">
        <f>Constants!$H69*'Activity data'!AQ11*Constants!$H87*FracLEACHMM*MMLeachEF*NtoN2O*kgtoGg</f>
        <v>4.5252523997449971E-3</v>
      </c>
      <c r="Y1553" s="22">
        <f>Constants!$H69*'Activity data'!AR11*Constants!$H87*FracLEACHMM*MMLeachEF*NtoN2O*kgtoGg</f>
        <v>4.5314483437561949E-3</v>
      </c>
      <c r="Z1553" s="22">
        <f>Constants!$H69*'Activity data'!AS11*Constants!$H87*FracLEACHMM*MMLeachEF*NtoN2O*kgtoGg</f>
        <v>4.5385030314836049E-3</v>
      </c>
      <c r="AA1553" s="22">
        <f>Constants!$H69*'Activity data'!AT11*Constants!$H87*FracLEACHMM*MMLeachEF*NtoN2O*kgtoGg</f>
        <v>4.5463088539251587E-3</v>
      </c>
      <c r="AB1553" s="22">
        <f>Constants!$H69*'Activity data'!AU11*Constants!$H87*FracLEACHMM*MMLeachEF*NtoN2O*kgtoGg</f>
        <v>4.5548827082538563E-3</v>
      </c>
      <c r="AC1553" s="22">
        <f>Constants!$H69*'Activity data'!AV11*Constants!$H87*FracLEACHMM*MMLeachEF*NtoN2O*kgtoGg</f>
        <v>4.5641424655191894E-3</v>
      </c>
      <c r="AD1553" s="22">
        <f>Constants!$H69*'Activity data'!AW11*Constants!$H87*FracLEACHMM*MMLeachEF*NtoN2O*kgtoGg</f>
        <v>4.5706608379142474E-3</v>
      </c>
      <c r="AE1553" s="22">
        <f>Constants!$H69*'Activity data'!AX11*Constants!$H87*FracLEACHMM*MMLeachEF*NtoN2O*kgtoGg</f>
        <v>4.5777507699925751E-3</v>
      </c>
      <c r="AF1553" s="22">
        <f>Constants!$H69*'Activity data'!AY11*Constants!$H87*FracLEACHMM*MMLeachEF*NtoN2O*kgtoGg</f>
        <v>4.5854731181472512E-3</v>
      </c>
      <c r="AG1553" s="22">
        <f>Constants!$H69*'Activity data'!AZ11*Constants!$H87*FracLEACHMM*MMLeachEF*NtoN2O*kgtoGg</f>
        <v>4.5939107505032781E-3</v>
      </c>
      <c r="AH1553" s="22">
        <f>Constants!$H69*'Activity data'!BA11*Constants!$H87*FracLEACHMM*MMLeachEF*NtoN2O*kgtoGg</f>
        <v>4.6028172283511803E-3</v>
      </c>
      <c r="AI1553" s="22">
        <f>Constants!$H69*'Activity data'!BB11*Constants!$H87*FracLEACHMM*MMLeachEF*NtoN2O*kgtoGg</f>
        <v>4.6085131530984834E-3</v>
      </c>
      <c r="AJ1553" s="22">
        <f>Constants!$H69*'Activity data'!BC11*Constants!$H87*FracLEACHMM*MMLeachEF*NtoN2O*kgtoGg</f>
        <v>4.614778884894589E-3</v>
      </c>
      <c r="AK1553" s="22">
        <f>Constants!$H69*'Activity data'!BD11*Constants!$H87*FracLEACHMM*MMLeachEF*NtoN2O*kgtoGg</f>
        <v>4.6213937830497419E-3</v>
      </c>
      <c r="AL1553" s="22">
        <f>Constants!$H69*'Activity data'!BE11*Constants!$H87*FracLEACHMM*MMLeachEF*NtoN2O*kgtoGg</f>
        <v>4.6284446065811705E-3</v>
      </c>
      <c r="AM1553" s="22">
        <f>Constants!$H69*'Activity data'!BF11*Constants!$H87*FracLEACHMM*MMLeachEF*NtoN2O*kgtoGg</f>
        <v>4.6359172216452705E-3</v>
      </c>
      <c r="AN1553" s="22">
        <f>Constants!$H69*'Activity data'!BG11*Constants!$H87*FracLEACHMM*MMLeachEF*NtoN2O*kgtoGg</f>
        <v>4.6403231235729444E-3</v>
      </c>
      <c r="AO1553" s="22">
        <f>Constants!$H69*'Activity data'!BH11*Constants!$H87*FracLEACHMM*MMLeachEF*NtoN2O*kgtoGg</f>
        <v>4.6450192725594553E-3</v>
      </c>
      <c r="AP1553" s="22">
        <f>Constants!$H69*'Activity data'!BI11*Constants!$H87*FracLEACHMM*MMLeachEF*NtoN2O*kgtoGg</f>
        <v>4.6500998001501679E-3</v>
      </c>
      <c r="AQ1553" s="22">
        <f>Constants!$H69*'Activity data'!BJ11*Constants!$H87*FracLEACHMM*MMLeachEF*NtoN2O*kgtoGg</f>
        <v>4.6555544595046029E-3</v>
      </c>
      <c r="AR1553" s="22">
        <f>Constants!$H69*'Activity data'!BK11*Constants!$H87*FracLEACHMM*MMLeachEF*NtoN2O*kgtoGg</f>
        <v>4.6613803315500588E-3</v>
      </c>
      <c r="AS1553" s="22">
        <f>Constants!$H69*'Activity data'!BL11*Constants!$H87*FracLEACHMM*MMLeachEF*NtoN2O*kgtoGg</f>
        <v>4.6639511817753955E-3</v>
      </c>
      <c r="AT1553" s="22">
        <f>Constants!$H69*'Activity data'!BM11*Constants!$H87*FracLEACHMM*MMLeachEF*NtoN2O*kgtoGg</f>
        <v>4.665553673665431E-3</v>
      </c>
      <c r="AU1553" s="22">
        <f>Constants!$H69*'Activity data'!BN11*Constants!$H87*FracLEACHMM*MMLeachEF*NtoN2O*kgtoGg</f>
        <v>4.6672387664962196E-3</v>
      </c>
      <c r="AV1553" s="22">
        <f>Constants!$H69*'Activity data'!BO11*Constants!$H87*FracLEACHMM*MMLeachEF*NtoN2O*kgtoGg</f>
        <v>4.669245533425897E-3</v>
      </c>
      <c r="AW1553" s="22">
        <f>Constants!$H69*'Activity data'!BP11*Constants!$H87*FracLEACHMM*MMLeachEF*NtoN2O*kgtoGg</f>
        <v>4.6714513022351779E-3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3.7411794251447964E-3</v>
      </c>
      <c r="V1554" s="22">
        <f>Constants!$H70*'Activity data'!AO12*Constants!$H88*FracLEACHMM*MMLeachEF*NtoN2O*kgtoGg</f>
        <v>3.74799284559831E-3</v>
      </c>
      <c r="W1554" s="22">
        <f>Constants!$H70*'Activity data'!AP12*Constants!$H88*FracLEACHMM*MMLeachEF*NtoN2O*kgtoGg</f>
        <v>3.7556704987136021E-3</v>
      </c>
      <c r="X1554" s="22">
        <f>Constants!$H70*'Activity data'!AQ12*Constants!$H88*FracLEACHMM*MMLeachEF*NtoN2O*kgtoGg</f>
        <v>3.7641955558547231E-3</v>
      </c>
      <c r="Y1554" s="22">
        <f>Constants!$H70*'Activity data'!AR12*Constants!$H88*FracLEACHMM*MMLeachEF*NtoN2O*kgtoGg</f>
        <v>3.7693494661454711E-3</v>
      </c>
      <c r="Z1554" s="22">
        <f>Constants!$H70*'Activity data'!AS12*Constants!$H88*FracLEACHMM*MMLeachEF*NtoN2O*kgtoGg</f>
        <v>3.7752176966541059E-3</v>
      </c>
      <c r="AA1554" s="22">
        <f>Constants!$H70*'Activity data'!AT12*Constants!$H88*FracLEACHMM*MMLeachEF*NtoN2O*kgtoGg</f>
        <v>3.7817107360580394E-3</v>
      </c>
      <c r="AB1554" s="22">
        <f>Constants!$H70*'Activity data'!AU12*Constants!$H88*FracLEACHMM*MMLeachEF*NtoN2O*kgtoGg</f>
        <v>3.7888426397641064E-3</v>
      </c>
      <c r="AC1554" s="22">
        <f>Constants!$H70*'Activity data'!AV12*Constants!$H88*FracLEACHMM*MMLeachEF*NtoN2O*kgtoGg</f>
        <v>3.796545091266795E-3</v>
      </c>
      <c r="AD1554" s="22">
        <f>Constants!$H70*'Activity data'!AW12*Constants!$H88*FracLEACHMM*MMLeachEF*NtoN2O*kgtoGg</f>
        <v>3.8019672039432662E-3</v>
      </c>
      <c r="AE1554" s="22">
        <f>Constants!$H70*'Activity data'!AX12*Constants!$H88*FracLEACHMM*MMLeachEF*NtoN2O*kgtoGg</f>
        <v>3.8078647514086963E-3</v>
      </c>
      <c r="AF1554" s="22">
        <f>Constants!$H70*'Activity data'!AY12*Constants!$H88*FracLEACHMM*MMLeachEF*NtoN2O*kgtoGg</f>
        <v>3.8142883552293883E-3</v>
      </c>
      <c r="AG1554" s="22">
        <f>Constants!$H70*'Activity data'!AZ12*Constants!$H88*FracLEACHMM*MMLeachEF*NtoN2O*kgtoGg</f>
        <v>3.8213069467709958E-3</v>
      </c>
      <c r="AH1554" s="22">
        <f>Constants!$H70*'Activity data'!BA12*Constants!$H88*FracLEACHMM*MMLeachEF*NtoN2O*kgtoGg</f>
        <v>3.8287155333805033E-3</v>
      </c>
      <c r="AI1554" s="22">
        <f>Constants!$H70*'Activity data'!BB12*Constants!$H88*FracLEACHMM*MMLeachEF*NtoN2O*kgtoGg</f>
        <v>3.833453517635589E-3</v>
      </c>
      <c r="AJ1554" s="22">
        <f>Constants!$H70*'Activity data'!BC12*Constants!$H88*FracLEACHMM*MMLeachEF*NtoN2O*kgtoGg</f>
        <v>3.8386654788031931E-3</v>
      </c>
      <c r="AK1554" s="22">
        <f>Constants!$H70*'Activity data'!BD12*Constants!$H88*FracLEACHMM*MMLeachEF*NtoN2O*kgtoGg</f>
        <v>3.8441678835396589E-3</v>
      </c>
      <c r="AL1554" s="22">
        <f>Constants!$H70*'Activity data'!BE12*Constants!$H88*FracLEACHMM*MMLeachEF*NtoN2O*kgtoGg</f>
        <v>3.8500328997327039E-3</v>
      </c>
      <c r="AM1554" s="22">
        <f>Constants!$H70*'Activity data'!BF12*Constants!$H88*FracLEACHMM*MMLeachEF*NtoN2O*kgtoGg</f>
        <v>3.8562487705682139E-3</v>
      </c>
      <c r="AN1554" s="22">
        <f>Constants!$H70*'Activity data'!BG12*Constants!$H88*FracLEACHMM*MMLeachEF*NtoN2O*kgtoGg</f>
        <v>3.8599136880116294E-3</v>
      </c>
      <c r="AO1554" s="22">
        <f>Constants!$H70*'Activity data'!BH12*Constants!$H88*FracLEACHMM*MMLeachEF*NtoN2O*kgtoGg</f>
        <v>3.8638200387702401E-3</v>
      </c>
      <c r="AP1554" s="22">
        <f>Constants!$H70*'Activity data'!BI12*Constants!$H88*FracLEACHMM*MMLeachEF*NtoN2O*kgtoGg</f>
        <v>3.8680461233482942E-3</v>
      </c>
      <c r="AQ1554" s="22">
        <f>Constants!$H70*'Activity data'!BJ12*Constants!$H88*FracLEACHMM*MMLeachEF*NtoN2O*kgtoGg</f>
        <v>3.8725834182187025E-3</v>
      </c>
      <c r="AR1554" s="22">
        <f>Constants!$H70*'Activity data'!BK12*Constants!$H88*FracLEACHMM*MMLeachEF*NtoN2O*kgtoGg</f>
        <v>3.8774294952383446E-3</v>
      </c>
      <c r="AS1554" s="22">
        <f>Constants!$H70*'Activity data'!BL12*Constants!$H88*FracLEACHMM*MMLeachEF*NtoN2O*kgtoGg</f>
        <v>3.8795679799322642E-3</v>
      </c>
      <c r="AT1554" s="22">
        <f>Constants!$H70*'Activity data'!BM12*Constants!$H88*FracLEACHMM*MMLeachEF*NtoN2O*kgtoGg</f>
        <v>3.8809009647733095E-3</v>
      </c>
      <c r="AU1554" s="22">
        <f>Constants!$H70*'Activity data'!BN12*Constants!$H88*FracLEACHMM*MMLeachEF*NtoN2O*kgtoGg</f>
        <v>3.8823026587308041E-3</v>
      </c>
      <c r="AV1554" s="22">
        <f>Constants!$H70*'Activity data'!BO12*Constants!$H88*FracLEACHMM*MMLeachEF*NtoN2O*kgtoGg</f>
        <v>3.8839719276446776E-3</v>
      </c>
      <c r="AW1554" s="22">
        <f>Constants!$H70*'Activity data'!BP12*Constants!$H88*FracLEACHMM*MMLeachEF*NtoN2O*kgtoGg</f>
        <v>3.8858067303066471E-3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5.6884084624296007E-4</v>
      </c>
      <c r="V1555" s="22">
        <f>Constants!$H71*'Activity data'!AO13*Constants!$H89*FracLEACHMM*MMLeachEF*NtoN2O*kgtoGg</f>
        <v>5.7065371743942066E-4</v>
      </c>
      <c r="W1555" s="22">
        <f>Constants!$H71*'Activity data'!AP13*Constants!$H89*FracLEACHMM*MMLeachEF*NtoN2O*kgtoGg</f>
        <v>5.726233800400762E-4</v>
      </c>
      <c r="X1555" s="22">
        <f>Constants!$H71*'Activity data'!AQ13*Constants!$H89*FracLEACHMM*MMLeachEF*NtoN2O*kgtoGg</f>
        <v>5.7474775931372021E-4</v>
      </c>
      <c r="Y1555" s="22">
        <f>Constants!$H71*'Activity data'!AR13*Constants!$H89*FracLEACHMM*MMLeachEF*NtoN2O*kgtoGg</f>
        <v>5.7607065649996315E-4</v>
      </c>
      <c r="Z1555" s="22">
        <f>Constants!$H71*'Activity data'!AS13*Constants!$H89*FracLEACHMM*MMLeachEF*NtoN2O*kgtoGg</f>
        <v>5.7752517985343473E-4</v>
      </c>
      <c r="AA1555" s="22">
        <f>Constants!$H71*'Activity data'!AT13*Constants!$H89*FracLEACHMM*MMLeachEF*NtoN2O*kgtoGg</f>
        <v>5.7909220016040346E-4</v>
      </c>
      <c r="AB1555" s="22">
        <f>Constants!$H71*'Activity data'!AU13*Constants!$H89*FracLEACHMM*MMLeachEF*NtoN2O*kgtoGg</f>
        <v>5.8077594554982394E-4</v>
      </c>
      <c r="AC1555" s="22">
        <f>Constants!$H71*'Activity data'!AV13*Constants!$H89*FracLEACHMM*MMLeachEF*NtoN2O*kgtoGg</f>
        <v>5.8256192426338197E-4</v>
      </c>
      <c r="AD1555" s="22">
        <f>Constants!$H71*'Activity data'!AW13*Constants!$H89*FracLEACHMM*MMLeachEF*NtoN2O*kgtoGg</f>
        <v>5.8381071917188495E-4</v>
      </c>
      <c r="AE1555" s="22">
        <f>Constants!$H71*'Activity data'!AX13*Constants!$H89*FracLEACHMM*MMLeachEF*NtoN2O*kgtoGg</f>
        <v>5.8514460541407023E-4</v>
      </c>
      <c r="AF1555" s="22">
        <f>Constants!$H71*'Activity data'!AY13*Constants!$H89*FracLEACHMM*MMLeachEF*NtoN2O*kgtoGg</f>
        <v>5.8657557759599186E-4</v>
      </c>
      <c r="AG1555" s="22">
        <f>Constants!$H71*'Activity data'!AZ13*Constants!$H89*FracLEACHMM*MMLeachEF*NtoN2O*kgtoGg</f>
        <v>5.8811953721823584E-4</v>
      </c>
      <c r="AH1555" s="22">
        <f>Constants!$H71*'Activity data'!BA13*Constants!$H89*FracLEACHMM*MMLeachEF*NtoN2O*kgtoGg</f>
        <v>5.897311564805718E-4</v>
      </c>
      <c r="AI1555" s="22">
        <f>Constants!$H71*'Activity data'!BB13*Constants!$H89*FracLEACHMM*MMLeachEF*NtoN2O*kgtoGg</f>
        <v>5.9073034928829949E-4</v>
      </c>
      <c r="AJ1555" s="22">
        <f>Constants!$H71*'Activity data'!BC13*Constants!$H89*FracLEACHMM*MMLeachEF*NtoN2O*kgtoGg</f>
        <v>5.918194068301047E-4</v>
      </c>
      <c r="AK1555" s="22">
        <f>Constants!$H71*'Activity data'!BD13*Constants!$H89*FracLEACHMM*MMLeachEF*NtoN2O*kgtoGg</f>
        <v>5.9295791292002199E-4</v>
      </c>
      <c r="AL1555" s="22">
        <f>Constants!$H71*'Activity data'!BE13*Constants!$H89*FracLEACHMM*MMLeachEF*NtoN2O*kgtoGg</f>
        <v>5.9416225091792985E-4</v>
      </c>
      <c r="AM1555" s="22">
        <f>Constants!$H71*'Activity data'!BF13*Constants!$H89*FracLEACHMM*MMLeachEF*NtoN2O*kgtoGg</f>
        <v>5.9543011493185135E-4</v>
      </c>
      <c r="AN1555" s="22">
        <f>Constants!$H71*'Activity data'!BG13*Constants!$H89*FracLEACHMM*MMLeachEF*NtoN2O*kgtoGg</f>
        <v>5.9612229646346937E-4</v>
      </c>
      <c r="AO1555" s="22">
        <f>Constants!$H71*'Activity data'!BH13*Constants!$H89*FracLEACHMM*MMLeachEF*NtoN2O*kgtoGg</f>
        <v>5.9685665015716974E-4</v>
      </c>
      <c r="AP1555" s="22">
        <f>Constants!$H71*'Activity data'!BI13*Constants!$H89*FracLEACHMM*MMLeachEF*NtoN2O*kgtoGg</f>
        <v>5.9765063980784887E-4</v>
      </c>
      <c r="AQ1555" s="22">
        <f>Constants!$H71*'Activity data'!BJ13*Constants!$H89*FracLEACHMM*MMLeachEF*NtoN2O*kgtoGg</f>
        <v>5.9850254719177041E-4</v>
      </c>
      <c r="AR1555" s="22">
        <f>Constants!$H71*'Activity data'!BK13*Constants!$H89*FracLEACHMM*MMLeachEF*NtoN2O*kgtoGg</f>
        <v>5.9941197572540954E-4</v>
      </c>
      <c r="AS1555" s="22">
        <f>Constants!$H71*'Activity data'!BL13*Constants!$H89*FracLEACHMM*MMLeachEF*NtoN2O*kgtoGg</f>
        <v>5.9971994237368524E-4</v>
      </c>
      <c r="AT1555" s="22">
        <f>Constants!$H71*'Activity data'!BM13*Constants!$H89*FracLEACHMM*MMLeachEF*NtoN2O*kgtoGg</f>
        <v>5.9984471312396026E-4</v>
      </c>
      <c r="AU1555" s="22">
        <f>Constants!$H71*'Activity data'!BN13*Constants!$H89*FracLEACHMM*MMLeachEF*NtoN2O*kgtoGg</f>
        <v>5.9997789820141669E-4</v>
      </c>
      <c r="AV1555" s="22">
        <f>Constants!$H71*'Activity data'!BO13*Constants!$H89*FracLEACHMM*MMLeachEF*NtoN2O*kgtoGg</f>
        <v>6.001629931926168E-4</v>
      </c>
      <c r="AW1555" s="22">
        <f>Constants!$H71*'Activity data'!BP13*Constants!$H89*FracLEACHMM*MMLeachEF*NtoN2O*kgtoGg</f>
        <v>6.0037787263140412E-4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7.015097761250387E-3</v>
      </c>
      <c r="V1556" s="22">
        <f>Constants!$H72*'Activity data'!AO14*Constants!$H90*FracLEACHMM*MMLeachEF*NtoN2O*kgtoGg</f>
        <v>7.0374545746819872E-3</v>
      </c>
      <c r="W1556" s="22">
        <f>Constants!$H72*'Activity data'!AP14*Constants!$H90*FracLEACHMM*MMLeachEF*NtoN2O*kgtoGg</f>
        <v>7.0617449817291199E-3</v>
      </c>
      <c r="X1556" s="22">
        <f>Constants!$H72*'Activity data'!AQ14*Constants!$H90*FracLEACHMM*MMLeachEF*NtoN2O*kgtoGg</f>
        <v>7.0879433962505378E-3</v>
      </c>
      <c r="Y1556" s="22">
        <f>Constants!$H72*'Activity data'!AR14*Constants!$H90*FracLEACHMM*MMLeachEF*NtoN2O*kgtoGg</f>
        <v>7.1042577188785141E-3</v>
      </c>
      <c r="Z1556" s="22">
        <f>Constants!$H72*'Activity data'!AS14*Constants!$H90*FracLEACHMM*MMLeachEF*NtoN2O*kgtoGg</f>
        <v>7.1221952906756463E-3</v>
      </c>
      <c r="AA1556" s="22">
        <f>Constants!$H72*'Activity data'!AT14*Constants!$H90*FracLEACHMM*MMLeachEF*NtoN2O*kgtoGg</f>
        <v>7.1415202050517058E-3</v>
      </c>
      <c r="AB1556" s="22">
        <f>Constants!$H72*'Activity data'!AU14*Constants!$H90*FracLEACHMM*MMLeachEF*NtoN2O*kgtoGg</f>
        <v>7.1622846044260653E-3</v>
      </c>
      <c r="AC1556" s="22">
        <f>Constants!$H72*'Activity data'!AV14*Constants!$H90*FracLEACHMM*MMLeachEF*NtoN2O*kgtoGg</f>
        <v>7.1843097725515122E-3</v>
      </c>
      <c r="AD1556" s="22">
        <f>Constants!$H72*'Activity data'!AW14*Constants!$H90*FracLEACHMM*MMLeachEF*NtoN2O*kgtoGg</f>
        <v>7.1997102460315031E-3</v>
      </c>
      <c r="AE1556" s="22">
        <f>Constants!$H72*'Activity data'!AX14*Constants!$H90*FracLEACHMM*MMLeachEF*NtoN2O*kgtoGg</f>
        <v>7.216160088642347E-3</v>
      </c>
      <c r="AF1556" s="22">
        <f>Constants!$H72*'Activity data'!AY14*Constants!$H90*FracLEACHMM*MMLeachEF*NtoN2O*kgtoGg</f>
        <v>7.233807221080378E-3</v>
      </c>
      <c r="AG1556" s="22">
        <f>Constants!$H72*'Activity data'!AZ14*Constants!$H90*FracLEACHMM*MMLeachEF*NtoN2O*kgtoGg</f>
        <v>7.2528477449123087E-3</v>
      </c>
      <c r="AH1556" s="22">
        <f>Constants!$H72*'Activity data'!BA14*Constants!$H90*FracLEACHMM*MMLeachEF*NtoN2O*kgtoGg</f>
        <v>7.2727226655581638E-3</v>
      </c>
      <c r="AI1556" s="22">
        <f>Constants!$H72*'Activity data'!BB14*Constants!$H90*FracLEACHMM*MMLeachEF*NtoN2O*kgtoGg</f>
        <v>7.2850449790397703E-3</v>
      </c>
      <c r="AJ1556" s="22">
        <f>Constants!$H72*'Activity data'!BC14*Constants!$H90*FracLEACHMM*MMLeachEF*NtoN2O*kgtoGg</f>
        <v>7.2984755285051437E-3</v>
      </c>
      <c r="AK1556" s="22">
        <f>Constants!$H72*'Activity data'!BD14*Constants!$H90*FracLEACHMM*MMLeachEF*NtoN2O*kgtoGg</f>
        <v>7.3125158907177013E-3</v>
      </c>
      <c r="AL1556" s="22">
        <f>Constants!$H72*'Activity data'!BE14*Constants!$H90*FracLEACHMM*MMLeachEF*NtoN2O*kgtoGg</f>
        <v>7.3273681096620892E-3</v>
      </c>
      <c r="AM1556" s="22">
        <f>Constants!$H72*'Activity data'!BF14*Constants!$H90*FracLEACHMM*MMLeachEF*NtoN2O*kgtoGg</f>
        <v>7.3430037484604888E-3</v>
      </c>
      <c r="AN1556" s="22">
        <f>Constants!$H72*'Activity data'!BG14*Constants!$H90*FracLEACHMM*MMLeachEF*NtoN2O*kgtoGg</f>
        <v>7.3515399166082258E-3</v>
      </c>
      <c r="AO1556" s="22">
        <f>Constants!$H72*'Activity data'!BH14*Constants!$H90*FracLEACHMM*MMLeachEF*NtoN2O*kgtoGg</f>
        <v>7.360596163160614E-3</v>
      </c>
      <c r="AP1556" s="22">
        <f>Constants!$H72*'Activity data'!BI14*Constants!$H90*FracLEACHMM*MMLeachEF*NtoN2O*kgtoGg</f>
        <v>7.3703878563164803E-3</v>
      </c>
      <c r="AQ1556" s="22">
        <f>Constants!$H72*'Activity data'!BJ14*Constants!$H90*FracLEACHMM*MMLeachEF*NtoN2O*kgtoGg</f>
        <v>7.3808938064802432E-3</v>
      </c>
      <c r="AR1556" s="22">
        <f>Constants!$H72*'Activity data'!BK14*Constants!$H90*FracLEACHMM*MMLeachEF*NtoN2O*kgtoGg</f>
        <v>7.3921091228775875E-3</v>
      </c>
      <c r="AS1556" s="22">
        <f>Constants!$H72*'Activity data'!BL14*Constants!$H90*FracLEACHMM*MMLeachEF*NtoN2O*kgtoGg</f>
        <v>7.3959070501170426E-3</v>
      </c>
      <c r="AT1556" s="22">
        <f>Constants!$H72*'Activity data'!BM14*Constants!$H90*FracLEACHMM*MMLeachEF*NtoN2O*kgtoGg</f>
        <v>7.3974457564471244E-3</v>
      </c>
      <c r="AU1556" s="22">
        <f>Constants!$H72*'Activity data'!BN14*Constants!$H90*FracLEACHMM*MMLeachEF*NtoN2O*kgtoGg</f>
        <v>7.3990882305149872E-3</v>
      </c>
      <c r="AV1556" s="22">
        <f>Constants!$H72*'Activity data'!BO14*Constants!$H90*FracLEACHMM*MMLeachEF*NtoN2O*kgtoGg</f>
        <v>7.4013708715506363E-3</v>
      </c>
      <c r="AW1556" s="22">
        <f>Constants!$H72*'Activity data'!BP14*Constants!$H90*FracLEACHMM*MMLeachEF*NtoN2O*kgtoGg</f>
        <v>7.4040208223759528E-3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2.2487183455572303E-2</v>
      </c>
      <c r="V1559" s="22">
        <f>Constants!$H75*'Activity data'!AO17*Constants!$H93*FracLEACHMM*MMLeachEF*NtoN2O*kgtoGg</f>
        <v>2.2154581560469094E-2</v>
      </c>
      <c r="W1559" s="22">
        <f>Constants!$H75*'Activity data'!AP17*Constants!$H93*FracLEACHMM*MMLeachEF*NtoN2O*kgtoGg</f>
        <v>2.1877989211325395E-2</v>
      </c>
      <c r="X1559" s="22">
        <f>Constants!$H75*'Activity data'!AQ17*Constants!$H93*FracLEACHMM*MMLeachEF*NtoN2O*kgtoGg</f>
        <v>2.1680208684795945E-2</v>
      </c>
      <c r="Y1559" s="22">
        <f>Constants!$H75*'Activity data'!AR17*Constants!$H93*FracLEACHMM*MMLeachEF*NtoN2O*kgtoGg</f>
        <v>2.1533608297230368E-2</v>
      </c>
      <c r="Z1559" s="22">
        <f>Constants!$H75*'Activity data'!AS17*Constants!$H93*FracLEACHMM*MMLeachEF*NtoN2O*kgtoGg</f>
        <v>2.1445020207221603E-2</v>
      </c>
      <c r="AA1559" s="22">
        <f>Constants!$H75*'Activity data'!AT17*Constants!$H93*FracLEACHMM*MMLeachEF*NtoN2O*kgtoGg</f>
        <v>2.135858606968493E-2</v>
      </c>
      <c r="AB1559" s="22">
        <f>Constants!$H75*'Activity data'!AU17*Constants!$H93*FracLEACHMM*MMLeachEF*NtoN2O*kgtoGg</f>
        <v>2.1313579138679092E-2</v>
      </c>
      <c r="AC1559" s="22">
        <f>Constants!$H75*'Activity data'!AV17*Constants!$H93*FracLEACHMM*MMLeachEF*NtoN2O*kgtoGg</f>
        <v>2.1270054142298808E-2</v>
      </c>
      <c r="AD1559" s="22">
        <f>Constants!$H75*'Activity data'!AW17*Constants!$H93*FracLEACHMM*MMLeachEF*NtoN2O*kgtoGg</f>
        <v>2.1693141373135032E-2</v>
      </c>
      <c r="AE1559" s="22">
        <f>Constants!$H75*'Activity data'!AX17*Constants!$H93*FracLEACHMM*MMLeachEF*NtoN2O*kgtoGg</f>
        <v>2.2086950403441073E-2</v>
      </c>
      <c r="AF1559" s="22">
        <f>Constants!$H75*'Activity data'!AY17*Constants!$H93*FracLEACHMM*MMLeachEF*NtoN2O*kgtoGg</f>
        <v>2.2513822978718467E-2</v>
      </c>
      <c r="AG1559" s="22">
        <f>Constants!$H75*'Activity data'!AZ17*Constants!$H93*FracLEACHMM*MMLeachEF*NtoN2O*kgtoGg</f>
        <v>2.30463066489437E-2</v>
      </c>
      <c r="AH1559" s="22">
        <f>Constants!$H75*'Activity data'!BA17*Constants!$H93*FracLEACHMM*MMLeachEF*NtoN2O*kgtoGg</f>
        <v>2.3522613237666998E-2</v>
      </c>
      <c r="AI1559" s="22">
        <f>Constants!$H75*'Activity data'!BB17*Constants!$H93*FracLEACHMM*MMLeachEF*NtoN2O*kgtoGg</f>
        <v>2.4043785845838061E-2</v>
      </c>
      <c r="AJ1559" s="22">
        <f>Constants!$H75*'Activity data'!BC17*Constants!$H93*FracLEACHMM*MMLeachEF*NtoN2O*kgtoGg</f>
        <v>2.4622504856181275E-2</v>
      </c>
      <c r="AK1559" s="22">
        <f>Constants!$H75*'Activity data'!BD17*Constants!$H93*FracLEACHMM*MMLeachEF*NtoN2O*kgtoGg</f>
        <v>2.5120724348681678E-2</v>
      </c>
      <c r="AL1559" s="22">
        <f>Constants!$H75*'Activity data'!BE17*Constants!$H93*FracLEACHMM*MMLeachEF*NtoN2O*kgtoGg</f>
        <v>2.5608542562140579E-2</v>
      </c>
      <c r="AM1559" s="22">
        <f>Constants!$H75*'Activity data'!BF17*Constants!$H93*FracLEACHMM*MMLeachEF*NtoN2O*kgtoGg</f>
        <v>2.6086239225509292E-2</v>
      </c>
      <c r="AN1559" s="22">
        <f>Constants!$H75*'Activity data'!BG17*Constants!$H93*FracLEACHMM*MMLeachEF*NtoN2O*kgtoGg</f>
        <v>2.6597168306843191E-2</v>
      </c>
      <c r="AO1559" s="22">
        <f>Constants!$H75*'Activity data'!BH17*Constants!$H93*FracLEACHMM*MMLeachEF*NtoN2O*kgtoGg</f>
        <v>2.7044621925631961E-2</v>
      </c>
      <c r="AP1559" s="22">
        <f>Constants!$H75*'Activity data'!BI17*Constants!$H93*FracLEACHMM*MMLeachEF*NtoN2O*kgtoGg</f>
        <v>2.749647551100599E-2</v>
      </c>
      <c r="AQ1559" s="22">
        <f>Constants!$H75*'Activity data'!BJ17*Constants!$H93*FracLEACHMM*MMLeachEF*NtoN2O*kgtoGg</f>
        <v>2.795283491755331E-2</v>
      </c>
      <c r="AR1559" s="22">
        <f>Constants!$H75*'Activity data'!BK17*Constants!$H93*FracLEACHMM*MMLeachEF*NtoN2O*kgtoGg</f>
        <v>2.8417681637383851E-2</v>
      </c>
      <c r="AS1559" s="22">
        <f>Constants!$H75*'Activity data'!BL17*Constants!$H93*FracLEACHMM*MMLeachEF*NtoN2O*kgtoGg</f>
        <v>2.8867971555461541E-2</v>
      </c>
      <c r="AT1559" s="22">
        <f>Constants!$H75*'Activity data'!BM17*Constants!$H93*FracLEACHMM*MMLeachEF*NtoN2O*kgtoGg</f>
        <v>2.8570411780633499E-2</v>
      </c>
      <c r="AU1559" s="22">
        <f>Constants!$H75*'Activity data'!BN17*Constants!$H93*FracLEACHMM*MMLeachEF*NtoN2O*kgtoGg</f>
        <v>2.8163279661196652E-2</v>
      </c>
      <c r="AV1559" s="22">
        <f>Constants!$H75*'Activity data'!BO17*Constants!$H93*FracLEACHMM*MMLeachEF*NtoN2O*kgtoGg</f>
        <v>2.7790899925819724E-2</v>
      </c>
      <c r="AW1559" s="22">
        <f>Constants!$H75*'Activity data'!BP17*Constants!$H93*FracLEACHMM*MMLeachEF*NtoN2O*kgtoGg</f>
        <v>2.7388467979180542E-2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3.3608203334298862E-3</v>
      </c>
      <c r="V1560" s="22">
        <f>Constants!$H76*'Activity data'!AO18*Constants!$H94*FracLEACHMM*MMLeachEF*NtoN2O*kgtoGg</f>
        <v>3.3111113418966133E-3</v>
      </c>
      <c r="W1560" s="22">
        <f>Constants!$H76*'Activity data'!AP18*Constants!$H94*FracLEACHMM*MMLeachEF*NtoN2O*kgtoGg</f>
        <v>3.2697732528953896E-3</v>
      </c>
      <c r="X1560" s="22">
        <f>Constants!$H76*'Activity data'!AQ18*Constants!$H94*FracLEACHMM*MMLeachEF*NtoN2O*kgtoGg</f>
        <v>3.2402139789903285E-3</v>
      </c>
      <c r="Y1560" s="22">
        <f>Constants!$H76*'Activity data'!AR18*Constants!$H94*FracLEACHMM*MMLeachEF*NtoN2O*kgtoGg</f>
        <v>3.2183038289534198E-3</v>
      </c>
      <c r="Z1560" s="22">
        <f>Constants!$H76*'Activity data'!AS18*Constants!$H94*FracLEACHMM*MMLeachEF*NtoN2O*kgtoGg</f>
        <v>3.2050639025398074E-3</v>
      </c>
      <c r="AA1560" s="22">
        <f>Constants!$H76*'Activity data'!AT18*Constants!$H94*FracLEACHMM*MMLeachEF*NtoN2O*kgtoGg</f>
        <v>3.1921458949329576E-3</v>
      </c>
      <c r="AB1560" s="22">
        <f>Constants!$H76*'Activity data'!AU18*Constants!$H94*FracLEACHMM*MMLeachEF*NtoN2O*kgtoGg</f>
        <v>3.1854193874017432E-3</v>
      </c>
      <c r="AC1560" s="22">
        <f>Constants!$H76*'Activity data'!AV18*Constants!$H94*FracLEACHMM*MMLeachEF*NtoN2O*kgtoGg</f>
        <v>3.1789143622999406E-3</v>
      </c>
      <c r="AD1560" s="22">
        <f>Constants!$H76*'Activity data'!AW18*Constants!$H94*FracLEACHMM*MMLeachEF*NtoN2O*kgtoGg</f>
        <v>3.2421468329656509E-3</v>
      </c>
      <c r="AE1560" s="22">
        <f>Constants!$H76*'Activity data'!AX18*Constants!$H94*FracLEACHMM*MMLeachEF*NtoN2O*kgtoGg</f>
        <v>3.3010035323453551E-3</v>
      </c>
      <c r="AF1560" s="22">
        <f>Constants!$H76*'Activity data'!AY18*Constants!$H94*FracLEACHMM*MMLeachEF*NtoN2O*kgtoGg</f>
        <v>3.3648017413834153E-3</v>
      </c>
      <c r="AG1560" s="22">
        <f>Constants!$H76*'Activity data'!AZ18*Constants!$H94*FracLEACHMM*MMLeachEF*NtoN2O*kgtoGg</f>
        <v>3.4443840487741123E-3</v>
      </c>
      <c r="AH1560" s="22">
        <f>Constants!$H76*'Activity data'!BA18*Constants!$H94*FracLEACHMM*MMLeachEF*NtoN2O*kgtoGg</f>
        <v>3.5155704146207097E-3</v>
      </c>
      <c r="AI1560" s="22">
        <f>Constants!$H76*'Activity data'!BB18*Constants!$H94*FracLEACHMM*MMLeachEF*NtoN2O*kgtoGg</f>
        <v>3.5934622280720707E-3</v>
      </c>
      <c r="AJ1560" s="22">
        <f>Constants!$H76*'Activity data'!BC18*Constants!$H94*FracLEACHMM*MMLeachEF*NtoN2O*kgtoGg</f>
        <v>3.6799546347866144E-3</v>
      </c>
      <c r="AK1560" s="22">
        <f>Constants!$H76*'Activity data'!BD18*Constants!$H94*FracLEACHMM*MMLeachEF*NtoN2O*kgtoGg</f>
        <v>3.7544159920399399E-3</v>
      </c>
      <c r="AL1560" s="22">
        <f>Constants!$H76*'Activity data'!BE18*Constants!$H94*FracLEACHMM*MMLeachEF*NtoN2O*kgtoGg</f>
        <v>3.8273228269065296E-3</v>
      </c>
      <c r="AM1560" s="22">
        <f>Constants!$H76*'Activity data'!BF18*Constants!$H94*FracLEACHMM*MMLeachEF*NtoN2O*kgtoGg</f>
        <v>3.8987169462560275E-3</v>
      </c>
      <c r="AN1560" s="22">
        <f>Constants!$H76*'Activity data'!BG18*Constants!$H94*FracLEACHMM*MMLeachEF*NtoN2O*kgtoGg</f>
        <v>3.9750778141646364E-3</v>
      </c>
      <c r="AO1560" s="22">
        <f>Constants!$H76*'Activity data'!BH18*Constants!$H94*FracLEACHMM*MMLeachEF*NtoN2O*kgtoGg</f>
        <v>4.041951961532321E-3</v>
      </c>
      <c r="AP1560" s="22">
        <f>Constants!$H76*'Activity data'!BI18*Constants!$H94*FracLEACHMM*MMLeachEF*NtoN2O*kgtoGg</f>
        <v>4.1094837055792588E-3</v>
      </c>
      <c r="AQ1560" s="22">
        <f>Constants!$H76*'Activity data'!BJ18*Constants!$H94*FracLEACHMM*MMLeachEF*NtoN2O*kgtoGg</f>
        <v>4.1776888667950426E-3</v>
      </c>
      <c r="AR1560" s="22">
        <f>Constants!$H76*'Activity data'!BK18*Constants!$H94*FracLEACHMM*MMLeachEF*NtoN2O*kgtoGg</f>
        <v>4.2471624987872932E-3</v>
      </c>
      <c r="AS1560" s="22">
        <f>Constants!$H76*'Activity data'!BL18*Constants!$H94*FracLEACHMM*MMLeachEF*NtoN2O*kgtoGg</f>
        <v>4.314460545054577E-3</v>
      </c>
      <c r="AT1560" s="22">
        <f>Constants!$H76*'Activity data'!BM18*Constants!$H94*FracLEACHMM*MMLeachEF*NtoN2O*kgtoGg</f>
        <v>4.2699887710047632E-3</v>
      </c>
      <c r="AU1560" s="22">
        <f>Constants!$H76*'Activity data'!BN18*Constants!$H94*FracLEACHMM*MMLeachEF*NtoN2O*kgtoGg</f>
        <v>4.2091408703284032E-3</v>
      </c>
      <c r="AV1560" s="22">
        <f>Constants!$H76*'Activity data'!BO18*Constants!$H94*FracLEACHMM*MMLeachEF*NtoN2O*kgtoGg</f>
        <v>4.1534868846309671E-3</v>
      </c>
      <c r="AW1560" s="22">
        <f>Constants!$H76*'Activity data'!BP18*Constants!$H94*FracLEACHMM*MMLeachEF*NtoN2O*kgtoGg</f>
        <v>4.0933414479310424E-3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1.8765519536207264E-2</v>
      </c>
      <c r="V1561" s="22">
        <f>Constants!$H77*'Activity data'!AO19*Constants!$H95*FracLEACHMM*MMLeachEF*NtoN2O*kgtoGg</f>
        <v>1.8950175081812459E-2</v>
      </c>
      <c r="W1561" s="22">
        <f>Constants!$H77*'Activity data'!AP19*Constants!$H95*FracLEACHMM*MMLeachEF*NtoN2O*kgtoGg</f>
        <v>1.9156592260013292E-2</v>
      </c>
      <c r="X1561" s="22">
        <f>Constants!$H77*'Activity data'!AQ19*Constants!$H95*FracLEACHMM*MMLeachEF*NtoN2O*kgtoGg</f>
        <v>1.9397353354274095E-2</v>
      </c>
      <c r="Y1561" s="22">
        <f>Constants!$H77*'Activity data'!AR19*Constants!$H95*FracLEACHMM*MMLeachEF*NtoN2O*kgtoGg</f>
        <v>1.964498919308031E-2</v>
      </c>
      <c r="Z1561" s="22">
        <f>Constants!$H77*'Activity data'!AS19*Constants!$H95*FracLEACHMM*MMLeachEF*NtoN2O*kgtoGg</f>
        <v>1.9920858247136988E-2</v>
      </c>
      <c r="AA1561" s="22">
        <f>Constants!$H77*'Activity data'!AT19*Constants!$H95*FracLEACHMM*MMLeachEF*NtoN2O*kgtoGg</f>
        <v>2.0198786898834472E-2</v>
      </c>
      <c r="AB1561" s="22">
        <f>Constants!$H77*'Activity data'!AU19*Constants!$H95*FracLEACHMM*MMLeachEF*NtoN2O*kgtoGg</f>
        <v>2.0499127446273722E-2</v>
      </c>
      <c r="AC1561" s="22">
        <f>Constants!$H77*'Activity data'!AV19*Constants!$H95*FracLEACHMM*MMLeachEF*NtoN2O*kgtoGg</f>
        <v>2.0802388548945443E-2</v>
      </c>
      <c r="AD1561" s="22">
        <f>Constants!$H77*'Activity data'!AW19*Constants!$H95*FracLEACHMM*MMLeachEF*NtoN2O*kgtoGg</f>
        <v>2.1343505542830189E-2</v>
      </c>
      <c r="AE1561" s="22">
        <f>Constants!$H77*'Activity data'!AX19*Constants!$H95*FracLEACHMM*MMLeachEF*NtoN2O*kgtoGg</f>
        <v>2.1880842477738319E-2</v>
      </c>
      <c r="AF1561" s="22">
        <f>Constants!$H77*'Activity data'!AY19*Constants!$H95*FracLEACHMM*MMLeachEF*NtoN2O*kgtoGg</f>
        <v>2.2448390082741566E-2</v>
      </c>
      <c r="AG1561" s="22">
        <f>Constants!$H77*'Activity data'!AZ19*Constants!$H95*FracLEACHMM*MMLeachEF*NtoN2O*kgtoGg</f>
        <v>2.3088641480204987E-2</v>
      </c>
      <c r="AH1561" s="22">
        <f>Constants!$H77*'Activity data'!BA19*Constants!$H95*FracLEACHMM*MMLeachEF*NtoN2O*kgtoGg</f>
        <v>2.3711928463237986E-2</v>
      </c>
      <c r="AI1561" s="22">
        <f>Constants!$H77*'Activity data'!BB19*Constants!$H95*FracLEACHMM*MMLeachEF*NtoN2O*kgtoGg</f>
        <v>2.4362968526107486E-2</v>
      </c>
      <c r="AJ1561" s="22">
        <f>Constants!$H77*'Activity data'!BC19*Constants!$H95*FracLEACHMM*MMLeachEF*NtoN2O*kgtoGg</f>
        <v>2.5064330183247101E-2</v>
      </c>
      <c r="AK1561" s="22">
        <f>Constants!$H77*'Activity data'!BD19*Constants!$H95*FracLEACHMM*MMLeachEF*NtoN2O*kgtoGg</f>
        <v>2.5733915334529237E-2</v>
      </c>
      <c r="AL1561" s="22">
        <f>Constants!$H77*'Activity data'!BE19*Constants!$H95*FracLEACHMM*MMLeachEF*NtoN2O*kgtoGg</f>
        <v>2.6413051364701116E-2</v>
      </c>
      <c r="AM1561" s="22">
        <f>Constants!$H77*'Activity data'!BF19*Constants!$H95*FracLEACHMM*MMLeachEF*NtoN2O*kgtoGg</f>
        <v>2.7101957060703182E-2</v>
      </c>
      <c r="AN1561" s="22">
        <f>Constants!$H77*'Activity data'!BG19*Constants!$H95*FracLEACHMM*MMLeachEF*NtoN2O*kgtoGg</f>
        <v>2.7816149386489145E-2</v>
      </c>
      <c r="AO1561" s="22">
        <f>Constants!$H77*'Activity data'!BH19*Constants!$H95*FracLEACHMM*MMLeachEF*NtoN2O*kgtoGg</f>
        <v>2.8505925751428362E-2</v>
      </c>
      <c r="AP1561" s="22">
        <f>Constants!$H77*'Activity data'!BI19*Constants!$H95*FracLEACHMM*MMLeachEF*NtoN2O*kgtoGg</f>
        <v>2.9215006371845431E-2</v>
      </c>
      <c r="AQ1561" s="22">
        <f>Constants!$H77*'Activity data'!BJ19*Constants!$H95*FracLEACHMM*MMLeachEF*NtoN2O*kgtoGg</f>
        <v>2.9944078405134435E-2</v>
      </c>
      <c r="AR1561" s="22">
        <f>Constants!$H77*'Activity data'!BK19*Constants!$H95*FracLEACHMM*MMLeachEF*NtoN2O*kgtoGg</f>
        <v>3.0696559698065753E-2</v>
      </c>
      <c r="AS1561" s="22">
        <f>Constants!$H77*'Activity data'!BL19*Constants!$H95*FracLEACHMM*MMLeachEF*NtoN2O*kgtoGg</f>
        <v>3.1443952385714374E-2</v>
      </c>
      <c r="AT1561" s="22">
        <f>Constants!$H77*'Activity data'!BM19*Constants!$H95*FracLEACHMM*MMLeachEF*NtoN2O*kgtoGg</f>
        <v>3.1668649871275122E-2</v>
      </c>
      <c r="AU1561" s="22">
        <f>Constants!$H77*'Activity data'!BN19*Constants!$H95*FracLEACHMM*MMLeachEF*NtoN2O*kgtoGg</f>
        <v>3.1811351940073555E-2</v>
      </c>
      <c r="AV1561" s="22">
        <f>Constants!$H77*'Activity data'!BO19*Constants!$H95*FracLEACHMM*MMLeachEF*NtoN2O*kgtoGg</f>
        <v>3.197590088435831E-2</v>
      </c>
      <c r="AW1561" s="22">
        <f>Constants!$H77*'Activity data'!BP19*Constants!$H95*FracLEACHMM*MMLeachEF*NtoN2O*kgtoGg</f>
        <v>3.2114180567799293E-2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7.1795397784249954E-2</v>
      </c>
      <c r="V1562" s="22">
        <f>Constants!$H78*'Activity data'!AO20*Constants!$H96*FracLEACHMM*MMLeachEF*NtoN2O*kgtoGg</f>
        <v>7.1497965110719763E-2</v>
      </c>
      <c r="W1562" s="22">
        <f>Constants!$H78*'Activity data'!AP20*Constants!$H96*FracLEACHMM*MMLeachEF*NtoN2O*kgtoGg</f>
        <v>7.1433928351251272E-2</v>
      </c>
      <c r="X1562" s="22">
        <f>Constants!$H78*'Activity data'!AQ20*Constants!$H96*FracLEACHMM*MMLeachEF*NtoN2O*kgtoGg</f>
        <v>7.1730288337523485E-2</v>
      </c>
      <c r="Y1562" s="22">
        <f>Constants!$H78*'Activity data'!AR20*Constants!$H96*FracLEACHMM*MMLeachEF*NtoN2O*kgtoGg</f>
        <v>7.2328448491703654E-2</v>
      </c>
      <c r="Z1562" s="22">
        <f>Constants!$H78*'Activity data'!AS20*Constants!$H96*FracLEACHMM*MMLeachEF*NtoN2O*kgtoGg</f>
        <v>7.3209784859988289E-2</v>
      </c>
      <c r="AA1562" s="22">
        <f>Constants!$H78*'Activity data'!AT20*Constants!$H96*FracLEACHMM*MMLeachEF*NtoN2O*kgtoGg</f>
        <v>7.4094837166696625E-2</v>
      </c>
      <c r="AB1562" s="22">
        <f>Constants!$H78*'Activity data'!AU20*Constants!$H96*FracLEACHMM*MMLeachEF*NtoN2O*kgtoGg</f>
        <v>7.5193322247810945E-2</v>
      </c>
      <c r="AC1562" s="22">
        <f>Constants!$H78*'Activity data'!AV20*Constants!$H96*FracLEACHMM*MMLeachEF*NtoN2O*kgtoGg</f>
        <v>7.6300389664915702E-2</v>
      </c>
      <c r="AD1562" s="22">
        <f>Constants!$H78*'Activity data'!AW20*Constants!$H96*FracLEACHMM*MMLeachEF*NtoN2O*kgtoGg</f>
        <v>7.9998128486955866E-2</v>
      </c>
      <c r="AE1562" s="22">
        <f>Constants!$H78*'Activity data'!AX20*Constants!$H96*FracLEACHMM*MMLeachEF*NtoN2O*kgtoGg</f>
        <v>8.3602731902942998E-2</v>
      </c>
      <c r="AF1562" s="22">
        <f>Constants!$H78*'Activity data'!AY20*Constants!$H96*FracLEACHMM*MMLeachEF*NtoN2O*kgtoGg</f>
        <v>8.7457757473696829E-2</v>
      </c>
      <c r="AG1562" s="22">
        <f>Constants!$H78*'Activity data'!AZ20*Constants!$H96*FracLEACHMM*MMLeachEF*NtoN2O*kgtoGg</f>
        <v>9.1982008353011915E-2</v>
      </c>
      <c r="AH1562" s="22">
        <f>Constants!$H78*'Activity data'!BA20*Constants!$H96*FracLEACHMM*MMLeachEF*NtoN2O*kgtoGg</f>
        <v>9.627524478979084E-2</v>
      </c>
      <c r="AI1562" s="22">
        <f>Constants!$H78*'Activity data'!BB20*Constants!$H96*FracLEACHMM*MMLeachEF*NtoN2O*kgtoGg</f>
        <v>0.10096156759326097</v>
      </c>
      <c r="AJ1562" s="22">
        <f>Constants!$H78*'Activity data'!BC20*Constants!$H96*FracLEACHMM*MMLeachEF*NtoN2O*kgtoGg</f>
        <v>0.1060792613924736</v>
      </c>
      <c r="AK1562" s="22">
        <f>Constants!$H78*'Activity data'!BD20*Constants!$H96*FracLEACHMM*MMLeachEF*NtoN2O*kgtoGg</f>
        <v>0.1108239332627213</v>
      </c>
      <c r="AL1562" s="22">
        <f>Constants!$H78*'Activity data'!BE20*Constants!$H96*FracLEACHMM*MMLeachEF*NtoN2O*kgtoGg</f>
        <v>0.11560194091270434</v>
      </c>
      <c r="AM1562" s="22">
        <f>Constants!$H78*'Activity data'!BF20*Constants!$H96*FracLEACHMM*MMLeachEF*NtoN2O*kgtoGg</f>
        <v>0.12041539454236301</v>
      </c>
      <c r="AN1562" s="22">
        <f>Constants!$H78*'Activity data'!BG20*Constants!$H96*FracLEACHMM*MMLeachEF*NtoN2O*kgtoGg</f>
        <v>0.12557702538548429</v>
      </c>
      <c r="AO1562" s="22">
        <f>Constants!$H78*'Activity data'!BH20*Constants!$H96*FracLEACHMM*MMLeachEF*NtoN2O*kgtoGg</f>
        <v>0.13044863835431036</v>
      </c>
      <c r="AP1562" s="22">
        <f>Constants!$H78*'Activity data'!BI20*Constants!$H96*FracLEACHMM*MMLeachEF*NtoN2O*kgtoGg</f>
        <v>0.13544772026725932</v>
      </c>
      <c r="AQ1562" s="22">
        <f>Constants!$H78*'Activity data'!BJ20*Constants!$H96*FracLEACHMM*MMLeachEF*NtoN2O*kgtoGg</f>
        <v>0.14057905801995602</v>
      </c>
      <c r="AR1562" s="22">
        <f>Constants!$H78*'Activity data'!BK20*Constants!$H96*FracLEACHMM*MMLeachEF*NtoN2O*kgtoGg</f>
        <v>0.14587278061608985</v>
      </c>
      <c r="AS1562" s="22">
        <f>Constants!$H78*'Activity data'!BL20*Constants!$H96*FracLEACHMM*MMLeachEF*NtoN2O*kgtoGg</f>
        <v>0.15122743849971407</v>
      </c>
      <c r="AT1562" s="22">
        <f>Constants!$H78*'Activity data'!BM20*Constants!$H96*FracLEACHMM*MMLeachEF*NtoN2O*kgtoGg</f>
        <v>0.15171257379863487</v>
      </c>
      <c r="AU1562" s="22">
        <f>Constants!$H78*'Activity data'!BN20*Constants!$H96*FracLEACHMM*MMLeachEF*NtoN2O*kgtoGg</f>
        <v>0.15144488773155254</v>
      </c>
      <c r="AV1562" s="22">
        <f>Constants!$H78*'Activity data'!BO20*Constants!$H96*FracLEACHMM*MMLeachEF*NtoN2O*kgtoGg</f>
        <v>0.15138251879389084</v>
      </c>
      <c r="AW1562" s="22">
        <f>Constants!$H78*'Activity data'!BP20*Constants!$H96*FracLEACHMM*MMLeachEF*NtoN2O*kgtoGg</f>
        <v>0.15108571609752861</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1037.4714754653339</v>
      </c>
      <c r="AP4" s="40">
        <f t="shared" si="1"/>
        <v>1031.6532178414793</v>
      </c>
      <c r="AQ4" s="40">
        <f t="shared" si="1"/>
        <v>1027.5377573668138</v>
      </c>
      <c r="AR4" s="40">
        <f t="shared" si="1"/>
        <v>1025.8859550111642</v>
      </c>
      <c r="AS4" s="40">
        <f t="shared" si="1"/>
        <v>1025.250554197034</v>
      </c>
      <c r="AT4" s="40">
        <f t="shared" si="1"/>
        <v>1026.4616798061686</v>
      </c>
      <c r="AU4" s="40">
        <f t="shared" si="1"/>
        <v>1027.7217713797506</v>
      </c>
      <c r="AV4" s="40">
        <f t="shared" si="1"/>
        <v>1030.3190960757845</v>
      </c>
      <c r="AW4" s="40">
        <f t="shared" si="1"/>
        <v>1032.9587489673759</v>
      </c>
      <c r="AX4" s="40">
        <f t="shared" si="1"/>
        <v>1045.2942173133613</v>
      </c>
      <c r="AY4" s="40">
        <f t="shared" si="1"/>
        <v>1056.4801674118683</v>
      </c>
      <c r="AZ4" s="40">
        <f t="shared" si="1"/>
        <v>1068.546907659764</v>
      </c>
      <c r="BA4" s="40">
        <f t="shared" si="1"/>
        <v>1083.8240325502165</v>
      </c>
      <c r="BB4" s="40">
        <f t="shared" si="1"/>
        <v>1097.0495556494759</v>
      </c>
      <c r="BC4" s="40">
        <f t="shared" si="1"/>
        <v>1111.0653237243394</v>
      </c>
      <c r="BD4" s="40">
        <f t="shared" si="1"/>
        <v>1126.6704462631271</v>
      </c>
      <c r="BE4" s="40">
        <f t="shared" si="1"/>
        <v>1139.4416913076736</v>
      </c>
      <c r="BF4" s="40">
        <f t="shared" si="1"/>
        <v>1151.6257801467991</v>
      </c>
      <c r="BG4" s="40">
        <f t="shared" si="1"/>
        <v>1163.2288817854355</v>
      </c>
      <c r="BH4" s="40">
        <f t="shared" si="1"/>
        <v>1178.7364867411238</v>
      </c>
      <c r="BI4" s="40">
        <f t="shared" si="1"/>
        <v>1192.1667624402553</v>
      </c>
      <c r="BJ4" s="40">
        <f t="shared" si="1"/>
        <v>1205.6545602383087</v>
      </c>
      <c r="BK4" s="40">
        <f t="shared" si="1"/>
        <v>1219.2000978801461</v>
      </c>
      <c r="BL4" s="40">
        <f t="shared" si="1"/>
        <v>1232.9248754499679</v>
      </c>
      <c r="BM4" s="40">
        <f t="shared" si="1"/>
        <v>1245.7396822038645</v>
      </c>
      <c r="BN4" s="40">
        <f t="shared" si="1"/>
        <v>1235.1182623209916</v>
      </c>
      <c r="BO4" s="40">
        <f t="shared" si="1"/>
        <v>1221.061780577385</v>
      </c>
      <c r="BP4" s="40">
        <f t="shared" si="1"/>
        <v>1208.0801473086558</v>
      </c>
      <c r="BQ4" s="40">
        <f t="shared" si="1"/>
        <v>1194.1568297364172</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839.0039244432927</v>
      </c>
      <c r="AP5" s="94">
        <f>IF($A5="Baseline",'Emissions summary'!AM5,SUMIF('Net zero emission reductions'!$A$4:$A$1448,$A$5,'Net zero emission reductions'!V$4:V$1448))</f>
        <v>832.82192979624267</v>
      </c>
      <c r="AQ5" s="94">
        <f>IF($A5="Baseline",'Emissions summary'!AN5,SUMIF('Net zero emission reductions'!$A$4:$A$1448,$A$5,'Net zero emission reductions'!W$4:W$1448))</f>
        <v>828.28745912925137</v>
      </c>
      <c r="AR5" s="94">
        <f>IF($A5="Baseline",'Emissions summary'!AO5,SUMIF('Net zero emission reductions'!$A$4:$A$1448,$A$5,'Net zero emission reductions'!X$4:X$1448))</f>
        <v>826.15729160544925</v>
      </c>
      <c r="AS5" s="94">
        <f>IF($A5="Baseline",'Emissions summary'!AP5,SUMIF('Net zero emission reductions'!$A$4:$A$1448,$A$5,'Net zero emission reductions'!Y$4:Y$1448))</f>
        <v>825.22082549312643</v>
      </c>
      <c r="AT5" s="94">
        <f>IF($A5="Baseline",'Emissions summary'!AQ5,SUMIF('Net zero emission reductions'!$A$4:$A$1448,$A$5,'Net zero emission reductions'!Z$4:Z$1448))</f>
        <v>826.08203663385791</v>
      </c>
      <c r="AU5" s="94">
        <f>IF($A5="Baseline",'Emissions summary'!AR5,SUMIF('Net zero emission reductions'!$A$4:$A$1448,$A$5,'Net zero emission reductions'!AA$4:AA$1448))</f>
        <v>826.9595259031272</v>
      </c>
      <c r="AV5" s="94">
        <f>IF($A5="Baseline",'Emissions summary'!AS5,SUMIF('Net zero emission reductions'!$A$4:$A$1448,$A$5,'Net zero emission reductions'!AB$4:AB$1448))</f>
        <v>829.13249272188443</v>
      </c>
      <c r="AW5" s="94">
        <f>IF($A5="Baseline",'Emissions summary'!AT5,SUMIF('Net zero emission reductions'!$A$4:$A$1448,$A$5,'Net zero emission reductions'!AC$4:AC$1448))</f>
        <v>831.31792730074221</v>
      </c>
      <c r="AX5" s="94">
        <f>IF($A5="Baseline",'Emissions summary'!AU5,SUMIF('Net zero emission reductions'!$A$4:$A$1448,$A$5,'Net zero emission reductions'!AD$4:AD$1448))</f>
        <v>843.22656142938001</v>
      </c>
      <c r="AY5" s="94">
        <f>IF($A5="Baseline",'Emissions summary'!AV5,SUMIF('Net zero emission reductions'!$A$4:$A$1448,$A$5,'Net zero emission reductions'!AE$4:AE$1448))</f>
        <v>853.9657998333729</v>
      </c>
      <c r="AZ5" s="94">
        <f>IF($A5="Baseline",'Emissions summary'!AW5,SUMIF('Net zero emission reductions'!$A$4:$A$1448,$A$5,'Net zero emission reductions'!AF$4:AF$1448))</f>
        <v>865.54987734226165</v>
      </c>
      <c r="BA5" s="94">
        <f>IF($A5="Baseline",'Emissions summary'!AX5,SUMIF('Net zero emission reductions'!$A$4:$A$1448,$A$5,'Net zero emission reductions'!AG$4:AG$1448))</f>
        <v>880.28873695146558</v>
      </c>
      <c r="BB5" s="94">
        <f>IF($A5="Baseline",'Emissions summary'!AY5,SUMIF('Net zero emission reductions'!$A$4:$A$1448,$A$5,'Net zero emission reductions'!AH$4:AH$1448))</f>
        <v>892.96632485671012</v>
      </c>
      <c r="BC5" s="94">
        <f>IF($A5="Baseline",'Emissions summary'!AZ5,SUMIF('Net zero emission reductions'!$A$4:$A$1448,$A$5,'Net zero emission reductions'!AI$4:AI$1448))</f>
        <v>906.56876867404992</v>
      </c>
      <c r="BD5" s="94">
        <f>IF($A5="Baseline",'Emissions summary'!BA5,SUMIF('Net zero emission reductions'!$A$4:$A$1448,$A$5,'Net zero emission reductions'!AJ$4:AJ$1448))</f>
        <v>921.72086808199288</v>
      </c>
      <c r="BE5" s="94">
        <f>IF($A5="Baseline",'Emissions summary'!BB5,SUMIF('Net zero emission reductions'!$A$4:$A$1448,$A$5,'Net zero emission reductions'!AK$4:AK$1448))</f>
        <v>934.0398423414548</v>
      </c>
      <c r="BF5" s="94">
        <f>IF($A5="Baseline",'Emissions summary'!BC5,SUMIF('Net zero emission reductions'!$A$4:$A$1448,$A$5,'Net zero emission reductions'!AL$4:AL$1448))</f>
        <v>945.75309219184294</v>
      </c>
      <c r="BG5" s="94">
        <f>IF($A5="Baseline",'Emissions summary'!BD5,SUMIF('Net zero emission reductions'!$A$4:$A$1448,$A$5,'Net zero emission reductions'!AM$4:AM$1448))</f>
        <v>956.86737196820934</v>
      </c>
      <c r="BH5" s="94">
        <f>IF($A5="Baseline",'Emissions summary'!BE5,SUMIF('Net zero emission reductions'!$A$4:$A$1448,$A$5,'Net zero emission reductions'!AN$4:AN$1448))</f>
        <v>972.0149249562578</v>
      </c>
      <c r="BI5" s="94">
        <f>IF($A5="Baseline",'Emissions summary'!BF5,SUMIF('Net zero emission reductions'!$A$4:$A$1448,$A$5,'Net zero emission reductions'!AO$4:AO$1448))</f>
        <v>985.08484950558</v>
      </c>
      <c r="BJ5" s="94">
        <f>IF($A5="Baseline",'Emissions summary'!BG5,SUMIF('Net zero emission reductions'!$A$4:$A$1448,$A$5,'Net zero emission reductions'!AP$4:AP$1448))</f>
        <v>998.19229784673837</v>
      </c>
      <c r="BK5" s="94">
        <f>IF($A5="Baseline",'Emissions summary'!BH5,SUMIF('Net zero emission reductions'!$A$4:$A$1448,$A$5,'Net zero emission reductions'!AQ$4:AQ$1448))</f>
        <v>1011.3378504164644</v>
      </c>
      <c r="BL5" s="94">
        <f>IF($A5="Baseline",'Emissions summary'!BI5,SUMIF('Net zero emission reductions'!$A$4:$A$1448,$A$5,'Net zero emission reductions'!AR$4:AR$1448))</f>
        <v>1024.6421217737634</v>
      </c>
      <c r="BM5" s="94">
        <f>IF($A5="Baseline",'Emissions summary'!BJ5,SUMIF('Net zero emission reductions'!$A$4:$A$1448,$A$5,'Net zero emission reductions'!AS$4:AS$1448))</f>
        <v>1037.1831133783667</v>
      </c>
      <c r="BN5" s="94">
        <f>IF($A5="Baseline",'Emissions summary'!BK5,SUMIF('Net zero emission reductions'!$A$4:$A$1448,$A$5,'Net zero emission reductions'!AT$4:AT$1448))</f>
        <v>1026.5088259574729</v>
      </c>
      <c r="BO5" s="94">
        <f>IF($A5="Baseline",'Emissions summary'!BL5,SUMIF('Net zero emission reductions'!$A$4:$A$1448,$A$5,'Net zero emission reductions'!AU$4:AU$1448))</f>
        <v>1012.4231180425288</v>
      </c>
      <c r="BP5" s="94">
        <f>IF($A5="Baseline",'Emissions summary'!BM5,SUMIF('Net zero emission reductions'!$A$4:$A$1448,$A$5,'Net zero emission reductions'!AV$4:AV$1448))</f>
        <v>999.39054054519113</v>
      </c>
      <c r="BQ5" s="94">
        <f>IF($A5="Baseline",'Emissions summary'!BN5,SUMIF('Net zero emission reductions'!$A$4:$A$1448,$A$5,'Net zero emission reductions'!AW$4:AW$1448))</f>
        <v>985.41583939684676</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150.40481058186612</v>
      </c>
      <c r="AP6" s="94">
        <f>IF($A6="Baseline",'Emissions summary'!AM6,SUMIF('Net zero emission reductions'!$A$4:$A$1448,$A$6,'Net zero emission reductions'!V$4:V$1448))</f>
        <v>150.67872719913333</v>
      </c>
      <c r="AQ6" s="94">
        <f>IF($A6="Baseline",'Emissions summary'!AN6,SUMIF('Net zero emission reductions'!$A$4:$A$1448,$A$6,'Net zero emission reductions'!W$4:W$1448))</f>
        <v>150.98738814032143</v>
      </c>
      <c r="AR6" s="94">
        <f>IF($A6="Baseline",'Emissions summary'!AO6,SUMIF('Net zero emission reductions'!$A$4:$A$1448,$A$6,'Net zero emission reductions'!X$4:X$1448))</f>
        <v>151.33011685199239</v>
      </c>
      <c r="AS6" s="94">
        <f>IF($A6="Baseline",'Emissions summary'!AP6,SUMIF('Net zero emission reductions'!$A$4:$A$1448,$A$6,'Net zero emission reductions'!Y$4:Y$1448))</f>
        <v>151.53731699209413</v>
      </c>
      <c r="AT6" s="94">
        <f>IF($A6="Baseline",'Emissions summary'!AQ6,SUMIF('Net zero emission reductions'!$A$4:$A$1448,$A$6,'Net zero emission reductions'!Z$4:Z$1448))</f>
        <v>151.77323459929846</v>
      </c>
      <c r="AU6" s="94">
        <f>IF($A6="Baseline",'Emissions summary'!AR6,SUMIF('Net zero emission reductions'!$A$4:$A$1448,$A$6,'Net zero emission reductions'!AA$4:AA$1448))</f>
        <v>152.03427109358836</v>
      </c>
      <c r="AV6" s="94">
        <f>IF($A6="Baseline",'Emissions summary'!AS6,SUMIF('Net zero emission reductions'!$A$4:$A$1448,$A$6,'Net zero emission reductions'!AB$4:AB$1448))</f>
        <v>152.32099153762519</v>
      </c>
      <c r="AW6" s="94">
        <f>IF($A6="Baseline",'Emissions summary'!AT6,SUMIF('Net zero emission reductions'!$A$4:$A$1448,$A$6,'Net zero emission reductions'!AC$4:AC$1448))</f>
        <v>152.63064943627921</v>
      </c>
      <c r="AX6" s="94">
        <f>IF($A6="Baseline",'Emissions summary'!AU6,SUMIF('Net zero emission reductions'!$A$4:$A$1448,$A$6,'Net zero emission reductions'!AD$4:AD$1448))</f>
        <v>152.84863198600053</v>
      </c>
      <c r="AY6" s="94">
        <f>IF($A6="Baseline",'Emissions summary'!AV6,SUMIF('Net zero emission reductions'!$A$4:$A$1448,$A$6,'Net zero emission reductions'!AE$4:AE$1448))</f>
        <v>153.08572820851097</v>
      </c>
      <c r="AZ6" s="94">
        <f>IF($A6="Baseline",'Emissions summary'!AW6,SUMIF('Net zero emission reductions'!$A$4:$A$1448,$A$6,'Net zero emission reductions'!AF$4:AF$1448))</f>
        <v>153.34397321793517</v>
      </c>
      <c r="BA6" s="94">
        <f>IF($A6="Baseline",'Emissions summary'!AX6,SUMIF('Net zero emission reductions'!$A$4:$A$1448,$A$6,'Net zero emission reductions'!AG$4:AG$1448))</f>
        <v>153.62613822832517</v>
      </c>
      <c r="BB6" s="94">
        <f>IF($A6="Baseline",'Emissions summary'!AY6,SUMIF('Net zero emission reductions'!$A$4:$A$1448,$A$6,'Net zero emission reductions'!AH$4:AH$1448))</f>
        <v>153.92398202009664</v>
      </c>
      <c r="BC6" s="94">
        <f>IF($A6="Baseline",'Emissions summary'!AZ6,SUMIF('Net zero emission reductions'!$A$4:$A$1448,$A$6,'Net zero emission reductions'!AI$4:AI$1448))</f>
        <v>154.11446088877545</v>
      </c>
      <c r="BD6" s="94">
        <f>IF($A6="Baseline",'Emissions summary'!BA6,SUMIF('Net zero emission reductions'!$A$4:$A$1448,$A$6,'Net zero emission reductions'!AJ$4:AJ$1448))</f>
        <v>154.32399481994827</v>
      </c>
      <c r="BE6" s="94">
        <f>IF($A6="Baseline",'Emissions summary'!BB6,SUMIF('Net zero emission reductions'!$A$4:$A$1448,$A$6,'Net zero emission reductions'!AK$4:AK$1448))</f>
        <v>154.54520531217182</v>
      </c>
      <c r="BF6" s="94">
        <f>IF($A6="Baseline",'Emissions summary'!BC6,SUMIF('Net zero emission reductions'!$A$4:$A$1448,$A$6,'Net zero emission reductions'!AL$4:AL$1448))</f>
        <v>154.78099369581517</v>
      </c>
      <c r="BG6" s="94">
        <f>IF($A6="Baseline",'Emissions summary'!BD6,SUMIF('Net zero emission reductions'!$A$4:$A$1448,$A$6,'Net zero emission reductions'!AM$4:AM$1448))</f>
        <v>155.03088731741818</v>
      </c>
      <c r="BH6" s="94">
        <f>IF($A6="Baseline",'Emissions summary'!BE6,SUMIF('Net zero emission reductions'!$A$4:$A$1448,$A$6,'Net zero emission reductions'!AN$4:AN$1448))</f>
        <v>155.1782262047675</v>
      </c>
      <c r="BI6" s="94">
        <f>IF($A6="Baseline",'Emissions summary'!BF6,SUMIF('Net zero emission reductions'!$A$4:$A$1448,$A$6,'Net zero emission reductions'!AO$4:AO$1448))</f>
        <v>155.33527131785843</v>
      </c>
      <c r="BJ6" s="94">
        <f>IF($A6="Baseline",'Emissions summary'!BG6,SUMIF('Net zero emission reductions'!$A$4:$A$1448,$A$6,'Net zero emission reductions'!AP$4:AP$1448))</f>
        <v>155.50517053364933</v>
      </c>
      <c r="BK6" s="94">
        <f>IF($A6="Baseline",'Emissions summary'!BH6,SUMIF('Net zero emission reductions'!$A$4:$A$1448,$A$6,'Net zero emission reductions'!AQ$4:AQ$1448))</f>
        <v>155.68758118494048</v>
      </c>
      <c r="BL6" s="94">
        <f>IF($A6="Baseline",'Emissions summary'!BI6,SUMIF('Net zero emission reductions'!$A$4:$A$1448,$A$6,'Net zero emission reductions'!AR$4:AR$1448))</f>
        <v>155.88240565427913</v>
      </c>
      <c r="BM6" s="94">
        <f>IF($A6="Baseline",'Emissions summary'!BJ6,SUMIF('Net zero emission reductions'!$A$4:$A$1448,$A$6,'Net zero emission reductions'!AS$4:AS$1448))</f>
        <v>155.96837811076153</v>
      </c>
      <c r="BN6" s="94">
        <f>IF($A6="Baseline",'Emissions summary'!BK6,SUMIF('Net zero emission reductions'!$A$4:$A$1448,$A$6,'Net zero emission reductions'!AT$4:AT$1448))</f>
        <v>156.02196744977545</v>
      </c>
      <c r="BO6" s="94">
        <f>IF($A6="Baseline",'Emissions summary'!BL6,SUMIF('Net zero emission reductions'!$A$4:$A$1448,$A$6,'Net zero emission reductions'!AU$4:AU$1448))</f>
        <v>156.07831906786512</v>
      </c>
      <c r="BP6" s="94">
        <f>IF($A6="Baseline",'Emissions summary'!BM6,SUMIF('Net zero emission reductions'!$A$4:$A$1448,$A$6,'Net zero emission reductions'!AV$4:AV$1448))</f>
        <v>156.14542787133865</v>
      </c>
      <c r="BQ6" s="94">
        <f>IF($A6="Baseline",'Emissions summary'!BN6,SUMIF('Net zero emission reductions'!$A$4:$A$1448,$A$6,'Net zero emission reductions'!AW$4:AW$1448))</f>
        <v>156.21919154729974</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39.272693829825101</v>
      </c>
      <c r="AP7" s="94">
        <f>IF($A7="Baseline",'Emissions summary'!AM7,SUMIF('Net zero emission reductions'!$A$4:$A$1448,$A$7,'Net zero emission reductions'!V$4:V$1448))</f>
        <v>39.397854208025336</v>
      </c>
      <c r="AQ7" s="94">
        <f>IF($A7="Baseline",'Emissions summary'!AN7,SUMIF('Net zero emission reductions'!$A$4:$A$1448,$A$7,'Net zero emission reductions'!W$4:W$1448))</f>
        <v>39.533839443218099</v>
      </c>
      <c r="AR7" s="94">
        <f>IF($A7="Baseline",'Emissions summary'!AO7,SUMIF('Net zero emission reductions'!$A$4:$A$1448,$A$7,'Net zero emission reductions'!X$4:X$1448))</f>
        <v>39.680506296246115</v>
      </c>
      <c r="AS7" s="94">
        <f>IF($A7="Baseline",'Emissions summary'!AP7,SUMIF('Net zero emission reductions'!$A$4:$A$1448,$A$7,'Net zero emission reductions'!Y$4:Y$1448))</f>
        <v>39.771838936134415</v>
      </c>
      <c r="AT7" s="94">
        <f>IF($A7="Baseline",'Emissions summary'!AQ7,SUMIF('Net zero emission reductions'!$A$4:$A$1448,$A$7,'Net zero emission reductions'!Z$4:Z$1448))</f>
        <v>39.872259028514392</v>
      </c>
      <c r="AU7" s="94">
        <f>IF($A7="Baseline",'Emissions summary'!AR7,SUMIF('Net zero emission reductions'!$A$4:$A$1448,$A$7,'Net zero emission reductions'!AA$4:AA$1448))</f>
        <v>39.980445895099592</v>
      </c>
      <c r="AV7" s="94">
        <f>IF($A7="Baseline",'Emissions summary'!AS7,SUMIF('Net zero emission reductions'!$A$4:$A$1448,$A$7,'Net zero emission reductions'!AB$4:AB$1448))</f>
        <v>40.096691445331828</v>
      </c>
      <c r="AW7" s="94">
        <f>IF($A7="Baseline",'Emissions summary'!AT7,SUMIF('Net zero emission reductions'!$A$4:$A$1448,$A$7,'Net zero emission reductions'!AC$4:AC$1448))</f>
        <v>40.219995170209195</v>
      </c>
      <c r="AX7" s="94">
        <f>IF($A7="Baseline",'Emissions summary'!AU7,SUMIF('Net zero emission reductions'!$A$4:$A$1448,$A$7,'Net zero emission reductions'!AD$4:AD$1448))</f>
        <v>40.306211799028667</v>
      </c>
      <c r="AY7" s="94">
        <f>IF($A7="Baseline",'Emissions summary'!AV7,SUMIF('Net zero emission reductions'!$A$4:$A$1448,$A$7,'Net zero emission reductions'!AE$4:AE$1448))</f>
        <v>40.398303121828619</v>
      </c>
      <c r="AZ7" s="94">
        <f>IF($A7="Baseline",'Emissions summary'!AW7,SUMIF('Net zero emission reductions'!$A$4:$A$1448,$A$7,'Net zero emission reductions'!AF$4:AF$1448))</f>
        <v>40.497097244562198</v>
      </c>
      <c r="BA7" s="94">
        <f>IF($A7="Baseline",'Emissions summary'!AX7,SUMIF('Net zero emission reductions'!$A$4:$A$1448,$A$7,'Net zero emission reductions'!AG$4:AG$1448))</f>
        <v>40.60369200464401</v>
      </c>
      <c r="BB7" s="94">
        <f>IF($A7="Baseline",'Emissions summary'!AY7,SUMIF('Net zero emission reductions'!$A$4:$A$1448,$A$7,'Net zero emission reductions'!AH$4:AH$1448))</f>
        <v>40.714957976977047</v>
      </c>
      <c r="BC7" s="94">
        <f>IF($A7="Baseline",'Emissions summary'!AZ7,SUMIF('Net zero emission reductions'!$A$4:$A$1448,$A$7,'Net zero emission reductions'!AI$4:AI$1448))</f>
        <v>40.783942111070132</v>
      </c>
      <c r="BD7" s="94">
        <f>IF($A7="Baseline",'Emissions summary'!BA7,SUMIF('Net zero emission reductions'!$A$4:$A$1448,$A$7,'Net zero emission reductions'!AJ$4:AJ$1448))</f>
        <v>40.859130494050831</v>
      </c>
      <c r="BE7" s="94">
        <f>IF($A7="Baseline",'Emissions summary'!BB7,SUMIF('Net zero emission reductions'!$A$4:$A$1448,$A$7,'Net zero emission reductions'!AK$4:AK$1448))</f>
        <v>40.937732797995821</v>
      </c>
      <c r="BF7" s="94">
        <f>IF($A7="Baseline",'Emissions summary'!BC7,SUMIF('Net zero emission reductions'!$A$4:$A$1448,$A$7,'Net zero emission reductions'!AL$4:AL$1448))</f>
        <v>41.020880127818991</v>
      </c>
      <c r="BG7" s="94">
        <f>IF($A7="Baseline",'Emissions summary'!BD7,SUMIF('Net zero emission reductions'!$A$4:$A$1448,$A$7,'Net zero emission reductions'!AM$4:AM$1448))</f>
        <v>41.108413285055249</v>
      </c>
      <c r="BH7" s="94">
        <f>IF($A7="Baseline",'Emissions summary'!BE7,SUMIF('Net zero emission reductions'!$A$4:$A$1448,$A$7,'Net zero emission reductions'!AN$4:AN$1448))</f>
        <v>41.156201402848538</v>
      </c>
      <c r="BI7" s="94">
        <f>IF($A7="Baseline",'Emissions summary'!BF7,SUMIF('Net zero emission reductions'!$A$4:$A$1448,$A$7,'Net zero emission reductions'!AO$4:AO$1448))</f>
        <v>41.206901080914875</v>
      </c>
      <c r="BJ7" s="94">
        <f>IF($A7="Baseline",'Emissions summary'!BG7,SUMIF('Net zero emission reductions'!$A$4:$A$1448,$A$7,'Net zero emission reductions'!AP$4:AP$1448))</f>
        <v>41.261718017253258</v>
      </c>
      <c r="BK7" s="94">
        <f>IF($A7="Baseline",'Emissions summary'!BH7,SUMIF('Net zero emission reductions'!$A$4:$A$1448,$A$7,'Net zero emission reductions'!AQ$4:AQ$1448))</f>
        <v>41.32053358593312</v>
      </c>
      <c r="BL7" s="94">
        <f>IF($A7="Baseline",'Emissions summary'!BI7,SUMIF('Net zero emission reductions'!$A$4:$A$1448,$A$7,'Net zero emission reductions'!AR$4:AR$1448))</f>
        <v>41.383320406882447</v>
      </c>
      <c r="BM7" s="94">
        <f>IF($A7="Baseline",'Emissions summary'!BJ7,SUMIF('Net zero emission reductions'!$A$4:$A$1448,$A$7,'Net zero emission reductions'!AS$4:AS$1448))</f>
        <v>41.404582381945268</v>
      </c>
      <c r="BN7" s="94">
        <f>IF($A7="Baseline",'Emissions summary'!BK7,SUMIF('Net zero emission reductions'!$A$4:$A$1448,$A$7,'Net zero emission reductions'!AT$4:AT$1448))</f>
        <v>41.413196537392842</v>
      </c>
      <c r="BO7" s="94">
        <f>IF($A7="Baseline",'Emissions summary'!BL7,SUMIF('Net zero emission reductions'!$A$4:$A$1448,$A$7,'Net zero emission reductions'!AU$4:AU$1448))</f>
        <v>41.422391616832357</v>
      </c>
      <c r="BP7" s="94">
        <f>IF($A7="Baseline",'Emissions summary'!BM7,SUMIF('Net zero emission reductions'!$A$4:$A$1448,$A$7,'Net zero emission reductions'!AV$4:AV$1448))</f>
        <v>41.435170549581031</v>
      </c>
      <c r="BQ7" s="94">
        <f>IF($A7="Baseline",'Emissions summary'!BN7,SUMIF('Net zero emission reductions'!$A$4:$A$1448,$A$7,'Net zero emission reductions'!AW$4:AW$1448))</f>
        <v>41.450005796496846</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5.3670416140303319</v>
      </c>
      <c r="AP8" s="27">
        <f>'Net zero emission reductions'!V1389</f>
        <v>5.3576298681658461</v>
      </c>
      <c r="AQ8" s="27">
        <f>'Net zero emission reductions'!W1389</f>
        <v>5.3535558449918694</v>
      </c>
      <c r="AR8" s="27">
        <f>'Net zero emission reductions'!X1389</f>
        <v>5.3579435754803217</v>
      </c>
      <c r="AS8" s="27">
        <f>'Net zero emission reductions'!Y1389</f>
        <v>5.3719044351814391</v>
      </c>
      <c r="AT8" s="27">
        <f>'Net zero emission reductions'!Z1389</f>
        <v>5.3923871539920745</v>
      </c>
      <c r="AU8" s="27">
        <f>'Net zero emission reductions'!AA1389</f>
        <v>5.412504134465423</v>
      </c>
      <c r="AV8" s="27">
        <f>'Net zero emission reductions'!AB1389</f>
        <v>5.4374045660235923</v>
      </c>
      <c r="AW8" s="27">
        <f>'Net zero emission reductions'!AC1389</f>
        <v>5.4620542784680026</v>
      </c>
      <c r="AX8" s="27">
        <f>'Net zero emission reductions'!AD1389</f>
        <v>5.5517072396840428</v>
      </c>
      <c r="AY8" s="27">
        <f>'Net zero emission reductions'!AE1389</f>
        <v>5.6385317150449907</v>
      </c>
      <c r="AZ8" s="27">
        <f>'Net zero emission reductions'!AF1389</f>
        <v>5.7308781549814016</v>
      </c>
      <c r="BA8" s="27">
        <f>'Net zero emission reductions'!AG1389</f>
        <v>5.8388735079295362</v>
      </c>
      <c r="BB8" s="27">
        <f>'Net zero emission reductions'!AH1389</f>
        <v>5.9405681058944593</v>
      </c>
      <c r="BC8" s="27">
        <f>'Net zero emission reductions'!AI1389</f>
        <v>6.0538009650149478</v>
      </c>
      <c r="BD8" s="27">
        <f>'Net zero emission reductions'!AJ1389</f>
        <v>6.1769873137872864</v>
      </c>
      <c r="BE8" s="27">
        <f>'Net zero emission reductions'!AK1389</f>
        <v>6.2906062341580098</v>
      </c>
      <c r="BF8" s="27">
        <f>'Net zero emission reductions'!AL1389</f>
        <v>6.4044812802741458</v>
      </c>
      <c r="BG8" s="27">
        <f>'Net zero emission reductions'!AM1389</f>
        <v>6.5186371674639778</v>
      </c>
      <c r="BH8" s="27">
        <f>'Net zero emission reductions'!AN1389</f>
        <v>6.6437322760306987</v>
      </c>
      <c r="BI8" s="27">
        <f>'Net zero emission reductions'!AO1389</f>
        <v>6.7614570573206318</v>
      </c>
      <c r="BJ8" s="27">
        <f>'Net zero emission reductions'!AP1389</f>
        <v>6.8818657820794353</v>
      </c>
      <c r="BK8" s="27">
        <f>'Net zero emission reductions'!AQ1389</f>
        <v>7.0050487995947819</v>
      </c>
      <c r="BL8" s="27">
        <f>'Net zero emission reductions'!AR1389</f>
        <v>7.1317062524287902</v>
      </c>
      <c r="BM8" s="27">
        <f>'Net zero emission reductions'!AS1389</f>
        <v>7.2631842870087659</v>
      </c>
      <c r="BN8" s="27">
        <f>'Net zero emission reductions'!AT1389</f>
        <v>7.2770448226057587</v>
      </c>
      <c r="BO8" s="27">
        <f>'Net zero emission reductions'!AU1389</f>
        <v>7.2724625815111343</v>
      </c>
      <c r="BP8" s="27">
        <f>'Net zero emission reductions'!AV1389</f>
        <v>7.2725482112248425</v>
      </c>
      <c r="BQ8" s="27">
        <f>'Net zero emission reductions'!AW1389</f>
        <v>7.2667047441079857</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1.7530049963195091</v>
      </c>
      <c r="AP10" s="27">
        <f>SUM('Net zero emission reductions'!V1391:V1392)</f>
        <v>1.7270767699120895</v>
      </c>
      <c r="AQ10" s="27">
        <f>SUM('Net zero emission reductions'!W1391:W1392)</f>
        <v>1.705514809031101</v>
      </c>
      <c r="AR10" s="27">
        <f>SUM('Net zero emission reductions'!X1391:X1392)</f>
        <v>1.6900966819959475</v>
      </c>
      <c r="AS10" s="27">
        <f>SUM('Net zero emission reductions'!Y1391:Y1392)</f>
        <v>1.6786683404976639</v>
      </c>
      <c r="AT10" s="27">
        <f>SUM('Net zero emission reductions'!Z1391:Z1392)</f>
        <v>1.6717623905059011</v>
      </c>
      <c r="AU10" s="27">
        <f>SUM('Net zero emission reductions'!AA1391:AA1392)</f>
        <v>1.6650243534701068</v>
      </c>
      <c r="AV10" s="27">
        <f>SUM('Net zero emission reductions'!AB1391:AB1392)</f>
        <v>1.6615158049194125</v>
      </c>
      <c r="AW10" s="27">
        <f>SUM('Net zero emission reductions'!AC1391:AC1392)</f>
        <v>1.6581227816770767</v>
      </c>
      <c r="AX10" s="27">
        <f>SUM('Net zero emission reductions'!AD1391:AD1392)</f>
        <v>1.6911048592680833</v>
      </c>
      <c r="AY10" s="27">
        <f>SUM('Net zero emission reductions'!AE1391:AE1392)</f>
        <v>1.7218045331105705</v>
      </c>
      <c r="AZ10" s="27">
        <f>SUM('Net zero emission reductions'!AF1391:AF1392)</f>
        <v>1.7550817000235128</v>
      </c>
      <c r="BA10" s="27">
        <f>SUM('Net zero emission reductions'!AG1391:AG1392)</f>
        <v>1.7965918578521971</v>
      </c>
      <c r="BB10" s="27">
        <f>SUM('Net zero emission reductions'!AH1391:AH1392)</f>
        <v>1.8337226897974912</v>
      </c>
      <c r="BC10" s="27">
        <f>SUM('Net zero emission reductions'!AI1391:AI1392)</f>
        <v>1.8743510854288854</v>
      </c>
      <c r="BD10" s="27">
        <f>SUM('Net zero emission reductions'!AJ1391:AJ1392)</f>
        <v>1.9194655533479592</v>
      </c>
      <c r="BE10" s="27">
        <f>SUM('Net zero emission reductions'!AK1391:AK1392)</f>
        <v>1.9583046218930484</v>
      </c>
      <c r="BF10" s="27">
        <f>SUM('Net zero emission reductions'!AL1391:AL1392)</f>
        <v>1.9963328510476073</v>
      </c>
      <c r="BG10" s="27">
        <f>SUM('Net zero emission reductions'!AM1391:AM1392)</f>
        <v>2.0335720472886556</v>
      </c>
      <c r="BH10" s="27">
        <f>SUM('Net zero emission reductions'!AN1391:AN1392)</f>
        <v>2.0734019012191318</v>
      </c>
      <c r="BI10" s="27">
        <f>SUM('Net zero emission reductions'!AO1391:AO1392)</f>
        <v>2.1082834785810847</v>
      </c>
      <c r="BJ10" s="27">
        <f>SUM('Net zero emission reductions'!AP1391:AP1392)</f>
        <v>2.1435080585882025</v>
      </c>
      <c r="BK10" s="27">
        <f>SUM('Net zero emission reductions'!AQ1391:AQ1392)</f>
        <v>2.1790838932130865</v>
      </c>
      <c r="BL10" s="27">
        <f>SUM('Net zero emission reductions'!AR1391:AR1392)</f>
        <v>2.2153213626140724</v>
      </c>
      <c r="BM10" s="27">
        <f>SUM('Net zero emission reductions'!AS1391:AS1392)</f>
        <v>2.2504240457821107</v>
      </c>
      <c r="BN10" s="27">
        <f>SUM('Net zero emission reductions'!AT1391:AT1392)</f>
        <v>2.2272275537444202</v>
      </c>
      <c r="BO10" s="27">
        <f>SUM('Net zero emission reductions'!AU1391:AU1392)</f>
        <v>2.1954892686477114</v>
      </c>
      <c r="BP10" s="27">
        <f>SUM('Net zero emission reductions'!AV1391:AV1392)</f>
        <v>2.16646013132006</v>
      </c>
      <c r="BQ10" s="27">
        <f>SUM('Net zero emission reductions'!AW1391:AW1392)</f>
        <v>2.1350882516655521</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33.203857268708084</v>
      </c>
      <c r="AP11" s="40">
        <f t="shared" si="8"/>
        <v>32.940355766237282</v>
      </c>
      <c r="AQ11" s="40">
        <f t="shared" si="8"/>
        <v>32.743097023809952</v>
      </c>
      <c r="AR11" s="40">
        <f t="shared" si="8"/>
        <v>32.640695947066348</v>
      </c>
      <c r="AS11" s="40">
        <f t="shared" si="8"/>
        <v>32.593629384510677</v>
      </c>
      <c r="AT11" s="40">
        <f t="shared" si="8"/>
        <v>32.618073591407068</v>
      </c>
      <c r="AU11" s="40">
        <f t="shared" si="8"/>
        <v>32.646177940618799</v>
      </c>
      <c r="AV11" s="40">
        <f t="shared" si="8"/>
        <v>32.726601956353093</v>
      </c>
      <c r="AW11" s="40">
        <f t="shared" si="8"/>
        <v>32.81040874798795</v>
      </c>
      <c r="AX11" s="40">
        <f t="shared" si="8"/>
        <v>33.473374625416447</v>
      </c>
      <c r="AY11" s="40">
        <f t="shared" si="8"/>
        <v>34.106552920713639</v>
      </c>
      <c r="AZ11" s="40">
        <f t="shared" si="8"/>
        <v>34.788128609020283</v>
      </c>
      <c r="BA11" s="40">
        <f t="shared" si="8"/>
        <v>35.610663865134732</v>
      </c>
      <c r="BB11" s="40">
        <f t="shared" si="8"/>
        <v>36.370388051679271</v>
      </c>
      <c r="BC11" s="40">
        <f t="shared" si="8"/>
        <v>37.190148431555649</v>
      </c>
      <c r="BD11" s="40">
        <f t="shared" si="8"/>
        <v>38.092617329201303</v>
      </c>
      <c r="BE11" s="40">
        <f t="shared" si="8"/>
        <v>38.900938641748233</v>
      </c>
      <c r="BF11" s="40">
        <f t="shared" si="8"/>
        <v>39.704704108725998</v>
      </c>
      <c r="BG11" s="40">
        <f t="shared" si="8"/>
        <v>40.504288453880022</v>
      </c>
      <c r="BH11" s="40">
        <f t="shared" si="8"/>
        <v>41.350807442945303</v>
      </c>
      <c r="BI11" s="40">
        <f t="shared" si="8"/>
        <v>42.123453770111972</v>
      </c>
      <c r="BJ11" s="40">
        <f t="shared" si="8"/>
        <v>42.910966669200903</v>
      </c>
      <c r="BK11" s="40">
        <f t="shared" si="8"/>
        <v>43.713807043151611</v>
      </c>
      <c r="BL11" s="40">
        <f t="shared" si="8"/>
        <v>44.537630072965669</v>
      </c>
      <c r="BM11" s="40">
        <f t="shared" si="8"/>
        <v>45.346731169961927</v>
      </c>
      <c r="BN11" s="40">
        <f t="shared" si="8"/>
        <v>45.156303122723997</v>
      </c>
      <c r="BO11" s="40">
        <f t="shared" si="8"/>
        <v>44.816751126426325</v>
      </c>
      <c r="BP11" s="40">
        <f t="shared" si="8"/>
        <v>44.522606651262549</v>
      </c>
      <c r="BQ11" s="40">
        <f t="shared" si="8"/>
        <v>44.185704103086408</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10.790221340410572</v>
      </c>
      <c r="AP12" s="94">
        <f>IF($A12="Baseline",'Emissions summary'!AM12,SUMIF('Net zero emission reductions'!$A$4:$A$1448,$A$12,'Net zero emission reductions'!V$4:V$1448))</f>
        <v>10.818006252770953</v>
      </c>
      <c r="AQ12" s="94">
        <f>IF($A12="Baseline",'Emissions summary'!AN12,SUMIF('Net zero emission reductions'!$A$4:$A$1448,$A$12,'Net zero emission reductions'!W$4:W$1448))</f>
        <v>10.855652031413493</v>
      </c>
      <c r="AR12" s="94">
        <f>IF($A12="Baseline",'Emissions summary'!AO12,SUMIF('Net zero emission reductions'!$A$4:$A$1448,$A$12,'Net zero emission reductions'!X$4:X$1448))</f>
        <v>10.907750367408434</v>
      </c>
      <c r="AS12" s="94">
        <f>IF($A12="Baseline",'Emissions summary'!AP12,SUMIF('Net zero emission reductions'!$A$4:$A$1448,$A$12,'Net zero emission reductions'!Y$4:Y$1448))</f>
        <v>10.961602359506699</v>
      </c>
      <c r="AT12" s="94">
        <f>IF($A12="Baseline",'Emissions summary'!AQ12,SUMIF('Net zero emission reductions'!$A$4:$A$1448,$A$12,'Net zero emission reductions'!Z$4:Z$1448))</f>
        <v>11.027144281647855</v>
      </c>
      <c r="AU12" s="94">
        <f>IF($A12="Baseline",'Emissions summary'!AR12,SUMIF('Net zero emission reductions'!$A$4:$A$1448,$A$12,'Net zero emission reductions'!AA$4:AA$1448))</f>
        <v>11.094277430707027</v>
      </c>
      <c r="AV12" s="94">
        <f>IF($A12="Baseline",'Emissions summary'!AS12,SUMIF('Net zero emission reductions'!$A$4:$A$1448,$A$12,'Net zero emission reductions'!AB$4:AB$1448))</f>
        <v>11.17059763484434</v>
      </c>
      <c r="AW12" s="94">
        <f>IF($A12="Baseline",'Emissions summary'!AT12,SUMIF('Net zero emission reductions'!$A$4:$A$1448,$A$12,'Net zero emission reductions'!AC$4:AC$1448))</f>
        <v>11.248642860047012</v>
      </c>
      <c r="AX12" s="94">
        <f>IF($A12="Baseline",'Emissions summary'!AU12,SUMIF('Net zero emission reductions'!$A$4:$A$1448,$A$12,'Net zero emission reductions'!AD$4:AD$1448))</f>
        <v>11.415231922666624</v>
      </c>
      <c r="AY12" s="94">
        <f>IF($A12="Baseline",'Emissions summary'!AV12,SUMIF('Net zero emission reductions'!$A$4:$A$1448,$A$12,'Net zero emission reductions'!AE$4:AE$1448))</f>
        <v>11.580363521344015</v>
      </c>
      <c r="AZ12" s="94">
        <f>IF($A12="Baseline",'Emissions summary'!AW12,SUMIF('Net zero emission reductions'!$A$4:$A$1448,$A$12,'Net zero emission reductions'!AF$4:AF$1448))</f>
        <v>11.756663430579938</v>
      </c>
      <c r="BA12" s="94">
        <f>IF($A12="Baseline",'Emissions summary'!AX12,SUMIF('Net zero emission reductions'!$A$4:$A$1448,$A$12,'Net zero emission reductions'!AG$4:AG$1448))</f>
        <v>11.959735990207191</v>
      </c>
      <c r="BB12" s="94">
        <f>IF($A12="Baseline",'Emissions summary'!AY12,SUMIF('Net zero emission reductions'!$A$4:$A$1448,$A$12,'Net zero emission reductions'!AH$4:AH$1448))</f>
        <v>12.156257672815377</v>
      </c>
      <c r="BC12" s="94">
        <f>IF($A12="Baseline",'Emissions summary'!AZ12,SUMIF('Net zero emission reductions'!$A$4:$A$1448,$A$12,'Net zero emission reductions'!AI$4:AI$1448))</f>
        <v>12.361266984532053</v>
      </c>
      <c r="BD12" s="94">
        <f>IF($A12="Baseline",'Emissions summary'!BA12,SUMIF('Net zero emission reductions'!$A$4:$A$1448,$A$12,'Net zero emission reductions'!AJ$4:AJ$1448))</f>
        <v>12.584410399541069</v>
      </c>
      <c r="BE12" s="94">
        <f>IF($A12="Baseline",'Emissions summary'!BB12,SUMIF('Net zero emission reductions'!$A$4:$A$1448,$A$12,'Net zero emission reductions'!AK$4:AK$1448))</f>
        <v>12.795536229890633</v>
      </c>
      <c r="BF12" s="94">
        <f>IF($A12="Baseline",'Emissions summary'!BC12,SUMIF('Net zero emission reductions'!$A$4:$A$1448,$A$12,'Net zero emission reductions'!AL$4:AL$1448))</f>
        <v>13.009816848726615</v>
      </c>
      <c r="BG12" s="94">
        <f>IF($A12="Baseline",'Emissions summary'!BD12,SUMIF('Net zero emission reductions'!$A$4:$A$1448,$A$12,'Net zero emission reductions'!AM$4:AM$1448))</f>
        <v>13.227313972494926</v>
      </c>
      <c r="BH12" s="94">
        <f>IF($A12="Baseline",'Emissions summary'!BE12,SUMIF('Net zero emission reductions'!$A$4:$A$1448,$A$12,'Net zero emission reductions'!AN$4:AN$1448))</f>
        <v>13.451722056648839</v>
      </c>
      <c r="BI12" s="94">
        <f>IF($A12="Baseline",'Emissions summary'!BF12,SUMIF('Net zero emission reductions'!$A$4:$A$1448,$A$12,'Net zero emission reductions'!AO$4:AO$1448))</f>
        <v>13.666873757794704</v>
      </c>
      <c r="BJ12" s="94">
        <f>IF($A12="Baseline",'Emissions summary'!BG12,SUMIF('Net zero emission reductions'!$A$4:$A$1448,$A$12,'Net zero emission reductions'!AP$4:AP$1448))</f>
        <v>13.888607399985471</v>
      </c>
      <c r="BK12" s="94">
        <f>IF($A12="Baseline",'Emissions summary'!BH12,SUMIF('Net zero emission reductions'!$A$4:$A$1448,$A$12,'Net zero emission reductions'!AQ$4:AQ$1448))</f>
        <v>14.117126226199755</v>
      </c>
      <c r="BL12" s="94">
        <f>IF($A12="Baseline",'Emissions summary'!BI12,SUMIF('Net zero emission reductions'!$A$4:$A$1448,$A$12,'Net zero emission reductions'!AR$4:AR$1448))</f>
        <v>14.353612364531108</v>
      </c>
      <c r="BM12" s="94">
        <f>IF($A12="Baseline",'Emissions summary'!BJ12,SUMIF('Net zero emission reductions'!$A$4:$A$1448,$A$12,'Net zero emission reductions'!AS$4:AS$1448))</f>
        <v>14.586469001377683</v>
      </c>
      <c r="BN12" s="94">
        <f>IF($A12="Baseline",'Emissions summary'!BK12,SUMIF('Net zero emission reductions'!$A$4:$A$1448,$A$12,'Net zero emission reductions'!AT$4:AT$1448))</f>
        <v>14.632440779601467</v>
      </c>
      <c r="BO12" s="94">
        <f>IF($A12="Baseline",'Emissions summary'!BL12,SUMIF('Net zero emission reductions'!$A$4:$A$1448,$A$12,'Net zero emission reductions'!AU$4:AU$1448))</f>
        <v>14.649705629316172</v>
      </c>
      <c r="BP12" s="94">
        <f>IF($A12="Baseline",'Emissions summary'!BM12,SUMIF('Net zero emission reductions'!$A$4:$A$1448,$A$12,'Net zero emission reductions'!AV$4:AV$1448))</f>
        <v>14.675316030351325</v>
      </c>
      <c r="BQ12" s="94">
        <f>IF($A12="Baseline",'Emissions summary'!BN12,SUMIF('Net zero emission reductions'!$A$4:$A$1448,$A$12,'Net zero emission reductions'!AW$4:AW$1448))</f>
        <v>14.692152267734999</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4.1114042167534656E-2</v>
      </c>
      <c r="AP13" s="27">
        <f>SUM('Net zero emission reductions'!V1399:V1400)</f>
        <v>4.1188918890620464E-2</v>
      </c>
      <c r="AQ13" s="27">
        <f>SUM('Net zero emission reductions'!W1399:W1400)</f>
        <v>4.1273293179596882E-2</v>
      </c>
      <c r="AR13" s="27">
        <f>SUM('Net zero emission reductions'!X1399:X1400)</f>
        <v>4.1366980094590847E-2</v>
      </c>
      <c r="AS13" s="27">
        <f>SUM('Net zero emission reductions'!Y1399:Y1400)</f>
        <v>4.1423619475102057E-2</v>
      </c>
      <c r="AT13" s="27">
        <f>SUM('Net zero emission reductions'!Z1399:Z1400)</f>
        <v>4.1488108944641867E-2</v>
      </c>
      <c r="AU13" s="27">
        <f>SUM('Net zero emission reductions'!AA1399:AA1400)</f>
        <v>4.1559464810135657E-2</v>
      </c>
      <c r="AV13" s="27">
        <f>SUM('Net zero emission reductions'!AB1399:AB1400)</f>
        <v>4.1637841534795071E-2</v>
      </c>
      <c r="AW13" s="27">
        <f>SUM('Net zero emission reductions'!AC1399:AC1400)</f>
        <v>4.1722488347975574E-2</v>
      </c>
      <c r="AX13" s="27">
        <f>SUM('Net zero emission reductions'!AD1399:AD1400)</f>
        <v>4.178207516375864E-2</v>
      </c>
      <c r="AY13" s="27">
        <f>SUM('Net zero emission reductions'!AE1399:AE1400)</f>
        <v>4.1846886814744709E-2</v>
      </c>
      <c r="AZ13" s="27">
        <f>SUM('Net zero emission reductions'!AF1399:AF1400)</f>
        <v>4.1917479611384298E-2</v>
      </c>
      <c r="BA13" s="27">
        <f>SUM('Net zero emission reductions'!AG1399:AG1400)</f>
        <v>4.199461108138515E-2</v>
      </c>
      <c r="BB13" s="27">
        <f>SUM('Net zero emission reductions'!AH1399:AH1400)</f>
        <v>4.2076028438761251E-2</v>
      </c>
      <c r="BC13" s="27">
        <f>SUM('Net zero emission reductions'!AI1399:AI1400)</f>
        <v>4.2128096961095006E-2</v>
      </c>
      <c r="BD13" s="27">
        <f>SUM('Net zero emission reductions'!AJ1399:AJ1400)</f>
        <v>4.2185374297161848E-2</v>
      </c>
      <c r="BE13" s="27">
        <f>SUM('Net zero emission reductions'!AK1399:AK1400)</f>
        <v>4.2245843490068623E-2</v>
      </c>
      <c r="BF13" s="27">
        <f>SUM('Net zero emission reductions'!AL1399:AL1400)</f>
        <v>4.2310297635585796E-2</v>
      </c>
      <c r="BG13" s="27">
        <f>SUM('Net zero emission reductions'!AM1399:AM1400)</f>
        <v>4.2378607531102029E-2</v>
      </c>
      <c r="BH13" s="27">
        <f>SUM('Net zero emission reductions'!AN1399:AN1400)</f>
        <v>4.2418883485068941E-2</v>
      </c>
      <c r="BI13" s="27">
        <f>SUM('Net zero emission reductions'!AO1399:AO1400)</f>
        <v>4.2461812693096568E-2</v>
      </c>
      <c r="BJ13" s="27">
        <f>SUM('Net zero emission reductions'!AP1399:AP1400)</f>
        <v>4.250825564591991E-2</v>
      </c>
      <c r="BK13" s="27">
        <f>SUM('Net zero emission reductions'!AQ1399:AQ1400)</f>
        <v>4.2558118673438637E-2</v>
      </c>
      <c r="BL13" s="27">
        <f>SUM('Net zero emission reductions'!AR1399:AR1400)</f>
        <v>4.2611375091346208E-2</v>
      </c>
      <c r="BM13" s="27">
        <f>SUM('Net zero emission reductions'!AS1399:AS1400)</f>
        <v>4.2634876169452614E-2</v>
      </c>
      <c r="BN13" s="27">
        <f>SUM('Net zero emission reductions'!AT1399:AT1400)</f>
        <v>4.2649525131380268E-2</v>
      </c>
      <c r="BO13" s="27">
        <f>SUM('Net zero emission reductions'!AU1399:AU1400)</f>
        <v>4.2664929178587156E-2</v>
      </c>
      <c r="BP13" s="27">
        <f>SUM('Net zero emission reductions'!AV1399:AV1400)</f>
        <v>4.2683273765872304E-2</v>
      </c>
      <c r="BQ13" s="27">
        <f>SUM('Net zero emission reductions'!AW1399:AW1400)</f>
        <v>4.27034375018071E-2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4.4380016966231978E-2</v>
      </c>
      <c r="AP14" s="27">
        <f>SUM('Net zero emission reductions'!V1401:V1402)</f>
        <v>4.4521454162572395E-2</v>
      </c>
      <c r="AQ14" s="27">
        <f>SUM('Net zero emission reductions'!W1401:W1402)</f>
        <v>4.4675123963558355E-2</v>
      </c>
      <c r="AR14" s="27">
        <f>SUM('Net zero emission reductions'!X1401:X1402)</f>
        <v>4.4840864502110972E-2</v>
      </c>
      <c r="AS14" s="27">
        <f>SUM('Net zero emission reductions'!Y1401:Y1402)</f>
        <v>4.4944074740893597E-2</v>
      </c>
      <c r="AT14" s="27">
        <f>SUM('Net zero emission reductions'!Z1401:Z1402)</f>
        <v>4.505755423437794E-2</v>
      </c>
      <c r="AU14" s="27">
        <f>SUM('Net zero emission reductions'!AA1401:AA1402)</f>
        <v>4.5179810553116338E-2</v>
      </c>
      <c r="AV14" s="27">
        <f>SUM('Net zero emission reductions'!AB1401:AB1402)</f>
        <v>4.5311173568699389E-2</v>
      </c>
      <c r="AW14" s="27">
        <f>SUM('Net zero emission reductions'!AC1401:AC1402)</f>
        <v>4.5450512658240058E-2</v>
      </c>
      <c r="AX14" s="27">
        <f>SUM('Net zero emission reductions'!AD1401:AD1402)</f>
        <v>4.5547941560529243E-2</v>
      </c>
      <c r="AY14" s="27">
        <f>SUM('Net zero emission reductions'!AE1401:AE1402)</f>
        <v>4.5652009147184092E-2</v>
      </c>
      <c r="AZ14" s="27">
        <f>SUM('Net zero emission reductions'!AF1401:AF1402)</f>
        <v>4.5763651217424539E-2</v>
      </c>
      <c r="BA14" s="27">
        <f>SUM('Net zero emission reductions'!AG1401:AG1402)</f>
        <v>4.5884108379885574E-2</v>
      </c>
      <c r="BB14" s="27">
        <f>SUM('Net zero emission reductions'!AH1401:AH1402)</f>
        <v>4.6009844234963446E-2</v>
      </c>
      <c r="BC14" s="27">
        <f>SUM('Net zero emission reductions'!AI1401:AI1402)</f>
        <v>4.6087799596383733E-2</v>
      </c>
      <c r="BD14" s="27">
        <f>SUM('Net zero emission reductions'!AJ1401:AJ1402)</f>
        <v>4.617276605493139E-2</v>
      </c>
      <c r="BE14" s="27">
        <f>SUM('Net zero emission reductions'!AK1401:AK1402)</f>
        <v>4.6261590406980663E-2</v>
      </c>
      <c r="BF14" s="27">
        <f>SUM('Net zero emission reductions'!AL1401:AL1402)</f>
        <v>4.6355550855027308E-2</v>
      </c>
      <c r="BG14" s="27">
        <f>SUM('Net zero emission reductions'!AM1401:AM1402)</f>
        <v>4.6454467497213506E-2</v>
      </c>
      <c r="BH14" s="27">
        <f>SUM('Net zero emission reductions'!AN1401:AN1402)</f>
        <v>4.650847034936418E-2</v>
      </c>
      <c r="BI14" s="27">
        <f>SUM('Net zero emission reductions'!AO1401:AO1402)</f>
        <v>4.6565763403477456E-2</v>
      </c>
      <c r="BJ14" s="27">
        <f>SUM('Net zero emission reductions'!AP1401:AP1402)</f>
        <v>4.6627709155792688E-2</v>
      </c>
      <c r="BK14" s="27">
        <f>SUM('Net zero emission reductions'!AQ1401:AQ1402)</f>
        <v>4.6694173553350982E-2</v>
      </c>
      <c r="BL14" s="27">
        <f>SUM('Net zero emission reductions'!AR1401:AR1402)</f>
        <v>4.6765125655365197E-2</v>
      </c>
      <c r="BM14" s="27">
        <f>SUM('Net zero emission reductions'!AS1401:AS1402)</f>
        <v>4.6789152701182647E-2</v>
      </c>
      <c r="BN14" s="27">
        <f>SUM('Net zero emission reductions'!AT1401:AT1402)</f>
        <v>4.679888710765269E-2</v>
      </c>
      <c r="BO14" s="27">
        <f>SUM('Net zero emission reductions'!AU1401:AU1402)</f>
        <v>4.6809277985938244E-2</v>
      </c>
      <c r="BP14" s="27">
        <f>SUM('Net zero emission reductions'!AV1401:AV1402)</f>
        <v>4.6823718789379284E-2</v>
      </c>
      <c r="BQ14" s="27">
        <f>SUM('Net zero emission reductions'!AW1401:AW1402)</f>
        <v>4.6840483325896048E-2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3.9954643126670249E-3</v>
      </c>
      <c r="AP15" s="27">
        <f>'Net zero emission reductions'!V1403</f>
        <v>3.988457790745685E-3</v>
      </c>
      <c r="AQ15" s="27">
        <f>'Net zero emission reductions'!W1403</f>
        <v>3.9854249068272804E-3</v>
      </c>
      <c r="AR15" s="27">
        <f>'Net zero emission reductions'!X1403</f>
        <v>3.9886913284131282E-3</v>
      </c>
      <c r="AS15" s="27">
        <f>'Net zero emission reductions'!Y1403</f>
        <v>3.9990844128572935E-3</v>
      </c>
      <c r="AT15" s="27">
        <f>'Net zero emission reductions'!Z1403</f>
        <v>4.0143326590829894E-3</v>
      </c>
      <c r="AU15" s="27">
        <f>'Net zero emission reductions'!AA1403</f>
        <v>4.0293086334353707E-3</v>
      </c>
      <c r="AV15" s="27">
        <f>'Net zero emission reductions'!AB1403</f>
        <v>4.0478456213731192E-3</v>
      </c>
      <c r="AW15" s="27">
        <f>'Net zero emission reductions'!AC1403</f>
        <v>4.0661959628595125E-3</v>
      </c>
      <c r="AX15" s="27">
        <f>'Net zero emission reductions'!AD1403</f>
        <v>4.1329376117647879E-3</v>
      </c>
      <c r="AY15" s="27">
        <f>'Net zero emission reductions'!AE1403</f>
        <v>4.1975736100890492E-3</v>
      </c>
      <c r="AZ15" s="27">
        <f>'Net zero emission reductions'!AF1403</f>
        <v>4.2663204042639328E-3</v>
      </c>
      <c r="BA15" s="27">
        <f>'Net zero emission reductions'!AG1403</f>
        <v>4.3467169447919882E-3</v>
      </c>
      <c r="BB15" s="27">
        <f>'Net zero emission reductions'!AH1403</f>
        <v>4.4224229232769866E-3</v>
      </c>
      <c r="BC15" s="27">
        <f>'Net zero emission reductions'!AI1403</f>
        <v>4.5067184961777957E-3</v>
      </c>
      <c r="BD15" s="27">
        <f>'Net zero emission reductions'!AJ1403</f>
        <v>4.5984238891527583E-3</v>
      </c>
      <c r="BE15" s="27">
        <f>'Net zero emission reductions'!AK1403</f>
        <v>4.6830068632065184E-3</v>
      </c>
      <c r="BF15" s="27">
        <f>'Net zero emission reductions'!AL1403</f>
        <v>4.7677805086485314E-3</v>
      </c>
      <c r="BG15" s="27">
        <f>'Net zero emission reductions'!AM1403</f>
        <v>4.8527632246676278E-3</v>
      </c>
      <c r="BH15" s="27">
        <f>'Net zero emission reductions'!AN1403</f>
        <v>4.9458895832672975E-3</v>
      </c>
      <c r="BI15" s="27">
        <f>'Net zero emission reductions'!AO1403</f>
        <v>5.0335291426720254E-3</v>
      </c>
      <c r="BJ15" s="27">
        <f>'Net zero emission reductions'!AP1403</f>
        <v>5.1231667488813581E-3</v>
      </c>
      <c r="BK15" s="27">
        <f>'Net zero emission reductions'!AQ1403</f>
        <v>5.2148696619205596E-3</v>
      </c>
      <c r="BL15" s="27">
        <f>'Net zero emission reductions'!AR1403</f>
        <v>5.3091590990303221E-3</v>
      </c>
      <c r="BM15" s="27">
        <f>'Net zero emission reductions'!AS1403</f>
        <v>5.4070371914398587E-3</v>
      </c>
      <c r="BN15" s="27">
        <f>'Net zero emission reductions'!AT1403</f>
        <v>5.4173555901620655E-3</v>
      </c>
      <c r="BO15" s="27">
        <f>'Net zero emission reductions'!AU1403</f>
        <v>5.413944366236067E-3</v>
      </c>
      <c r="BP15" s="27">
        <f>'Net zero emission reductions'!AV1403</f>
        <v>5.4140081128007164E-3</v>
      </c>
      <c r="BQ15" s="27">
        <f>'Net zero emission reductions'!AW1403</f>
        <v>5.4096579761692782E-3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19.543496114597435</v>
      </c>
      <c r="AP17" s="94">
        <f>IF($A17="Baseline",'Emissions summary'!AM17,SUMIF('Net zero emission reductions'!$A$4:$A$1448,$A$17,'Net zero emission reductions'!V$4:V$1448))</f>
        <v>19.254433508891402</v>
      </c>
      <c r="AQ17" s="94">
        <f>IF($A17="Baseline",'Emissions summary'!AN17,SUMIF('Net zero emission reductions'!$A$4:$A$1448,$A$17,'Net zero emission reductions'!W$4:W$1448))</f>
        <v>19.014048513078247</v>
      </c>
      <c r="AR17" s="94">
        <f>IF($A17="Baseline",'Emissions summary'!AO17,SUMIF('Net zero emission reductions'!$A$4:$A$1448,$A$17,'Net zero emission reductions'!X$4:X$1448))</f>
        <v>18.842158469160218</v>
      </c>
      <c r="AS17" s="94">
        <f>IF($A17="Baseline",'Emissions summary'!AP17,SUMIF('Net zero emission reductions'!$A$4:$A$1448,$A$17,'Net zero emission reductions'!Y$4:Y$1448))</f>
        <v>18.714748822218574</v>
      </c>
      <c r="AT17" s="94">
        <f>IF($A17="Baseline",'Emissions summary'!AQ17,SUMIF('Net zero emission reductions'!$A$4:$A$1448,$A$17,'Net zero emission reductions'!Z$4:Z$1448))</f>
        <v>18.637757366338537</v>
      </c>
      <c r="AU17" s="94">
        <f>IF($A17="Baseline",'Emissions summary'!AR17,SUMIF('Net zero emission reductions'!$A$4:$A$1448,$A$17,'Net zero emission reductions'!AA$4:AA$1448))</f>
        <v>18.562637899534085</v>
      </c>
      <c r="AV17" s="94">
        <f>IF($A17="Baseline",'Emissions summary'!AS17,SUMIF('Net zero emission reductions'!$A$4:$A$1448,$A$17,'Net zero emission reductions'!AB$4:AB$1448))</f>
        <v>18.523522606016762</v>
      </c>
      <c r="AW17" s="94">
        <f>IF($A17="Baseline",'Emissions summary'!AT17,SUMIF('Net zero emission reductions'!$A$4:$A$1448,$A$17,'Net zero emission reductions'!AC$4:AC$1448))</f>
        <v>18.485695254302112</v>
      </c>
      <c r="AX17" s="94">
        <f>IF($A17="Baseline",'Emissions summary'!AU17,SUMIF('Net zero emission reductions'!$A$4:$A$1448,$A$17,'Net zero emission reductions'!AD$4:AD$1448))</f>
        <v>18.853398202442314</v>
      </c>
      <c r="AY17" s="94">
        <f>IF($A17="Baseline",'Emissions summary'!AV17,SUMIF('Net zero emission reductions'!$A$4:$A$1448,$A$17,'Net zero emission reductions'!AE$4:AE$1448))</f>
        <v>19.195655616265849</v>
      </c>
      <c r="AZ17" s="94">
        <f>IF($A17="Baseline",'Emissions summary'!AW17,SUMIF('Net zero emission reductions'!$A$4:$A$1448,$A$17,'Net zero emission reductions'!AF$4:AF$1448))</f>
        <v>19.56664838789704</v>
      </c>
      <c r="BA17" s="94">
        <f>IF($A17="Baseline",'Emissions summary'!AX17,SUMIF('Net zero emission reductions'!$A$4:$A$1448,$A$17,'Net zero emission reductions'!AG$4:AG$1448))</f>
        <v>20.029427221924596</v>
      </c>
      <c r="BB17" s="94">
        <f>IF($A17="Baseline",'Emissions summary'!AY17,SUMIF('Net zero emission reductions'!$A$4:$A$1448,$A$17,'Net zero emission reductions'!AH$4:AH$1448))</f>
        <v>20.443382841776327</v>
      </c>
      <c r="BC17" s="94">
        <f>IF($A17="Baseline",'Emissions summary'!AZ17,SUMIF('Net zero emission reductions'!$A$4:$A$1448,$A$17,'Net zero emission reductions'!AI$4:AI$1448))</f>
        <v>20.896331289631039</v>
      </c>
      <c r="BD17" s="94">
        <f>IF($A17="Baseline",'Emissions summary'!BA17,SUMIF('Net zero emission reductions'!$A$4:$A$1448,$A$17,'Net zero emission reductions'!AJ$4:AJ$1448))</f>
        <v>21.399293021251708</v>
      </c>
      <c r="BE17" s="94">
        <f>IF($A17="Baseline",'Emissions summary'!BB17,SUMIF('Net zero emission reductions'!$A$4:$A$1448,$A$17,'Net zero emission reductions'!AK$4:AK$1448))</f>
        <v>21.832293033687037</v>
      </c>
      <c r="BF17" s="94">
        <f>IF($A17="Baseline",'Emissions summary'!BC17,SUMIF('Net zero emission reductions'!$A$4:$A$1448,$A$17,'Net zero emission reductions'!AL$4:AL$1448))</f>
        <v>22.256253347712107</v>
      </c>
      <c r="BG17" s="94">
        <f>IF($A17="Baseline",'Emissions summary'!BD17,SUMIF('Net zero emission reductions'!$A$4:$A$1448,$A$17,'Net zero emission reductions'!AM$4:AM$1448))</f>
        <v>22.671417074327643</v>
      </c>
      <c r="BH17" s="94">
        <f>IF($A17="Baseline",'Emissions summary'!BE17,SUMIF('Net zero emission reductions'!$A$4:$A$1448,$A$17,'Net zero emission reductions'!AN$4:AN$1448))</f>
        <v>23.115462925405961</v>
      </c>
      <c r="BI17" s="94">
        <f>IF($A17="Baseline",'Emissions summary'!BF17,SUMIF('Net zero emission reductions'!$A$4:$A$1448,$A$17,'Net zero emission reductions'!AO$4:AO$1448))</f>
        <v>23.504342576676567</v>
      </c>
      <c r="BJ17" s="94">
        <f>IF($A17="Baseline",'Emissions summary'!BG17,SUMIF('Net zero emission reductions'!$A$4:$A$1448,$A$17,'Net zero emission reductions'!AP$4:AP$1448))</f>
        <v>23.897046216399655</v>
      </c>
      <c r="BK17" s="94">
        <f>IF($A17="Baseline",'Emissions summary'!BH17,SUMIF('Net zero emission reductions'!$A$4:$A$1448,$A$17,'Net zero emission reductions'!AQ$4:AQ$1448))</f>
        <v>24.293665842256242</v>
      </c>
      <c r="BL17" s="94">
        <f>IF($A17="Baseline",'Emissions summary'!BI17,SUMIF('Net zero emission reductions'!$A$4:$A$1448,$A$17,'Net zero emission reductions'!AR$4:AR$1448))</f>
        <v>24.697661748672896</v>
      </c>
      <c r="BM17" s="94">
        <f>IF($A17="Baseline",'Emissions summary'!BJ17,SUMIF('Net zero emission reductions'!$A$4:$A$1448,$A$17,'Net zero emission reductions'!AS$4:AS$1448))</f>
        <v>25.089006413147235</v>
      </c>
      <c r="BN17" s="94">
        <f>IF($A17="Baseline",'Emissions summary'!BK17,SUMIF('Net zero emission reductions'!$A$4:$A$1448,$A$17,'Net zero emission reductions'!AT$4:AT$1448))</f>
        <v>24.830398734924586</v>
      </c>
      <c r="BO17" s="94">
        <f>IF($A17="Baseline",'Emissions summary'!BL17,SUMIF('Net zero emission reductions'!$A$4:$A$1448,$A$17,'Net zero emission reductions'!AU$4:AU$1448))</f>
        <v>24.476562292487852</v>
      </c>
      <c r="BP17" s="94">
        <f>IF($A17="Baseline",'Emissions summary'!BM17,SUMIF('Net zero emission reductions'!$A$4:$A$1448,$A$17,'Net zero emission reductions'!AV$4:AV$1448))</f>
        <v>24.152928969271887</v>
      </c>
      <c r="BQ17" s="94">
        <f>IF($A17="Baseline",'Emissions summary'!BN17,SUMIF('Net zero emission reductions'!$A$4:$A$1448,$A$17,'Net zero emission reductions'!AW$4:AW$1448))</f>
        <v>23.803177422971252</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2.7798987902536489</v>
      </c>
      <c r="AP18" s="94">
        <f>IF($A18="Baseline",'Emissions summary'!AM18,SUMIF('Net zero emission reductions'!$A$4:$A$1448,$A$18,'Net zero emission reductions'!V$4:V$1448))</f>
        <v>2.7774656737309842</v>
      </c>
      <c r="AQ18" s="94">
        <f>IF($A18="Baseline",'Emissions summary'!AN18,SUMIF('Net zero emission reductions'!$A$4:$A$1448,$A$18,'Net zero emission reductions'!W$4:W$1448))</f>
        <v>2.7827111372682278</v>
      </c>
      <c r="AR18" s="94">
        <f>IF($A18="Baseline",'Emissions summary'!AO18,SUMIF('Net zero emission reductions'!$A$4:$A$1448,$A$18,'Net zero emission reductions'!X$4:X$1448))</f>
        <v>2.7998390745725801</v>
      </c>
      <c r="AS18" s="94">
        <f>IF($A18="Baseline",'Emissions summary'!AP18,SUMIF('Net zero emission reductions'!$A$4:$A$1448,$A$18,'Net zero emission reductions'!Y$4:Y$1448))</f>
        <v>2.8261599241565505</v>
      </c>
      <c r="AT18" s="94">
        <f>IF($A18="Baseline",'Emissions summary'!AQ18,SUMIF('Net zero emission reductions'!$A$4:$A$1448,$A$18,'Net zero emission reductions'!Z$4:Z$1448))</f>
        <v>2.8618604475825729</v>
      </c>
      <c r="AU18" s="94">
        <f>IF($A18="Baseline",'Emissions summary'!AR18,SUMIF('Net zero emission reductions'!$A$4:$A$1448,$A$18,'Net zero emission reductions'!AA$4:AA$1448))</f>
        <v>2.8977425263809971</v>
      </c>
      <c r="AV18" s="94">
        <f>IF($A18="Baseline",'Emissions summary'!AS18,SUMIF('Net zero emission reductions'!$A$4:$A$1448,$A$18,'Net zero emission reductions'!AB$4:AB$1448))</f>
        <v>2.9407333547671244</v>
      </c>
      <c r="AW18" s="94">
        <f>IF($A18="Baseline",'Emissions summary'!AT18,SUMIF('Net zero emission reductions'!$A$4:$A$1448,$A$18,'Net zero emission reductions'!AC$4:AC$1448))</f>
        <v>2.9840799366697479</v>
      </c>
      <c r="AX18" s="94">
        <f>IF($A18="Baseline",'Emissions summary'!AU18,SUMIF('Net zero emission reductions'!$A$4:$A$1448,$A$18,'Net zero emission reductions'!AD$4:AD$1448))</f>
        <v>3.1125300459714524</v>
      </c>
      <c r="AY18" s="94">
        <f>IF($A18="Baseline",'Emissions summary'!AV18,SUMIF('Net zero emission reductions'!$A$4:$A$1448,$A$18,'Net zero emission reductions'!AE$4:AE$1448))</f>
        <v>3.2380858135317583</v>
      </c>
      <c r="AZ18" s="94">
        <f>IF($A18="Baseline",'Emissions summary'!AW18,SUMIF('Net zero emission reductions'!$A$4:$A$1448,$A$18,'Net zero emission reductions'!AF$4:AF$1448))</f>
        <v>3.3721178393102362</v>
      </c>
      <c r="BA18" s="94">
        <f>IF($A18="Baseline",'Emissions summary'!AX18,SUMIF('Net zero emission reductions'!$A$4:$A$1448,$A$18,'Net zero emission reductions'!AG$4:AG$1448))</f>
        <v>3.5285237165968857</v>
      </c>
      <c r="BB18" s="94">
        <f>IF($A18="Baseline",'Emissions summary'!AY18,SUMIF('Net zero emission reductions'!$A$4:$A$1448,$A$18,'Net zero emission reductions'!AH$4:AH$1448))</f>
        <v>3.6774877414905638</v>
      </c>
      <c r="BC18" s="94">
        <f>IF($A18="Baseline",'Emissions summary'!AZ18,SUMIF('Net zero emission reductions'!$A$4:$A$1448,$A$18,'Net zero emission reductions'!AI$4:AI$1448))</f>
        <v>3.8390760423389052</v>
      </c>
      <c r="BD18" s="94">
        <f>IF($A18="Baseline",'Emissions summary'!BA18,SUMIF('Net zero emission reductions'!$A$4:$A$1448,$A$18,'Net zero emission reductions'!AJ$4:AJ$1448))</f>
        <v>4.0152058441672827</v>
      </c>
      <c r="BE18" s="94">
        <f>IF($A18="Baseline",'Emissions summary'!BB18,SUMIF('Net zero emission reductions'!$A$4:$A$1448,$A$18,'Net zero emission reductions'!AK$4:AK$1448))</f>
        <v>4.1791674374103041</v>
      </c>
      <c r="BF18" s="94">
        <f>IF($A18="Baseline",'Emissions summary'!BC18,SUMIF('Net zero emission reductions'!$A$4:$A$1448,$A$18,'Net zero emission reductions'!AL$4:AL$1448))</f>
        <v>4.3444487832880148</v>
      </c>
      <c r="BG18" s="94">
        <f>IF($A18="Baseline",'Emissions summary'!BD18,SUMIF('Net zero emission reductions'!$A$4:$A$1448,$A$18,'Net zero emission reductions'!AM$4:AM$1448))</f>
        <v>4.5111200688044732</v>
      </c>
      <c r="BH18" s="94">
        <f>IF($A18="Baseline",'Emissions summary'!BE18,SUMIF('Net zero emission reductions'!$A$4:$A$1448,$A$18,'Net zero emission reductions'!AN$4:AN$1448))</f>
        <v>4.6889977174728008</v>
      </c>
      <c r="BI18" s="94">
        <f>IF($A18="Baseline",'Emissions summary'!BF18,SUMIF('Net zero emission reductions'!$A$4:$A$1448,$A$18,'Net zero emission reductions'!AO$4:AO$1448))</f>
        <v>4.8574248304014587</v>
      </c>
      <c r="BJ18" s="94">
        <f>IF($A18="Baseline",'Emissions summary'!BG18,SUMIF('Net zero emission reductions'!$A$4:$A$1448,$A$18,'Net zero emission reductions'!AP$4:AP$1448))</f>
        <v>5.0303024212651808</v>
      </c>
      <c r="BK18" s="94">
        <f>IF($A18="Baseline",'Emissions summary'!BH18,SUMIF('Net zero emission reductions'!$A$4:$A$1448,$A$18,'Net zero emission reductions'!AQ$4:AQ$1448))</f>
        <v>5.2077963128069058</v>
      </c>
      <c r="BL18" s="94">
        <f>IF($A18="Baseline",'Emissions summary'!BI18,SUMIF('Net zero emission reductions'!$A$4:$A$1448,$A$18,'Net zero emission reductions'!AR$4:AR$1448))</f>
        <v>5.3909187999159265</v>
      </c>
      <c r="BM18" s="94">
        <f>IF($A18="Baseline",'Emissions summary'!BJ18,SUMIF('Net zero emission reductions'!$A$4:$A$1448,$A$18,'Net zero emission reductions'!AS$4:AS$1448))</f>
        <v>5.5756731893749363</v>
      </c>
      <c r="BN18" s="94">
        <f>IF($A18="Baseline",'Emissions summary'!BK18,SUMIF('Net zero emission reductions'!$A$4:$A$1448,$A$18,'Net zero emission reductions'!AT$4:AT$1448))</f>
        <v>5.5978463403687453</v>
      </c>
      <c r="BO18" s="94">
        <f>IF($A18="Baseline",'Emissions summary'!BL18,SUMIF('Net zero emission reductions'!$A$4:$A$1448,$A$18,'Net zero emission reductions'!AU$4:AU$1448))</f>
        <v>5.5948435530915432</v>
      </c>
      <c r="BP18" s="94">
        <f>IF($A18="Baseline",'Emissions summary'!BM18,SUMIF('Net zero emission reductions'!$A$4:$A$1448,$A$18,'Net zero emission reductions'!AV$4:AV$1448))</f>
        <v>5.5986891509712855</v>
      </c>
      <c r="BQ18" s="94">
        <f>IF($A18="Baseline",'Emissions summary'!BN18,SUMIF('Net zero emission reductions'!$A$4:$A$1448,$A$18,'Net zero emission reductions'!AW$4:AW$1448))</f>
        <v>5.594669333576288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5.0303469839637547</v>
      </c>
      <c r="AP19" s="40">
        <f t="shared" si="13"/>
        <v>5.0295657896427421</v>
      </c>
      <c r="AQ19" s="40">
        <f t="shared" si="13"/>
        <v>5.0400406073580504</v>
      </c>
      <c r="AR19" s="40">
        <f t="shared" si="13"/>
        <v>5.0677130417209533</v>
      </c>
      <c r="AS19" s="40">
        <f t="shared" si="13"/>
        <v>5.106446642713693</v>
      </c>
      <c r="AT19" s="40">
        <f t="shared" si="13"/>
        <v>5.1587492865495896</v>
      </c>
      <c r="AU19" s="40">
        <f t="shared" si="13"/>
        <v>5.211539862275143</v>
      </c>
      <c r="AV19" s="40">
        <f t="shared" si="13"/>
        <v>5.2746337912703627</v>
      </c>
      <c r="AW19" s="40">
        <f t="shared" si="13"/>
        <v>5.3384358806785723</v>
      </c>
      <c r="AX19" s="40">
        <f t="shared" si="13"/>
        <v>5.515909182740554</v>
      </c>
      <c r="AY19" s="40">
        <f t="shared" si="13"/>
        <v>5.6891530451774823</v>
      </c>
      <c r="AZ19" s="40">
        <f t="shared" si="13"/>
        <v>5.8742467003397083</v>
      </c>
      <c r="BA19" s="40">
        <f t="shared" si="13"/>
        <v>6.0907531095700502</v>
      </c>
      <c r="BB19" s="40">
        <f t="shared" si="13"/>
        <v>6.2965637370683831</v>
      </c>
      <c r="BC19" s="40">
        <f t="shared" si="13"/>
        <v>6.5183041998693678</v>
      </c>
      <c r="BD19" s="40">
        <f t="shared" si="13"/>
        <v>6.7602772914018505</v>
      </c>
      <c r="BE19" s="40">
        <f t="shared" si="13"/>
        <v>6.9849303902721784</v>
      </c>
      <c r="BF19" s="40">
        <f t="shared" si="13"/>
        <v>7.2112473637819843</v>
      </c>
      <c r="BG19" s="40">
        <f t="shared" si="13"/>
        <v>7.4393331029508829</v>
      </c>
      <c r="BH19" s="40">
        <f t="shared" si="13"/>
        <v>7.6847567897108711</v>
      </c>
      <c r="BI19" s="40">
        <f t="shared" si="13"/>
        <v>7.9169114709180537</v>
      </c>
      <c r="BJ19" s="40">
        <f t="shared" si="13"/>
        <v>8.1552654165074792</v>
      </c>
      <c r="BK19" s="40">
        <f t="shared" si="13"/>
        <v>8.4000477965170752</v>
      </c>
      <c r="BL19" s="40">
        <f t="shared" si="13"/>
        <v>8.6526703557542355</v>
      </c>
      <c r="BM19" s="40">
        <f t="shared" si="13"/>
        <v>8.9060535995843022</v>
      </c>
      <c r="BN19" s="40">
        <f t="shared" si="13"/>
        <v>8.932601990024553</v>
      </c>
      <c r="BO19" s="40">
        <f t="shared" si="13"/>
        <v>8.9242688899641678</v>
      </c>
      <c r="BP19" s="40">
        <f t="shared" si="13"/>
        <v>8.9257369096664867</v>
      </c>
      <c r="BQ19" s="40">
        <f t="shared" si="13"/>
        <v>8.9164897309266884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2.5739353590462541</v>
      </c>
      <c r="AP20" s="27">
        <f>SUM('Net zero emission reductions'!V1411:V1416)</f>
        <v>2.5770909341288073</v>
      </c>
      <c r="AQ20" s="27">
        <f>SUM('Net zero emission reductions'!W1411:W1416)</f>
        <v>2.5853633276147834</v>
      </c>
      <c r="AR20" s="27">
        <f>SUM('Net zero emission reductions'!X1411:X1416)</f>
        <v>2.6014219128303671</v>
      </c>
      <c r="AS20" s="27">
        <f>SUM('Net zero emission reductions'!Y1411:Y1416)</f>
        <v>2.6216044592950682</v>
      </c>
      <c r="AT20" s="27">
        <f>SUM('Net zero emission reductions'!Z1411:Z1416)</f>
        <v>2.6479506474961778</v>
      </c>
      <c r="AU20" s="27">
        <f>SUM('Net zero emission reductions'!AA1411:AA1416)</f>
        <v>2.6745894266442667</v>
      </c>
      <c r="AV20" s="27">
        <f>SUM('Net zero emission reductions'!AB1411:AB1416)</f>
        <v>2.7059293938235265</v>
      </c>
      <c r="AW20" s="27">
        <f>SUM('Net zero emission reductions'!AC1411:AC1416)</f>
        <v>2.7376619228212005</v>
      </c>
      <c r="AX20" s="27">
        <f>SUM('Net zero emission reductions'!AD1411:AD1416)</f>
        <v>2.8169055926445408</v>
      </c>
      <c r="AY20" s="27">
        <f>SUM('Net zero emission reductions'!AE1411:AE1416)</f>
        <v>2.8942289571055602</v>
      </c>
      <c r="AZ20" s="27">
        <f>SUM('Net zero emission reductions'!AF1411:AF1416)</f>
        <v>2.9768480441721508</v>
      </c>
      <c r="BA20" s="27">
        <f>SUM('Net zero emission reductions'!AG1411:AG1416)</f>
        <v>3.0735165431817677</v>
      </c>
      <c r="BB20" s="27">
        <f>SUM('Net zero emission reductions'!AH1411:AH1416)</f>
        <v>3.1653618002011665</v>
      </c>
      <c r="BC20" s="27">
        <f>SUM('Net zero emission reductions'!AI1411:AI1416)</f>
        <v>3.2636401655662355</v>
      </c>
      <c r="BD20" s="27">
        <f>SUM('Net zero emission reductions'!AJ1411:AJ1416)</f>
        <v>3.3709330666320536</v>
      </c>
      <c r="BE20" s="27">
        <f>SUM('Net zero emission reductions'!AK1411:AK1416)</f>
        <v>3.4704573572531165</v>
      </c>
      <c r="BF20" s="27">
        <f>SUM('Net zero emission reductions'!AL1411:AL1416)</f>
        <v>3.5707078610719907</v>
      </c>
      <c r="BG20" s="27">
        <f>SUM('Net zero emission reductions'!AM1411:AM1416)</f>
        <v>3.6717365060587412</v>
      </c>
      <c r="BH20" s="27">
        <f>SUM('Net zero emission reductions'!AN1411:AN1416)</f>
        <v>3.7817268402648891</v>
      </c>
      <c r="BI20" s="27">
        <f>SUM('Net zero emission reductions'!AO1411:AO1416)</f>
        <v>3.8858711102199419</v>
      </c>
      <c r="BJ20" s="27">
        <f>SUM('Net zero emission reductions'!AP1411:AP1416)</f>
        <v>3.9928560755229148</v>
      </c>
      <c r="BK20" s="27">
        <f>SUM('Net zero emission reductions'!AQ1411:AQ1416)</f>
        <v>4.1027878038278924</v>
      </c>
      <c r="BL20" s="27">
        <f>SUM('Net zero emission reductions'!AR1411:AR1416)</f>
        <v>4.2163000201590988</v>
      </c>
      <c r="BM20" s="27">
        <f>SUM('Net zero emission reductions'!AS1411:AS1416)</f>
        <v>4.3296344682914008</v>
      </c>
      <c r="BN20" s="27">
        <f>SUM('Net zero emission reductions'!AT1411:AT1416)</f>
        <v>4.3419173372489404</v>
      </c>
      <c r="BO20" s="27">
        <f>SUM('Net zero emission reductions'!AU1411:AU1416)</f>
        <v>4.3387401284194578</v>
      </c>
      <c r="BP20" s="27">
        <f>SUM('Net zero emission reductions'!AV1411:AV1416)</f>
        <v>4.3400262064867423</v>
      </c>
      <c r="BQ20" s="27">
        <f>SUM('Net zero emission reductions'!AW1411:AW1416)</f>
        <v>4.3366259698005489</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0.1840700456486612</v>
      </c>
      <c r="AP21" s="27">
        <f>SUM('Net zero emission reductions'!V1417:V1418)</f>
        <v>0.18440527325241432</v>
      </c>
      <c r="AQ21" s="27">
        <f>SUM('Net zero emission reductions'!W1417:W1418)</f>
        <v>0.18478302203129082</v>
      </c>
      <c r="AR21" s="27">
        <f>SUM('Net zero emission reductions'!X1417:X1418)</f>
        <v>0.18520246399832849</v>
      </c>
      <c r="AS21" s="27">
        <f>SUM('Net zero emission reductions'!Y1417:Y1418)</f>
        <v>0.18545604191980181</v>
      </c>
      <c r="AT21" s="27">
        <f>SUM('Net zero emission reductions'!Z1417:Z1418)</f>
        <v>0.18574476516315697</v>
      </c>
      <c r="AU21" s="27">
        <f>SUM('Net zero emission reductions'!AA1417:AA1418)</f>
        <v>0.18606422967518965</v>
      </c>
      <c r="AV21" s="27">
        <f>SUM('Net zero emission reductions'!AB1417:AB1418)</f>
        <v>0.18641512699701132</v>
      </c>
      <c r="AW21" s="27">
        <f>SUM('Net zero emission reductions'!AC1417:AC1418)</f>
        <v>0.18679409588318058</v>
      </c>
      <c r="AX21" s="27">
        <f>SUM('Net zero emission reductions'!AD1417:AD1418)</f>
        <v>0.18706086965007401</v>
      </c>
      <c r="AY21" s="27">
        <f>SUM('Net zero emission reductions'!AE1417:AE1418)</f>
        <v>0.18735103531918917</v>
      </c>
      <c r="AZ21" s="27">
        <f>SUM('Net zero emission reductions'!AF1417:AF1418)</f>
        <v>0.18766708352595429</v>
      </c>
      <c r="BA21" s="27">
        <f>SUM('Net zero emission reductions'!AG1417:AG1418)</f>
        <v>0.18801240576759021</v>
      </c>
      <c r="BB21" s="27">
        <f>SUM('Net zero emission reductions'!AH1417:AH1418)</f>
        <v>0.18837691618541152</v>
      </c>
      <c r="BC21" s="27">
        <f>SUM('Net zero emission reductions'!AI1417:AI1418)</f>
        <v>0.18861003009923633</v>
      </c>
      <c r="BD21" s="27">
        <f>SUM('Net zero emission reductions'!AJ1417:AJ1418)</f>
        <v>0.18886646418619613</v>
      </c>
      <c r="BE21" s="27">
        <f>SUM('Net zero emission reductions'!AK1417:AK1418)</f>
        <v>0.18913718840867297</v>
      </c>
      <c r="BF21" s="27">
        <f>SUM('Net zero emission reductions'!AL1417:AL1418)</f>
        <v>0.18942575350424901</v>
      </c>
      <c r="BG21" s="27">
        <f>SUM('Net zero emission reductions'!AM1417:AM1418)</f>
        <v>0.18973158102504328</v>
      </c>
      <c r="BH21" s="27">
        <f>SUM('Net zero emission reductions'!AN1417:AN1418)</f>
        <v>0.18991189889928739</v>
      </c>
      <c r="BI21" s="27">
        <f>SUM('Net zero emission reductions'!AO1417:AO1418)</f>
        <v>0.19010409555193242</v>
      </c>
      <c r="BJ21" s="27">
        <f>SUM('Net zero emission reductions'!AP1417:AP1418)</f>
        <v>0.19031202345188</v>
      </c>
      <c r="BK21" s="27">
        <f>SUM('Net zero emission reductions'!AQ1417:AQ1418)</f>
        <v>0.19053526323244335</v>
      </c>
      <c r="BL21" s="27">
        <f>SUM('Net zero emission reductions'!AR1417:AR1418)</f>
        <v>0.19077369542637321</v>
      </c>
      <c r="BM21" s="27">
        <f>SUM('Net zero emission reductions'!AS1417:AS1418)</f>
        <v>0.1908789111699922</v>
      </c>
      <c r="BN21" s="27">
        <f>SUM('Net zero emission reductions'!AT1417:AT1418)</f>
        <v>0.19094449545576347</v>
      </c>
      <c r="BO21" s="27">
        <f>SUM('Net zero emission reductions'!AU1417:AU1418)</f>
        <v>0.1910134603038558</v>
      </c>
      <c r="BP21" s="27">
        <f>SUM('Net zero emission reductions'!AV1417:AV1418)</f>
        <v>0.19109559012717076</v>
      </c>
      <c r="BQ21" s="27">
        <f>SUM('Net zero emission reductions'!AW1417:AW1418)</f>
        <v>0.19118586438867108</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0.13542790799743798</v>
      </c>
      <c r="AP22" s="27">
        <f>SUM('Net zero emission reductions'!V1419:V1420)</f>
        <v>0.13585951088817097</v>
      </c>
      <c r="AQ22" s="27">
        <f>SUM('Net zero emission reductions'!W1419:W1420)</f>
        <v>0.1363284422021393</v>
      </c>
      <c r="AR22" s="27">
        <f>SUM('Net zero emission reductions'!X1419:X1420)</f>
        <v>0.13683420799361315</v>
      </c>
      <c r="AS22" s="27">
        <f>SUM('Net zero emission reductions'!Y1419:Y1420)</f>
        <v>0.13714915935410685</v>
      </c>
      <c r="AT22" s="27">
        <f>SUM('Net zero emission reductions'!Z1419:Z1420)</f>
        <v>0.13749544787434076</v>
      </c>
      <c r="AU22" s="27">
        <f>SUM('Net zero emission reductions'!AA1419:AA1420)</f>
        <v>0.13786851932897332</v>
      </c>
      <c r="AV22" s="27">
        <f>SUM('Net zero emission reductions'!AB1419:AB1420)</f>
        <v>0.13826938033815642</v>
      </c>
      <c r="AW22" s="27">
        <f>SUM('Net zero emission reductions'!AC1419:AC1420)</f>
        <v>0.13869458074790658</v>
      </c>
      <c r="AX22" s="27">
        <f>SUM('Net zero emission reductions'!AD1419:AD1420)</f>
        <v>0.1389918900622665</v>
      </c>
      <c r="AY22" s="27">
        <f>SUM('Net zero emission reductions'!AE1419:AE1420)</f>
        <v>0.1393094576639583</v>
      </c>
      <c r="AZ22" s="27">
        <f>SUM('Net zero emission reductions'!AF1419:AF1420)</f>
        <v>0.1396501391925091</v>
      </c>
      <c r="BA22" s="27">
        <f>SUM('Net zero emission reductions'!AG1419:AG1420)</f>
        <v>0.14001772042907823</v>
      </c>
      <c r="BB22" s="27">
        <f>SUM('Net zero emission reductions'!AH1419:AH1420)</f>
        <v>0.14040140986809807</v>
      </c>
      <c r="BC22" s="27">
        <f>SUM('Net zero emission reductions'!AI1419:AI1420)</f>
        <v>0.14063929466932212</v>
      </c>
      <c r="BD22" s="27">
        <f>SUM('Net zero emission reductions'!AJ1419:AJ1420)</f>
        <v>0.14089857419460525</v>
      </c>
      <c r="BE22" s="27">
        <f>SUM('Net zero emission reductions'!AK1419:AK1420)</f>
        <v>0.14116962628064689</v>
      </c>
      <c r="BF22" s="27">
        <f>SUM('Net zero emission reductions'!AL1419:AL1420)</f>
        <v>0.1414563514282092</v>
      </c>
      <c r="BG22" s="27">
        <f>SUM('Net zero emission reductions'!AM1419:AM1420)</f>
        <v>0.14175820065750533</v>
      </c>
      <c r="BH22" s="27">
        <f>SUM('Net zero emission reductions'!AN1419:AN1420)</f>
        <v>0.14192299314278592</v>
      </c>
      <c r="BI22" s="27">
        <f>SUM('Net zero emission reductions'!AO1419:AO1420)</f>
        <v>0.14209782584884936</v>
      </c>
      <c r="BJ22" s="27">
        <f>SUM('Net zero emission reductions'!AP1419:AP1420)</f>
        <v>0.14228685650315848</v>
      </c>
      <c r="BK22" s="27">
        <f>SUM('Net zero emission reductions'!AQ1419:AQ1420)</f>
        <v>0.14248967603620372</v>
      </c>
      <c r="BL22" s="27">
        <f>SUM('Net zero emission reductions'!AR1419:AR1420)</f>
        <v>0.14270619003057908</v>
      </c>
      <c r="BM22" s="27">
        <f>SUM('Net zero emission reductions'!AS1419:AS1420)</f>
        <v>0.14277950979863799</v>
      </c>
      <c r="BN22" s="27">
        <f>SUM('Net zero emission reductions'!AT1419:AT1420)</f>
        <v>0.14280921484144676</v>
      </c>
      <c r="BO22" s="27">
        <f>SUM('Net zero emission reductions'!AU1419:AU1420)</f>
        <v>0.14284092314181848</v>
      </c>
      <c r="BP22" s="27">
        <f>SUM('Net zero emission reductions'!AV1419:AV1420)</f>
        <v>0.14288498999743304</v>
      </c>
      <c r="BQ22" s="27">
        <f>SUM('Net zero emission reductions'!AW1419:AW1420)</f>
        <v>0.1429361478442347</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0.11345890636423661</v>
      </c>
      <c r="AP25" s="27">
        <f>SUM('Net zero emission reductions'!V1423:V1424)</f>
        <v>0.11178076613170644</v>
      </c>
      <c r="AQ25" s="27">
        <f>SUM('Net zero emission reductions'!W1423:W1424)</f>
        <v>0.11038522162056033</v>
      </c>
      <c r="AR25" s="27">
        <f>SUM('Net zero emission reductions'!X1423:X1424)</f>
        <v>0.10938732153740816</v>
      </c>
      <c r="AS25" s="27">
        <f>SUM('Net zero emission reductions'!Y1423:Y1424)</f>
        <v>0.10864765044081995</v>
      </c>
      <c r="AT25" s="27">
        <f>SUM('Net zero emission reductions'!Z1423:Z1424)</f>
        <v>0.10820067993296825</v>
      </c>
      <c r="AU25" s="27">
        <f>SUM('Net zero emission reductions'!AA1423:AA1424)</f>
        <v>0.10776457717528756</v>
      </c>
      <c r="AV25" s="27">
        <f>SUM('Net zero emission reductions'!AB1423:AB1424)</f>
        <v>0.10753749506067674</v>
      </c>
      <c r="AW25" s="27">
        <f>SUM('Net zero emission reductions'!AC1423:AC1424)</f>
        <v>0.10731789003550446</v>
      </c>
      <c r="AX25" s="27">
        <f>SUM('Net zero emission reductions'!AD1423:AD1424)</f>
        <v>0.10945257331419031</v>
      </c>
      <c r="AY25" s="27">
        <f>SUM('Net zero emission reductions'!AE1423:AE1424)</f>
        <v>0.11143953366354489</v>
      </c>
      <c r="AZ25" s="27">
        <f>SUM('Net zero emission reductions'!AF1423:AF1424)</f>
        <v>0.11359331586768555</v>
      </c>
      <c r="BA25" s="27">
        <f>SUM('Net zero emission reductions'!AG1423:AG1424)</f>
        <v>0.1162799580165314</v>
      </c>
      <c r="BB25" s="27">
        <f>SUM('Net zero emission reductions'!AH1423:AH1424)</f>
        <v>0.11868315914473826</v>
      </c>
      <c r="BC25" s="27">
        <f>SUM('Net zero emission reductions'!AI1423:AI1424)</f>
        <v>0.12131273141940356</v>
      </c>
      <c r="BD25" s="27">
        <f>SUM('Net zero emission reductions'!AJ1423:AJ1424)</f>
        <v>0.12423265361132503</v>
      </c>
      <c r="BE25" s="27">
        <f>SUM('Net zero emission reductions'!AK1423:AK1424)</f>
        <v>0.12674641612231805</v>
      </c>
      <c r="BF25" s="27">
        <f>SUM('Net zero emission reductions'!AL1423:AL1424)</f>
        <v>0.12920769906212914</v>
      </c>
      <c r="BG25" s="27">
        <f>SUM('Net zero emission reductions'!AM1423:AM1424)</f>
        <v>0.13161791380097093</v>
      </c>
      <c r="BH25" s="27">
        <f>SUM('Net zero emission reductions'!AN1423:AN1424)</f>
        <v>0.13419580244195425</v>
      </c>
      <c r="BI25" s="27">
        <f>SUM('Net zero emission reductions'!AO1423:AO1424)</f>
        <v>0.13645342613843878</v>
      </c>
      <c r="BJ25" s="27">
        <f>SUM('Net zero emission reductions'!AP1423:AP1424)</f>
        <v>0.13873324983154747</v>
      </c>
      <c r="BK25" s="27">
        <f>SUM('Net zero emission reductions'!AQ1423:AQ1424)</f>
        <v>0.14103580760976761</v>
      </c>
      <c r="BL25" s="27">
        <f>SUM('Net zero emission reductions'!AR1423:AR1424)</f>
        <v>0.14338118806006611</v>
      </c>
      <c r="BM25" s="27">
        <f>SUM('Net zero emission reductions'!AS1423:AS1424)</f>
        <v>0.14565312228219199</v>
      </c>
      <c r="BN25" s="27">
        <f>SUM('Net zero emission reductions'!AT1423:AT1424)</f>
        <v>0.14415178679050272</v>
      </c>
      <c r="BO25" s="27">
        <f>SUM('Net zero emission reductions'!AU1423:AU1424)</f>
        <v>0.1420976049002575</v>
      </c>
      <c r="BP25" s="27">
        <f>SUM('Net zero emission reductions'!AV1423:AV1424)</f>
        <v>0.14021876588906951</v>
      </c>
      <c r="BQ25" s="27">
        <f>SUM('Net zero emission reductions'!AW1423:AW1424)</f>
        <v>0.13818829868352012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2.0234547649071644</v>
      </c>
      <c r="AP26" s="27">
        <f>SUM('Net zero emission reductions'!V1425:V1428)</f>
        <v>2.0204293052416435</v>
      </c>
      <c r="AQ26" s="27">
        <f>SUM('Net zero emission reductions'!W1425:W1428)</f>
        <v>2.0231805938892764</v>
      </c>
      <c r="AR26" s="27">
        <f>SUM('Net zero emission reductions'!X1425:X1428)</f>
        <v>2.0348671353612366</v>
      </c>
      <c r="AS26" s="27">
        <f>SUM('Net zero emission reductions'!Y1425:Y1428)</f>
        <v>2.0535893317038965</v>
      </c>
      <c r="AT26" s="27">
        <f>SUM('Net zero emission reductions'!Z1425:Z1428)</f>
        <v>2.079357746082946</v>
      </c>
      <c r="AU26" s="27">
        <f>SUM('Net zero emission reductions'!AA1425:AA1428)</f>
        <v>2.105253109451426</v>
      </c>
      <c r="AV26" s="27">
        <f>SUM('Net zero emission reductions'!AB1425:AB1428)</f>
        <v>2.1364823950509915</v>
      </c>
      <c r="AW26" s="27">
        <f>SUM('Net zero emission reductions'!AC1425:AC1428)</f>
        <v>2.1679673911907797</v>
      </c>
      <c r="AX26" s="27">
        <f>SUM('Net zero emission reductions'!AD1425:AD1428)</f>
        <v>2.2634982570694828</v>
      </c>
      <c r="AY26" s="27">
        <f>SUM('Net zero emission reductions'!AE1425:AE1428)</f>
        <v>2.3568240614252303</v>
      </c>
      <c r="AZ26" s="27">
        <f>SUM('Net zero emission reductions'!AF1425:AF1428)</f>
        <v>2.4564881175814084</v>
      </c>
      <c r="BA26" s="27">
        <f>SUM('Net zero emission reductions'!AG1425:AG1428)</f>
        <v>2.5729264821750824</v>
      </c>
      <c r="BB26" s="27">
        <f>SUM('Net zero emission reductions'!AH1425:AH1428)</f>
        <v>2.6837404516689691</v>
      </c>
      <c r="BC26" s="27">
        <f>SUM('Net zero emission reductions'!AI1425:AI1428)</f>
        <v>2.8041019781151713</v>
      </c>
      <c r="BD26" s="27">
        <f>SUM('Net zero emission reductions'!AJ1425:AJ1428)</f>
        <v>2.9353465327776709</v>
      </c>
      <c r="BE26" s="27">
        <f>SUM('Net zero emission reductions'!AK1425:AK1428)</f>
        <v>3.0574198022074239</v>
      </c>
      <c r="BF26" s="27">
        <f>SUM('Net zero emission reductions'!AL1425:AL1428)</f>
        <v>3.1804496987154067</v>
      </c>
      <c r="BG26" s="27">
        <f>SUM('Net zero emission reductions'!AM1425:AM1428)</f>
        <v>3.3044889014086221</v>
      </c>
      <c r="BH26" s="27">
        <f>SUM('Net zero emission reductions'!AN1425:AN1428)</f>
        <v>3.4369992549619544</v>
      </c>
      <c r="BI26" s="27">
        <f>SUM('Net zero emission reductions'!AO1425:AO1428)</f>
        <v>3.5623850131588921</v>
      </c>
      <c r="BJ26" s="27">
        <f>SUM('Net zero emission reductions'!AP1425:AP1428)</f>
        <v>3.6910772111979773</v>
      </c>
      <c r="BK26" s="27">
        <f>SUM('Net zero emission reductions'!AQ1425:AQ1428)</f>
        <v>3.8231992458107675</v>
      </c>
      <c r="BL26" s="27">
        <f>SUM('Net zero emission reductions'!AR1425:AR1428)</f>
        <v>3.9595092620781172</v>
      </c>
      <c r="BM26" s="27">
        <f>SUM('Net zero emission reductions'!AS1425:AS1428)</f>
        <v>4.0971075880420793</v>
      </c>
      <c r="BN26" s="27">
        <f>SUM('Net zero emission reductions'!AT1425:AT1428)</f>
        <v>4.1127791556878996</v>
      </c>
      <c r="BO26" s="27">
        <f>SUM('Net zero emission reductions'!AU1425:AU1428)</f>
        <v>4.1095767731987785</v>
      </c>
      <c r="BP26" s="27">
        <f>SUM('Net zero emission reductions'!AV1425:AV1428)</f>
        <v>4.1115113571660711</v>
      </c>
      <c r="BQ26" s="27">
        <f>SUM('Net zero emission reductions'!AW1425:AW1428)</f>
        <v>4.1075534502097151</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900.89463728394617</v>
      </c>
      <c r="AQ41" s="41">
        <f>'Net zero emission reductions'!W1461</f>
        <v>902.0862988078818</v>
      </c>
      <c r="AR41" s="41">
        <f>'Net zero emission reductions'!X1461</f>
        <v>903.50559048971365</v>
      </c>
      <c r="AS41" s="41">
        <f>'Net zero emission reductions'!Y1461</f>
        <v>905.28773669686666</v>
      </c>
      <c r="AT41" s="41">
        <f>'Net zero emission reductions'!Z1461</f>
        <v>907.25079763283122</v>
      </c>
      <c r="AU41" s="41">
        <f>'Net zero emission reductions'!AA1461</f>
        <v>909.49510240583072</v>
      </c>
      <c r="AV41" s="41">
        <f>'Net zero emission reductions'!AB1461</f>
        <v>911.72854975122743</v>
      </c>
      <c r="AW41" s="41">
        <f>'Net zero emission reductions'!AC1461</f>
        <v>914.16808552490011</v>
      </c>
      <c r="AX41" s="41">
        <f>'Net zero emission reductions'!AD1461</f>
        <v>916.60068317724756</v>
      </c>
      <c r="AY41" s="41">
        <f>'Net zero emission reductions'!AE1461</f>
        <v>921.55299391222923</v>
      </c>
      <c r="AZ41" s="41">
        <f>'Net zero emission reductions'!AF1461</f>
        <v>926.33911197459474</v>
      </c>
      <c r="BA41" s="41">
        <f>'Net zero emission reductions'!AG1461</f>
        <v>931.29990963118428</v>
      </c>
      <c r="BB41" s="41">
        <f>'Net zero emission reductions'!AH1461</f>
        <v>936.82275452217573</v>
      </c>
      <c r="BC41" s="41">
        <f>'Net zero emission reductions'!AI1461</f>
        <v>942.03145508965679</v>
      </c>
      <c r="BD41" s="41">
        <f>'Net zero emission reductions'!AJ1461</f>
        <v>947.43396260786426</v>
      </c>
      <c r="BE41" s="41">
        <f>'Net zero emission reductions'!AK1461</f>
        <v>953.12620814680133</v>
      </c>
      <c r="BF41" s="41">
        <f>'Net zero emission reductions'!AL1461</f>
        <v>958.38355902519515</v>
      </c>
      <c r="BG41" s="41">
        <f>'Net zero emission reductions'!AM1461</f>
        <v>963.57804692536229</v>
      </c>
      <c r="BH41" s="41">
        <f>'Net zero emission reductions'!AN1461</f>
        <v>968.71268956206814</v>
      </c>
      <c r="BI41" s="41">
        <f>'Net zero emission reductions'!AO1461</f>
        <v>973.98079123781167</v>
      </c>
      <c r="BJ41" s="41">
        <f>'Net zero emission reductions'!AP1461</f>
        <v>978.92124526943837</v>
      </c>
      <c r="BK41" s="41">
        <f>'Net zero emission reductions'!AQ1461</f>
        <v>983.88082868074298</v>
      </c>
      <c r="BL41" s="41">
        <f>'Net zero emission reductions'!AR1461</f>
        <v>988.86000764740345</v>
      </c>
      <c r="BM41" s="41">
        <f>'Net zero emission reductions'!AS1461</f>
        <v>993.87836204372127</v>
      </c>
      <c r="BN41" s="41">
        <f>'Net zero emission reductions'!AT1461</f>
        <v>998.7970744967547</v>
      </c>
      <c r="BO41" s="41">
        <f>'Net zero emission reductions'!AU1461</f>
        <v>1000.043734761007</v>
      </c>
      <c r="BP41" s="41">
        <f>'Net zero emission reductions'!AV1461</f>
        <v>1000.7218648170596</v>
      </c>
      <c r="BQ41" s="41">
        <f>'Net zero emission reductions'!AW1461</f>
        <v>1001.544786884989</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469.73199080289561</v>
      </c>
      <c r="AQ42" s="41">
        <f>'Net zero emission reductions'!W1462</f>
        <v>469.70196589747712</v>
      </c>
      <c r="AR42" s="41">
        <f>'Net zero emission reductions'!X1462</f>
        <v>469.6662056604867</v>
      </c>
      <c r="AS42" s="41">
        <f>'Net zero emission reductions'!Y1462</f>
        <v>469.62130300126933</v>
      </c>
      <c r="AT42" s="41">
        <f>'Net zero emission reductions'!Z1462</f>
        <v>469.57184204465608</v>
      </c>
      <c r="AU42" s="41">
        <f>'Net zero emission reductions'!AA1462</f>
        <v>469.51529491513469</v>
      </c>
      <c r="AV42" s="41">
        <f>'Net zero emission reductions'!AB1462</f>
        <v>469.45902134755198</v>
      </c>
      <c r="AW42" s="41">
        <f>'Net zero emission reductions'!AC1462</f>
        <v>469.3975552102317</v>
      </c>
      <c r="AX42" s="41">
        <f>'Net zero emission reductions'!AD1462</f>
        <v>469.33626388466149</v>
      </c>
      <c r="AY42" s="41">
        <f>'Net zero emission reductions'!AE1462</f>
        <v>469.21148628763888</v>
      </c>
      <c r="AZ42" s="41">
        <f>'Net zero emission reductions'!AF1462</f>
        <v>469.09089605353478</v>
      </c>
      <c r="BA42" s="41">
        <f>'Net zero emission reductions'!AG1462</f>
        <v>468.96590462144786</v>
      </c>
      <c r="BB42" s="41">
        <f>'Net zero emission reductions'!AH1462</f>
        <v>468.82675194078945</v>
      </c>
      <c r="BC42" s="41">
        <f>'Net zero emission reductions'!AI1462</f>
        <v>468.69551438822037</v>
      </c>
      <c r="BD42" s="41">
        <f>'Net zero emission reductions'!AJ1462</f>
        <v>468.55939370797785</v>
      </c>
      <c r="BE42" s="41">
        <f>'Net zero emission reductions'!AK1462</f>
        <v>468.41597283678857</v>
      </c>
      <c r="BF42" s="41">
        <f>'Net zero emission reductions'!AL1462</f>
        <v>468.28350949908304</v>
      </c>
      <c r="BG42" s="41">
        <f>'Net zero emission reductions'!AM1462</f>
        <v>468.15263004651416</v>
      </c>
      <c r="BH42" s="41">
        <f>'Net zero emission reductions'!AN1462</f>
        <v>468.02325844524279</v>
      </c>
      <c r="BI42" s="41">
        <f>'Net zero emission reductions'!AO1462</f>
        <v>467.89052423223671</v>
      </c>
      <c r="BJ42" s="41">
        <f>'Net zero emission reductions'!AP1462</f>
        <v>467.7660453747385</v>
      </c>
      <c r="BK42" s="41">
        <f>'Net zero emission reductions'!AQ1462</f>
        <v>467.64108453657371</v>
      </c>
      <c r="BL42" s="41">
        <f>'Net zero emission reductions'!AR1462</f>
        <v>467.51562997205764</v>
      </c>
      <c r="BM42" s="41">
        <f>'Net zero emission reductions'!AS1462</f>
        <v>467.38918834993632</v>
      </c>
      <c r="BN42" s="41">
        <f>'Net zero emission reductions'!AT1462</f>
        <v>467.26525728963367</v>
      </c>
      <c r="BO42" s="41">
        <f>'Net zero emission reductions'!AU1462</f>
        <v>467.23384664510803</v>
      </c>
      <c r="BP42" s="41">
        <f>'Net zero emission reductions'!AV1462</f>
        <v>467.21676059308277</v>
      </c>
      <c r="BQ42" s="41">
        <f>'Net zero emission reductions'!AW1462</f>
        <v>467.19602638562526</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50.421399495691333</v>
      </c>
      <c r="AP43" s="41">
        <f t="shared" si="26"/>
        <v>50.212820948075027</v>
      </c>
      <c r="AQ43" s="41">
        <f t="shared" si="26"/>
        <v>50.05532295901547</v>
      </c>
      <c r="AR43" s="41">
        <f t="shared" si="26"/>
        <v>49.98458427434128</v>
      </c>
      <c r="AS43" s="41">
        <f t="shared" si="26"/>
        <v>49.950063736809952</v>
      </c>
      <c r="AT43" s="41">
        <f t="shared" si="26"/>
        <v>49.98034270077909</v>
      </c>
      <c r="AU43" s="41">
        <f t="shared" si="26"/>
        <v>50.012933216357098</v>
      </c>
      <c r="AV43" s="41">
        <f t="shared" si="26"/>
        <v>50.091901394616215</v>
      </c>
      <c r="AW43" s="41">
        <f t="shared" si="26"/>
        <v>50.172664733117671</v>
      </c>
      <c r="AX43" s="41">
        <f t="shared" si="26"/>
        <v>50.582698038481801</v>
      </c>
      <c r="AY43" s="41">
        <f t="shared" si="26"/>
        <v>50.957793591256213</v>
      </c>
      <c r="AZ43" s="41">
        <f t="shared" si="26"/>
        <v>51.361501732652734</v>
      </c>
      <c r="BA43" s="41">
        <f t="shared" si="26"/>
        <v>51.875191242619934</v>
      </c>
      <c r="BB43" s="41">
        <f t="shared" si="26"/>
        <v>52.317413458863115</v>
      </c>
      <c r="BC43" s="41">
        <f t="shared" si="26"/>
        <v>52.783991909675535</v>
      </c>
      <c r="BD43" s="41">
        <f t="shared" si="26"/>
        <v>53.303854982185456</v>
      </c>
      <c r="BE43" s="41">
        <f t="shared" si="26"/>
        <v>53.724524026978493</v>
      </c>
      <c r="BF43" s="41">
        <f t="shared" si="26"/>
        <v>54.121734281592254</v>
      </c>
      <c r="BG43" s="41">
        <f t="shared" si="26"/>
        <v>54.496632174688258</v>
      </c>
      <c r="BH43" s="41">
        <f t="shared" si="26"/>
        <v>55.00936269585852</v>
      </c>
      <c r="BI43" s="41">
        <f t="shared" si="26"/>
        <v>55.449222285327316</v>
      </c>
      <c r="BJ43" s="41">
        <f t="shared" si="26"/>
        <v>55.888330126390208</v>
      </c>
      <c r="BK43" s="41">
        <f t="shared" si="26"/>
        <v>56.32750717606659</v>
      </c>
      <c r="BL43" s="41">
        <f t="shared" si="26"/>
        <v>56.770825870620989</v>
      </c>
      <c r="BM43" s="41">
        <f t="shared" si="26"/>
        <v>57.180722478592237</v>
      </c>
      <c r="BN43" s="41">
        <f t="shared" si="26"/>
        <v>56.789716996975415</v>
      </c>
      <c r="BO43" s="41">
        <f t="shared" si="26"/>
        <v>56.272390388403771</v>
      </c>
      <c r="BP43" s="41">
        <f t="shared" si="26"/>
        <v>55.790427294058375</v>
      </c>
      <c r="BQ43" s="41">
        <f t="shared" si="26"/>
        <v>55.277094758954732</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6.6007517124244455</v>
      </c>
      <c r="AQ44" s="94">
        <f>IF($A44="Baseline",'Emissions summary'!AN44,SUMIF('Net zero emission reductions'!$A$4:$A$1448,$A$44,'Net zero emission reductions'!W$4:W$1448))</f>
        <v>6.6002784832559032</v>
      </c>
      <c r="AR44" s="94">
        <f>IF($A44="Baseline",'Emissions summary'!AO44,SUMIF('Net zero emission reductions'!$A$4:$A$1448,$A$44,'Net zero emission reductions'!X$4:X$1448))</f>
        <v>6.5997148582591896</v>
      </c>
      <c r="AS44" s="94">
        <f>IF($A44="Baseline",'Emissions summary'!AP44,SUMIF('Net zero emission reductions'!$A$4:$A$1448,$A$44,'Net zero emission reductions'!Y$4:Y$1448))</f>
        <v>6.599007137525664</v>
      </c>
      <c r="AT44" s="94">
        <f>IF($A44="Baseline",'Emissions summary'!AQ44,SUMIF('Net zero emission reductions'!$A$4:$A$1448,$A$44,'Net zero emission reductions'!Z$4:Z$1448))</f>
        <v>6.5982275724596908</v>
      </c>
      <c r="AU44" s="94">
        <f>IF($A44="Baseline",'Emissions summary'!AR44,SUMIF('Net zero emission reductions'!$A$4:$A$1448,$A$44,'Net zero emission reductions'!AA$4:AA$1448))</f>
        <v>6.5973363206567672</v>
      </c>
      <c r="AV44" s="94">
        <f>IF($A44="Baseline",'Emissions summary'!AS44,SUMIF('Net zero emission reductions'!$A$4:$A$1448,$A$44,'Net zero emission reductions'!AB$4:AB$1448))</f>
        <v>6.5964493805240059</v>
      </c>
      <c r="AW44" s="94">
        <f>IF($A44="Baseline",'Emissions summary'!AT44,SUMIF('Net zero emission reductions'!$A$4:$A$1448,$A$44,'Net zero emission reductions'!AC$4:AC$1448))</f>
        <v>6.5954805991522667</v>
      </c>
      <c r="AX44" s="94">
        <f>IF($A44="Baseline",'Emissions summary'!AU44,SUMIF('Net zero emission reductions'!$A$4:$A$1448,$A$44,'Net zero emission reductions'!AD$4:AD$1448))</f>
        <v>6.5945145730271486</v>
      </c>
      <c r="AY44" s="94">
        <f>IF($A44="Baseline",'Emissions summary'!AV44,SUMIF('Net zero emission reductions'!$A$4:$A$1448,$A$44,'Net zero emission reductions'!AE$4:AE$1448))</f>
        <v>6.5925479257498747</v>
      </c>
      <c r="AZ44" s="94">
        <f>IF($A44="Baseline",'Emissions summary'!AW44,SUMIF('Net zero emission reductions'!$A$4:$A$1448,$A$44,'Net zero emission reductions'!AF$4:AF$1448))</f>
        <v>6.5906472764247885</v>
      </c>
      <c r="BA44" s="94">
        <f>IF($A44="Baseline",'Emissions summary'!AX44,SUMIF('Net zero emission reductions'!$A$4:$A$1448,$A$44,'Net zero emission reductions'!AG$4:AG$1448))</f>
        <v>6.5886772588458173</v>
      </c>
      <c r="BB44" s="94">
        <f>IF($A44="Baseline",'Emissions summary'!AY44,SUMIF('Net zero emission reductions'!$A$4:$A$1448,$A$44,'Net zero emission reductions'!AH$4:AH$1448))</f>
        <v>6.5864840426990678</v>
      </c>
      <c r="BC44" s="94">
        <f>IF($A44="Baseline",'Emissions summary'!AZ44,SUMIF('Net zero emission reductions'!$A$4:$A$1448,$A$44,'Net zero emission reductions'!AI$4:AI$1448))</f>
        <v>6.5844155786350456</v>
      </c>
      <c r="BD44" s="94">
        <f>IF($A44="Baseline",'Emissions summary'!BA44,SUMIF('Net zero emission reductions'!$A$4:$A$1448,$A$44,'Net zero emission reductions'!AJ$4:AJ$1448))</f>
        <v>6.5822701505167984</v>
      </c>
      <c r="BE44" s="94">
        <f>IF($A44="Baseline",'Emissions summary'!BB44,SUMIF('Net zero emission reductions'!$A$4:$A$1448,$A$44,'Net zero emission reductions'!AK$4:AK$1448))</f>
        <v>6.5800096624760016</v>
      </c>
      <c r="BF44" s="94">
        <f>IF($A44="Baseline",'Emissions summary'!BC44,SUMIF('Net zero emission reductions'!$A$4:$A$1448,$A$44,'Net zero emission reductions'!AL$4:AL$1448))</f>
        <v>6.5779218785415985</v>
      </c>
      <c r="BG44" s="94">
        <f>IF($A44="Baseline",'Emissions summary'!BD44,SUMIF('Net zero emission reductions'!$A$4:$A$1448,$A$44,'Net zero emission reductions'!AM$4:AM$1448))</f>
        <v>6.5758590585708045</v>
      </c>
      <c r="BH44" s="94">
        <f>IF($A44="Baseline",'Emissions summary'!BE44,SUMIF('Net zero emission reductions'!$A$4:$A$1448,$A$44,'Net zero emission reductions'!AN$4:AN$1448))</f>
        <v>6.5738200041774837</v>
      </c>
      <c r="BI44" s="94">
        <f>IF($A44="Baseline",'Emissions summary'!BF44,SUMIF('Net zero emission reductions'!$A$4:$A$1448,$A$44,'Net zero emission reductions'!AO$4:AO$1448))</f>
        <v>6.5717279509176141</v>
      </c>
      <c r="BJ44" s="94">
        <f>IF($A44="Baseline",'Emissions summary'!BG44,SUMIF('Net zero emission reductions'!$A$4:$A$1448,$A$44,'Net zero emission reductions'!AP$4:AP$1448))</f>
        <v>6.5697660121399908</v>
      </c>
      <c r="BK44" s="94">
        <f>IF($A44="Baseline",'Emissions summary'!BH44,SUMIF('Net zero emission reductions'!$A$4:$A$1448,$A$44,'Net zero emission reductions'!AQ$4:AQ$1448))</f>
        <v>6.5677964767585859</v>
      </c>
      <c r="BL44" s="94">
        <f>IF($A44="Baseline",'Emissions summary'!BI44,SUMIF('Net zero emission reductions'!$A$4:$A$1448,$A$44,'Net zero emission reductions'!AR$4:AR$1448))</f>
        <v>6.5658191596470648</v>
      </c>
      <c r="BM44" s="94">
        <f>IF($A44="Baseline",'Emissions summary'!BJ44,SUMIF('Net zero emission reductions'!$A$4:$A$1448,$A$44,'Net zero emission reductions'!AS$4:AS$1448))</f>
        <v>6.5638262853025298</v>
      </c>
      <c r="BN44" s="94">
        <f>IF($A44="Baseline",'Emissions summary'!BK44,SUMIF('Net zero emission reductions'!$A$4:$A$1448,$A$44,'Net zero emission reductions'!AT$4:AT$1448))</f>
        <v>6.5618729804775473</v>
      </c>
      <c r="BO44" s="94">
        <f>IF($A44="Baseline",'Emissions summary'!BL44,SUMIF('Net zero emission reductions'!$A$4:$A$1448,$A$44,'Net zero emission reductions'!AU$4:AU$1448))</f>
        <v>6.561377910368746</v>
      </c>
      <c r="BP44" s="94">
        <f>IF($A44="Baseline",'Emissions summary'!BM44,SUMIF('Net zero emission reductions'!$A$4:$A$1448,$A$44,'Net zero emission reductions'!AV$4:AV$1448))</f>
        <v>6.5611086133274776</v>
      </c>
      <c r="BQ44" s="94">
        <f>IF($A44="Baseline",'Emissions summary'!BN44,SUMIF('Net zero emission reductions'!$A$4:$A$1448,$A$44,'Net zero emission reductions'!AW$4:AW$1448))</f>
        <v>6.5607818169023533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5.5077736503358485</v>
      </c>
      <c r="AP45" s="94">
        <f>IF($A45="Baseline",'Emissions summary'!AM45,SUMIF('Net zero emission reductions'!$A$4:$A$1448,$A$45,'Net zero emission reductions'!V$4:V$1448))</f>
        <v>5.4858599677952089</v>
      </c>
      <c r="AQ45" s="94">
        <f>IF($A45="Baseline",'Emissions summary'!AN45,SUMIF('Net zero emission reductions'!$A$4:$A$1448,$A$45,'Net zero emission reductions'!W$4:W$1448))</f>
        <v>5.4744230252051214</v>
      </c>
      <c r="AR45" s="94">
        <f>IF($A45="Baseline",'Emissions summary'!AO45,SUMIF('Net zero emission reductions'!$A$4:$A$1448,$A$45,'Net zero emission reductions'!X$4:X$1448))</f>
        <v>5.4785137251186491</v>
      </c>
      <c r="AS45" s="94">
        <f>IF($A45="Baseline",'Emissions summary'!AP45,SUMIF('Net zero emission reductions'!$A$4:$A$1448,$A$45,'Net zero emission reductions'!Y$4:Y$1448))</f>
        <v>5.490947525246769</v>
      </c>
      <c r="AT45" s="94">
        <f>IF($A45="Baseline",'Emissions summary'!AQ45,SUMIF('Net zero emission reductions'!$A$4:$A$1448,$A$45,'Net zero emission reductions'!Z$4:Z$1448))</f>
        <v>5.515284455437893</v>
      </c>
      <c r="AU45" s="94">
        <f>IF($A45="Baseline",'Emissions summary'!AR45,SUMIF('Net zero emission reductions'!$A$4:$A$1448,$A$45,'Net zero emission reductions'!AA$4:AA$1448))</f>
        <v>5.5399545897454034</v>
      </c>
      <c r="AV45" s="94">
        <f>IF($A45="Baseline",'Emissions summary'!AS45,SUMIF('Net zero emission reductions'!$A$4:$A$1448,$A$45,'Net zero emission reductions'!AB$4:AB$1448))</f>
        <v>5.5734278786766884</v>
      </c>
      <c r="AW45" s="94">
        <f>IF($A45="Baseline",'Emissions summary'!AT45,SUMIF('Net zero emission reductions'!$A$4:$A$1448,$A$45,'Net zero emission reductions'!AC$4:AC$1448))</f>
        <v>5.6073008363211176</v>
      </c>
      <c r="AX45" s="94">
        <f>IF($A45="Baseline",'Emissions summary'!AU45,SUMIF('Net zero emission reductions'!$A$4:$A$1448,$A$45,'Net zero emission reductions'!AD$4:AD$1448))</f>
        <v>5.7222105989385179</v>
      </c>
      <c r="AY45" s="94">
        <f>IF($A45="Baseline",'Emissions summary'!AV45,SUMIF('Net zero emission reductions'!$A$4:$A$1448,$A$45,'Net zero emission reductions'!AE$4:AE$1448))</f>
        <v>5.8313856110152527</v>
      </c>
      <c r="AZ45" s="94">
        <f>IF($A45="Baseline",'Emissions summary'!AW45,SUMIF('Net zero emission reductions'!$A$4:$A$1448,$A$45,'Net zero emission reductions'!AF$4:AF$1448))</f>
        <v>5.9484282930091243</v>
      </c>
      <c r="BA45" s="94">
        <f>IF($A45="Baseline",'Emissions summary'!AX45,SUMIF('Net zero emission reductions'!$A$4:$A$1448,$A$45,'Net zero emission reductions'!AG$4:AG$1448))</f>
        <v>6.0893951479469699</v>
      </c>
      <c r="BB45" s="94">
        <f>IF($A45="Baseline",'Emissions summary'!AY45,SUMIF('Net zero emission reductions'!$A$4:$A$1448,$A$45,'Net zero emission reductions'!AH$4:AH$1448))</f>
        <v>6.2188682621243325</v>
      </c>
      <c r="BC45" s="94">
        <f>IF($A45="Baseline",'Emissions summary'!AZ45,SUMIF('Net zero emission reductions'!$A$4:$A$1448,$A$45,'Net zero emission reductions'!AI$4:AI$1448))</f>
        <v>6.3578118860207891</v>
      </c>
      <c r="BD45" s="94">
        <f>IF($A45="Baseline",'Emissions summary'!BA45,SUMIF('Net zero emission reductions'!$A$4:$A$1448,$A$45,'Net zero emission reductions'!AJ$4:AJ$1448))</f>
        <v>6.510502150586575</v>
      </c>
      <c r="BE45" s="94">
        <f>IF($A45="Baseline",'Emissions summary'!BB45,SUMIF('Net zero emission reductions'!$A$4:$A$1448,$A$45,'Net zero emission reductions'!AK$4:AK$1448))</f>
        <v>6.6462806592936419</v>
      </c>
      <c r="BF45" s="94">
        <f>IF($A45="Baseline",'Emissions summary'!BC45,SUMIF('Net zero emission reductions'!$A$4:$A$1448,$A$45,'Net zero emission reductions'!AL$4:AL$1448))</f>
        <v>6.7806825852414407</v>
      </c>
      <c r="BG45" s="94">
        <f>IF($A45="Baseline",'Emissions summary'!BD45,SUMIF('Net zero emission reductions'!$A$4:$A$1448,$A$45,'Net zero emission reductions'!AM$4:AM$1448))</f>
        <v>6.9137698623804624</v>
      </c>
      <c r="BH45" s="94">
        <f>IF($A45="Baseline",'Emissions summary'!BE45,SUMIF('Net zero emission reductions'!$A$4:$A$1448,$A$45,'Net zero emission reductions'!AN$4:AN$1448))</f>
        <v>7.0671375840539374</v>
      </c>
      <c r="BI45" s="94">
        <f>IF($A45="Baseline",'Emissions summary'!BF45,SUMIF('Net zero emission reductions'!$A$4:$A$1448,$A$45,'Net zero emission reductions'!AO$4:AO$1448))</f>
        <v>7.2078412901112472</v>
      </c>
      <c r="BJ45" s="94">
        <f>IF($A45="Baseline",'Emissions summary'!BG45,SUMIF('Net zero emission reductions'!$A$4:$A$1448,$A$45,'Net zero emission reductions'!AP$4:AP$1448))</f>
        <v>7.35122803003717</v>
      </c>
      <c r="BK45" s="94">
        <f>IF($A45="Baseline",'Emissions summary'!BH45,SUMIF('Net zero emission reductions'!$A$4:$A$1448,$A$45,'Net zero emission reductions'!AQ$4:AQ$1448))</f>
        <v>7.4973895566121982</v>
      </c>
      <c r="BL45" s="94">
        <f>IF($A45="Baseline",'Emissions summary'!BI45,SUMIF('Net zero emission reductions'!$A$4:$A$1448,$A$45,'Net zero emission reductions'!AR$4:AR$1448))</f>
        <v>7.6473212863616471</v>
      </c>
      <c r="BM45" s="94">
        <f>IF($A45="Baseline",'Emissions summary'!BJ45,SUMIF('Net zero emission reductions'!$A$4:$A$1448,$A$45,'Net zero emission reductions'!AS$4:AS$1448))</f>
        <v>7.7945809187870188</v>
      </c>
      <c r="BN45" s="94">
        <f>IF($A45="Baseline",'Emissions summary'!BK45,SUMIF('Net zero emission reductions'!$A$4:$A$1448,$A$45,'Net zero emission reductions'!AT$4:AT$1448))</f>
        <v>7.7680208346506969</v>
      </c>
      <c r="BO45" s="94">
        <f>IF($A45="Baseline",'Emissions summary'!BL45,SUMIF('Net zero emission reductions'!$A$4:$A$1448,$A$45,'Net zero emission reductions'!AU$4:AU$1448))</f>
        <v>7.7153050919486361</v>
      </c>
      <c r="BP45" s="94">
        <f>IF($A45="Baseline",'Emissions summary'!BM45,SUMIF('Net zero emission reductions'!$A$4:$A$1448,$A$45,'Net zero emission reductions'!AV$4:AV$1448))</f>
        <v>7.6702859535441581</v>
      </c>
      <c r="BQ45" s="94">
        <f>IF($A45="Baseline",'Emissions summary'!BN45,SUMIF('Net zero emission reductions'!$A$4:$A$1448,$A$45,'Net zero emission reductions'!AW$4:AW$1448))</f>
        <v>7.6176046636682013</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2.9920831317593892</v>
      </c>
      <c r="AQ46" s="27">
        <f>'Net zero emission reductions'!W1465</f>
        <v>2.9956160654028894</v>
      </c>
      <c r="AR46" s="27">
        <f>'Net zero emission reductions'!X1465</f>
        <v>2.999823856987974</v>
      </c>
      <c r="AS46" s="27">
        <f>'Net zero emission reductions'!Y1465</f>
        <v>3.0051074078675009</v>
      </c>
      <c r="AT46" s="27">
        <f>'Net zero emission reductions'!Z1465</f>
        <v>3.0109273188788133</v>
      </c>
      <c r="AU46" s="27">
        <f>'Net zero emission reductions'!AA1465</f>
        <v>3.0175810369686715</v>
      </c>
      <c r="AV46" s="27">
        <f>'Net zero emission reductions'!AB1465</f>
        <v>3.024202565908769</v>
      </c>
      <c r="AW46" s="27">
        <f>'Net zero emission reductions'!AC1465</f>
        <v>3.0314350877584868</v>
      </c>
      <c r="AX46" s="27">
        <f>'Net zero emission reductions'!AD1465</f>
        <v>3.0386470400741876</v>
      </c>
      <c r="AY46" s="27">
        <f>'Net zero emission reductions'!AE1465</f>
        <v>3.0533292168981085</v>
      </c>
      <c r="AZ46" s="27">
        <f>'Net zero emission reductions'!AF1465</f>
        <v>3.0675186802521446</v>
      </c>
      <c r="BA46" s="27">
        <f>'Net zero emission reductions'!AG1465</f>
        <v>3.0822260183574164</v>
      </c>
      <c r="BB46" s="27">
        <f>'Net zero emission reductions'!AH1465</f>
        <v>3.0985996648428551</v>
      </c>
      <c r="BC46" s="27">
        <f>'Net zero emission reductions'!AI1465</f>
        <v>3.1140419637709953</v>
      </c>
      <c r="BD46" s="27">
        <f>'Net zero emission reductions'!AJ1465</f>
        <v>3.1300588445605206</v>
      </c>
      <c r="BE46" s="27">
        <f>'Net zero emission reductions'!AK1465</f>
        <v>3.1469347152399401</v>
      </c>
      <c r="BF46" s="27">
        <f>'Net zero emission reductions'!AL1465</f>
        <v>3.162521248345938</v>
      </c>
      <c r="BG46" s="27">
        <f>'Net zero emission reductions'!AM1465</f>
        <v>3.177921410803688</v>
      </c>
      <c r="BH46" s="27">
        <f>'Net zero emission reductions'!AN1465</f>
        <v>3.1931441492694401</v>
      </c>
      <c r="BI46" s="27">
        <f>'Net zero emission reductions'!AO1465</f>
        <v>3.2087625553971719</v>
      </c>
      <c r="BJ46" s="27">
        <f>'Net zero emission reductions'!AP1465</f>
        <v>3.2234095805061624</v>
      </c>
      <c r="BK46" s="27">
        <f>'Net zero emission reductions'!AQ1465</f>
        <v>3.2381133187234368</v>
      </c>
      <c r="BL46" s="27">
        <f>'Net zero emission reductions'!AR1465</f>
        <v>3.2528751521257839</v>
      </c>
      <c r="BM46" s="27">
        <f>'Net zero emission reductions'!AS1465</f>
        <v>3.2677531294084665</v>
      </c>
      <c r="BN46" s="27">
        <f>'Net zero emission reductions'!AT1465</f>
        <v>3.2823356969907755</v>
      </c>
      <c r="BO46" s="27">
        <f>'Net zero emission reductions'!AU1465</f>
        <v>3.2860316860792262</v>
      </c>
      <c r="BP46" s="27">
        <f>'Net zero emission reductions'!AV1465</f>
        <v>3.2880421466349921</v>
      </c>
      <c r="BQ46" s="27">
        <f>'Net zero emission reductions'!AW1465</f>
        <v>3.2904818738573378</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30.994260493986324</v>
      </c>
      <c r="AP47" s="94">
        <f>IF($A47="Baseline",'Emissions summary'!AM47,SUMIF('Net zero emission reductions'!$A$4:$A$1448,$A$47,'Net zero emission reductions'!V$4:V$1448))</f>
        <v>30.794717686667774</v>
      </c>
      <c r="AQ47" s="94">
        <f>IF($A47="Baseline",'Emissions summary'!AN47,SUMIF('Net zero emission reductions'!$A$4:$A$1448,$A$47,'Net zero emission reductions'!W$4:W$1448))</f>
        <v>30.644465080014605</v>
      </c>
      <c r="AR47" s="94">
        <f>IF($A47="Baseline",'Emissions summary'!AO47,SUMIF('Net zero emission reductions'!$A$4:$A$1448,$A$47,'Net zero emission reductions'!X$4:X$1448))</f>
        <v>30.564859673129767</v>
      </c>
      <c r="AS47" s="94">
        <f>IF($A47="Baseline",'Emissions summary'!AP47,SUMIF('Net zero emission reductions'!$A$4:$A$1448,$A$47,'Net zero emission reductions'!Y$4:Y$1448))</f>
        <v>30.512197649615587</v>
      </c>
      <c r="AT47" s="94">
        <f>IF($A47="Baseline",'Emissions summary'!AQ47,SUMIF('Net zero emission reductions'!$A$4:$A$1448,$A$47,'Net zero emission reductions'!Z$4:Z$1448))</f>
        <v>30.511967481739514</v>
      </c>
      <c r="AU47" s="94">
        <f>IF($A47="Baseline",'Emissions summary'!AR47,SUMIF('Net zero emission reductions'!$A$4:$A$1448,$A$47,'Net zero emission reductions'!AA$4:AA$1448))</f>
        <v>30.512993541014339</v>
      </c>
      <c r="AV47" s="94">
        <f>IF($A47="Baseline",'Emissions summary'!AS47,SUMIF('Net zero emission reductions'!$A$4:$A$1448,$A$47,'Net zero emission reductions'!AB$4:AB$1448))</f>
        <v>30.551621985826092</v>
      </c>
      <c r="AW47" s="94">
        <f>IF($A47="Baseline",'Emissions summary'!AT47,SUMIF('Net zero emission reductions'!$A$4:$A$1448,$A$47,'Net zero emission reductions'!AC$4:AC$1448))</f>
        <v>30.591116770496399</v>
      </c>
      <c r="AX47" s="94">
        <f>IF($A47="Baseline",'Emissions summary'!AU47,SUMIF('Net zero emission reductions'!$A$4:$A$1448,$A$47,'Net zero emission reductions'!AD$4:AD$1448))</f>
        <v>30.878862531343813</v>
      </c>
      <c r="AY47" s="94">
        <f>IF($A47="Baseline",'Emissions summary'!AV47,SUMIF('Net zero emission reductions'!$A$4:$A$1448,$A$47,'Net zero emission reductions'!AE$4:AE$1448))</f>
        <v>31.130935686786103</v>
      </c>
      <c r="AZ47" s="94">
        <f>IF($A47="Baseline",'Emissions summary'!AW47,SUMIF('Net zero emission reductions'!$A$4:$A$1448,$A$47,'Net zero emission reductions'!AF$4:AF$1448))</f>
        <v>31.404180476451057</v>
      </c>
      <c r="BA47" s="94">
        <f>IF($A47="Baseline",'Emissions summary'!AX47,SUMIF('Net zero emission reductions'!$A$4:$A$1448,$A$47,'Net zero emission reductions'!AG$4:AG$1448))</f>
        <v>31.763033955245369</v>
      </c>
      <c r="BB47" s="94">
        <f>IF($A47="Baseline",'Emissions summary'!AY47,SUMIF('Net zero emission reductions'!$A$4:$A$1448,$A$47,'Net zero emission reductions'!AH$4:AH$1448))</f>
        <v>32.060470771263759</v>
      </c>
      <c r="BC47" s="94">
        <f>IF($A47="Baseline",'Emissions summary'!AZ47,SUMIF('Net zero emission reductions'!$A$4:$A$1448,$A$47,'Net zero emission reductions'!AI$4:AI$1448))</f>
        <v>32.373599907606867</v>
      </c>
      <c r="BD47" s="94">
        <f>IF($A47="Baseline",'Emissions summary'!BA47,SUMIF('Net zero emission reductions'!$A$4:$A$1448,$A$47,'Net zero emission reductions'!AJ$4:AJ$1448))</f>
        <v>32.725769407170979</v>
      </c>
      <c r="BE47" s="94">
        <f>IF($A47="Baseline",'Emissions summary'!BB47,SUMIF('Net zero emission reductions'!$A$4:$A$1448,$A$47,'Net zero emission reductions'!AK$4:AK$1448))</f>
        <v>32.994912704909588</v>
      </c>
      <c r="BF47" s="94">
        <f>IF($A47="Baseline",'Emissions summary'!BC47,SUMIF('Net zero emission reductions'!$A$4:$A$1448,$A$47,'Net zero emission reductions'!AL$4:AL$1448))</f>
        <v>33.243090428695211</v>
      </c>
      <c r="BG47" s="94">
        <f>IF($A47="Baseline",'Emissions summary'!BD47,SUMIF('Net zero emission reductions'!$A$4:$A$1448,$A$47,'Net zero emission reductions'!AM$4:AM$1448))</f>
        <v>33.470431846456506</v>
      </c>
      <c r="BH47" s="94">
        <f>IF($A47="Baseline",'Emissions summary'!BE47,SUMIF('Net zero emission reductions'!$A$4:$A$1448,$A$47,'Net zero emission reductions'!AN$4:AN$1448))</f>
        <v>33.81547910617212</v>
      </c>
      <c r="BI47" s="94">
        <f>IF($A47="Baseline",'Emissions summary'!BF47,SUMIF('Net zero emission reductions'!$A$4:$A$1448,$A$47,'Net zero emission reductions'!AO$4:AO$1448))</f>
        <v>34.099976781007001</v>
      </c>
      <c r="BJ47" s="94">
        <f>IF($A47="Baseline",'Emissions summary'!BG47,SUMIF('Net zero emission reductions'!$A$4:$A$1448,$A$47,'Net zero emission reductions'!AP$4:AP$1448))</f>
        <v>34.381880940103862</v>
      </c>
      <c r="BK47" s="94">
        <f>IF($A47="Baseline",'Emissions summary'!BH47,SUMIF('Net zero emission reductions'!$A$4:$A$1448,$A$47,'Net zero emission reductions'!AQ$4:AQ$1448))</f>
        <v>34.6610304046606</v>
      </c>
      <c r="BL47" s="94">
        <f>IF($A47="Baseline",'Emissions summary'!BI47,SUMIF('Net zero emission reductions'!$A$4:$A$1448,$A$47,'Net zero emission reductions'!AR$4:AR$1448))</f>
        <v>34.940500997465989</v>
      </c>
      <c r="BM47" s="94">
        <f>IF($A47="Baseline",'Emissions summary'!BJ47,SUMIF('Net zero emission reductions'!$A$4:$A$1448,$A$47,'Net zero emission reductions'!AS$4:AS$1448))</f>
        <v>35.189121014364979</v>
      </c>
      <c r="BN47" s="94">
        <f>IF($A47="Baseline",'Emissions summary'!BK47,SUMIF('Net zero emission reductions'!$A$4:$A$1448,$A$47,'Net zero emission reductions'!AT$4:AT$1448))</f>
        <v>34.810914498418406</v>
      </c>
      <c r="BO47" s="94">
        <f>IF($A47="Baseline",'Emissions summary'!BL47,SUMIF('Net zero emission reductions'!$A$4:$A$1448,$A$47,'Net zero emission reductions'!AU$4:AU$1448))</f>
        <v>34.341970857860431</v>
      </c>
      <c r="BP47" s="94">
        <f>IF($A47="Baseline",'Emissions summary'!BM47,SUMIF('Net zero emission reductions'!$A$4:$A$1448,$A$47,'Net zero emission reductions'!AV$4:AV$1448))</f>
        <v>33.902153882696282</v>
      </c>
      <c r="BQ47" s="94">
        <f>IF($A47="Baseline",'Emissions summary'!BN47,SUMIF('Net zero emission reductions'!$A$4:$A$1448,$A$47,'Net zero emission reductions'!AW$4:AW$1448))</f>
        <v>33.438257850962628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6.0734227890122563</v>
      </c>
      <c r="AP49" s="41">
        <f t="shared" si="32"/>
        <v>6.050460177424597</v>
      </c>
      <c r="AQ49" s="41">
        <f t="shared" si="32"/>
        <v>6.0348972480075398</v>
      </c>
      <c r="AR49" s="41">
        <f t="shared" si="32"/>
        <v>6.030287416557579</v>
      </c>
      <c r="AS49" s="41">
        <f t="shared" si="32"/>
        <v>6.0295085606162848</v>
      </c>
      <c r="AT49" s="41">
        <f t="shared" si="32"/>
        <v>6.0369701353522283</v>
      </c>
      <c r="AU49" s="41">
        <f t="shared" si="32"/>
        <v>6.0448014703810315</v>
      </c>
      <c r="AV49" s="41">
        <f t="shared" si="32"/>
        <v>6.0586268032388899</v>
      </c>
      <c r="AW49" s="41">
        <f t="shared" si="32"/>
        <v>6.0727810131884192</v>
      </c>
      <c r="AX49" s="41">
        <f t="shared" si="32"/>
        <v>6.1303966575220183</v>
      </c>
      <c r="AY49" s="41">
        <f t="shared" si="32"/>
        <v>6.1833620309957951</v>
      </c>
      <c r="AZ49" s="41">
        <f t="shared" si="32"/>
        <v>6.2404249890576846</v>
      </c>
      <c r="BA49" s="41">
        <f t="shared" si="32"/>
        <v>6.3118684963103462</v>
      </c>
      <c r="BB49" s="41">
        <f t="shared" si="32"/>
        <v>6.374581046232108</v>
      </c>
      <c r="BC49" s="41">
        <f t="shared" si="32"/>
        <v>6.4404180408899876</v>
      </c>
      <c r="BD49" s="41">
        <f t="shared" si="32"/>
        <v>6.5135442288144061</v>
      </c>
      <c r="BE49" s="41">
        <f t="shared" si="32"/>
        <v>6.5744557132934798</v>
      </c>
      <c r="BF49" s="41">
        <f t="shared" si="32"/>
        <v>6.6330085067113034</v>
      </c>
      <c r="BG49" s="41">
        <f t="shared" si="32"/>
        <v>6.6892505694075393</v>
      </c>
      <c r="BH49" s="41">
        <f t="shared" si="32"/>
        <v>6.761401207745938</v>
      </c>
      <c r="BI49" s="41">
        <f t="shared" si="32"/>
        <v>6.8245674898524378</v>
      </c>
      <c r="BJ49" s="41">
        <f t="shared" si="32"/>
        <v>6.8881696225562212</v>
      </c>
      <c r="BK49" s="41">
        <f t="shared" si="32"/>
        <v>6.9522329345437148</v>
      </c>
      <c r="BL49" s="41">
        <f t="shared" si="32"/>
        <v>7.0173003095382107</v>
      </c>
      <c r="BM49" s="41">
        <f t="shared" si="32"/>
        <v>7.0779866850535846</v>
      </c>
      <c r="BN49" s="41">
        <f t="shared" si="32"/>
        <v>7.034611553257097</v>
      </c>
      <c r="BO49" s="41">
        <f t="shared" si="32"/>
        <v>6.9757506331947807</v>
      </c>
      <c r="BP49" s="41">
        <f t="shared" si="32"/>
        <v>6.9216531062184945</v>
      </c>
      <c r="BQ49" s="41">
        <f t="shared" si="32"/>
        <v>6.8633791626876537</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5.7425171411770588</v>
      </c>
      <c r="AP50" s="94">
        <f>IF($A50="Baseline",'Emissions summary'!AM50,SUMIF('Net zero emission reductions'!$A$4:$A$1448,$A$50,'Net zero emission reductions'!V$4:V$1448))</f>
        <v>5.7198032356161193</v>
      </c>
      <c r="AQ50" s="94">
        <f>IF($A50="Baseline",'Emissions summary'!AN50,SUMIF('Net zero emission reductions'!$A$4:$A$1448,$A$50,'Net zero emission reductions'!W$4:W$1448))</f>
        <v>5.7044738541656468</v>
      </c>
      <c r="AR50" s="94">
        <f>IF($A50="Baseline",'Emissions summary'!AO50,SUMIF('Net zero emission reductions'!$A$4:$A$1448,$A$50,'Net zero emission reductions'!X$4:X$1448))</f>
        <v>5.6995385669730201</v>
      </c>
      <c r="AS50" s="94">
        <f>IF($A50="Baseline",'Emissions summary'!AP50,SUMIF('Net zero emission reductions'!$A$4:$A$1448,$A$50,'Net zero emission reductions'!Y$4:Y$1448))</f>
        <v>5.6981092768295127</v>
      </c>
      <c r="AT50" s="94">
        <f>IF($A50="Baseline",'Emissions summary'!AQ50,SUMIF('Net zero emission reductions'!$A$4:$A$1448,$A$50,'Net zero emission reductions'!Z$4:Z$1448))</f>
        <v>5.704491241087557</v>
      </c>
      <c r="AU50" s="94">
        <f>IF($A50="Baseline",'Emissions summary'!AR50,SUMIF('Net zero emission reductions'!$A$4:$A$1448,$A$50,'Net zero emission reductions'!AA$4:AA$1448))</f>
        <v>5.7112026821997892</v>
      </c>
      <c r="AV50" s="94">
        <f>IF($A50="Baseline",'Emissions summary'!AS50,SUMIF('Net zero emission reductions'!$A$4:$A$1448,$A$50,'Net zero emission reductions'!AB$4:AB$1448))</f>
        <v>5.723605523664256</v>
      </c>
      <c r="AW50" s="94">
        <f>IF($A50="Baseline",'Emissions summary'!AT50,SUMIF('Net zero emission reductions'!$A$4:$A$1448,$A$50,'Net zero emission reductions'!AC$4:AC$1448))</f>
        <v>5.736302358601316</v>
      </c>
      <c r="AX50" s="94">
        <f>IF($A50="Baseline",'Emissions summary'!AU50,SUMIF('Net zero emission reductions'!$A$4:$A$1448,$A$50,'Net zero emission reductions'!AD$4:AD$1448))</f>
        <v>5.7896655683314888</v>
      </c>
      <c r="AY50" s="94">
        <f>IF($A50="Baseline",'Emissions summary'!AV50,SUMIF('Net zero emission reductions'!$A$4:$A$1448,$A$50,'Net zero emission reductions'!AE$4:AE$1448))</f>
        <v>5.838318440257793</v>
      </c>
      <c r="AZ50" s="94">
        <f>IF($A50="Baseline",'Emissions summary'!AW50,SUMIF('Net zero emission reductions'!$A$4:$A$1448,$A$50,'Net zero emission reductions'!AF$4:AF$1448))</f>
        <v>5.8908144735105568</v>
      </c>
      <c r="BA50" s="94">
        <f>IF($A50="Baseline",'Emissions summary'!AX50,SUMIF('Net zero emission reductions'!$A$4:$A$1448,$A$50,'Net zero emission reductions'!AG$4:AG$1448))</f>
        <v>5.9568477919224554</v>
      </c>
      <c r="BB50" s="94">
        <f>IF($A50="Baseline",'Emissions summary'!AY50,SUMIF('Net zero emission reductions'!$A$4:$A$1448,$A$50,'Net zero emission reductions'!AH$4:AH$1448))</f>
        <v>6.0144891563494349</v>
      </c>
      <c r="BC50" s="94">
        <f>IF($A50="Baseline",'Emissions summary'!AZ50,SUMIF('Net zero emission reductions'!$A$4:$A$1448,$A$50,'Net zero emission reductions'!AI$4:AI$1448))</f>
        <v>6.0749603884916468</v>
      </c>
      <c r="BD50" s="94">
        <f>IF($A50="Baseline",'Emissions summary'!BA50,SUMIF('Net zero emission reductions'!$A$4:$A$1448,$A$50,'Net zero emission reductions'!AJ$4:AJ$1448))</f>
        <v>6.1422267168711571</v>
      </c>
      <c r="BE50" s="94">
        <f>IF($A50="Baseline",'Emissions summary'!BB50,SUMIF('Net zero emission reductions'!$A$4:$A$1448,$A$50,'Net zero emission reductions'!AK$4:AK$1448))</f>
        <v>6.1978321400278684</v>
      </c>
      <c r="BF50" s="94">
        <f>IF($A50="Baseline",'Emissions summary'!BC50,SUMIF('Net zero emission reductions'!$A$4:$A$1448,$A$50,'Net zero emission reductions'!AL$4:AL$1448))</f>
        <v>6.2511708797019168</v>
      </c>
      <c r="BG50" s="94">
        <f>IF($A50="Baseline",'Emissions summary'!BD50,SUMIF('Net zero emission reductions'!$A$4:$A$1448,$A$50,'Net zero emission reductions'!AM$4:AM$1448))</f>
        <v>6.3022506786429986</v>
      </c>
      <c r="BH50" s="94">
        <f>IF($A50="Baseline",'Emissions summary'!BE50,SUMIF('Net zero emission reductions'!$A$4:$A$1448,$A$50,'Net zero emission reductions'!AN$4:AN$1448))</f>
        <v>6.3685455036036265</v>
      </c>
      <c r="BI50" s="94">
        <f>IF($A50="Baseline",'Emissions summary'!BF50,SUMIF('Net zero emission reductions'!$A$4:$A$1448,$A$50,'Net zero emission reductions'!AO$4:AO$1448))</f>
        <v>6.4262792201094614</v>
      </c>
      <c r="BJ50" s="94">
        <f>IF($A50="Baseline",'Emissions summary'!BG50,SUMIF('Net zero emission reductions'!$A$4:$A$1448,$A$50,'Net zero emission reductions'!AP$4:AP$1448))</f>
        <v>6.4843897602977503</v>
      </c>
      <c r="BK50" s="94">
        <f>IF($A50="Baseline",'Emissions summary'!BH50,SUMIF('Net zero emission reductions'!$A$4:$A$1448,$A$50,'Net zero emission reductions'!AQ$4:AQ$1448))</f>
        <v>6.5428637915621852</v>
      </c>
      <c r="BL50" s="94">
        <f>IF($A50="Baseline",'Emissions summary'!BI50,SUMIF('Net zero emission reductions'!$A$4:$A$1448,$A$50,'Net zero emission reductions'!AR$4:AR$1448))</f>
        <v>6.6022098080385616</v>
      </c>
      <c r="BM50" s="94">
        <f>IF($A50="Baseline",'Emissions summary'!BJ50,SUMIF('Net zero emission reductions'!$A$4:$A$1448,$A$50,'Net zero emission reductions'!AS$4:AS$1448))</f>
        <v>6.657263002427511</v>
      </c>
      <c r="BN50" s="94">
        <f>IF($A50="Baseline",'Emissions summary'!BK50,SUMIF('Net zero emission reductions'!$A$4:$A$1448,$A$50,'Net zero emission reductions'!AT$4:AT$1448))</f>
        <v>6.61426166899646</v>
      </c>
      <c r="BO50" s="94">
        <f>IF($A50="Baseline",'Emissions summary'!BL50,SUMIF('Net zero emission reductions'!$A$4:$A$1448,$A$50,'Net zero emission reductions'!AU$4:AU$1448))</f>
        <v>6.557052785877044</v>
      </c>
      <c r="BP50" s="94">
        <f>IF($A50="Baseline",'Emissions summary'!BM50,SUMIF('Net zero emission reductions'!$A$4:$A$1448,$A$50,'Net zero emission reductions'!AV$4:AV$1448))</f>
        <v>6.5043999572977178</v>
      </c>
      <c r="BQ50" s="94">
        <f>IF($A50="Baseline",'Emissions summary'!BN50,SUMIF('Net zero emission reductions'!$A$4:$A$1448,$A$50,'Net zero emission reductions'!AW$4:AW$1448))</f>
        <v>6.4478202355938175</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0.33090564783519777</v>
      </c>
      <c r="AP51" s="94">
        <f>IF($A51="Baseline",'Emissions summary'!AM51,SUMIF('Net zero emission reductions'!$A$4:$A$1448,$A$51,'Net zero emission reductions'!V$4:V$1448))</f>
        <v>0.3306569418084776</v>
      </c>
      <c r="AQ51" s="94">
        <f>IF($A51="Baseline",'Emissions summary'!AN51,SUMIF('Net zero emission reductions'!$A$4:$A$1448,$A$51,'Net zero emission reductions'!W$4:W$1448))</f>
        <v>0.33042339384189301</v>
      </c>
      <c r="AR51" s="94">
        <f>IF($A51="Baseline",'Emissions summary'!AO51,SUMIF('Net zero emission reductions'!$A$4:$A$1448,$A$51,'Net zero emission reductions'!X$4:X$1448))</f>
        <v>0.33074884958455858</v>
      </c>
      <c r="AS51" s="94">
        <f>IF($A51="Baseline",'Emissions summary'!AP51,SUMIF('Net zero emission reductions'!$A$4:$A$1448,$A$51,'Net zero emission reductions'!Y$4:Y$1448))</f>
        <v>0.33139928378677169</v>
      </c>
      <c r="AT51" s="94">
        <f>IF($A51="Baseline",'Emissions summary'!AQ51,SUMIF('Net zero emission reductions'!$A$4:$A$1448,$A$51,'Net zero emission reductions'!Z$4:Z$1448))</f>
        <v>0.33247889426467114</v>
      </c>
      <c r="AU51" s="94">
        <f>IF($A51="Baseline",'Emissions summary'!AR51,SUMIF('Net zero emission reductions'!$A$4:$A$1448,$A$51,'Net zero emission reductions'!AA$4:AA$1448))</f>
        <v>0.33359878818124206</v>
      </c>
      <c r="AV51" s="94">
        <f>IF($A51="Baseline",'Emissions summary'!AS51,SUMIF('Net zero emission reductions'!$A$4:$A$1448,$A$51,'Net zero emission reductions'!AB$4:AB$1448))</f>
        <v>0.33502127957463373</v>
      </c>
      <c r="AW51" s="94">
        <f>IF($A51="Baseline",'Emissions summary'!AT51,SUMIF('Net zero emission reductions'!$A$4:$A$1448,$A$51,'Net zero emission reductions'!AC$4:AC$1448))</f>
        <v>0.33647865458710285</v>
      </c>
      <c r="AX51" s="94">
        <f>IF($A51="Baseline",'Emissions summary'!AU51,SUMIF('Net zero emission reductions'!$A$4:$A$1448,$A$51,'Net zero emission reductions'!AD$4:AD$1448))</f>
        <v>0.34073108919052958</v>
      </c>
      <c r="AY51" s="94">
        <f>IF($A51="Baseline",'Emissions summary'!AV51,SUMIF('Net zero emission reductions'!$A$4:$A$1448,$A$51,'Net zero emission reductions'!AE$4:AE$1448))</f>
        <v>0.34504359073800217</v>
      </c>
      <c r="AZ51" s="94">
        <f>IF($A51="Baseline",'Emissions summary'!AW51,SUMIF('Net zero emission reductions'!$A$4:$A$1448,$A$51,'Net zero emission reductions'!AF$4:AF$1448))</f>
        <v>0.34961051554712824</v>
      </c>
      <c r="BA51" s="94">
        <f>IF($A51="Baseline",'Emissions summary'!AX51,SUMIF('Net zero emission reductions'!$A$4:$A$1448,$A$51,'Net zero emission reductions'!AG$4:AG$1448))</f>
        <v>0.35502070438789068</v>
      </c>
      <c r="BB51" s="94">
        <f>IF($A51="Baseline",'Emissions summary'!AY51,SUMIF('Net zero emission reductions'!$A$4:$A$1448,$A$51,'Net zero emission reductions'!AH$4:AH$1448))</f>
        <v>0.36009188988267316</v>
      </c>
      <c r="BC51" s="94">
        <f>IF($A51="Baseline",'Emissions summary'!AZ51,SUMIF('Net zero emission reductions'!$A$4:$A$1448,$A$51,'Net zero emission reductions'!AI$4:AI$1448))</f>
        <v>0.36545765239834105</v>
      </c>
      <c r="BD51" s="94">
        <f>IF($A51="Baseline",'Emissions summary'!BA51,SUMIF('Net zero emission reductions'!$A$4:$A$1448,$A$51,'Net zero emission reductions'!AJ$4:AJ$1448))</f>
        <v>0.37131751194324925</v>
      </c>
      <c r="BE51" s="94">
        <f>IF($A51="Baseline",'Emissions summary'!BB51,SUMIF('Net zero emission reductions'!$A$4:$A$1448,$A$51,'Net zero emission reductions'!AK$4:AK$1448))</f>
        <v>0.37662357326561102</v>
      </c>
      <c r="BF51" s="94">
        <f>IF($A51="Baseline",'Emissions summary'!BC51,SUMIF('Net zero emission reductions'!$A$4:$A$1448,$A$51,'Net zero emission reductions'!AL$4:AL$1448))</f>
        <v>0.38183762700938628</v>
      </c>
      <c r="BG51" s="94">
        <f>IF($A51="Baseline",'Emissions summary'!BD51,SUMIF('Net zero emission reductions'!$A$4:$A$1448,$A$51,'Net zero emission reductions'!AM$4:AM$1448))</f>
        <v>0.38699989076454078</v>
      </c>
      <c r="BH51" s="94">
        <f>IF($A51="Baseline",'Emissions summary'!BE51,SUMIF('Net zero emission reductions'!$A$4:$A$1448,$A$51,'Net zero emission reductions'!AN$4:AN$1448))</f>
        <v>0.39285570414231163</v>
      </c>
      <c r="BI51" s="94">
        <f>IF($A51="Baseline",'Emissions summary'!BF51,SUMIF('Net zero emission reductions'!$A$4:$A$1448,$A$51,'Net zero emission reductions'!AO$4:AO$1448))</f>
        <v>0.39828826974297638</v>
      </c>
      <c r="BJ51" s="94">
        <f>IF($A51="Baseline",'Emissions summary'!BG51,SUMIF('Net zero emission reductions'!$A$4:$A$1448,$A$51,'Net zero emission reductions'!AP$4:AP$1448))</f>
        <v>0.40377986225847101</v>
      </c>
      <c r="BK51" s="94">
        <f>IF($A51="Baseline",'Emissions summary'!BH51,SUMIF('Net zero emission reductions'!$A$4:$A$1448,$A$51,'Net zero emission reductions'!AQ$4:AQ$1448))</f>
        <v>0.40936914298152943</v>
      </c>
      <c r="BL51" s="94">
        <f>IF($A51="Baseline",'Emissions summary'!BI51,SUMIF('Net zero emission reductions'!$A$4:$A$1448,$A$51,'Net zero emission reductions'!AR$4:AR$1448))</f>
        <v>0.41509050149964877</v>
      </c>
      <c r="BM51" s="94">
        <f>IF($A51="Baseline",'Emissions summary'!BJ51,SUMIF('Net zero emission reductions'!$A$4:$A$1448,$A$51,'Net zero emission reductions'!AS$4:AS$1448))</f>
        <v>0.42072368262607401</v>
      </c>
      <c r="BN51" s="94">
        <f>IF($A51="Baseline",'Emissions summary'!BK51,SUMIF('Net zero emission reductions'!$A$4:$A$1448,$A$51,'Net zero emission reductions'!AT$4:AT$1448))</f>
        <v>0.4203498842606368</v>
      </c>
      <c r="BO51" s="94">
        <f>IF($A51="Baseline",'Emissions summary'!BL51,SUMIF('Net zero emission reductions'!$A$4:$A$1448,$A$51,'Net zero emission reductions'!AU$4:AU$1448))</f>
        <v>0.41869784731773635</v>
      </c>
      <c r="BP51" s="94">
        <f>IF($A51="Baseline",'Emissions summary'!BM51,SUMIF('Net zero emission reductions'!$A$4:$A$1448,$A$51,'Net zero emission reductions'!AV$4:AV$1448))</f>
        <v>0.41725314892077675</v>
      </c>
      <c r="BQ51" s="94">
        <f>IF($A51="Baseline",'Emissions summary'!BN51,SUMIF('Net zero emission reductions'!$A$4:$A$1448,$A$51,'Net zero emission reductions'!AW$4:AW$1448))</f>
        <v>0.41555892709383641</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1.4809358250443077</v>
      </c>
      <c r="AP52" s="41">
        <f t="shared" si="38"/>
        <v>1.4815767511256346</v>
      </c>
      <c r="AQ52" s="41">
        <f t="shared" si="38"/>
        <v>1.4849796069313697</v>
      </c>
      <c r="AR52" s="41">
        <f t="shared" si="38"/>
        <v>1.4925660677069694</v>
      </c>
      <c r="AS52" s="41">
        <f t="shared" si="38"/>
        <v>1.5026140160132588</v>
      </c>
      <c r="AT52" s="41">
        <f t="shared" si="38"/>
        <v>1.5159753946874082</v>
      </c>
      <c r="AU52" s="41">
        <f t="shared" si="38"/>
        <v>1.5295169254730312</v>
      </c>
      <c r="AV52" s="41">
        <f t="shared" si="38"/>
        <v>1.545589501589538</v>
      </c>
      <c r="AW52" s="41">
        <f t="shared" si="38"/>
        <v>1.5618925036225537</v>
      </c>
      <c r="AX52" s="41">
        <f t="shared" si="38"/>
        <v>1.6067458484141754</v>
      </c>
      <c r="AY52" s="41">
        <f t="shared" si="38"/>
        <v>1.6507404146255327</v>
      </c>
      <c r="AZ52" s="41">
        <f t="shared" si="38"/>
        <v>1.6977433276277323</v>
      </c>
      <c r="BA52" s="41">
        <f t="shared" si="38"/>
        <v>1.7524853368444417</v>
      </c>
      <c r="BB52" s="41">
        <f t="shared" si="38"/>
        <v>1.8048211846166851</v>
      </c>
      <c r="BC52" s="41">
        <f t="shared" si="38"/>
        <v>1.8609789737699993</v>
      </c>
      <c r="BD52" s="41">
        <f t="shared" si="38"/>
        <v>1.9222143702130978</v>
      </c>
      <c r="BE52" s="41">
        <f t="shared" si="38"/>
        <v>1.9794316196181172</v>
      </c>
      <c r="BF52" s="41">
        <f t="shared" si="38"/>
        <v>2.0372243104348868</v>
      </c>
      <c r="BG52" s="41">
        <f t="shared" si="38"/>
        <v>2.0956172802977648</v>
      </c>
      <c r="BH52" s="41">
        <f t="shared" si="38"/>
        <v>2.157254200263397</v>
      </c>
      <c r="BI52" s="41">
        <f t="shared" si="38"/>
        <v>2.2157771182837629</v>
      </c>
      <c r="BJ52" s="41">
        <f t="shared" si="38"/>
        <v>2.2759267330822741</v>
      </c>
      <c r="BK52" s="41">
        <f t="shared" si="38"/>
        <v>2.3377612145207349</v>
      </c>
      <c r="BL52" s="41">
        <f t="shared" si="38"/>
        <v>2.4016280369731509</v>
      </c>
      <c r="BM52" s="41">
        <f t="shared" si="38"/>
        <v>2.4656021827070331</v>
      </c>
      <c r="BN52" s="41">
        <f t="shared" si="38"/>
        <v>2.4741355039498858</v>
      </c>
      <c r="BO52" s="41">
        <f t="shared" si="38"/>
        <v>2.4741347379856995</v>
      </c>
      <c r="BP52" s="41">
        <f t="shared" si="38"/>
        <v>2.4765392318108548</v>
      </c>
      <c r="BQ52" s="41">
        <f t="shared" si="38"/>
        <v>2.4763169271623644</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1.121660297267226</v>
      </c>
      <c r="AP53" s="27">
        <f>SUM('Net zero emission reductions'!V1531:V1546)</f>
        <v>1.1225072972567121</v>
      </c>
      <c r="AQ53" s="27">
        <f>SUM('Net zero emission reductions'!W1531:W1546)</f>
        <v>1.1254608623145599</v>
      </c>
      <c r="AR53" s="27">
        <f>SUM('Net zero emission reductions'!X1531:X1546)</f>
        <v>1.1316120363529631</v>
      </c>
      <c r="AS53" s="27">
        <f>SUM('Net zero emission reductions'!Y1531:Y1546)</f>
        <v>1.1396747747491327</v>
      </c>
      <c r="AT53" s="27">
        <f>SUM('Net zero emission reductions'!Z1531:Z1546)</f>
        <v>1.1502763501087014</v>
      </c>
      <c r="AU53" s="27">
        <f>SUM('Net zero emission reductions'!AA1531:AA1546)</f>
        <v>1.1610193490451444</v>
      </c>
      <c r="AV53" s="27">
        <f>SUM('Net zero emission reductions'!AB1531:AB1546)</f>
        <v>1.1737061687697037</v>
      </c>
      <c r="AW53" s="27">
        <f>SUM('Net zero emission reductions'!AC1531:AC1546)</f>
        <v>1.1865749971655151</v>
      </c>
      <c r="AX53" s="27">
        <f>SUM('Net zero emission reductions'!AD1531:AD1546)</f>
        <v>1.2217288979349552</v>
      </c>
      <c r="AY53" s="27">
        <f>SUM('Net zero emission reductions'!AE1531:AE1546)</f>
        <v>1.2562675100064971</v>
      </c>
      <c r="AZ53" s="27">
        <f>SUM('Net zero emission reductions'!AF1531:AF1546)</f>
        <v>1.2931612930442824</v>
      </c>
      <c r="BA53" s="27">
        <f>SUM('Net zero emission reductions'!AG1531:AG1546)</f>
        <v>1.3360538048501289</v>
      </c>
      <c r="BB53" s="27">
        <f>SUM('Net zero emission reductions'!AH1531:AH1546)</f>
        <v>1.3771481062162381</v>
      </c>
      <c r="BC53" s="27">
        <f>SUM('Net zero emission reductions'!AI1531:AI1546)</f>
        <v>1.4212572400684078</v>
      </c>
      <c r="BD53" s="27">
        <f>SUM('Net zero emission reductions'!AJ1531:AJ1546)</f>
        <v>1.4693348664558195</v>
      </c>
      <c r="BE53" s="27">
        <f>SUM('Net zero emission reductions'!AK1531:AK1546)</f>
        <v>1.5143720395555844</v>
      </c>
      <c r="BF53" s="27">
        <f>SUM('Net zero emission reductions'!AL1531:AL1546)</f>
        <v>1.5599076500082711</v>
      </c>
      <c r="BG53" s="27">
        <f>SUM('Net zero emission reductions'!AM1531:AM1546)</f>
        <v>1.6059612138381796</v>
      </c>
      <c r="BH53" s="27">
        <f>SUM('Net zero emission reductions'!AN1531:AN1546)</f>
        <v>1.6543572301707219</v>
      </c>
      <c r="BI53" s="27">
        <f>SUM('Net zero emission reductions'!AO1531:AO1546)</f>
        <v>1.7003888539163481</v>
      </c>
      <c r="BJ53" s="27">
        <f>SUM('Net zero emission reductions'!AP1531:AP1546)</f>
        <v>1.7477198998656296</v>
      </c>
      <c r="BK53" s="27">
        <f>SUM('Net zero emission reductions'!AQ1531:AQ1546)</f>
        <v>1.7963969458543514</v>
      </c>
      <c r="BL53" s="27">
        <f>SUM('Net zero emission reductions'!AR1531:AR1546)</f>
        <v>1.8466907171157514</v>
      </c>
      <c r="BM53" s="27">
        <f>SUM('Net zero emission reductions'!AS1531:AS1546)</f>
        <v>1.8971293895102366</v>
      </c>
      <c r="BN53" s="27">
        <f>SUM('Net zero emission reductions'!AT1531:AT1546)</f>
        <v>1.9046258541296819</v>
      </c>
      <c r="BO53" s="27">
        <f>SUM('Net zero emission reductions'!AU1531:AU1546)</f>
        <v>1.9055015126487846</v>
      </c>
      <c r="BP53" s="27">
        <f>SUM('Net zero emission reductions'!AV1531:AV1546)</f>
        <v>1.9082366943310429</v>
      </c>
      <c r="BQ53" s="27">
        <f>SUM('Net zero emission reductions'!AW1531:AW1546)</f>
        <v>1.9089268461954085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0.3592755277770816</v>
      </c>
      <c r="AP54" s="27">
        <f>SUM('Net zero emission reductions'!V1547:V1562)</f>
        <v>0.35906945386892247</v>
      </c>
      <c r="AQ54" s="27">
        <f>SUM('Net zero emission reductions'!W1547:W1562)</f>
        <v>0.35951874461680972</v>
      </c>
      <c r="AR54" s="27">
        <f>SUM('Net zero emission reductions'!X1547:X1562)</f>
        <v>0.36095403135400639</v>
      </c>
      <c r="AS54" s="27">
        <f>SUM('Net zero emission reductions'!Y1547:Y1562)</f>
        <v>0.36293924126412608</v>
      </c>
      <c r="AT54" s="27">
        <f>SUM('Net zero emission reductions'!Z1547:Z1562)</f>
        <v>0.36569904457870678</v>
      </c>
      <c r="AU54" s="27">
        <f>SUM('Net zero emission reductions'!AA1547:AA1562)</f>
        <v>0.36849757642788689</v>
      </c>
      <c r="AV54" s="27">
        <f>SUM('Net zero emission reductions'!AB1547:AB1562)</f>
        <v>0.37188333281983443</v>
      </c>
      <c r="AW54" s="27">
        <f>SUM('Net zero emission reductions'!AC1547:AC1562)</f>
        <v>0.37531750645703871</v>
      </c>
      <c r="AX54" s="27">
        <f>SUM('Net zero emission reductions'!AD1547:AD1562)</f>
        <v>0.3850169504792203</v>
      </c>
      <c r="AY54" s="27">
        <f>SUM('Net zero emission reductions'!AE1547:AE1562)</f>
        <v>0.39447290461903561</v>
      </c>
      <c r="AZ54" s="27">
        <f>SUM('Net zero emission reductions'!AF1547:AF1562)</f>
        <v>0.40458203458344988</v>
      </c>
      <c r="BA54" s="27">
        <f>SUM('Net zero emission reductions'!AG1547:AG1562)</f>
        <v>0.41643153199431288</v>
      </c>
      <c r="BB54" s="27">
        <f>SUM('Net zero emission reductions'!AH1547:AH1562)</f>
        <v>0.42767307840044694</v>
      </c>
      <c r="BC54" s="27">
        <f>SUM('Net zero emission reductions'!AI1547:AI1562)</f>
        <v>0.43972173370159157</v>
      </c>
      <c r="BD54" s="27">
        <f>SUM('Net zero emission reductions'!AJ1547:AJ1562)</f>
        <v>0.45287950375727837</v>
      </c>
      <c r="BE54" s="27">
        <f>SUM('Net zero emission reductions'!AK1547:AK1562)</f>
        <v>0.46505958006253267</v>
      </c>
      <c r="BF54" s="27">
        <f>SUM('Net zero emission reductions'!AL1547:AL1562)</f>
        <v>0.47731666042661569</v>
      </c>
      <c r="BG54" s="27">
        <f>SUM('Net zero emission reductions'!AM1547:AM1562)</f>
        <v>0.48965606645958537</v>
      </c>
      <c r="BH54" s="27">
        <f>SUM('Net zero emission reductions'!AN1547:AN1562)</f>
        <v>0.50289697009267531</v>
      </c>
      <c r="BI54" s="27">
        <f>SUM('Net zero emission reductions'!AO1547:AO1562)</f>
        <v>0.51538826436741481</v>
      </c>
      <c r="BJ54" s="27">
        <f>SUM('Net zero emission reductions'!AP1547:AP1562)</f>
        <v>0.52820683321664441</v>
      </c>
      <c r="BK54" s="27">
        <f>SUM('Net zero emission reductions'!AQ1547:AQ1562)</f>
        <v>0.54136426866638354</v>
      </c>
      <c r="BL54" s="27">
        <f>SUM('Net zero emission reductions'!AR1547:AR1562)</f>
        <v>0.55493731985739947</v>
      </c>
      <c r="BM54" s="27">
        <f>SUM('Net zero emission reductions'!AS1547:AS1562)</f>
        <v>0.56847279319679644</v>
      </c>
      <c r="BN54" s="27">
        <f>SUM('Net zero emission reductions'!AT1547:AT1562)</f>
        <v>0.5695096498202038</v>
      </c>
      <c r="BO54" s="27">
        <f>SUM('Net zero emission reductions'!AU1547:AU1562)</f>
        <v>0.56863322533691485</v>
      </c>
      <c r="BP54" s="27">
        <f>SUM('Net zero emission reductions'!AV1547:AV1562)</f>
        <v>0.56830253747981196</v>
      </c>
      <c r="BQ54" s="27">
        <f>SUM('Net zero emission reductions'!AW1547:AW1562)</f>
        <v>0.56739008096695587</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-0.83919794847091822</v>
      </c>
      <c r="AP56">
        <f t="shared" si="43"/>
        <v>-0.52303061337175194</v>
      </c>
      <c r="AQ56">
        <f t="shared" si="43"/>
        <v>-0.27924756381472449</v>
      </c>
      <c r="AR56">
        <f t="shared" si="43"/>
        <v>-8.8787982591163939E-2</v>
      </c>
      <c r="AS56">
        <f t="shared" si="43"/>
        <v>0.15911117918777151</v>
      </c>
      <c r="AT56">
        <f t="shared" si="43"/>
        <v>0.34033373130345979</v>
      </c>
      <c r="AU56">
        <f t="shared" si="43"/>
        <v>0.53966035569834858</v>
      </c>
      <c r="AV56">
        <f t="shared" si="43"/>
        <v>0.71195175903410046</v>
      </c>
      <c r="AW56">
        <f t="shared" si="43"/>
        <v>0.89476281171245731</v>
      </c>
      <c r="AX56">
        <f t="shared" si="43"/>
        <v>0.76100765662723546</v>
      </c>
      <c r="AY56">
        <f t="shared" si="43"/>
        <v>0.60762628900571514</v>
      </c>
      <c r="AZ56">
        <f t="shared" si="43"/>
        <v>0.48580818487444688</v>
      </c>
      <c r="BA56">
        <f t="shared" si="43"/>
        <v>0.30448788420719808</v>
      </c>
      <c r="BB56">
        <f t="shared" si="43"/>
        <v>0.21024668719491046</v>
      </c>
      <c r="BC56">
        <f t="shared" si="43"/>
        <v>9.0600055972458904E-2</v>
      </c>
      <c r="BD56">
        <f t="shared" si="43"/>
        <v>-6.3185801921356699E-2</v>
      </c>
      <c r="BE56">
        <f t="shared" si="43"/>
        <v>-0.15081661403176838</v>
      </c>
      <c r="BF56">
        <f t="shared" si="43"/>
        <v>-0.21457598992353155</v>
      </c>
      <c r="BG56">
        <f t="shared" si="43"/>
        <v>-0.23947018417921839</v>
      </c>
      <c r="BH56">
        <f t="shared" si="43"/>
        <v>-0.2732475028708734</v>
      </c>
      <c r="BI56">
        <f t="shared" si="43"/>
        <v>-0.23824576598097735</v>
      </c>
      <c r="BJ56">
        <f t="shared" si="43"/>
        <v>-0.19621154821553688</v>
      </c>
      <c r="BK56">
        <f t="shared" si="43"/>
        <v>-0.14401316293601241</v>
      </c>
      <c r="BL56">
        <f t="shared" si="43"/>
        <v>-6.7795845486529061E-2</v>
      </c>
      <c r="BM56">
        <f t="shared" si="43"/>
        <v>4.6737517207859014E-2</v>
      </c>
      <c r="BN56">
        <f t="shared" si="43"/>
        <v>0.79938092303360264</v>
      </c>
      <c r="BO56">
        <f t="shared" si="43"/>
        <v>1.619471595606548</v>
      </c>
      <c r="BP56">
        <f t="shared" si="43"/>
        <v>2.4225002033060292</v>
      </c>
      <c r="BQ56">
        <f t="shared" si="43"/>
        <v>3.2628792396911734</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21786.900984772012</v>
      </c>
      <c r="AP58" s="22">
        <f t="shared" si="45"/>
        <v>21664.717574671067</v>
      </c>
      <c r="AQ58" s="22">
        <f t="shared" si="45"/>
        <v>21578.292904703092</v>
      </c>
      <c r="AR58" s="22">
        <f t="shared" si="45"/>
        <v>21543.60505523445</v>
      </c>
      <c r="AS58" s="22">
        <f t="shared" si="45"/>
        <v>21530.261638137716</v>
      </c>
      <c r="AT58" s="22">
        <f t="shared" si="45"/>
        <v>21555.695275929542</v>
      </c>
      <c r="AU58" s="22">
        <f t="shared" si="45"/>
        <v>21582.157198974764</v>
      </c>
      <c r="AV58" s="22">
        <f t="shared" si="45"/>
        <v>21636.701017591473</v>
      </c>
      <c r="AW58" s="22">
        <f t="shared" si="45"/>
        <v>21692.133728314893</v>
      </c>
      <c r="AX58" s="22">
        <f t="shared" si="45"/>
        <v>21951.178563580586</v>
      </c>
      <c r="AY58" s="22">
        <f t="shared" si="45"/>
        <v>22186.083515649232</v>
      </c>
      <c r="AZ58" s="22">
        <f t="shared" si="45"/>
        <v>22439.485060855044</v>
      </c>
      <c r="BA58" s="22">
        <f t="shared" si="45"/>
        <v>22760.304683554547</v>
      </c>
      <c r="BB58" s="22">
        <f t="shared" si="45"/>
        <v>23038.040668638994</v>
      </c>
      <c r="BC58" s="22">
        <f t="shared" si="45"/>
        <v>23332.371798211127</v>
      </c>
      <c r="BD58" s="22">
        <f t="shared" si="45"/>
        <v>23660.07937152567</v>
      </c>
      <c r="BE58" s="22">
        <f t="shared" si="45"/>
        <v>23928.275517461145</v>
      </c>
      <c r="BF58" s="22">
        <f t="shared" si="45"/>
        <v>24184.141383082781</v>
      </c>
      <c r="BG58" s="22">
        <f t="shared" si="45"/>
        <v>24427.806517494148</v>
      </c>
      <c r="BH58" s="22">
        <f t="shared" si="45"/>
        <v>24753.466221563602</v>
      </c>
      <c r="BI58" s="22">
        <f t="shared" si="45"/>
        <v>25035.50201124536</v>
      </c>
      <c r="BJ58" s="22">
        <f t="shared" si="45"/>
        <v>25318.745765004482</v>
      </c>
      <c r="BK58" s="22">
        <f t="shared" si="45"/>
        <v>25603.202055483067</v>
      </c>
      <c r="BL58" s="22">
        <f t="shared" si="45"/>
        <v>25891.422384449324</v>
      </c>
      <c r="BM58" s="22">
        <f t="shared" si="45"/>
        <v>26160.533326281155</v>
      </c>
      <c r="BN58" s="22">
        <f t="shared" si="45"/>
        <v>25937.483508740821</v>
      </c>
      <c r="BO58" s="22">
        <f t="shared" si="45"/>
        <v>25642.297392125085</v>
      </c>
      <c r="BP58" s="22">
        <f t="shared" si="45"/>
        <v>25369.68309348177</v>
      </c>
      <c r="BQ58" s="22">
        <f t="shared" si="45"/>
        <v>25077.293424464762</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697.28100264286979</v>
      </c>
      <c r="AP59" s="22">
        <f t="shared" si="47"/>
        <v>691.74747109098291</v>
      </c>
      <c r="AQ59" s="22">
        <f t="shared" si="47"/>
        <v>687.60503750000896</v>
      </c>
      <c r="AR59" s="22">
        <f t="shared" si="47"/>
        <v>685.45461488839328</v>
      </c>
      <c r="AS59" s="22">
        <f t="shared" si="47"/>
        <v>684.46621707472423</v>
      </c>
      <c r="AT59" s="22">
        <f t="shared" si="47"/>
        <v>684.97954541954846</v>
      </c>
      <c r="AU59" s="22">
        <f t="shared" si="47"/>
        <v>685.5697367529948</v>
      </c>
      <c r="AV59" s="22">
        <f t="shared" si="47"/>
        <v>687.258641083415</v>
      </c>
      <c r="AW59" s="22">
        <f t="shared" si="47"/>
        <v>689.01858370774698</v>
      </c>
      <c r="AX59" s="22">
        <f t="shared" si="47"/>
        <v>702.94086713374543</v>
      </c>
      <c r="AY59" s="22">
        <f t="shared" si="47"/>
        <v>716.23761133498647</v>
      </c>
      <c r="AZ59" s="22">
        <f t="shared" si="47"/>
        <v>730.55070078942595</v>
      </c>
      <c r="BA59" s="22">
        <f t="shared" si="47"/>
        <v>747.82394116782939</v>
      </c>
      <c r="BB59" s="22">
        <f t="shared" si="47"/>
        <v>763.77814908526466</v>
      </c>
      <c r="BC59" s="22">
        <f t="shared" si="47"/>
        <v>780.9931170626686</v>
      </c>
      <c r="BD59" s="22">
        <f t="shared" si="47"/>
        <v>799.94496391322741</v>
      </c>
      <c r="BE59" s="22">
        <f t="shared" si="47"/>
        <v>816.91971147671291</v>
      </c>
      <c r="BF59" s="22">
        <f t="shared" si="47"/>
        <v>833.79878628324593</v>
      </c>
      <c r="BG59" s="22">
        <f t="shared" si="47"/>
        <v>850.59005753148051</v>
      </c>
      <c r="BH59" s="22">
        <f t="shared" si="47"/>
        <v>868.36695630185136</v>
      </c>
      <c r="BI59" s="22">
        <f t="shared" si="47"/>
        <v>884.59252917235142</v>
      </c>
      <c r="BJ59" s="22">
        <f t="shared" si="47"/>
        <v>901.130300053219</v>
      </c>
      <c r="BK59" s="22">
        <f t="shared" si="47"/>
        <v>917.98994790618383</v>
      </c>
      <c r="BL59" s="22">
        <f t="shared" si="47"/>
        <v>935.29023153227899</v>
      </c>
      <c r="BM59" s="22">
        <f t="shared" si="47"/>
        <v>952.28135456920052</v>
      </c>
      <c r="BN59" s="22">
        <f t="shared" si="47"/>
        <v>948.2823655772039</v>
      </c>
      <c r="BO59" s="22">
        <f t="shared" si="47"/>
        <v>941.15177365495288</v>
      </c>
      <c r="BP59" s="22">
        <f t="shared" si="47"/>
        <v>934.97473967651354</v>
      </c>
      <c r="BQ59" s="22">
        <f t="shared" si="47"/>
        <v>927.8997861648146</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1559.4075650287639</v>
      </c>
      <c r="AP60" s="22">
        <f t="shared" si="49"/>
        <v>1559.1653947892501</v>
      </c>
      <c r="AQ60" s="22">
        <f t="shared" si="49"/>
        <v>1562.4125882809956</v>
      </c>
      <c r="AR60" s="22">
        <f t="shared" si="49"/>
        <v>1570.9910429334955</v>
      </c>
      <c r="AS60" s="22">
        <f t="shared" si="49"/>
        <v>1582.9984592412447</v>
      </c>
      <c r="AT60" s="22">
        <f t="shared" si="49"/>
        <v>1599.2122788303727</v>
      </c>
      <c r="AU60" s="22">
        <f t="shared" si="49"/>
        <v>1615.5773573052943</v>
      </c>
      <c r="AV60" s="22">
        <f t="shared" si="49"/>
        <v>1635.1364752938125</v>
      </c>
      <c r="AW60" s="22">
        <f t="shared" si="49"/>
        <v>1654.9151230103573</v>
      </c>
      <c r="AX60" s="22">
        <f t="shared" si="49"/>
        <v>1709.9318466495718</v>
      </c>
      <c r="AY60" s="22">
        <f t="shared" si="49"/>
        <v>1763.6374440050195</v>
      </c>
      <c r="AZ60" s="22">
        <f t="shared" si="49"/>
        <v>1821.0164771053096</v>
      </c>
      <c r="BA60" s="22">
        <f t="shared" si="49"/>
        <v>1888.1334639667157</v>
      </c>
      <c r="BB60" s="22">
        <f t="shared" si="49"/>
        <v>1951.9347584911989</v>
      </c>
      <c r="BC60" s="22">
        <f t="shared" si="49"/>
        <v>2020.674301959504</v>
      </c>
      <c r="BD60" s="22">
        <f t="shared" si="49"/>
        <v>2095.6859603345738</v>
      </c>
      <c r="BE60" s="22">
        <f t="shared" si="49"/>
        <v>2165.3284209843755</v>
      </c>
      <c r="BF60" s="22">
        <f t="shared" si="49"/>
        <v>2235.486682772415</v>
      </c>
      <c r="BG60" s="22">
        <f t="shared" si="49"/>
        <v>2306.1932619147738</v>
      </c>
      <c r="BH60" s="22">
        <f t="shared" si="49"/>
        <v>2382.27460481037</v>
      </c>
      <c r="BI60" s="22">
        <f t="shared" si="49"/>
        <v>2454.2425559845965</v>
      </c>
      <c r="BJ60" s="22">
        <f t="shared" si="49"/>
        <v>2528.1322791173184</v>
      </c>
      <c r="BK60" s="22">
        <f t="shared" si="49"/>
        <v>2604.0148169202935</v>
      </c>
      <c r="BL60" s="22">
        <f t="shared" si="49"/>
        <v>2682.3278102838131</v>
      </c>
      <c r="BM60" s="22">
        <f t="shared" si="49"/>
        <v>2760.8766158711337</v>
      </c>
      <c r="BN60" s="22">
        <f t="shared" si="49"/>
        <v>2769.1066169076116</v>
      </c>
      <c r="BO60" s="22">
        <f t="shared" si="49"/>
        <v>2766.5233558888922</v>
      </c>
      <c r="BP60" s="22">
        <f t="shared" si="49"/>
        <v>2766.9784419966109</v>
      </c>
      <c r="BQ60" s="22">
        <f t="shared" si="49"/>
        <v>2764.1118165872736</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900.89463728394617</v>
      </c>
      <c r="AQ63" s="22">
        <f t="shared" si="54"/>
        <v>902.0862988078818</v>
      </c>
      <c r="AR63" s="22">
        <f t="shared" si="54"/>
        <v>903.50559048971365</v>
      </c>
      <c r="AS63" s="22">
        <f t="shared" si="54"/>
        <v>905.28773669686666</v>
      </c>
      <c r="AT63" s="22">
        <f t="shared" si="54"/>
        <v>907.25079763283122</v>
      </c>
      <c r="AU63" s="22">
        <f t="shared" si="54"/>
        <v>909.49510240583072</v>
      </c>
      <c r="AV63" s="22">
        <f t="shared" si="54"/>
        <v>911.72854975122743</v>
      </c>
      <c r="AW63" s="22">
        <f t="shared" si="54"/>
        <v>914.16808552490011</v>
      </c>
      <c r="AX63" s="22">
        <f t="shared" si="54"/>
        <v>916.60068317724756</v>
      </c>
      <c r="AY63" s="22">
        <f t="shared" si="54"/>
        <v>921.55299391222923</v>
      </c>
      <c r="AZ63" s="22">
        <f t="shared" si="54"/>
        <v>926.33911197459474</v>
      </c>
      <c r="BA63" s="22">
        <f t="shared" si="54"/>
        <v>931.29990963118428</v>
      </c>
      <c r="BB63" s="22">
        <f t="shared" si="54"/>
        <v>936.82275452217573</v>
      </c>
      <c r="BC63" s="22">
        <f t="shared" si="54"/>
        <v>942.03145508965679</v>
      </c>
      <c r="BD63" s="22">
        <f t="shared" si="54"/>
        <v>947.43396260786426</v>
      </c>
      <c r="BE63" s="22">
        <f t="shared" si="54"/>
        <v>953.12620814680133</v>
      </c>
      <c r="BF63" s="22">
        <f t="shared" si="54"/>
        <v>958.38355902519515</v>
      </c>
      <c r="BG63" s="22">
        <f t="shared" si="54"/>
        <v>963.57804692536229</v>
      </c>
      <c r="BH63" s="22">
        <f t="shared" si="54"/>
        <v>968.71268956206814</v>
      </c>
      <c r="BI63" s="22">
        <f t="shared" si="54"/>
        <v>973.98079123781167</v>
      </c>
      <c r="BJ63" s="22">
        <f t="shared" si="54"/>
        <v>978.92124526943837</v>
      </c>
      <c r="BK63" s="22">
        <f t="shared" si="54"/>
        <v>983.88082868074298</v>
      </c>
      <c r="BL63" s="22">
        <f t="shared" si="54"/>
        <v>988.86000764740345</v>
      </c>
      <c r="BM63" s="22">
        <f t="shared" si="54"/>
        <v>993.87836204372127</v>
      </c>
      <c r="BN63" s="22">
        <f t="shared" si="54"/>
        <v>998.7970744967547</v>
      </c>
      <c r="BO63" s="22">
        <f t="shared" si="54"/>
        <v>1000.043734761007</v>
      </c>
      <c r="BP63" s="22">
        <f t="shared" si="54"/>
        <v>1000.7218648170596</v>
      </c>
      <c r="BQ63" s="22">
        <f t="shared" ref="BQ63:BQ64" si="55">BQ41</f>
        <v>1001.544786884989</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469.73199080289561</v>
      </c>
      <c r="AQ64" s="22">
        <f t="shared" si="54"/>
        <v>469.70196589747712</v>
      </c>
      <c r="AR64" s="22">
        <f t="shared" si="54"/>
        <v>469.6662056604867</v>
      </c>
      <c r="AS64" s="22">
        <f t="shared" si="54"/>
        <v>469.62130300126933</v>
      </c>
      <c r="AT64" s="22">
        <f t="shared" si="54"/>
        <v>469.57184204465608</v>
      </c>
      <c r="AU64" s="22">
        <f t="shared" si="54"/>
        <v>469.51529491513469</v>
      </c>
      <c r="AV64" s="22">
        <f t="shared" si="54"/>
        <v>469.45902134755198</v>
      </c>
      <c r="AW64" s="22">
        <f t="shared" si="54"/>
        <v>469.3975552102317</v>
      </c>
      <c r="AX64" s="22">
        <f t="shared" si="54"/>
        <v>469.33626388466149</v>
      </c>
      <c r="AY64" s="22">
        <f t="shared" si="54"/>
        <v>469.21148628763888</v>
      </c>
      <c r="AZ64" s="22">
        <f t="shared" si="54"/>
        <v>469.09089605353478</v>
      </c>
      <c r="BA64" s="22">
        <f t="shared" si="54"/>
        <v>468.96590462144786</v>
      </c>
      <c r="BB64" s="22">
        <f t="shared" si="54"/>
        <v>468.82675194078945</v>
      </c>
      <c r="BC64" s="22">
        <f t="shared" si="54"/>
        <v>468.69551438822037</v>
      </c>
      <c r="BD64" s="22">
        <f t="shared" si="54"/>
        <v>468.55939370797785</v>
      </c>
      <c r="BE64" s="22">
        <f t="shared" si="54"/>
        <v>468.41597283678857</v>
      </c>
      <c r="BF64" s="22">
        <f t="shared" si="54"/>
        <v>468.28350949908304</v>
      </c>
      <c r="BG64" s="22">
        <f t="shared" si="54"/>
        <v>468.15263004651416</v>
      </c>
      <c r="BH64" s="22">
        <f t="shared" si="54"/>
        <v>468.02325844524279</v>
      </c>
      <c r="BI64" s="22">
        <f t="shared" si="54"/>
        <v>467.89052423223671</v>
      </c>
      <c r="BJ64" s="22">
        <f t="shared" si="54"/>
        <v>467.7660453747385</v>
      </c>
      <c r="BK64" s="22">
        <f t="shared" si="54"/>
        <v>467.64108453657371</v>
      </c>
      <c r="BL64" s="22">
        <f t="shared" si="54"/>
        <v>467.51562997205764</v>
      </c>
      <c r="BM64" s="22">
        <f t="shared" si="54"/>
        <v>467.38918834993632</v>
      </c>
      <c r="BN64" s="22">
        <f t="shared" si="54"/>
        <v>467.26525728963367</v>
      </c>
      <c r="BO64" s="22">
        <f t="shared" si="54"/>
        <v>467.23384664510803</v>
      </c>
      <c r="BP64" s="22">
        <f t="shared" si="54"/>
        <v>467.21676059308277</v>
      </c>
      <c r="BQ64" s="22">
        <f t="shared" si="55"/>
        <v>467.19602638562526</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15630.633843664313</v>
      </c>
      <c r="AP65" s="22">
        <f t="shared" si="56"/>
        <v>15565.974493903259</v>
      </c>
      <c r="AQ65" s="22">
        <f t="shared" si="56"/>
        <v>15517.150117294796</v>
      </c>
      <c r="AR65" s="22">
        <f t="shared" si="56"/>
        <v>15495.221125045797</v>
      </c>
      <c r="AS65" s="22">
        <f t="shared" si="56"/>
        <v>15484.519758411085</v>
      </c>
      <c r="AT65" s="22">
        <f t="shared" si="56"/>
        <v>15493.906237241517</v>
      </c>
      <c r="AU65" s="22">
        <f t="shared" si="56"/>
        <v>15504.009297070701</v>
      </c>
      <c r="AV65" s="22">
        <f t="shared" si="56"/>
        <v>15528.489432331027</v>
      </c>
      <c r="AW65" s="22">
        <f t="shared" si="56"/>
        <v>15553.526067266477</v>
      </c>
      <c r="AX65" s="22">
        <f t="shared" si="56"/>
        <v>15680.636391929358</v>
      </c>
      <c r="AY65" s="22">
        <f t="shared" si="56"/>
        <v>15796.916013289427</v>
      </c>
      <c r="AZ65" s="22">
        <f t="shared" si="56"/>
        <v>15922.065537122347</v>
      </c>
      <c r="BA65" s="22">
        <f t="shared" si="56"/>
        <v>16081.309285212179</v>
      </c>
      <c r="BB65" s="22">
        <f t="shared" si="56"/>
        <v>16218.398172247566</v>
      </c>
      <c r="BC65" s="22">
        <f t="shared" si="56"/>
        <v>16363.037491999416</v>
      </c>
      <c r="BD65" s="22">
        <f t="shared" si="56"/>
        <v>16524.195044477492</v>
      </c>
      <c r="BE65" s="22">
        <f t="shared" si="56"/>
        <v>16654.602448363334</v>
      </c>
      <c r="BF65" s="22">
        <f t="shared" si="56"/>
        <v>16777.737627293598</v>
      </c>
      <c r="BG65" s="22">
        <f t="shared" si="56"/>
        <v>16893.955974153359</v>
      </c>
      <c r="BH65" s="22">
        <f t="shared" si="56"/>
        <v>17052.90243571614</v>
      </c>
      <c r="BI65" s="22">
        <f t="shared" si="56"/>
        <v>17189.258908451469</v>
      </c>
      <c r="BJ65" s="22">
        <f t="shared" si="56"/>
        <v>17325.382339180964</v>
      </c>
      <c r="BK65" s="22">
        <f t="shared" si="56"/>
        <v>17461.527224580645</v>
      </c>
      <c r="BL65" s="22">
        <f t="shared" si="56"/>
        <v>17598.956019892506</v>
      </c>
      <c r="BM65" s="22">
        <f t="shared" si="56"/>
        <v>17726.023968363592</v>
      </c>
      <c r="BN65" s="22">
        <f t="shared" si="56"/>
        <v>17604.812269062379</v>
      </c>
      <c r="BO65" s="22">
        <f t="shared" si="56"/>
        <v>17444.441020405167</v>
      </c>
      <c r="BP65" s="22">
        <f t="shared" si="56"/>
        <v>17295.032461158095</v>
      </c>
      <c r="BQ65" s="22">
        <f t="shared" si="56"/>
        <v>17135.899375275967</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1882.7610645937993</v>
      </c>
      <c r="AP66" s="22">
        <f t="shared" si="58"/>
        <v>1875.6426550016251</v>
      </c>
      <c r="AQ66" s="22">
        <f t="shared" si="58"/>
        <v>1870.8181468823373</v>
      </c>
      <c r="AR66" s="22">
        <f t="shared" si="58"/>
        <v>1869.3890991328494</v>
      </c>
      <c r="AS66" s="22">
        <f t="shared" si="58"/>
        <v>1869.1476537910482</v>
      </c>
      <c r="AT66" s="22">
        <f t="shared" si="58"/>
        <v>1871.4607419591907</v>
      </c>
      <c r="AU66" s="22">
        <f t="shared" si="58"/>
        <v>1873.8884558181198</v>
      </c>
      <c r="AV66" s="22">
        <f t="shared" si="58"/>
        <v>1878.1743090040559</v>
      </c>
      <c r="AW66" s="22">
        <f t="shared" si="58"/>
        <v>1882.56211408841</v>
      </c>
      <c r="AX66" s="22">
        <f t="shared" si="58"/>
        <v>1900.4229638318257</v>
      </c>
      <c r="AY66" s="22">
        <f t="shared" si="58"/>
        <v>1916.8422296086965</v>
      </c>
      <c r="AZ66" s="22">
        <f t="shared" si="58"/>
        <v>1934.5317466078823</v>
      </c>
      <c r="BA66" s="22">
        <f t="shared" si="58"/>
        <v>1956.6792338562072</v>
      </c>
      <c r="BB66" s="22">
        <f t="shared" si="58"/>
        <v>1976.1201243319535</v>
      </c>
      <c r="BC66" s="22">
        <f t="shared" si="58"/>
        <v>1996.5295926758961</v>
      </c>
      <c r="BD66" s="22">
        <f t="shared" si="58"/>
        <v>2019.1987109324659</v>
      </c>
      <c r="BE66" s="22">
        <f t="shared" si="58"/>
        <v>2038.0812711209787</v>
      </c>
      <c r="BF66" s="22">
        <f t="shared" si="58"/>
        <v>2056.232637080504</v>
      </c>
      <c r="BG66" s="22">
        <f t="shared" si="58"/>
        <v>2073.667676516337</v>
      </c>
      <c r="BH66" s="22">
        <f t="shared" si="58"/>
        <v>2096.0343744012407</v>
      </c>
      <c r="BI66" s="22">
        <f t="shared" si="58"/>
        <v>2115.6159218542557</v>
      </c>
      <c r="BJ66" s="22">
        <f t="shared" si="58"/>
        <v>2135.3325829924288</v>
      </c>
      <c r="BK66" s="22">
        <f t="shared" si="58"/>
        <v>2155.1922097085517</v>
      </c>
      <c r="BL66" s="22">
        <f t="shared" si="58"/>
        <v>2175.3630959568454</v>
      </c>
      <c r="BM66" s="22">
        <f t="shared" si="58"/>
        <v>2194.1758723666112</v>
      </c>
      <c r="BN66" s="22">
        <f t="shared" si="58"/>
        <v>2180.7295815097</v>
      </c>
      <c r="BO66" s="22">
        <f t="shared" si="58"/>
        <v>2162.4826962903821</v>
      </c>
      <c r="BP66" s="22">
        <f t="shared" si="58"/>
        <v>2145.7124629277332</v>
      </c>
      <c r="BQ66" s="22">
        <f t="shared" si="58"/>
        <v>2127.6475404331727</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459.09010576373538</v>
      </c>
      <c r="AP67" s="22">
        <f t="shared" si="60"/>
        <v>459.28879284894674</v>
      </c>
      <c r="AQ67" s="22">
        <f t="shared" si="60"/>
        <v>460.34367814872462</v>
      </c>
      <c r="AR67" s="22">
        <f t="shared" si="60"/>
        <v>462.6954809891605</v>
      </c>
      <c r="AS67" s="22">
        <f t="shared" si="60"/>
        <v>465.81034496411024</v>
      </c>
      <c r="AT67" s="22">
        <f t="shared" si="60"/>
        <v>469.95237235309651</v>
      </c>
      <c r="AU67" s="22">
        <f t="shared" si="60"/>
        <v>474.15024689663966</v>
      </c>
      <c r="AV67" s="22">
        <f t="shared" si="60"/>
        <v>479.13274549275678</v>
      </c>
      <c r="AW67" s="22">
        <f t="shared" si="60"/>
        <v>484.18667612299163</v>
      </c>
      <c r="AX67" s="22">
        <f t="shared" si="60"/>
        <v>498.09121300839439</v>
      </c>
      <c r="AY67" s="22">
        <f t="shared" si="60"/>
        <v>511.72952853391513</v>
      </c>
      <c r="AZ67" s="22">
        <f t="shared" si="60"/>
        <v>526.30043156459703</v>
      </c>
      <c r="BA67" s="22">
        <f t="shared" si="60"/>
        <v>543.27045442177689</v>
      </c>
      <c r="BB67" s="22">
        <f t="shared" si="60"/>
        <v>559.49456723117237</v>
      </c>
      <c r="BC67" s="22">
        <f t="shared" si="60"/>
        <v>576.90348186869983</v>
      </c>
      <c r="BD67" s="22">
        <f t="shared" si="60"/>
        <v>595.8864547660603</v>
      </c>
      <c r="BE67" s="22">
        <f t="shared" si="60"/>
        <v>613.6238020816163</v>
      </c>
      <c r="BF67" s="22">
        <f t="shared" si="60"/>
        <v>631.53953623481493</v>
      </c>
      <c r="BG67" s="22">
        <f t="shared" si="60"/>
        <v>649.64135689230704</v>
      </c>
      <c r="BH67" s="22">
        <f t="shared" si="60"/>
        <v>668.74880208165303</v>
      </c>
      <c r="BI67" s="22">
        <f t="shared" si="60"/>
        <v>686.89090666796653</v>
      </c>
      <c r="BJ67" s="22">
        <f t="shared" si="60"/>
        <v>705.53728725550502</v>
      </c>
      <c r="BK67" s="22">
        <f t="shared" si="60"/>
        <v>724.70597650142781</v>
      </c>
      <c r="BL67" s="22">
        <f t="shared" si="60"/>
        <v>744.50469146167677</v>
      </c>
      <c r="BM67" s="22">
        <f t="shared" si="60"/>
        <v>764.33667663918027</v>
      </c>
      <c r="BN67" s="22">
        <f t="shared" si="60"/>
        <v>766.98200622446461</v>
      </c>
      <c r="BO67" s="22">
        <f t="shared" si="60"/>
        <v>766.98176877556682</v>
      </c>
      <c r="BP67" s="22">
        <f t="shared" si="60"/>
        <v>767.72716186136495</v>
      </c>
      <c r="BQ67" s="22">
        <f t="shared" si="60"/>
        <v>767.65824742033294</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24043.589552443646</v>
      </c>
      <c r="AP71" s="22">
        <f t="shared" si="61"/>
        <v>23915.6304405513</v>
      </c>
      <c r="AQ71" s="22">
        <f t="shared" si="61"/>
        <v>23828.310530484097</v>
      </c>
      <c r="AR71" s="22">
        <f t="shared" si="61"/>
        <v>23800.050713056338</v>
      </c>
      <c r="AS71" s="22">
        <f t="shared" si="61"/>
        <v>23797.726314453685</v>
      </c>
      <c r="AT71" s="22">
        <f t="shared" si="61"/>
        <v>23839.887100179461</v>
      </c>
      <c r="AU71" s="22">
        <f t="shared" si="61"/>
        <v>23883.304293033052</v>
      </c>
      <c r="AV71" s="22">
        <f t="shared" si="61"/>
        <v>23959.096133968702</v>
      </c>
      <c r="AW71" s="22">
        <f t="shared" si="61"/>
        <v>24036.067435032997</v>
      </c>
      <c r="AX71" s="22">
        <f t="shared" si="61"/>
        <v>24364.051277363902</v>
      </c>
      <c r="AY71" s="22">
        <f t="shared" si="61"/>
        <v>24665.958570989238</v>
      </c>
      <c r="AZ71" s="22">
        <f t="shared" si="61"/>
        <v>24991.05223874978</v>
      </c>
      <c r="BA71" s="22">
        <f t="shared" si="61"/>
        <v>25396.262088689091</v>
      </c>
      <c r="BB71" s="22">
        <f t="shared" si="61"/>
        <v>25753.753576215458</v>
      </c>
      <c r="BC71" s="22">
        <f t="shared" si="61"/>
        <v>26134.039217233301</v>
      </c>
      <c r="BD71" s="22">
        <f t="shared" si="61"/>
        <v>26555.710295773471</v>
      </c>
      <c r="BE71" s="22">
        <f t="shared" si="61"/>
        <v>26910.523649922234</v>
      </c>
      <c r="BF71" s="22">
        <f t="shared" si="61"/>
        <v>27253.42685213844</v>
      </c>
      <c r="BG71" s="22">
        <f t="shared" si="61"/>
        <v>27584.589836940402</v>
      </c>
      <c r="BH71" s="22">
        <f t="shared" si="61"/>
        <v>28004.107782675823</v>
      </c>
      <c r="BI71" s="22">
        <f t="shared" si="61"/>
        <v>28374.337096402309</v>
      </c>
      <c r="BJ71" s="22">
        <f t="shared" si="61"/>
        <v>28748.008344175021</v>
      </c>
      <c r="BK71" s="22">
        <f t="shared" si="61"/>
        <v>29125.206820309544</v>
      </c>
      <c r="BL71" s="22">
        <f t="shared" si="61"/>
        <v>29509.040426265416</v>
      </c>
      <c r="BM71" s="22">
        <f t="shared" si="61"/>
        <v>29873.691296721488</v>
      </c>
      <c r="BN71" s="22">
        <f t="shared" si="61"/>
        <v>29654.872491225637</v>
      </c>
      <c r="BO71" s="22">
        <f t="shared" si="61"/>
        <v>29349.972521668933</v>
      </c>
      <c r="BP71" s="22">
        <f t="shared" si="61"/>
        <v>29071.636275154895</v>
      </c>
      <c r="BQ71" s="22">
        <f t="shared" si="61"/>
        <v>28769.305027216848</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21322.188001478964</v>
      </c>
      <c r="AP72" s="22">
        <f t="shared" si="62"/>
        <v>21263.427878892217</v>
      </c>
      <c r="AQ72" s="22">
        <f t="shared" si="62"/>
        <v>21220.354987943861</v>
      </c>
      <c r="AR72" s="22">
        <f t="shared" si="62"/>
        <v>21209.091754091751</v>
      </c>
      <c r="AS72" s="22">
        <f t="shared" si="62"/>
        <v>21211.360521499224</v>
      </c>
      <c r="AT72" s="22">
        <f t="shared" si="62"/>
        <v>21237.475187727243</v>
      </c>
      <c r="AU72" s="22">
        <f t="shared" si="62"/>
        <v>21264.751065463475</v>
      </c>
      <c r="AV72" s="22">
        <f t="shared" si="62"/>
        <v>21309.036198144768</v>
      </c>
      <c r="AW72" s="22">
        <f t="shared" si="62"/>
        <v>21354.252110292262</v>
      </c>
      <c r="AX72" s="22">
        <f t="shared" si="62"/>
        <v>21523.513330436072</v>
      </c>
      <c r="AY72" s="22">
        <f t="shared" si="62"/>
        <v>21682.692268761824</v>
      </c>
      <c r="AZ72" s="22">
        <f t="shared" si="62"/>
        <v>21852.781942978199</v>
      </c>
      <c r="BA72" s="22">
        <f t="shared" si="62"/>
        <v>22063.993209923374</v>
      </c>
      <c r="BB72" s="22">
        <f t="shared" si="62"/>
        <v>22250.144994979564</v>
      </c>
      <c r="BC72" s="22">
        <f t="shared" si="62"/>
        <v>22445.694363253129</v>
      </c>
      <c r="BD72" s="22">
        <f t="shared" si="62"/>
        <v>22661.784596248432</v>
      </c>
      <c r="BE72" s="22">
        <f t="shared" si="62"/>
        <v>22842.374934831423</v>
      </c>
      <c r="BF72" s="22">
        <f t="shared" si="62"/>
        <v>23014.197606613445</v>
      </c>
      <c r="BG72" s="22">
        <f t="shared" si="62"/>
        <v>23178.511927212468</v>
      </c>
      <c r="BH72" s="22">
        <f t="shared" si="62"/>
        <v>23391.43330808328</v>
      </c>
      <c r="BI72" s="22">
        <f t="shared" si="62"/>
        <v>23578.144305519025</v>
      </c>
      <c r="BJ72" s="22">
        <f t="shared" si="62"/>
        <v>23764.942258346702</v>
      </c>
      <c r="BK72" s="22">
        <f t="shared" si="62"/>
        <v>23952.445587479913</v>
      </c>
      <c r="BL72" s="22">
        <f t="shared" si="62"/>
        <v>24142.193213600811</v>
      </c>
      <c r="BM72" s="22">
        <f t="shared" si="62"/>
        <v>24320.293341631703</v>
      </c>
      <c r="BN72" s="22">
        <f t="shared" si="62"/>
        <v>24200.570967649939</v>
      </c>
      <c r="BO72" s="22">
        <f t="shared" si="62"/>
        <v>24030.663351142586</v>
      </c>
      <c r="BP72" s="22">
        <f t="shared" si="62"/>
        <v>23873.386500821034</v>
      </c>
      <c r="BQ72" s="22">
        <f t="shared" si="62"/>
        <v>23704.417271062128</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45365.777553922613</v>
      </c>
      <c r="AP73" s="22">
        <f t="shared" si="63"/>
        <v>45179.058319443517</v>
      </c>
      <c r="AQ73" s="22">
        <f t="shared" si="63"/>
        <v>45048.665518427959</v>
      </c>
      <c r="AR73" s="22">
        <f t="shared" si="63"/>
        <v>45009.142467148093</v>
      </c>
      <c r="AS73" s="22">
        <f t="shared" si="63"/>
        <v>45009.086835952912</v>
      </c>
      <c r="AT73" s="22">
        <f t="shared" si="63"/>
        <v>45077.362287906704</v>
      </c>
      <c r="AU73" s="22">
        <f t="shared" si="63"/>
        <v>45148.055358496524</v>
      </c>
      <c r="AV73" s="22">
        <f t="shared" si="63"/>
        <v>45268.13233211347</v>
      </c>
      <c r="AW73" s="22">
        <f t="shared" si="63"/>
        <v>45390.319545325256</v>
      </c>
      <c r="AX73" s="22">
        <f t="shared" si="63"/>
        <v>45887.56460779997</v>
      </c>
      <c r="AY73" s="22">
        <f t="shared" si="63"/>
        <v>46348.650839751062</v>
      </c>
      <c r="AZ73" s="22">
        <f t="shared" si="63"/>
        <v>46843.83418172798</v>
      </c>
      <c r="BA73" s="22">
        <f t="shared" si="63"/>
        <v>47460.255298612465</v>
      </c>
      <c r="BB73" s="22">
        <f t="shared" si="63"/>
        <v>48003.898571195023</v>
      </c>
      <c r="BC73" s="22">
        <f t="shared" si="63"/>
        <v>48579.733580486427</v>
      </c>
      <c r="BD73" s="22">
        <f t="shared" si="63"/>
        <v>49217.494892021903</v>
      </c>
      <c r="BE73" s="22">
        <f t="shared" si="63"/>
        <v>49752.898584753653</v>
      </c>
      <c r="BF73" s="22">
        <f t="shared" si="63"/>
        <v>50267.624458751889</v>
      </c>
      <c r="BG73" s="22">
        <f t="shared" si="63"/>
        <v>50763.101764152874</v>
      </c>
      <c r="BH73" s="22">
        <f t="shared" si="63"/>
        <v>51395.541090759099</v>
      </c>
      <c r="BI73" s="22">
        <f t="shared" si="63"/>
        <v>51952.481401921337</v>
      </c>
      <c r="BJ73" s="22">
        <f t="shared" si="63"/>
        <v>52512.950602521727</v>
      </c>
      <c r="BK73" s="22">
        <f t="shared" si="63"/>
        <v>53077.652407789457</v>
      </c>
      <c r="BL73" s="22">
        <f t="shared" si="63"/>
        <v>53651.23363986623</v>
      </c>
      <c r="BM73" s="22">
        <f t="shared" si="63"/>
        <v>54193.984638353191</v>
      </c>
      <c r="BN73" s="22">
        <f t="shared" si="63"/>
        <v>53855.443458875576</v>
      </c>
      <c r="BO73" s="22">
        <f t="shared" si="63"/>
        <v>53380.635872811516</v>
      </c>
      <c r="BP73" s="22">
        <f t="shared" si="63"/>
        <v>52945.022775975929</v>
      </c>
      <c r="BQ73" s="22">
        <f t="shared" si="63"/>
        <v>52473.722298278975</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45365.777553922613</v>
      </c>
      <c r="M4" s="79">
        <f>'Emissions summary'!AM73</f>
        <v>45179.058319443517</v>
      </c>
      <c r="N4" s="79">
        <f>'Emissions summary'!AN73</f>
        <v>45048.665518427959</v>
      </c>
      <c r="O4" s="79">
        <f>'Emissions summary'!AO73</f>
        <v>45009.142467148093</v>
      </c>
      <c r="P4" s="79">
        <f>'Emissions summary'!AP73</f>
        <v>45009.086835952912</v>
      </c>
      <c r="Q4" s="79">
        <f>'Emissions summary'!AQ73</f>
        <v>45077.362287906704</v>
      </c>
      <c r="R4" s="79">
        <f>'Emissions summary'!AR73</f>
        <v>45148.055358496524</v>
      </c>
      <c r="S4" s="79">
        <f>'Emissions summary'!AS73</f>
        <v>45268.13233211347</v>
      </c>
      <c r="T4" s="79">
        <f>'Emissions summary'!AT73</f>
        <v>45390.319545325256</v>
      </c>
      <c r="U4" s="79">
        <f>'Emissions summary'!AU73</f>
        <v>45887.56460779997</v>
      </c>
      <c r="V4" s="79">
        <f>'Emissions summary'!AV73</f>
        <v>46348.650839751062</v>
      </c>
      <c r="W4" s="79">
        <f>'Emissions summary'!AW73</f>
        <v>46843.83418172798</v>
      </c>
      <c r="X4" s="79">
        <f>'Emissions summary'!AX73</f>
        <v>47460.255298612465</v>
      </c>
      <c r="Y4" s="79">
        <f>'Emissions summary'!AY73</f>
        <v>48003.898571195023</v>
      </c>
      <c r="Z4" s="79">
        <f>'Emissions summary'!AZ73</f>
        <v>48579.733580486427</v>
      </c>
      <c r="AA4" s="79">
        <f>'Emissions summary'!BA73</f>
        <v>49217.494892021903</v>
      </c>
      <c r="AB4" s="79">
        <f>'Emissions summary'!BB73</f>
        <v>49752.898584753653</v>
      </c>
      <c r="AC4" s="79">
        <f>'Emissions summary'!BC73</f>
        <v>50267.624458751889</v>
      </c>
      <c r="AD4" s="79">
        <f>'Emissions summary'!BD73</f>
        <v>50763.101764152874</v>
      </c>
      <c r="AE4" s="79">
        <f>'Emissions summary'!BE73</f>
        <v>51395.541090759099</v>
      </c>
      <c r="AF4" s="79">
        <f>'Emissions summary'!BF73</f>
        <v>51952.481401921337</v>
      </c>
      <c r="AG4" s="79">
        <f>'Emissions summary'!BG73</f>
        <v>52512.950602521727</v>
      </c>
      <c r="AH4" s="79">
        <f>'Emissions summary'!BH73</f>
        <v>53077.652407789457</v>
      </c>
      <c r="AI4" s="79">
        <f>'Emissions summary'!BI73</f>
        <v>53651.23363986623</v>
      </c>
      <c r="AJ4" s="79">
        <f>'Emissions summary'!BJ73</f>
        <v>54193.984638353191</v>
      </c>
      <c r="AK4" s="79">
        <f>'Emissions summary'!BK73</f>
        <v>53855.443458875576</v>
      </c>
      <c r="AL4" s="79">
        <f>'Emissions summary'!BL73</f>
        <v>53380.635872811516</v>
      </c>
      <c r="AM4" s="79">
        <f>'Emissions summary'!BM73</f>
        <v>52945.022775975929</v>
      </c>
      <c r="AN4" s="79">
        <f>'Emissions summary'!BN73</f>
        <v>52473.722298278975</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45365.777553922613</v>
      </c>
      <c r="M5" s="79">
        <f>'Net zero emission summary'!AP73</f>
        <v>45179.058319443517</v>
      </c>
      <c r="N5" s="79">
        <f>'Net zero emission summary'!AQ73</f>
        <v>45048.665518427959</v>
      </c>
      <c r="O5" s="79">
        <f>'Net zero emission summary'!AR73</f>
        <v>45009.142467148093</v>
      </c>
      <c r="P5" s="79">
        <f>'Net zero emission summary'!AS73</f>
        <v>45009.086835952912</v>
      </c>
      <c r="Q5" s="79">
        <f>'Net zero emission summary'!AT73</f>
        <v>45077.362287906704</v>
      </c>
      <c r="R5" s="79">
        <f>'Net zero emission summary'!AU73</f>
        <v>45148.055358496524</v>
      </c>
      <c r="S5" s="79">
        <f>'Net zero emission summary'!AV73</f>
        <v>45268.13233211347</v>
      </c>
      <c r="T5" s="79">
        <f>'Net zero emission summary'!AW73</f>
        <v>45390.319545325256</v>
      </c>
      <c r="U5" s="79">
        <f>'Net zero emission summary'!AX73</f>
        <v>45887.56460779997</v>
      </c>
      <c r="V5" s="79">
        <f>'Net zero emission summary'!AY73</f>
        <v>46348.650839751062</v>
      </c>
      <c r="W5" s="79">
        <f>'Net zero emission summary'!AZ73</f>
        <v>46843.83418172798</v>
      </c>
      <c r="X5" s="79">
        <f>'Net zero emission summary'!BA73</f>
        <v>47460.255298612465</v>
      </c>
      <c r="Y5" s="79">
        <f>'Net zero emission summary'!BB73</f>
        <v>48003.898571195023</v>
      </c>
      <c r="Z5" s="79">
        <f>'Net zero emission summary'!BC73</f>
        <v>48579.733580486427</v>
      </c>
      <c r="AA5" s="79">
        <f>'Net zero emission summary'!BD73</f>
        <v>49217.494892021903</v>
      </c>
      <c r="AB5" s="79">
        <f>'Net zero emission summary'!BE73</f>
        <v>49752.898584753653</v>
      </c>
      <c r="AC5" s="79">
        <f>'Net zero emission summary'!BF73</f>
        <v>50267.624458751889</v>
      </c>
      <c r="AD5" s="79">
        <f>'Net zero emission summary'!BG73</f>
        <v>50763.101764152874</v>
      </c>
      <c r="AE5" s="79">
        <f>'Net zero emission summary'!BH73</f>
        <v>51395.541090759099</v>
      </c>
      <c r="AF5" s="79">
        <f>'Net zero emission summary'!BI73</f>
        <v>51952.481401921337</v>
      </c>
      <c r="AG5" s="79">
        <f>'Net zero emission summary'!BJ73</f>
        <v>52512.950602521727</v>
      </c>
      <c r="AH5" s="79">
        <f>'Net zero emission summary'!BK73</f>
        <v>53077.652407789457</v>
      </c>
      <c r="AI5" s="79">
        <f>'Net zero emission summary'!BL73</f>
        <v>53651.23363986623</v>
      </c>
      <c r="AJ5" s="79">
        <f>'Net zero emission summary'!BM73</f>
        <v>54193.984638353191</v>
      </c>
      <c r="AK5" s="79">
        <f>'Net zero emission summary'!BN73</f>
        <v>53855.443458875576</v>
      </c>
      <c r="AL5" s="79">
        <f>'Net zero emission summary'!BO73</f>
        <v>53380.635872811516</v>
      </c>
      <c r="AM5" s="79">
        <f>'Net zero emission summary'!BP73</f>
        <v>52945.022775975929</v>
      </c>
      <c r="AN5" s="79">
        <f>'Net zero emission summary'!BQ73</f>
        <v>52473.722298278975</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20989.488919311592</v>
      </c>
    </row>
    <row r="10" spans="1:46" x14ac:dyDescent="0.3">
      <c r="AN10">
        <f>0.75*AN4</f>
        <v>39355.291723709233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2022-12-29T23:32:52Z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