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7E76A486-BA60-464B-9E89-5C2635BEB819}" xr6:coauthVersionLast="46" xr6:coauthVersionMax="46" xr10:uidLastSave="{00000000-0000-0000-0000-000000000000}"/>
  <bookViews>
    <workbookView xWindow="30" yWindow="0" windowWidth="28770" windowHeight="15600" activeTab="7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4" l="1"/>
  <c r="A42" i="14"/>
  <c r="AB41" i="7"/>
  <c r="W41" i="7"/>
  <c r="R41" i="7"/>
  <c r="E41" i="7"/>
  <c r="A41" i="7"/>
  <c r="AB48" i="3"/>
  <c r="W48" i="3"/>
  <c r="R48" i="3"/>
  <c r="E48" i="3"/>
  <c r="A48" i="3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R53" i="3" l="1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43" i="14" l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42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M3" i="6"/>
  <c r="AM2" i="6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AN3" i="6"/>
  <c r="AN2" i="6"/>
  <c r="AL3" i="6"/>
  <c r="AL2" i="6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L10" i="4"/>
  <c r="N10" i="4"/>
  <c r="W12" i="3" s="1"/>
  <c r="O10" i="4"/>
  <c r="AB12" i="3" s="1"/>
  <c r="G11" i="4"/>
  <c r="L11" i="4"/>
  <c r="N11" i="4"/>
  <c r="W13" i="3" s="1"/>
  <c r="O11" i="4"/>
  <c r="AB13" i="3" s="1"/>
  <c r="G12" i="4"/>
  <c r="L12" i="4"/>
  <c r="N12" i="4"/>
  <c r="W14" i="3" s="1"/>
  <c r="O12" i="4"/>
  <c r="AB14" i="3" s="1"/>
  <c r="G13" i="4"/>
  <c r="L13" i="4"/>
  <c r="N13" i="4"/>
  <c r="W15" i="3" s="1"/>
  <c r="O13" i="4"/>
  <c r="AB15" i="3" s="1"/>
  <c r="G14" i="4"/>
  <c r="L14" i="4"/>
  <c r="N14" i="4"/>
  <c r="W16" i="3" s="1"/>
  <c r="O14" i="4"/>
  <c r="AB16" i="3" s="1"/>
  <c r="G15" i="4"/>
  <c r="L15" i="4"/>
  <c r="N15" i="4"/>
  <c r="W17" i="3" s="1"/>
  <c r="O15" i="4"/>
  <c r="AB17" i="3" s="1"/>
  <c r="G16" i="4"/>
  <c r="L16" i="4"/>
  <c r="N16" i="4"/>
  <c r="W18" i="3" s="1"/>
  <c r="O16" i="4"/>
  <c r="AB18" i="3" s="1"/>
  <c r="G17" i="4"/>
  <c r="L17" i="4"/>
  <c r="N17" i="4"/>
  <c r="W19" i="3" s="1"/>
  <c r="O17" i="4"/>
  <c r="AB19" i="3" s="1"/>
  <c r="G18" i="4"/>
  <c r="L18" i="4"/>
  <c r="N18" i="4"/>
  <c r="W20" i="3" s="1"/>
  <c r="O18" i="4"/>
  <c r="AB20" i="3" s="1"/>
  <c r="G19" i="4"/>
  <c r="L19" i="4"/>
  <c r="N19" i="4"/>
  <c r="W21" i="3" s="1"/>
  <c r="O19" i="4"/>
  <c r="AB21" i="3" s="1"/>
  <c r="G20" i="4"/>
  <c r="L20" i="4"/>
  <c r="N20" i="4"/>
  <c r="W22" i="3" s="1"/>
  <c r="O20" i="4"/>
  <c r="AB22" i="3" s="1"/>
  <c r="G21" i="4"/>
  <c r="L21" i="4"/>
  <c r="N21" i="4"/>
  <c r="W23" i="3" s="1"/>
  <c r="O21" i="4"/>
  <c r="AB23" i="3" s="1"/>
  <c r="G22" i="4"/>
  <c r="L22" i="4"/>
  <c r="N22" i="4"/>
  <c r="W24" i="3" s="1"/>
  <c r="O22" i="4"/>
  <c r="AB24" i="3" s="1"/>
  <c r="G23" i="4"/>
  <c r="H23" i="4"/>
  <c r="L23" i="4"/>
  <c r="N23" i="4"/>
  <c r="W25" i="3" s="1"/>
  <c r="O23" i="4"/>
  <c r="AB25" i="3" s="1"/>
  <c r="G24" i="4"/>
  <c r="H24" i="4"/>
  <c r="L24" i="4"/>
  <c r="R26" i="3"/>
  <c r="N24" i="4"/>
  <c r="W26" i="3" s="1"/>
  <c r="O24" i="4"/>
  <c r="AB26" i="3" s="1"/>
  <c r="G25" i="4"/>
  <c r="H25" i="4"/>
  <c r="L25" i="4"/>
  <c r="R27" i="3"/>
  <c r="N25" i="4"/>
  <c r="W27" i="3" s="1"/>
  <c r="O25" i="4"/>
  <c r="AB27" i="3" s="1"/>
  <c r="G26" i="4"/>
  <c r="H26" i="4"/>
  <c r="I26" i="4"/>
  <c r="R21" i="7" s="1"/>
  <c r="J26" i="4"/>
  <c r="W21" i="7" s="1"/>
  <c r="K26" i="4"/>
  <c r="AB21" i="7" s="1"/>
  <c r="L26" i="4"/>
  <c r="M26" i="4"/>
  <c r="R28" i="3" s="1"/>
  <c r="N26" i="4"/>
  <c r="W28" i="3" s="1"/>
  <c r="O26" i="4"/>
  <c r="AB28" i="3" s="1"/>
  <c r="G27" i="4"/>
  <c r="H27" i="4"/>
  <c r="L27" i="4"/>
  <c r="M27" i="4"/>
  <c r="R29" i="3" s="1"/>
  <c r="N27" i="4"/>
  <c r="W29" i="3" s="1"/>
  <c r="O27" i="4"/>
  <c r="AB29" i="3" s="1"/>
  <c r="E28" i="4"/>
  <c r="G28" i="4"/>
  <c r="H28" i="4"/>
  <c r="L28" i="4"/>
  <c r="R30" i="3"/>
  <c r="N28" i="4"/>
  <c r="W30" i="3" s="1"/>
  <c r="O28" i="4"/>
  <c r="AB30" i="3" s="1"/>
  <c r="G29" i="4"/>
  <c r="H29" i="4"/>
  <c r="L29" i="4"/>
  <c r="M29" i="4"/>
  <c r="R31" i="3" s="1"/>
  <c r="N29" i="4"/>
  <c r="W31" i="3" s="1"/>
  <c r="O29" i="4"/>
  <c r="AB31" i="3" s="1"/>
  <c r="G30" i="4"/>
  <c r="H30" i="4"/>
  <c r="I30" i="4"/>
  <c r="R25" i="7" s="1"/>
  <c r="J30" i="4"/>
  <c r="W25" i="7" s="1"/>
  <c r="K30" i="4"/>
  <c r="AB25" i="7" s="1"/>
  <c r="L30" i="4"/>
  <c r="M30" i="4"/>
  <c r="R32" i="3" s="1"/>
  <c r="N30" i="4"/>
  <c r="W32" i="3" s="1"/>
  <c r="O30" i="4"/>
  <c r="AB32" i="3" s="1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M31" i="4"/>
  <c r="R33" i="3" s="1"/>
  <c r="N31" i="4"/>
  <c r="W33" i="3" s="1"/>
  <c r="O31" i="4"/>
  <c r="AB33" i="3" s="1"/>
  <c r="P31" i="4"/>
  <c r="Q31" i="4"/>
  <c r="R31" i="4"/>
  <c r="G32" i="4"/>
  <c r="L32" i="4"/>
  <c r="N32" i="4"/>
  <c r="W34" i="3" s="1"/>
  <c r="O32" i="4"/>
  <c r="AB34" i="3" s="1"/>
  <c r="G33" i="4"/>
  <c r="L33" i="4"/>
  <c r="N33" i="4"/>
  <c r="W35" i="3" s="1"/>
  <c r="O33" i="4"/>
  <c r="AB35" i="3" s="1"/>
  <c r="G34" i="4"/>
  <c r="H34" i="4"/>
  <c r="L34" i="4"/>
  <c r="M34" i="4"/>
  <c r="R36" i="3" s="1"/>
  <c r="N34" i="4"/>
  <c r="W36" i="3" s="1"/>
  <c r="O34" i="4"/>
  <c r="AB36" i="3" s="1"/>
  <c r="G35" i="4"/>
  <c r="H35" i="4"/>
  <c r="I35" i="4"/>
  <c r="R30" i="7" s="1"/>
  <c r="J35" i="4"/>
  <c r="W30" i="7" s="1"/>
  <c r="K35" i="4"/>
  <c r="AB30" i="7" s="1"/>
  <c r="L35" i="4"/>
  <c r="M35" i="4"/>
  <c r="R37" i="3" s="1"/>
  <c r="N35" i="4"/>
  <c r="W37" i="3" s="1"/>
  <c r="O35" i="4"/>
  <c r="AB37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L37" i="4"/>
  <c r="M37" i="4"/>
  <c r="R39" i="3" s="1"/>
  <c r="N37" i="4"/>
  <c r="W39" i="3" s="1"/>
  <c r="O37" i="4"/>
  <c r="AB39" i="3" s="1"/>
  <c r="G38" i="4"/>
  <c r="H38" i="4"/>
  <c r="I38" i="4"/>
  <c r="R33" i="7" s="1"/>
  <c r="J38" i="4"/>
  <c r="W33" i="7" s="1"/>
  <c r="K38" i="4"/>
  <c r="AB33" i="7" s="1"/>
  <c r="L38" i="4"/>
  <c r="M38" i="4"/>
  <c r="R40" i="3" s="1"/>
  <c r="N38" i="4"/>
  <c r="W40" i="3" s="1"/>
  <c r="O38" i="4"/>
  <c r="AB40" i="3" s="1"/>
  <c r="G39" i="4"/>
  <c r="H39" i="4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E44" i="4"/>
  <c r="G44" i="4"/>
  <c r="H44" i="4"/>
  <c r="L44" i="4"/>
  <c r="R46" i="3"/>
  <c r="N44" i="4"/>
  <c r="W46" i="3" s="1"/>
  <c r="O44" i="4"/>
  <c r="AB46" i="3" s="1"/>
  <c r="P44" i="4"/>
  <c r="Q44" i="4"/>
  <c r="R44" i="4"/>
  <c r="G45" i="4"/>
  <c r="H45" i="4"/>
  <c r="I45" i="4"/>
  <c r="R40" i="7" s="1"/>
  <c r="J45" i="4"/>
  <c r="W40" i="7" s="1"/>
  <c r="K45" i="4"/>
  <c r="AB40" i="7" s="1"/>
  <c r="L45" i="4"/>
  <c r="M45" i="4"/>
  <c r="R47" i="3" s="1"/>
  <c r="N45" i="4"/>
  <c r="W47" i="3" s="1"/>
  <c r="O45" i="4"/>
  <c r="AB47" i="3" s="1"/>
  <c r="P45" i="4"/>
  <c r="Q45" i="4"/>
  <c r="R45" i="4"/>
  <c r="G47" i="4"/>
  <c r="H47" i="4"/>
  <c r="I47" i="4"/>
  <c r="R42" i="7" s="1"/>
  <c r="J47" i="4"/>
  <c r="W42" i="7" s="1"/>
  <c r="K47" i="4"/>
  <c r="AB42" i="7" s="1"/>
  <c r="L47" i="4"/>
  <c r="M47" i="4"/>
  <c r="R49" i="3" s="1"/>
  <c r="N47" i="4"/>
  <c r="W49" i="3" s="1"/>
  <c r="O47" i="4"/>
  <c r="AB49" i="3" s="1"/>
  <c r="P47" i="4"/>
  <c r="Q47" i="4"/>
  <c r="R47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49" i="4"/>
  <c r="H49" i="4"/>
  <c r="I49" i="4"/>
  <c r="R44" i="7" s="1"/>
  <c r="J49" i="4"/>
  <c r="W44" i="7" s="1"/>
  <c r="K49" i="4"/>
  <c r="AB44" i="7" s="1"/>
  <c r="L49" i="4"/>
  <c r="M49" i="4"/>
  <c r="R51" i="3" s="1"/>
  <c r="N49" i="4"/>
  <c r="W51" i="3" s="1"/>
  <c r="O49" i="4"/>
  <c r="AB51" i="3" s="1"/>
  <c r="P49" i="4"/>
  <c r="Q49" i="4"/>
  <c r="R49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J51" i="4"/>
  <c r="K51" i="4"/>
  <c r="L51" i="4"/>
  <c r="N51" i="4"/>
  <c r="W47" i="14" s="1"/>
  <c r="O51" i="4"/>
  <c r="AB47" i="14" s="1"/>
  <c r="P51" i="4"/>
  <c r="Q51" i="4"/>
  <c r="R51" i="4"/>
  <c r="B52" i="4"/>
  <c r="E48" i="14" s="1"/>
  <c r="A48" i="14" s="1"/>
  <c r="C52" i="4"/>
  <c r="D52" i="4"/>
  <c r="E52" i="4"/>
  <c r="F52" i="4"/>
  <c r="G52" i="4"/>
  <c r="H52" i="4"/>
  <c r="I52" i="4"/>
  <c r="J52" i="4"/>
  <c r="K52" i="4"/>
  <c r="L52" i="4"/>
  <c r="M52" i="4"/>
  <c r="R54" i="3" s="1"/>
  <c r="N52" i="4"/>
  <c r="W48" i="14" s="1"/>
  <c r="O52" i="4"/>
  <c r="AB48" i="14" s="1"/>
  <c r="P52" i="4"/>
  <c r="Q52" i="4"/>
  <c r="R52" i="4"/>
  <c r="G53" i="4"/>
  <c r="H53" i="4"/>
  <c r="I53" i="4"/>
  <c r="J53" i="4"/>
  <c r="K53" i="4"/>
  <c r="L53" i="4"/>
  <c r="M53" i="4"/>
  <c r="R55" i="3" s="1"/>
  <c r="N53" i="4"/>
  <c r="W49" i="14" s="1"/>
  <c r="O53" i="4"/>
  <c r="P53" i="4"/>
  <c r="Q53" i="4"/>
  <c r="R53" i="4"/>
  <c r="G54" i="4"/>
  <c r="H54" i="4"/>
  <c r="I54" i="4"/>
  <c r="J54" i="4"/>
  <c r="K54" i="4"/>
  <c r="L54" i="4"/>
  <c r="M54" i="4"/>
  <c r="R56" i="3" s="1"/>
  <c r="N54" i="4"/>
  <c r="W50" i="14" s="1"/>
  <c r="O54" i="4"/>
  <c r="AB50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1" i="14" s="1"/>
  <c r="O55" i="4"/>
  <c r="AB51" i="14" s="1"/>
  <c r="P55" i="4"/>
  <c r="Q55" i="4"/>
  <c r="R55" i="4"/>
  <c r="G56" i="4"/>
  <c r="H56" i="4"/>
  <c r="I56" i="4"/>
  <c r="J56" i="4"/>
  <c r="K56" i="4"/>
  <c r="L56" i="4"/>
  <c r="R58" i="3"/>
  <c r="N56" i="4"/>
  <c r="W52" i="14" s="1"/>
  <c r="O56" i="4"/>
  <c r="AB52" i="14" s="1"/>
  <c r="P56" i="4"/>
  <c r="Q56" i="4"/>
  <c r="R56" i="4"/>
  <c r="G57" i="4"/>
  <c r="H57" i="4"/>
  <c r="I57" i="4"/>
  <c r="J57" i="4"/>
  <c r="K57" i="4"/>
  <c r="L57" i="4"/>
  <c r="R59" i="3"/>
  <c r="N57" i="4"/>
  <c r="W53" i="14" s="1"/>
  <c r="O57" i="4"/>
  <c r="AB53" i="14" s="1"/>
  <c r="P57" i="4"/>
  <c r="Q57" i="4"/>
  <c r="R57" i="4"/>
  <c r="B58" i="4"/>
  <c r="E54" i="14" s="1"/>
  <c r="A54" i="14" s="1"/>
  <c r="C58" i="4"/>
  <c r="D58" i="4"/>
  <c r="E58" i="4"/>
  <c r="F58" i="4"/>
  <c r="G58" i="4"/>
  <c r="H58" i="4"/>
  <c r="I58" i="4"/>
  <c r="J58" i="4"/>
  <c r="K58" i="4"/>
  <c r="L58" i="4"/>
  <c r="M58" i="4"/>
  <c r="R60" i="3" s="1"/>
  <c r="N58" i="4"/>
  <c r="W54" i="14" s="1"/>
  <c r="O58" i="4"/>
  <c r="AB54" i="14" s="1"/>
  <c r="P58" i="4"/>
  <c r="Q58" i="4"/>
  <c r="R58" i="4"/>
  <c r="B59" i="4"/>
  <c r="E55" i="14" s="1"/>
  <c r="A55" i="14" s="1"/>
  <c r="C59" i="4"/>
  <c r="D59" i="4"/>
  <c r="E59" i="4"/>
  <c r="F59" i="4"/>
  <c r="G59" i="4"/>
  <c r="H59" i="4"/>
  <c r="I59" i="4"/>
  <c r="J59" i="4"/>
  <c r="K59" i="4"/>
  <c r="L59" i="4"/>
  <c r="M59" i="4"/>
  <c r="R61" i="3" s="1"/>
  <c r="N59" i="4"/>
  <c r="W55" i="14" s="1"/>
  <c r="O59" i="4"/>
  <c r="AB55" i="14" s="1"/>
  <c r="P59" i="4"/>
  <c r="Q59" i="4"/>
  <c r="R59" i="4"/>
  <c r="B60" i="4"/>
  <c r="E56" i="14" s="1"/>
  <c r="A56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6" i="14" s="1"/>
  <c r="O60" i="4"/>
  <c r="AB56" i="14" s="1"/>
  <c r="P60" i="4"/>
  <c r="Q60" i="4"/>
  <c r="R60" i="4"/>
  <c r="G9" i="4"/>
  <c r="L9" i="4"/>
  <c r="N9" i="4"/>
  <c r="W11" i="3" s="1"/>
  <c r="O9" i="4"/>
  <c r="AB11" i="3" s="1"/>
  <c r="A9" i="4"/>
  <c r="D2" i="5"/>
  <c r="A8" i="4"/>
  <c r="K1" i="3"/>
  <c r="D1" i="3"/>
  <c r="N2" i="2"/>
  <c r="K2" i="1"/>
  <c r="L1" i="3" l="1"/>
  <c r="K10" i="3"/>
  <c r="AB48" i="7"/>
  <c r="AB49" i="14"/>
  <c r="AX43" i="13"/>
  <c r="AY43" i="13"/>
  <c r="AB61" i="3"/>
  <c r="AB54" i="7"/>
  <c r="E61" i="3"/>
  <c r="A61" i="3" s="1"/>
  <c r="E54" i="7"/>
  <c r="A54" i="7" s="1"/>
  <c r="AB53" i="3"/>
  <c r="AB46" i="7"/>
  <c r="W53" i="3"/>
  <c r="W46" i="7"/>
  <c r="AB60" i="3"/>
  <c r="AB53" i="7"/>
  <c r="W61" i="3"/>
  <c r="W54" i="7"/>
  <c r="AB62" i="3"/>
  <c r="AB55" i="7"/>
  <c r="W60" i="3"/>
  <c r="W53" i="7"/>
  <c r="W62" i="3"/>
  <c r="W55" i="7"/>
  <c r="AB55" i="3"/>
  <c r="E62" i="3"/>
  <c r="A62" i="3" s="1"/>
  <c r="E55" i="7"/>
  <c r="A55" i="7" s="1"/>
  <c r="AB58" i="3"/>
  <c r="AB51" i="7"/>
  <c r="AB57" i="3"/>
  <c r="AB50" i="7"/>
  <c r="AB56" i="3"/>
  <c r="AB49" i="7"/>
  <c r="AB54" i="3"/>
  <c r="AB47" i="7"/>
  <c r="E60" i="3"/>
  <c r="A60" i="3" s="1"/>
  <c r="E53" i="7"/>
  <c r="A53" i="7" s="1"/>
  <c r="AM10" i="3"/>
  <c r="AN10" i="3"/>
  <c r="AO10" i="3"/>
  <c r="AP10" i="3"/>
  <c r="AB59" i="3"/>
  <c r="AB52" i="7"/>
  <c r="W59" i="3"/>
  <c r="W52" i="7"/>
  <c r="W58" i="3"/>
  <c r="W51" i="7"/>
  <c r="W57" i="3"/>
  <c r="W50" i="7"/>
  <c r="W56" i="3"/>
  <c r="W49" i="7"/>
  <c r="W55" i="3"/>
  <c r="W48" i="7"/>
  <c r="W54" i="3"/>
  <c r="W47" i="7"/>
  <c r="E54" i="3"/>
  <c r="A54" i="3" s="1"/>
  <c r="E47" i="7"/>
  <c r="A47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K43" i="4" l="1"/>
  <c r="AB38" i="7" s="1"/>
  <c r="I43" i="4"/>
  <c r="R38" i="7" s="1"/>
  <c r="J28" i="4"/>
  <c r="W23" i="7" s="1"/>
  <c r="K28" i="4"/>
  <c r="AB23" i="7" s="1"/>
  <c r="J29" i="4"/>
  <c r="W24" i="7" s="1"/>
  <c r="K34" i="4"/>
  <c r="AB29" i="7" s="1"/>
  <c r="K23" i="4"/>
  <c r="AB18" i="7" s="1"/>
  <c r="J34" i="4"/>
  <c r="W29" i="7" s="1"/>
  <c r="J23" i="4"/>
  <c r="W18" i="7" s="1"/>
  <c r="I44" i="4"/>
  <c r="R39" i="7" s="1"/>
  <c r="I39" i="4"/>
  <c r="R34" i="7" s="1"/>
  <c r="I37" i="4"/>
  <c r="R32" i="7" s="1"/>
  <c r="I34" i="4"/>
  <c r="R29" i="7" s="1"/>
  <c r="P30" i="4"/>
  <c r="F30" i="4"/>
  <c r="E30" i="4"/>
  <c r="I41" i="4"/>
  <c r="R36" i="7" s="1"/>
  <c r="I42" i="4"/>
  <c r="R37" i="7" s="1"/>
  <c r="I40" i="4"/>
  <c r="R35" i="7" s="1"/>
  <c r="P34" i="4"/>
  <c r="P35" i="4"/>
  <c r="P36" i="4"/>
  <c r="P37" i="4"/>
  <c r="P38" i="4"/>
  <c r="P39" i="4"/>
  <c r="R35" i="4" l="1"/>
  <c r="Q30" i="4"/>
  <c r="J37" i="4"/>
  <c r="W32" i="7" s="1"/>
  <c r="J39" i="4"/>
  <c r="W34" i="7" s="1"/>
  <c r="J42" i="4"/>
  <c r="W37" i="7" s="1"/>
  <c r="J44" i="4"/>
  <c r="W39" i="7" s="1"/>
  <c r="K29" i="4"/>
  <c r="AB24" i="7" s="1"/>
  <c r="J43" i="4"/>
  <c r="W38" i="7" s="1"/>
  <c r="J41" i="4"/>
  <c r="W36" i="7" s="1"/>
  <c r="Q39" i="4"/>
  <c r="R36" i="4"/>
  <c r="J40" i="4"/>
  <c r="W35" i="7" s="1"/>
  <c r="Q38" i="4"/>
  <c r="Q37" i="4"/>
  <c r="Q36" i="4"/>
  <c r="R30" i="4"/>
  <c r="Q35" i="4"/>
  <c r="R37" i="4"/>
  <c r="R34" i="4"/>
  <c r="Q34" i="4"/>
  <c r="R39" i="4"/>
  <c r="R38" i="4"/>
  <c r="P32" i="4"/>
  <c r="P25" i="4"/>
  <c r="P26" i="4"/>
  <c r="P27" i="4"/>
  <c r="P28" i="4"/>
  <c r="P29" i="4"/>
  <c r="P24" i="4"/>
  <c r="P23" i="4"/>
  <c r="M23" i="4"/>
  <c r="R25" i="3" s="1"/>
  <c r="F32" i="4"/>
  <c r="F33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F44" i="4"/>
  <c r="E45" i="4"/>
  <c r="F45" i="4"/>
  <c r="E47" i="4"/>
  <c r="F47" i="4"/>
  <c r="E48" i="4"/>
  <c r="F48" i="4"/>
  <c r="E49" i="4"/>
  <c r="F49" i="4"/>
  <c r="E50" i="4"/>
  <c r="F50" i="4"/>
  <c r="E51" i="4"/>
  <c r="F51" i="4"/>
  <c r="E53" i="4"/>
  <c r="F53" i="4"/>
  <c r="E54" i="4"/>
  <c r="F54" i="4"/>
  <c r="E55" i="4"/>
  <c r="F55" i="4"/>
  <c r="E56" i="4"/>
  <c r="F56" i="4"/>
  <c r="E57" i="4"/>
  <c r="F57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K44" i="4" l="1"/>
  <c r="AB39" i="7" s="1"/>
  <c r="K40" i="4"/>
  <c r="AB35" i="7" s="1"/>
  <c r="K41" i="4"/>
  <c r="AB36" i="7" s="1"/>
  <c r="K39" i="4"/>
  <c r="AB34" i="7" s="1"/>
  <c r="Q28" i="4"/>
  <c r="K37" i="4"/>
  <c r="AB32" i="7" s="1"/>
  <c r="R26" i="4"/>
  <c r="Q25" i="4"/>
  <c r="H32" i="4"/>
  <c r="K42" i="4"/>
  <c r="AB37" i="7" s="1"/>
  <c r="Q23" i="4"/>
  <c r="Q29" i="4"/>
  <c r="Q24" i="4"/>
  <c r="Q27" i="4"/>
  <c r="Q26" i="4"/>
  <c r="M32" i="4" l="1"/>
  <c r="R34" i="3" s="1"/>
  <c r="Q32" i="4" l="1"/>
  <c r="I24" i="4" l="1"/>
  <c r="R19" i="7" s="1"/>
  <c r="I25" i="4"/>
  <c r="R20" i="7" s="1"/>
  <c r="R25" i="4" l="1"/>
  <c r="J24" i="4"/>
  <c r="W19" i="7" s="1"/>
  <c r="R24" i="4"/>
  <c r="K25" i="4" l="1"/>
  <c r="AB20" i="7" s="1"/>
  <c r="J25" i="4"/>
  <c r="W20" i="7" s="1"/>
  <c r="K24" i="4"/>
  <c r="AB19" i="7" s="1"/>
  <c r="A52" i="4" l="1"/>
  <c r="A31" i="4" l="1"/>
  <c r="F83" i="12"/>
  <c r="F100" i="12"/>
  <c r="F82" i="12"/>
  <c r="F84" i="12"/>
  <c r="F90" i="12"/>
  <c r="M90" i="12" s="1"/>
  <c r="F102" i="12"/>
  <c r="F99" i="12"/>
  <c r="F103" i="12"/>
  <c r="M103" i="12" s="1"/>
  <c r="B26" i="4"/>
  <c r="C23" i="4"/>
  <c r="B23" i="4"/>
  <c r="D28" i="4"/>
  <c r="D25" i="4"/>
  <c r="C28" i="4"/>
  <c r="C25" i="4"/>
  <c r="B28" i="4"/>
  <c r="B25" i="4"/>
  <c r="D30" i="4"/>
  <c r="D27" i="4"/>
  <c r="D24" i="4"/>
  <c r="C24" i="4"/>
  <c r="B30" i="4"/>
  <c r="B27" i="4"/>
  <c r="B24" i="4"/>
  <c r="B29" i="4"/>
  <c r="D29" i="4"/>
  <c r="D26" i="4"/>
  <c r="D23" i="4"/>
  <c r="B21" i="4"/>
  <c r="D17" i="4"/>
  <c r="D13" i="4"/>
  <c r="B20" i="4"/>
  <c r="D16" i="4"/>
  <c r="D12" i="4"/>
  <c r="D19" i="4"/>
  <c r="D20" i="4"/>
  <c r="C29" i="4"/>
  <c r="C26" i="4"/>
  <c r="B12" i="4"/>
  <c r="C30" i="4"/>
  <c r="B19" i="4"/>
  <c r="D10" i="4"/>
  <c r="D22" i="4"/>
  <c r="D18" i="4"/>
  <c r="D11" i="4"/>
  <c r="D14" i="4"/>
  <c r="B10" i="4"/>
  <c r="D21" i="4"/>
  <c r="B18" i="4"/>
  <c r="B11" i="4"/>
  <c r="D9" i="4"/>
  <c r="C27" i="4"/>
  <c r="D15" i="4"/>
  <c r="B14" i="4"/>
  <c r="D54" i="4"/>
  <c r="B50" i="4"/>
  <c r="B45" i="4"/>
  <c r="D42" i="4"/>
  <c r="D33" i="4"/>
  <c r="C54" i="4"/>
  <c r="D49" i="4"/>
  <c r="D43" i="4"/>
  <c r="C42" i="4"/>
  <c r="D37" i="4"/>
  <c r="D34" i="4"/>
  <c r="C33" i="4"/>
  <c r="D44" i="4"/>
  <c r="C43" i="4"/>
  <c r="B42" i="4"/>
  <c r="B54" i="4"/>
  <c r="C57" i="4"/>
  <c r="D53" i="4"/>
  <c r="B49" i="4"/>
  <c r="C44" i="4"/>
  <c r="B43" i="4"/>
  <c r="D40" i="4"/>
  <c r="B37" i="4"/>
  <c r="D57" i="4"/>
  <c r="B57" i="4"/>
  <c r="C53" i="4"/>
  <c r="D48" i="4"/>
  <c r="B44" i="4"/>
  <c r="B53" i="4"/>
  <c r="D41" i="4"/>
  <c r="B40" i="4"/>
  <c r="D36" i="4"/>
  <c r="D56" i="4"/>
  <c r="B48" i="4"/>
  <c r="D39" i="4"/>
  <c r="C36" i="4"/>
  <c r="D32" i="4"/>
  <c r="C56" i="4"/>
  <c r="D47" i="4"/>
  <c r="B41" i="4"/>
  <c r="C39" i="4"/>
  <c r="B36" i="4"/>
  <c r="C32" i="4"/>
  <c r="B56" i="4"/>
  <c r="B39" i="4"/>
  <c r="B47" i="4"/>
  <c r="D38" i="4"/>
  <c r="D35" i="4"/>
  <c r="D55" i="4"/>
  <c r="C55" i="4"/>
  <c r="D50" i="4"/>
  <c r="D45" i="4"/>
  <c r="B55" i="4"/>
  <c r="B38" i="4"/>
  <c r="B35" i="4"/>
  <c r="I27" i="4"/>
  <c r="R22" i="7" s="1"/>
  <c r="B15" i="4"/>
  <c r="B17" i="4"/>
  <c r="B13" i="4"/>
  <c r="B22" i="4"/>
  <c r="B16" i="4"/>
  <c r="B9" i="4"/>
  <c r="K10" i="4"/>
  <c r="AB5" i="7" s="1"/>
  <c r="K18" i="4"/>
  <c r="AB13" i="7" s="1"/>
  <c r="J18" i="4"/>
  <c r="W13" i="7" s="1"/>
  <c r="C51" i="4"/>
  <c r="C47" i="4"/>
  <c r="C50" i="4"/>
  <c r="C45" i="4"/>
  <c r="C38" i="4"/>
  <c r="C35" i="4"/>
  <c r="P42" i="4"/>
  <c r="C49" i="4"/>
  <c r="B32" i="4"/>
  <c r="P40" i="4"/>
  <c r="C37" i="4"/>
  <c r="C34" i="4"/>
  <c r="B33" i="4"/>
  <c r="B51" i="4"/>
  <c r="B34" i="4"/>
  <c r="C48" i="4"/>
  <c r="C40" i="4"/>
  <c r="P33" i="4"/>
  <c r="D51" i="4"/>
  <c r="C41" i="4"/>
  <c r="P43" i="4"/>
  <c r="P41" i="4"/>
  <c r="R23" i="4" l="1"/>
  <c r="I23" i="4"/>
  <c r="R18" i="7" s="1"/>
  <c r="R28" i="4"/>
  <c r="I28" i="4"/>
  <c r="R23" i="7" s="1"/>
  <c r="R29" i="4"/>
  <c r="I29" i="4"/>
  <c r="R24" i="7" s="1"/>
  <c r="C16" i="4"/>
  <c r="E38" i="14"/>
  <c r="A38" i="14" s="1"/>
  <c r="E44" i="3"/>
  <c r="A44" i="3" s="1"/>
  <c r="E37" i="7"/>
  <c r="A37" i="7" s="1"/>
  <c r="E15" i="14"/>
  <c r="A15" i="14" s="1"/>
  <c r="E21" i="3"/>
  <c r="A21" i="3" s="1"/>
  <c r="E14" i="7"/>
  <c r="A14" i="7" s="1"/>
  <c r="E22" i="14"/>
  <c r="A22" i="14" s="1"/>
  <c r="E28" i="3"/>
  <c r="A28" i="3" s="1"/>
  <c r="E21" i="7"/>
  <c r="A21" i="7" s="1"/>
  <c r="E43" i="14"/>
  <c r="A43" i="14" s="1"/>
  <c r="E49" i="3"/>
  <c r="A49" i="3" s="1"/>
  <c r="E42" i="7"/>
  <c r="A42" i="7" s="1"/>
  <c r="E20" i="14"/>
  <c r="A20" i="14" s="1"/>
  <c r="E26" i="3"/>
  <c r="A26" i="3" s="1"/>
  <c r="E19" i="7"/>
  <c r="A19" i="7" s="1"/>
  <c r="E29" i="14"/>
  <c r="A29" i="14" s="1"/>
  <c r="E35" i="3"/>
  <c r="A35" i="3" s="1"/>
  <c r="E28" i="7"/>
  <c r="A28" i="7" s="1"/>
  <c r="E13" i="14"/>
  <c r="A13" i="14" s="1"/>
  <c r="E19" i="3"/>
  <c r="A19" i="3" s="1"/>
  <c r="E12" i="7"/>
  <c r="A12" i="7" s="1"/>
  <c r="C17" i="4"/>
  <c r="C12" i="4"/>
  <c r="E31" i="14"/>
  <c r="A31" i="14" s="1"/>
  <c r="E30" i="7"/>
  <c r="A30" i="7" s="1"/>
  <c r="E37" i="3"/>
  <c r="A37" i="3" s="1"/>
  <c r="E35" i="14"/>
  <c r="A35" i="14" s="1"/>
  <c r="E41" i="3"/>
  <c r="A41" i="3" s="1"/>
  <c r="E34" i="7"/>
  <c r="A34" i="7" s="1"/>
  <c r="E53" i="14"/>
  <c r="A53" i="14" s="1"/>
  <c r="E59" i="3"/>
  <c r="A59" i="3" s="1"/>
  <c r="E52" i="7"/>
  <c r="A52" i="7" s="1"/>
  <c r="E41" i="14"/>
  <c r="A41" i="14" s="1"/>
  <c r="E40" i="7"/>
  <c r="A40" i="7" s="1"/>
  <c r="E47" i="3"/>
  <c r="A47" i="3" s="1"/>
  <c r="E7" i="14"/>
  <c r="A7" i="14" s="1"/>
  <c r="E6" i="7"/>
  <c r="A6" i="7" s="1"/>
  <c r="E13" i="3"/>
  <c r="A13" i="3" s="1"/>
  <c r="E6" i="14"/>
  <c r="A6" i="14" s="1"/>
  <c r="E12" i="3"/>
  <c r="A12" i="3" s="1"/>
  <c r="E5" i="7"/>
  <c r="A5" i="7" s="1"/>
  <c r="M100" i="12"/>
  <c r="E5" i="14"/>
  <c r="A5" i="14" s="1"/>
  <c r="E4" i="7"/>
  <c r="A4" i="7" s="1"/>
  <c r="E11" i="3"/>
  <c r="A11" i="3" s="1"/>
  <c r="C14" i="4"/>
  <c r="E34" i="14"/>
  <c r="A34" i="14" s="1"/>
  <c r="E40" i="3"/>
  <c r="A40" i="3" s="1"/>
  <c r="E33" i="7"/>
  <c r="A33" i="7" s="1"/>
  <c r="E52" i="14"/>
  <c r="A52" i="14" s="1"/>
  <c r="E58" i="3"/>
  <c r="A58" i="3" s="1"/>
  <c r="E51" i="7"/>
  <c r="A51" i="7" s="1"/>
  <c r="E46" i="14"/>
  <c r="A46" i="14" s="1"/>
  <c r="E52" i="3"/>
  <c r="A52" i="3" s="1"/>
  <c r="E45" i="7"/>
  <c r="A45" i="7" s="1"/>
  <c r="E21" i="14"/>
  <c r="A21" i="14" s="1"/>
  <c r="E27" i="3"/>
  <c r="A27" i="3" s="1"/>
  <c r="E20" i="7"/>
  <c r="A20" i="7" s="1"/>
  <c r="E19" i="14"/>
  <c r="A19" i="14" s="1"/>
  <c r="E25" i="3"/>
  <c r="A25" i="3" s="1"/>
  <c r="E18" i="7"/>
  <c r="A18" i="7" s="1"/>
  <c r="C9" i="4"/>
  <c r="E51" i="14"/>
  <c r="A51" i="14" s="1"/>
  <c r="E50" i="7"/>
  <c r="A50" i="7" s="1"/>
  <c r="E57" i="3"/>
  <c r="A57" i="3" s="1"/>
  <c r="E33" i="14"/>
  <c r="A33" i="14" s="1"/>
  <c r="E39" i="3"/>
  <c r="A39" i="3" s="1"/>
  <c r="E32" i="7"/>
  <c r="A32" i="7" s="1"/>
  <c r="C18" i="4"/>
  <c r="C10" i="4"/>
  <c r="E23" i="14"/>
  <c r="A23" i="14" s="1"/>
  <c r="E29" i="3"/>
  <c r="A29" i="3" s="1"/>
  <c r="E22" i="7"/>
  <c r="A22" i="7" s="1"/>
  <c r="E12" i="14"/>
  <c r="A12" i="14" s="1"/>
  <c r="E11" i="7"/>
  <c r="A11" i="7" s="1"/>
  <c r="E18" i="3"/>
  <c r="A18" i="3" s="1"/>
  <c r="E44" i="14"/>
  <c r="A44" i="14" s="1"/>
  <c r="E43" i="7"/>
  <c r="A43" i="7" s="1"/>
  <c r="E50" i="3"/>
  <c r="A50" i="3" s="1"/>
  <c r="M83" i="12"/>
  <c r="C20" i="4"/>
  <c r="E11" i="14"/>
  <c r="A11" i="14" s="1"/>
  <c r="E17" i="3"/>
  <c r="A17" i="3" s="1"/>
  <c r="E10" i="7"/>
  <c r="A10" i="7" s="1"/>
  <c r="E32" i="14"/>
  <c r="A32" i="14" s="1"/>
  <c r="E38" i="3"/>
  <c r="A38" i="3" s="1"/>
  <c r="E31" i="7"/>
  <c r="A31" i="7" s="1"/>
  <c r="E39" i="14"/>
  <c r="A39" i="14" s="1"/>
  <c r="E38" i="7"/>
  <c r="A38" i="7" s="1"/>
  <c r="E45" i="3"/>
  <c r="A45" i="3" s="1"/>
  <c r="E8" i="14"/>
  <c r="A8" i="14" s="1"/>
  <c r="E14" i="3"/>
  <c r="A14" i="3" s="1"/>
  <c r="E7" i="7"/>
  <c r="A7" i="7" s="1"/>
  <c r="E24" i="14"/>
  <c r="A24" i="14" s="1"/>
  <c r="E23" i="7"/>
  <c r="A23" i="7" s="1"/>
  <c r="E30" i="3"/>
  <c r="A30" i="3" s="1"/>
  <c r="E47" i="14"/>
  <c r="A47" i="14" s="1"/>
  <c r="E46" i="7"/>
  <c r="A46" i="7" s="1"/>
  <c r="E53" i="3"/>
  <c r="A53" i="3" s="1"/>
  <c r="E18" i="14"/>
  <c r="A18" i="14" s="1"/>
  <c r="E24" i="3"/>
  <c r="A24" i="3" s="1"/>
  <c r="E17" i="7"/>
  <c r="A17" i="7" s="1"/>
  <c r="C22" i="4"/>
  <c r="E26" i="14"/>
  <c r="A26" i="14" s="1"/>
  <c r="E32" i="3"/>
  <c r="A32" i="3" s="1"/>
  <c r="E25" i="7"/>
  <c r="A25" i="7" s="1"/>
  <c r="M84" i="12"/>
  <c r="C11" i="4"/>
  <c r="C21" i="4"/>
  <c r="E37" i="14"/>
  <c r="A37" i="14" s="1"/>
  <c r="E43" i="3"/>
  <c r="A43" i="3" s="1"/>
  <c r="E36" i="7"/>
  <c r="A36" i="7" s="1"/>
  <c r="E36" i="14"/>
  <c r="A36" i="14" s="1"/>
  <c r="E42" i="3"/>
  <c r="A42" i="3" s="1"/>
  <c r="E35" i="7"/>
  <c r="A35" i="7" s="1"/>
  <c r="E45" i="14"/>
  <c r="A45" i="14" s="1"/>
  <c r="E44" i="7"/>
  <c r="A44" i="7" s="1"/>
  <c r="E51" i="3"/>
  <c r="A51" i="3" s="1"/>
  <c r="C19" i="4"/>
  <c r="E17" i="14"/>
  <c r="A17" i="14" s="1"/>
  <c r="E16" i="7"/>
  <c r="A16" i="7" s="1"/>
  <c r="E23" i="3"/>
  <c r="A23" i="3" s="1"/>
  <c r="M99" i="12"/>
  <c r="M82" i="12"/>
  <c r="E28" i="14"/>
  <c r="A28" i="14" s="1"/>
  <c r="E27" i="7"/>
  <c r="A27" i="7" s="1"/>
  <c r="E34" i="3"/>
  <c r="A34" i="3" s="1"/>
  <c r="C13" i="4"/>
  <c r="C15" i="4"/>
  <c r="E14" i="14"/>
  <c r="A14" i="14" s="1"/>
  <c r="E20" i="3"/>
  <c r="A20" i="3" s="1"/>
  <c r="E13" i="7"/>
  <c r="A13" i="7" s="1"/>
  <c r="M102" i="12"/>
  <c r="E30" i="14"/>
  <c r="A30" i="14" s="1"/>
  <c r="E36" i="3"/>
  <c r="A36" i="3" s="1"/>
  <c r="E29" i="7"/>
  <c r="A29" i="7" s="1"/>
  <c r="E9" i="14"/>
  <c r="A9" i="14" s="1"/>
  <c r="E8" i="7"/>
  <c r="A8" i="7" s="1"/>
  <c r="E15" i="3"/>
  <c r="A15" i="3" s="1"/>
  <c r="E49" i="14"/>
  <c r="A49" i="14" s="1"/>
  <c r="E55" i="3"/>
  <c r="A55" i="3" s="1"/>
  <c r="E48" i="7"/>
  <c r="A48" i="7" s="1"/>
  <c r="E10" i="14"/>
  <c r="A10" i="14" s="1"/>
  <c r="E9" i="7"/>
  <c r="A9" i="7" s="1"/>
  <c r="E16" i="3"/>
  <c r="A16" i="3" s="1"/>
  <c r="E40" i="14"/>
  <c r="A40" i="14" s="1"/>
  <c r="E46" i="3"/>
  <c r="A46" i="3" s="1"/>
  <c r="E39" i="7"/>
  <c r="A39" i="7" s="1"/>
  <c r="E50" i="14"/>
  <c r="A50" i="14" s="1"/>
  <c r="E56" i="3"/>
  <c r="A56" i="3" s="1"/>
  <c r="E49" i="7"/>
  <c r="A49" i="7" s="1"/>
  <c r="E16" i="14"/>
  <c r="A16" i="14" s="1"/>
  <c r="E22" i="3"/>
  <c r="A22" i="3" s="1"/>
  <c r="E15" i="7"/>
  <c r="A15" i="7" s="1"/>
  <c r="E25" i="14"/>
  <c r="A25" i="14" s="1"/>
  <c r="E31" i="3"/>
  <c r="A31" i="3" s="1"/>
  <c r="E24" i="7"/>
  <c r="A24" i="7" s="1"/>
  <c r="P19" i="4"/>
  <c r="E13" i="4"/>
  <c r="E10" i="4"/>
  <c r="E20" i="4"/>
  <c r="E12" i="4"/>
  <c r="E17" i="4"/>
  <c r="E11" i="4"/>
  <c r="E9" i="4"/>
  <c r="E21" i="4"/>
  <c r="E16" i="4"/>
  <c r="E15" i="4"/>
  <c r="E22" i="4"/>
  <c r="E33" i="4"/>
  <c r="E32" i="4"/>
  <c r="E34" i="4"/>
  <c r="K12" i="4"/>
  <c r="AB7" i="7" s="1"/>
  <c r="K17" i="4"/>
  <c r="AB12" i="7" s="1"/>
  <c r="K20" i="4"/>
  <c r="AB15" i="7" s="1"/>
  <c r="J17" i="4"/>
  <c r="W12" i="7" s="1"/>
  <c r="K13" i="4"/>
  <c r="AB8" i="7" s="1"/>
  <c r="J16" i="4"/>
  <c r="W11" i="7" s="1"/>
  <c r="J12" i="4"/>
  <c r="W7" i="7" s="1"/>
  <c r="J15" i="4"/>
  <c r="W10" i="7" s="1"/>
  <c r="J21" i="4"/>
  <c r="W16" i="7" s="1"/>
  <c r="J13" i="4"/>
  <c r="W8" i="7" s="1"/>
  <c r="J20" i="4"/>
  <c r="W15" i="7" s="1"/>
  <c r="J14" i="4"/>
  <c r="W9" i="7" s="1"/>
  <c r="J9" i="4"/>
  <c r="W4" i="7" s="1"/>
  <c r="J19" i="4"/>
  <c r="W14" i="7" s="1"/>
  <c r="K14" i="4"/>
  <c r="AB9" i="7" s="1"/>
  <c r="K9" i="4"/>
  <c r="AB4" i="7" s="1"/>
  <c r="K21" i="4"/>
  <c r="AB16" i="7" s="1"/>
  <c r="K16" i="4"/>
  <c r="AB11" i="7" s="1"/>
  <c r="K19" i="4"/>
  <c r="AB14" i="7" s="1"/>
  <c r="K22" i="4"/>
  <c r="AB17" i="7" s="1"/>
  <c r="K15" i="4"/>
  <c r="AB10" i="7" s="1"/>
  <c r="J22" i="4"/>
  <c r="W17" i="7" s="1"/>
  <c r="K11" i="4"/>
  <c r="AB6" i="7" s="1"/>
  <c r="E14" i="4"/>
  <c r="R27" i="4"/>
  <c r="Q43" i="4"/>
  <c r="R43" i="4"/>
  <c r="Q41" i="4"/>
  <c r="R41" i="4"/>
  <c r="Q40" i="4"/>
  <c r="R40" i="4"/>
  <c r="Q42" i="4"/>
  <c r="R42" i="4"/>
  <c r="H33" i="4"/>
  <c r="J32" i="4"/>
  <c r="W27" i="7" s="1"/>
  <c r="K27" i="4" l="1"/>
  <c r="AB22" i="7" s="1"/>
  <c r="J27" i="4"/>
  <c r="W22" i="7" s="1"/>
  <c r="P11" i="4"/>
  <c r="P22" i="4"/>
  <c r="M17" i="4"/>
  <c r="R19" i="3" s="1"/>
  <c r="H17" i="4"/>
  <c r="M9" i="4"/>
  <c r="R11" i="3" s="1"/>
  <c r="H9" i="4"/>
  <c r="M15" i="4"/>
  <c r="R17" i="3" s="1"/>
  <c r="H15" i="4"/>
  <c r="M22" i="4"/>
  <c r="R24" i="3" s="1"/>
  <c r="H22" i="4"/>
  <c r="M20" i="4"/>
  <c r="R22" i="3" s="1"/>
  <c r="H20" i="4"/>
  <c r="M10" i="4"/>
  <c r="R12" i="3" s="1"/>
  <c r="H10" i="4"/>
  <c r="Q20" i="4"/>
  <c r="P20" i="4"/>
  <c r="P18" i="4"/>
  <c r="M13" i="4"/>
  <c r="R15" i="3" s="1"/>
  <c r="H13" i="4"/>
  <c r="P10" i="4"/>
  <c r="M19" i="4"/>
  <c r="R21" i="3" s="1"/>
  <c r="H19" i="4"/>
  <c r="M21" i="4"/>
  <c r="R23" i="3" s="1"/>
  <c r="H21" i="4"/>
  <c r="M18" i="4"/>
  <c r="R20" i="3" s="1"/>
  <c r="H18" i="4"/>
  <c r="M14" i="4"/>
  <c r="R16" i="3" s="1"/>
  <c r="H14" i="4"/>
  <c r="M11" i="4"/>
  <c r="R13" i="3" s="1"/>
  <c r="H11" i="4"/>
  <c r="M12" i="4"/>
  <c r="R14" i="3" s="1"/>
  <c r="H12" i="4"/>
  <c r="M16" i="4"/>
  <c r="R18" i="3" s="1"/>
  <c r="H16" i="4"/>
  <c r="M33" i="4"/>
  <c r="R35" i="3" s="1"/>
  <c r="K32" i="4"/>
  <c r="AB27" i="7" s="1"/>
  <c r="Q17" i="4" l="1"/>
  <c r="P17" i="4"/>
  <c r="K33" i="4"/>
  <c r="AB28" i="7" s="1"/>
  <c r="J33" i="4"/>
  <c r="W28" i="7" s="1"/>
  <c r="Q21" i="4"/>
  <c r="P21" i="4"/>
  <c r="Q14" i="4"/>
  <c r="P14" i="4"/>
  <c r="Q15" i="4"/>
  <c r="P15" i="4"/>
  <c r="Q13" i="4"/>
  <c r="P13" i="4"/>
  <c r="Q12" i="4"/>
  <c r="P12" i="4"/>
  <c r="Q10" i="4"/>
  <c r="Q9" i="4"/>
  <c r="P9" i="4"/>
  <c r="Q19" i="4"/>
  <c r="Q22" i="4"/>
  <c r="Q16" i="4"/>
  <c r="P16" i="4"/>
  <c r="Q18" i="4"/>
  <c r="Q11" i="4"/>
  <c r="Q33" i="4"/>
  <c r="G84" i="12"/>
  <c r="H84" i="12" s="1"/>
  <c r="I84" i="12" s="1"/>
  <c r="G100" i="12"/>
  <c r="H100" i="12" s="1"/>
  <c r="I100" i="12" s="1"/>
  <c r="G86" i="12"/>
  <c r="H86" i="12" s="1"/>
  <c r="G91" i="12"/>
  <c r="H91" i="12" s="1"/>
  <c r="G96" i="12"/>
  <c r="H96" i="12" s="1"/>
  <c r="G97" i="12"/>
  <c r="H97" i="12" s="1"/>
  <c r="G92" i="12"/>
  <c r="H92" i="12" s="1"/>
  <c r="G87" i="12"/>
  <c r="H87" i="12" s="1"/>
  <c r="G94" i="12"/>
  <c r="H94" i="12" s="1"/>
  <c r="G89" i="12"/>
  <c r="H89" i="12" s="1"/>
  <c r="G85" i="12"/>
  <c r="H85" i="12" s="1"/>
  <c r="G98" i="12"/>
  <c r="H98" i="12" s="1"/>
  <c r="G103" i="12"/>
  <c r="H103" i="12" s="1"/>
  <c r="I103" i="12" s="1"/>
  <c r="G93" i="12"/>
  <c r="H93" i="12" s="1"/>
  <c r="G90" i="12"/>
  <c r="H90" i="12" s="1"/>
  <c r="I90" i="12" s="1"/>
  <c r="G83" i="12"/>
  <c r="H83" i="12" s="1"/>
  <c r="I83" i="12" s="1"/>
  <c r="G95" i="12"/>
  <c r="H95" i="12" s="1"/>
  <c r="G99" i="12"/>
  <c r="H99" i="12" s="1"/>
  <c r="I99" i="12" s="1"/>
  <c r="G102" i="12"/>
  <c r="H102" i="12" s="1"/>
  <c r="I102" i="12" s="1"/>
  <c r="G101" i="12"/>
  <c r="H101" i="12" s="1"/>
  <c r="G88" i="12"/>
  <c r="H88" i="12" s="1"/>
  <c r="Q7" i="4" l="1"/>
  <c r="G82" i="12"/>
  <c r="H82" i="12" s="1"/>
  <c r="I82" i="12" s="1"/>
  <c r="F89" i="12" l="1"/>
  <c r="F98" i="12"/>
  <c r="F86" i="12"/>
  <c r="F93" i="12"/>
  <c r="F92" i="12"/>
  <c r="F87" i="12"/>
  <c r="F95" i="12"/>
  <c r="F97" i="12"/>
  <c r="F101" i="12"/>
  <c r="F91" i="12"/>
  <c r="F94" i="12"/>
  <c r="F88" i="12"/>
  <c r="J11" i="4"/>
  <c r="W6" i="7" s="1"/>
  <c r="J10" i="4"/>
  <c r="W5" i="7" s="1"/>
  <c r="I32" i="4"/>
  <c r="R27" i="7" s="1"/>
  <c r="R16" i="4" l="1"/>
  <c r="I16" i="4"/>
  <c r="R11" i="7" s="1"/>
  <c r="M91" i="12"/>
  <c r="I91" i="12"/>
  <c r="R21" i="4"/>
  <c r="I21" i="4"/>
  <c r="R16" i="7" s="1"/>
  <c r="M92" i="12"/>
  <c r="I92" i="12"/>
  <c r="R14" i="4"/>
  <c r="I14" i="4"/>
  <c r="R9" i="7" s="1"/>
  <c r="R13" i="4"/>
  <c r="I13" i="4"/>
  <c r="R8" i="7" s="1"/>
  <c r="M101" i="12"/>
  <c r="I101" i="12"/>
  <c r="I86" i="12"/>
  <c r="M86" i="12"/>
  <c r="R18" i="4"/>
  <c r="I18" i="4"/>
  <c r="R13" i="7" s="1"/>
  <c r="R17" i="4"/>
  <c r="I17" i="4"/>
  <c r="R12" i="7" s="1"/>
  <c r="M88" i="12"/>
  <c r="I88" i="12"/>
  <c r="M97" i="12"/>
  <c r="I97" i="12"/>
  <c r="R11" i="4"/>
  <c r="I11" i="4"/>
  <c r="R6" i="7" s="1"/>
  <c r="R15" i="4"/>
  <c r="I15" i="4"/>
  <c r="R10" i="7" s="1"/>
  <c r="M98" i="12"/>
  <c r="I98" i="12"/>
  <c r="R20" i="4"/>
  <c r="I20" i="4"/>
  <c r="R15" i="7" s="1"/>
  <c r="M94" i="12"/>
  <c r="I94" i="12"/>
  <c r="R10" i="4"/>
  <c r="I10" i="4"/>
  <c r="R5" i="7" s="1"/>
  <c r="R9" i="4"/>
  <c r="I9" i="4"/>
  <c r="R4" i="7" s="1"/>
  <c r="M95" i="12"/>
  <c r="I95" i="12"/>
  <c r="M93" i="12"/>
  <c r="I93" i="12"/>
  <c r="M89" i="12"/>
  <c r="I89" i="12"/>
  <c r="R22" i="4"/>
  <c r="I22" i="4"/>
  <c r="R17" i="7" s="1"/>
  <c r="M87" i="12"/>
  <c r="I87" i="12"/>
  <c r="F96" i="12"/>
  <c r="F85" i="12"/>
  <c r="R32" i="4"/>
  <c r="R33" i="4" l="1"/>
  <c r="I33" i="4"/>
  <c r="R28" i="7" s="1"/>
  <c r="R19" i="4"/>
  <c r="I19" i="4"/>
  <c r="R14" i="7" s="1"/>
  <c r="M96" i="12"/>
  <c r="I96" i="12"/>
  <c r="M85" i="12"/>
  <c r="I85" i="12"/>
  <c r="I105" i="12" l="1"/>
  <c r="I107" i="12" s="1"/>
  <c r="M105" i="12"/>
  <c r="M107" i="12" s="1"/>
  <c r="I12" i="4"/>
  <c r="R7" i="7" s="1"/>
  <c r="J96" i="12"/>
  <c r="K96" i="12" s="1"/>
  <c r="N96" i="12"/>
  <c r="O96" i="12" s="1"/>
  <c r="R12" i="4" l="1"/>
  <c r="R7" i="4" s="1"/>
  <c r="S86" i="12"/>
  <c r="S83" i="12"/>
  <c r="Q100" i="12"/>
  <c r="Q86" i="12"/>
  <c r="Q97" i="12"/>
  <c r="Q103" i="12"/>
  <c r="S101" i="12"/>
  <c r="Q88" i="12"/>
  <c r="S98" i="12"/>
  <c r="Q94" i="12"/>
  <c r="Q90" i="12"/>
  <c r="Q87" i="12"/>
  <c r="S92" i="12"/>
  <c r="Q84" i="12"/>
  <c r="S95" i="12"/>
  <c r="S91" i="12"/>
  <c r="S88" i="12"/>
  <c r="Q89" i="12"/>
  <c r="S99" i="12"/>
  <c r="S96" i="12"/>
  <c r="S89" i="12"/>
  <c r="S85" i="12"/>
  <c r="S82" i="12"/>
  <c r="Q102" i="12"/>
  <c r="Q99" i="12"/>
  <c r="Q96" i="12"/>
  <c r="Q93" i="12"/>
  <c r="S103" i="12"/>
  <c r="S100" i="12"/>
  <c r="S97" i="12"/>
  <c r="S94" i="12"/>
  <c r="Q83" i="12"/>
  <c r="Q92" i="12"/>
  <c r="S90" i="12"/>
  <c r="S87" i="12"/>
  <c r="S102" i="12"/>
  <c r="S84" i="12"/>
  <c r="S93" i="12"/>
  <c r="Q101" i="12"/>
  <c r="Q98" i="12"/>
  <c r="Q91" i="12"/>
  <c r="Q95" i="12"/>
  <c r="Q82" i="12"/>
  <c r="Q85" i="12"/>
  <c r="N103" i="12"/>
  <c r="O103" i="12" s="1"/>
  <c r="N90" i="12"/>
  <c r="O90" i="12" s="1"/>
  <c r="N102" i="12"/>
  <c r="O102" i="12" s="1"/>
  <c r="N83" i="12"/>
  <c r="O83" i="12" s="1"/>
  <c r="N82" i="12"/>
  <c r="N84" i="12"/>
  <c r="O84" i="12" s="1"/>
  <c r="N99" i="12"/>
  <c r="O99" i="12" s="1"/>
  <c r="N100" i="12"/>
  <c r="O100" i="12" s="1"/>
  <c r="N89" i="12"/>
  <c r="O89" i="12" s="1"/>
  <c r="N95" i="12"/>
  <c r="O95" i="12" s="1"/>
  <c r="N92" i="12"/>
  <c r="O92" i="12" s="1"/>
  <c r="N91" i="12"/>
  <c r="O91" i="12" s="1"/>
  <c r="N87" i="12"/>
  <c r="O87" i="12" s="1"/>
  <c r="N97" i="12"/>
  <c r="O97" i="12" s="1"/>
  <c r="N93" i="12"/>
  <c r="O93" i="12" s="1"/>
  <c r="N98" i="12"/>
  <c r="O98" i="12" s="1"/>
  <c r="N101" i="12"/>
  <c r="O101" i="12" s="1"/>
  <c r="N94" i="12"/>
  <c r="O94" i="12" s="1"/>
  <c r="N86" i="12"/>
  <c r="O86" i="12" s="1"/>
  <c r="N88" i="12"/>
  <c r="O88" i="12" s="1"/>
  <c r="N85" i="12"/>
  <c r="O85" i="12" s="1"/>
  <c r="J102" i="12"/>
  <c r="K102" i="12" s="1"/>
  <c r="J99" i="12"/>
  <c r="K99" i="12" s="1"/>
  <c r="J90" i="12"/>
  <c r="K90" i="12" s="1"/>
  <c r="J83" i="12"/>
  <c r="K83" i="12" s="1"/>
  <c r="J103" i="12"/>
  <c r="K103" i="12" s="1"/>
  <c r="J100" i="12"/>
  <c r="K100" i="12" s="1"/>
  <c r="J84" i="12"/>
  <c r="K84" i="12" s="1"/>
  <c r="J82" i="12"/>
  <c r="J87" i="12"/>
  <c r="K87" i="12" s="1"/>
  <c r="J89" i="12"/>
  <c r="K89" i="12" s="1"/>
  <c r="J97" i="12"/>
  <c r="K97" i="12" s="1"/>
  <c r="J92" i="12"/>
  <c r="K92" i="12" s="1"/>
  <c r="J86" i="12"/>
  <c r="K86" i="12" s="1"/>
  <c r="J93" i="12"/>
  <c r="K93" i="12" s="1"/>
  <c r="J98" i="12"/>
  <c r="K98" i="12" s="1"/>
  <c r="J101" i="12"/>
  <c r="K101" i="12" s="1"/>
  <c r="J94" i="12"/>
  <c r="K94" i="12" s="1"/>
  <c r="J88" i="12"/>
  <c r="K88" i="12" s="1"/>
  <c r="J95" i="12"/>
  <c r="K95" i="12" s="1"/>
  <c r="J91" i="12"/>
  <c r="K91" i="12" s="1"/>
  <c r="J85" i="12"/>
  <c r="K85" i="12" s="1"/>
  <c r="Q105" i="12" l="1"/>
  <c r="J105" i="12"/>
  <c r="K82" i="12"/>
  <c r="O82" i="12"/>
  <c r="P105" i="12"/>
  <c r="N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7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1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<sst xmlns="http://schemas.openxmlformats.org/spreadsheetml/2006/main" count="15061" uniqueCount="731">
  <si>
    <t>REGION1</t>
  </si>
  <si>
    <t>C</t>
  </si>
  <si>
    <t>UCACT_BATR</t>
  </si>
  <si>
    <t>Batr constraint</t>
  </si>
  <si>
    <t>uconstraint</t>
  </si>
  <si>
    <t>UC_N,UCRT,UCRULE</t>
  </si>
  <si>
    <t>UCACT_GAS</t>
  </si>
  <si>
    <t>Gas constraint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</si>
  <si>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</si>
  <si>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</si>
  <si>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</si>
  <si>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</si>
  <si>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</si>
  <si>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</si>
  <si>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</si>
  <si>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</si>
  <si>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</si>
  <si>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S_PWRDPKGASMIN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</si>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</sst>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2" fillId="0" borderId="0" xfId="7" applyAlignment="1">
      <alignment horizontal="center"/>
    </xf>
    <xf numFmtId="0" fontId="1" fillId="0" borderId="0" xfId="9" applyFont="1"/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C2750CFB-BD1A-41DD-AB87-EBD21110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49E5E565-6A1A-40D2-B41A-69C1C5AE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74E4EE5D-F2CA-463C-A57C-AA77BA3F06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8ADABDF6-BA0D-495D-A44F-70404DD277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BE8A0705-2DAD-4B23-A201-19D5A155F7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911D7963-BC70-49B5-B1AB-E80CEAA9E16A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784FB52A-9408-4A16-8358-7C0F4ADF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CC094505-4A10-49D7-A968-EA3B74C9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1457DF7-9B11-444B-AC2B-D139D2812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2C53EC75-19FB-4531-951F-D654E05E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34EFEAEF-E443-4D2B-86E3-D108F47A2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E25DF72-FFBD-4F6C-A19A-3D4E28F17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34CBE7C-60B8-46B1-8C1C-B30CF77BD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D03BBBD8-A781-4545-8C55-DF642CE2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7E61C-2F01-4D35-9C03-2F9329653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F2AE1993-B2E5-4F9E-B1B6-5503423E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8EFC9AC7-6B6B-4F20-9FF4-32B5BE441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C669A1D-4AC9-480E-B8B9-844767FF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EIPPP"/>
      <sheetName val="IRP Costs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 refreshError="1"/>
      <sheetData sheetId="1" refreshError="1"/>
      <sheetData sheetId="2" refreshError="1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29">
          <cell r="A29" t="str">
            <v>* New Power Plants - On-site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">
          <cell r="H9">
            <v>3.9E-2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0.6</v>
          </cell>
          <cell r="L9">
            <v>0.63060000000000005</v>
          </cell>
          <cell r="M9">
            <v>0</v>
          </cell>
          <cell r="N9">
            <v>3</v>
          </cell>
          <cell r="P9">
            <v>0.625</v>
          </cell>
          <cell r="S9">
            <v>1.4810000000000001</v>
          </cell>
          <cell r="T9">
            <v>0.92562500000000003</v>
          </cell>
          <cell r="U9">
            <v>28.022889600000003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0.89150000000000007</v>
          </cell>
          <cell r="L10">
            <v>0</v>
          </cell>
          <cell r="M10">
            <v>0</v>
          </cell>
          <cell r="N10">
            <v>1.5</v>
          </cell>
          <cell r="P10">
            <v>0.5</v>
          </cell>
          <cell r="S10">
            <v>0.56999999999999995</v>
          </cell>
          <cell r="T10">
            <v>0.28499999999999998</v>
          </cell>
          <cell r="U10">
            <v>16.025176080000001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0.87390000000000001</v>
          </cell>
          <cell r="L11">
            <v>0</v>
          </cell>
          <cell r="M11">
            <v>0</v>
          </cell>
          <cell r="N11">
            <v>2</v>
          </cell>
          <cell r="P11">
            <v>0.5</v>
          </cell>
          <cell r="S11">
            <v>0.20499999999999999</v>
          </cell>
          <cell r="T11">
            <v>0.10249999999999999</v>
          </cell>
          <cell r="U11">
            <v>5.6496586319999995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0.65060000000000007</v>
          </cell>
          <cell r="L12">
            <v>0.65480000000000005</v>
          </cell>
          <cell r="M12">
            <v>0.54579999999999995</v>
          </cell>
          <cell r="N12">
            <v>2</v>
          </cell>
          <cell r="P12">
            <v>0.66666666666666674</v>
          </cell>
          <cell r="S12">
            <v>2.2320000000000002</v>
          </cell>
          <cell r="T12">
            <v>1.4880000000000002</v>
          </cell>
          <cell r="U12">
            <v>45.794661811200008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0.54479999999999995</v>
          </cell>
          <cell r="L13">
            <v>0.61119999999999997</v>
          </cell>
          <cell r="M13">
            <v>0.60209999999999997</v>
          </cell>
          <cell r="N13">
            <v>2</v>
          </cell>
          <cell r="P13">
            <v>0.66666666666666674</v>
          </cell>
          <cell r="S13">
            <v>2.875</v>
          </cell>
          <cell r="T13">
            <v>1.916666666666667</v>
          </cell>
          <cell r="U13">
            <v>49.394836799999993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0.60929999999999995</v>
          </cell>
          <cell r="L14">
            <v>0.69349999999999989</v>
          </cell>
          <cell r="M14">
            <v>0</v>
          </cell>
          <cell r="N14">
            <v>2</v>
          </cell>
          <cell r="P14">
            <v>0.7142857142857143</v>
          </cell>
          <cell r="S14">
            <v>1.2929999999999999</v>
          </cell>
          <cell r="T14">
            <v>0.92357142857142849</v>
          </cell>
          <cell r="U14">
            <v>24.844846046400001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0.69099999999999995</v>
          </cell>
          <cell r="L15">
            <v>0.74140000000000006</v>
          </cell>
          <cell r="M15">
            <v>0.72939999999999994</v>
          </cell>
          <cell r="N15">
            <v>1</v>
          </cell>
          <cell r="P15">
            <v>0.83333333333333337</v>
          </cell>
          <cell r="S15">
            <v>3.84</v>
          </cell>
          <cell r="T15">
            <v>3.2</v>
          </cell>
          <cell r="U15">
            <v>83.678883839999997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0.54100000000000004</v>
          </cell>
          <cell r="L16">
            <v>0.64439999999999997</v>
          </cell>
          <cell r="M16">
            <v>0.64150000000000007</v>
          </cell>
          <cell r="N16">
            <v>2</v>
          </cell>
          <cell r="P16">
            <v>0.66666666666666674</v>
          </cell>
          <cell r="S16">
            <v>2.85</v>
          </cell>
          <cell r="T16">
            <v>1.9000000000000004</v>
          </cell>
          <cell r="U16">
            <v>48.623781600000008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0.73980000000000001</v>
          </cell>
          <cell r="L17">
            <v>0.74879999999999991</v>
          </cell>
          <cell r="M17">
            <v>0.73360000000000003</v>
          </cell>
          <cell r="N17">
            <v>1</v>
          </cell>
          <cell r="P17">
            <v>0.83333333333333337</v>
          </cell>
          <cell r="S17">
            <v>3.5579999999999998</v>
          </cell>
          <cell r="T17">
            <v>2.9649999999999999</v>
          </cell>
          <cell r="U17">
            <v>83.009324102400001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0.73049999999999993</v>
          </cell>
          <cell r="L18">
            <v>0.77040000000000008</v>
          </cell>
          <cell r="M18">
            <v>0.70930000000000004</v>
          </cell>
          <cell r="N18">
            <v>0.5</v>
          </cell>
          <cell r="P18">
            <v>0.83333333333333337</v>
          </cell>
          <cell r="S18">
            <v>1.8330000000000002</v>
          </cell>
          <cell r="T18">
            <v>1.5275000000000003</v>
          </cell>
          <cell r="U18">
            <v>42.226908984000005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0.73049999999999993</v>
          </cell>
          <cell r="L19">
            <v>0.77040000000000008</v>
          </cell>
          <cell r="M19">
            <v>0.70930000000000004</v>
          </cell>
          <cell r="N19">
            <v>0.5</v>
          </cell>
          <cell r="P19">
            <v>0.83333333333333337</v>
          </cell>
          <cell r="S19">
            <v>2.0099999999999998</v>
          </cell>
          <cell r="T19">
            <v>1.6749999999999998</v>
          </cell>
          <cell r="U19">
            <v>46.304466479999995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0.79409999999999992</v>
          </cell>
          <cell r="N20">
            <v>0</v>
          </cell>
          <cell r="P20">
            <v>1</v>
          </cell>
          <cell r="S20">
            <v>3.69</v>
          </cell>
          <cell r="T20">
            <v>3.69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0.67299999999999993</v>
          </cell>
          <cell r="L21">
            <v>0.70530000000000004</v>
          </cell>
          <cell r="M21">
            <v>0.69669999999999999</v>
          </cell>
          <cell r="N21">
            <v>1</v>
          </cell>
          <cell r="P21">
            <v>0.83333333333333337</v>
          </cell>
          <cell r="S21">
            <v>3.45</v>
          </cell>
          <cell r="T21">
            <v>2.8750000000000004</v>
          </cell>
          <cell r="U21">
            <v>73.221861599999997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0.56059999999999999</v>
          </cell>
          <cell r="L22">
            <v>0.61149999999999993</v>
          </cell>
          <cell r="M22">
            <v>0.58030000000000004</v>
          </cell>
          <cell r="N22">
            <v>2</v>
          </cell>
          <cell r="P22">
            <v>0.66666666666666674</v>
          </cell>
          <cell r="S22">
            <v>3.51</v>
          </cell>
          <cell r="T22">
            <v>2.3400000000000003</v>
          </cell>
          <cell r="U22">
            <v>62.053576415999991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S30">
            <v>1.58</v>
          </cell>
          <cell r="T30">
            <v>1.58</v>
          </cell>
          <cell r="U30">
            <v>0</v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0.75639999999999996</v>
          </cell>
          <cell r="L32">
            <v>0.81900000000000006</v>
          </cell>
          <cell r="M32">
            <v>0.81900000000000006</v>
          </cell>
          <cell r="N32">
            <v>1</v>
          </cell>
          <cell r="P32">
            <v>0.8</v>
          </cell>
          <cell r="Q32">
            <v>1</v>
          </cell>
          <cell r="R32">
            <v>1</v>
          </cell>
          <cell r="S32">
            <v>3.61</v>
          </cell>
          <cell r="T32">
            <v>2.8879999999999999</v>
          </cell>
          <cell r="U32">
            <v>86.112327743999984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3</v>
          </cell>
          <cell r="K33">
            <v>0.75639999999999996</v>
          </cell>
          <cell r="L33">
            <v>0.81900000000000006</v>
          </cell>
          <cell r="M33">
            <v>0.81900000000000006</v>
          </cell>
          <cell r="N33">
            <v>1</v>
          </cell>
          <cell r="P33">
            <v>0.66666666666666674</v>
          </cell>
          <cell r="Q33">
            <v>0.8</v>
          </cell>
          <cell r="R33">
            <v>1</v>
          </cell>
          <cell r="S33">
            <v>2.1659999999999999</v>
          </cell>
          <cell r="T33">
            <v>1.4440000000000002</v>
          </cell>
          <cell r="U33">
            <v>51.6673966464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PWRCLEWATE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EPTSTO-N</v>
          </cell>
          <cell r="C35" t="str">
            <v>Pumped Storage New Ingula - Single Storage Tech</v>
          </cell>
          <cell r="D35" t="str">
            <v>PJ,GW</v>
          </cell>
          <cell r="E35" t="str">
            <v>ELCC</v>
          </cell>
          <cell r="F35" t="str">
            <v>ELCC</v>
          </cell>
          <cell r="K35">
            <v>0</v>
          </cell>
          <cell r="L35">
            <v>0</v>
          </cell>
          <cell r="M35">
            <v>0</v>
          </cell>
          <cell r="P35">
            <v>1</v>
          </cell>
          <cell r="S35">
            <v>1.32</v>
          </cell>
          <cell r="T35">
            <v>1.32</v>
          </cell>
          <cell r="U35">
            <v>0</v>
          </cell>
        </row>
        <row r="36">
          <cell r="B36" t="str">
            <v>ETODSGT-N</v>
          </cell>
          <cell r="C36" t="str">
            <v>DOE Peakers</v>
          </cell>
          <cell r="D36" t="str">
            <v>PJ,GW</v>
          </cell>
          <cell r="E36" t="str">
            <v>PWRODS</v>
          </cell>
          <cell r="F36" t="str">
            <v>ELCC</v>
          </cell>
          <cell r="K36">
            <v>0.05</v>
          </cell>
          <cell r="L36">
            <v>0.05</v>
          </cell>
          <cell r="M36">
            <v>0.05</v>
          </cell>
          <cell r="P36">
            <v>1</v>
          </cell>
          <cell r="S36">
            <v>1.0050000000000001</v>
          </cell>
          <cell r="T36">
            <v>1.0050000000000001</v>
          </cell>
          <cell r="U36">
            <v>1.5846840000000004</v>
          </cell>
        </row>
        <row r="37">
          <cell r="B37" t="str">
            <v>ETCLDFB-N</v>
          </cell>
          <cell r="C37" t="str">
            <v>Fluidised Bed Combustion Coal</v>
          </cell>
          <cell r="D37" t="str">
            <v>PJ,GW</v>
          </cell>
          <cell r="E37" t="str">
            <v>PWRCLD</v>
          </cell>
          <cell r="F37" t="str">
            <v>ELCC</v>
          </cell>
          <cell r="K37">
            <v>0.8</v>
          </cell>
          <cell r="L37">
            <v>0.8</v>
          </cell>
          <cell r="M37">
            <v>0.8</v>
          </cell>
          <cell r="P37">
            <v>1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ERHYD-N</v>
          </cell>
          <cell r="C38" t="str">
            <v>Micro hydro</v>
          </cell>
          <cell r="D38" t="str">
            <v>PJ,GW</v>
          </cell>
          <cell r="E38" t="str">
            <v>PWRHYD</v>
          </cell>
          <cell r="F38" t="str">
            <v>ELCC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ETNUC-N</v>
          </cell>
          <cell r="C39" t="str">
            <v>Nuclear Mid</v>
          </cell>
          <cell r="D39" t="str">
            <v>PJ,GW</v>
          </cell>
          <cell r="E39" t="str">
            <v>PWRNUC</v>
          </cell>
          <cell r="F39" t="str">
            <v>ELCC</v>
          </cell>
          <cell r="K39">
            <v>0.85</v>
          </cell>
          <cell r="L39">
            <v>0.85</v>
          </cell>
          <cell r="M39">
            <v>0.85</v>
          </cell>
          <cell r="P39">
            <v>1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ERSOLTC09-N</v>
          </cell>
          <cell r="C40" t="str">
            <v>Solar Central Receiver 09 hrs storage</v>
          </cell>
          <cell r="D40" t="str">
            <v>PJ,GW</v>
          </cell>
          <cell r="E40" t="str">
            <v>PWRSOL</v>
          </cell>
          <cell r="F40" t="str">
            <v>ELCC</v>
          </cell>
          <cell r="K40">
            <v>0.46798025400000004</v>
          </cell>
          <cell r="L40">
            <v>0.46798025400000004</v>
          </cell>
          <cell r="M40">
            <v>0.46798025400000004</v>
          </cell>
          <cell r="S40">
            <v>0.5</v>
          </cell>
          <cell r="T40">
            <v>0</v>
          </cell>
          <cell r="U40">
            <v>7.3791126450720013</v>
          </cell>
        </row>
        <row r="41">
          <cell r="B41" t="str">
            <v>ERSOLPCF-N</v>
          </cell>
          <cell r="C41" t="str">
            <v>Solar PV Fixed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0.250001421</v>
          </cell>
          <cell r="L41">
            <v>0.250001421</v>
          </cell>
          <cell r="M41">
            <v>0.250001421</v>
          </cell>
          <cell r="S41">
            <v>1.92</v>
          </cell>
          <cell r="T41">
            <v>0</v>
          </cell>
          <cell r="U41">
            <v>15.13736604029952</v>
          </cell>
        </row>
        <row r="42">
          <cell r="B42" t="str">
            <v>ERSOLPCT-N</v>
          </cell>
          <cell r="C42" t="str">
            <v>Solar PV tracking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0.28000044900000004</v>
          </cell>
          <cell r="L42">
            <v>0.28000044900000004</v>
          </cell>
          <cell r="M42">
            <v>0.28000044900000004</v>
          </cell>
          <cell r="S42">
            <v>0.628</v>
          </cell>
          <cell r="T42">
            <v>0</v>
          </cell>
          <cell r="U42">
            <v>5.5452991322689931</v>
          </cell>
        </row>
        <row r="43">
          <cell r="B43" t="str">
            <v>ERWNDH-N</v>
          </cell>
          <cell r="C43" t="str">
            <v>Wind</v>
          </cell>
          <cell r="D43" t="str">
            <v>PJ,GW</v>
          </cell>
          <cell r="E43" t="str">
            <v>PWRWND</v>
          </cell>
          <cell r="F43" t="str">
            <v>ELCC</v>
          </cell>
          <cell r="K43">
            <v>0.37476025000000007</v>
          </cell>
          <cell r="L43">
            <v>0.38675704100000002</v>
          </cell>
          <cell r="M43">
            <v>0.39875383199999997</v>
          </cell>
          <cell r="S43">
            <v>2.8840000000000003</v>
          </cell>
          <cell r="T43">
            <v>0</v>
          </cell>
          <cell r="U43">
            <v>34.084378779696017</v>
          </cell>
        </row>
        <row r="44">
          <cell r="B44" t="str">
            <v>ERHYDGIW-I</v>
          </cell>
          <cell r="C44" t="str">
            <v>Grand Inga</v>
          </cell>
          <cell r="D44" t="str">
            <v>PJ,GW</v>
          </cell>
          <cell r="F44" t="str">
            <v>ELCC</v>
          </cell>
          <cell r="K44">
            <v>0.78</v>
          </cell>
          <cell r="L44">
            <v>0.78</v>
          </cell>
          <cell r="M44">
            <v>0.78</v>
          </cell>
        </row>
        <row r="45">
          <cell r="B45" t="str">
            <v>ETGICGT-N</v>
          </cell>
          <cell r="C45" t="str">
            <v>Open Cycle Gas Turbine - LNG</v>
          </cell>
          <cell r="D45" t="str">
            <v>PJ,GW</v>
          </cell>
          <cell r="E45" t="str">
            <v>PWRGIC</v>
          </cell>
          <cell r="F45" t="str">
            <v>ELCC</v>
          </cell>
          <cell r="K45">
            <v>0.1</v>
          </cell>
          <cell r="L45">
            <v>0.1</v>
          </cell>
          <cell r="M45">
            <v>0.1</v>
          </cell>
          <cell r="P45">
            <v>1</v>
          </cell>
        </row>
        <row r="46">
          <cell r="B46" t="str">
            <v>ETHGNGT-N</v>
          </cell>
          <cell r="C46" t="str">
            <v>Open Cycle Gas Turbine - Hydrogen</v>
          </cell>
          <cell r="D46" t="str">
            <v>PJ,GW</v>
          </cell>
          <cell r="E46" t="str">
            <v>PWRHGN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ETGICCC-N</v>
          </cell>
          <cell r="C47" t="str">
            <v>Combined Cycle Gas Turbine - LNG</v>
          </cell>
          <cell r="D47" t="str">
            <v>PJ,GW</v>
          </cell>
          <cell r="E47" t="str">
            <v>PWRGIC</v>
          </cell>
          <cell r="F47" t="str">
            <v>ELCC</v>
          </cell>
          <cell r="K47">
            <v>0.5</v>
          </cell>
          <cell r="L47">
            <v>0.5</v>
          </cell>
          <cell r="M47">
            <v>0.5</v>
          </cell>
          <cell r="P47">
            <v>1</v>
          </cell>
        </row>
        <row r="48">
          <cell r="B48" t="str">
            <v>ETGICEN-N</v>
          </cell>
          <cell r="C48" t="str">
            <v>Gas Engines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ERBIO-N</v>
          </cell>
          <cell r="C49" t="str">
            <v>Biomass municipal waste</v>
          </cell>
          <cell r="D49" t="str">
            <v>PJ,GW</v>
          </cell>
          <cell r="E49" t="str">
            <v>PWRBIO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</row>
        <row r="50">
          <cell r="B50" t="str">
            <v>ERBIG-N</v>
          </cell>
          <cell r="C50" t="str">
            <v>Landfill gas</v>
          </cell>
          <cell r="D50" t="str">
            <v>PJ,GW</v>
          </cell>
          <cell r="E50" t="str">
            <v>PWRBIG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</row>
        <row r="51">
          <cell r="B51" t="str">
            <v>ESTSUTL</v>
          </cell>
          <cell r="C51" t="str">
            <v>Utility Scale Storage - 4hrs</v>
          </cell>
          <cell r="D51" t="str">
            <v>PJ,GW</v>
          </cell>
          <cell r="E51" t="str">
            <v>ELCC</v>
          </cell>
          <cell r="F51" t="str">
            <v>ELCC</v>
          </cell>
          <cell r="K51">
            <v>0</v>
          </cell>
          <cell r="L51">
            <v>0</v>
          </cell>
          <cell r="M51">
            <v>0</v>
          </cell>
        </row>
        <row r="53">
          <cell r="B53" t="str">
            <v>ERSOLPRC-N</v>
          </cell>
          <cell r="C53" t="str">
            <v>Solar PV rooftop commercial</v>
          </cell>
          <cell r="D53" t="str">
            <v>PJ,GW</v>
          </cell>
          <cell r="E53" t="str">
            <v>PWRSOL</v>
          </cell>
          <cell r="F53" t="str">
            <v>COMELC</v>
          </cell>
          <cell r="K53">
            <v>0</v>
          </cell>
          <cell r="L53">
            <v>0</v>
          </cell>
          <cell r="M53">
            <v>0</v>
          </cell>
        </row>
        <row r="54">
          <cell r="B54" t="str">
            <v>ERSOLPRR-N</v>
          </cell>
          <cell r="C54" t="str">
            <v>Solar PV rooftop residential</v>
          </cell>
          <cell r="D54" t="str">
            <v>PJ,GW</v>
          </cell>
          <cell r="E54" t="str">
            <v>PWRSOL</v>
          </cell>
          <cell r="F54" t="str">
            <v>RESELC</v>
          </cell>
          <cell r="K54">
            <v>0</v>
          </cell>
          <cell r="L54">
            <v>0</v>
          </cell>
          <cell r="M54">
            <v>0</v>
          </cell>
        </row>
        <row r="55">
          <cell r="B55" t="str">
            <v>ERSOLPRI-N</v>
          </cell>
          <cell r="C55" t="str">
            <v>Solar PV rooftop Industry</v>
          </cell>
          <cell r="D55" t="str">
            <v>PJ,GW</v>
          </cell>
          <cell r="E55" t="str">
            <v>PWRSOL</v>
          </cell>
          <cell r="F55" t="str">
            <v>INDELC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ETGASENSS-N</v>
          </cell>
          <cell r="C56" t="str">
            <v xml:space="preserve">Sasol SSF Gas Plant </v>
          </cell>
          <cell r="D56" t="str">
            <v>PJ,GW</v>
          </cell>
          <cell r="E56" t="str">
            <v>PWRGAS</v>
          </cell>
          <cell r="F56" t="str">
            <v>UPSELC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ETGASENSI-N</v>
          </cell>
          <cell r="C57" t="str">
            <v xml:space="preserve">Sasol Infrachem Gas Plant </v>
          </cell>
          <cell r="D57" t="str">
            <v>PJ,GW</v>
          </cell>
          <cell r="E57" t="str">
            <v>PWRGAS</v>
          </cell>
          <cell r="F57" t="str">
            <v>ICPELC</v>
          </cell>
          <cell r="K57">
            <v>0</v>
          </cell>
          <cell r="L57">
            <v>0</v>
          </cell>
          <cell r="M57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7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1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>
    <tabColor theme="5"/>
  </sheetPr>
  <dimension ref="B2:D4"/>
  <sheetViews>
    <sheetView workbookViewId="0"/>
  </sheetViews>
  <sheetFormatPr defaultRowHeight="12.75" x14ac:dyDescent="0.2"/>
  <sheetData>
    <row r="2" spans="2:4" x14ac:dyDescent="0.2">
      <c r="B2" t="s">
        <v>44</v>
      </c>
      <c r="D2" s="13">
        <f>[1]ProcDataTnD!$H$9</f>
        <v>3.9E-2</v>
      </c>
    </row>
    <row r="3" spans="2:4" ht="15" x14ac:dyDescent="0.25">
      <c r="B3" t="s">
        <v>45</v>
      </c>
      <c r="D3" s="15">
        <v>0.15</v>
      </c>
    </row>
    <row r="4" spans="2:4" ht="15" x14ac:dyDescent="0.25">
      <c r="B4" t="s">
        <v>46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>
    <tabColor theme="4"/>
  </sheetPr>
  <dimension ref="A1:K28"/>
  <sheetViews>
    <sheetView workbookViewId="0"/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25</v>
      </c>
      <c r="B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6</v>
      </c>
      <c r="D3" t="s">
        <v>7</v>
      </c>
      <c r="E3" t="s">
        <v>4</v>
      </c>
      <c r="F3" t="s">
        <v>5</v>
      </c>
    </row>
    <row r="4" spans="1:11" x14ac:dyDescent="0.2">
      <c r="B4" t="s">
        <v>1</v>
      </c>
      <c r="C4" t="s">
        <v>8</v>
      </c>
      <c r="D4" t="s">
        <v>58</v>
      </c>
      <c r="E4" t="s">
        <v>4</v>
      </c>
      <c r="F4" t="s">
        <v>9</v>
      </c>
    </row>
    <row r="5" spans="1:11" x14ac:dyDescent="0.2">
      <c r="B5" t="s">
        <v>1</v>
      </c>
      <c r="C5" t="s">
        <v>60</v>
      </c>
      <c r="D5" t="s">
        <v>59</v>
      </c>
      <c r="E5" t="s">
        <v>4</v>
      </c>
      <c r="F5" t="s">
        <v>9</v>
      </c>
    </row>
    <row r="6" spans="1:11" x14ac:dyDescent="0.2">
      <c r="B6" t="s">
        <v>1</v>
      </c>
      <c r="C6" t="s">
        <v>728</v>
      </c>
      <c r="D6" t="s">
        <v>729</v>
      </c>
      <c r="E6" t="s">
        <v>4</v>
      </c>
      <c r="F6" t="s">
        <v>9</v>
      </c>
    </row>
    <row r="7" spans="1:11" x14ac:dyDescent="0.2">
      <c r="B7" t="s">
        <v>1</v>
      </c>
      <c r="C7" t="s">
        <v>47</v>
      </c>
      <c r="D7" t="s">
        <v>48</v>
      </c>
      <c r="E7" t="s">
        <v>4</v>
      </c>
      <c r="F7" t="s">
        <v>9</v>
      </c>
    </row>
    <row r="8" spans="1:11" x14ac:dyDescent="0.2">
      <c r="B8" t="s">
        <v>1</v>
      </c>
      <c r="C8" t="s">
        <v>49</v>
      </c>
      <c r="D8" t="s">
        <v>50</v>
      </c>
      <c r="E8" t="s">
        <v>4</v>
      </c>
      <c r="F8" t="s">
        <v>9</v>
      </c>
    </row>
    <row r="9" spans="1:11" x14ac:dyDescent="0.2">
      <c r="B9" t="s">
        <v>658</v>
      </c>
      <c r="C9" t="s">
        <v>659</v>
      </c>
      <c r="D9" s="71" t="s">
        <v>660</v>
      </c>
      <c r="E9" t="s">
        <v>661</v>
      </c>
      <c r="F9" t="s">
        <v>662</v>
      </c>
    </row>
    <row r="10" spans="1:11" x14ac:dyDescent="0.2">
      <c r="B10" t="s">
        <v>658</v>
      </c>
      <c r="C10" t="s">
        <v>663</v>
      </c>
      <c r="D10" s="71" t="s">
        <v>664</v>
      </c>
      <c r="E10" t="s">
        <v>661</v>
      </c>
      <c r="F10" t="s">
        <v>662</v>
      </c>
    </row>
    <row r="11" spans="1:11" x14ac:dyDescent="0.2">
      <c r="B11" t="s">
        <v>658</v>
      </c>
      <c r="C11" t="s">
        <v>665</v>
      </c>
      <c r="D11" s="71" t="s">
        <v>666</v>
      </c>
      <c r="E11" t="s">
        <v>661</v>
      </c>
      <c r="F11" t="s">
        <v>662</v>
      </c>
    </row>
    <row r="12" spans="1:11" x14ac:dyDescent="0.2">
      <c r="B12" t="s">
        <v>658</v>
      </c>
      <c r="C12" t="s">
        <v>667</v>
      </c>
      <c r="D12" s="71" t="s">
        <v>668</v>
      </c>
      <c r="E12" t="s">
        <v>661</v>
      </c>
      <c r="F12" t="s">
        <v>662</v>
      </c>
    </row>
    <row r="13" spans="1:11" ht="15" x14ac:dyDescent="0.2">
      <c r="B13" t="s">
        <v>658</v>
      </c>
      <c r="C13" s="72" t="s">
        <v>669</v>
      </c>
      <c r="D13" s="71" t="s">
        <v>670</v>
      </c>
      <c r="E13" t="s">
        <v>661</v>
      </c>
      <c r="F13" t="s">
        <v>671</v>
      </c>
    </row>
    <row r="14" spans="1:11" ht="15" x14ac:dyDescent="0.2">
      <c r="B14" t="s">
        <v>658</v>
      </c>
      <c r="C14" s="72" t="s">
        <v>672</v>
      </c>
      <c r="D14" s="71" t="s">
        <v>673</v>
      </c>
      <c r="E14" t="s">
        <v>661</v>
      </c>
      <c r="F14" t="s">
        <v>671</v>
      </c>
    </row>
    <row r="15" spans="1:11" ht="15" x14ac:dyDescent="0.2">
      <c r="B15" t="s">
        <v>658</v>
      </c>
      <c r="C15" s="72" t="s">
        <v>674</v>
      </c>
      <c r="D15" s="71" t="s">
        <v>675</v>
      </c>
      <c r="E15" t="s">
        <v>661</v>
      </c>
      <c r="F15" t="s">
        <v>671</v>
      </c>
    </row>
    <row r="16" spans="1:11" ht="15" x14ac:dyDescent="0.2">
      <c r="B16" t="s">
        <v>658</v>
      </c>
      <c r="C16" s="72" t="s">
        <v>676</v>
      </c>
      <c r="D16" s="71" t="s">
        <v>677</v>
      </c>
      <c r="E16" t="s">
        <v>661</v>
      </c>
      <c r="F16" t="s">
        <v>671</v>
      </c>
    </row>
    <row r="17" spans="2:6" ht="15" x14ac:dyDescent="0.2">
      <c r="B17" t="s">
        <v>678</v>
      </c>
      <c r="C17" s="72" t="s">
        <v>252</v>
      </c>
      <c r="D17" s="71" t="s">
        <v>679</v>
      </c>
      <c r="E17" t="s">
        <v>680</v>
      </c>
      <c r="F17" t="s">
        <v>681</v>
      </c>
    </row>
    <row r="18" spans="2:6" ht="15" x14ac:dyDescent="0.2">
      <c r="B18" t="s">
        <v>678</v>
      </c>
      <c r="C18" s="72" t="s">
        <v>251</v>
      </c>
      <c r="D18" s="71" t="s">
        <v>682</v>
      </c>
      <c r="E18" t="s">
        <v>680</v>
      </c>
      <c r="F18" t="s">
        <v>681</v>
      </c>
    </row>
    <row r="19" spans="2:6" ht="15" x14ac:dyDescent="0.2">
      <c r="B19" t="s">
        <v>678</v>
      </c>
      <c r="C19" s="72" t="s">
        <v>250</v>
      </c>
      <c r="D19" s="71" t="s">
        <v>683</v>
      </c>
      <c r="E19" t="s">
        <v>680</v>
      </c>
      <c r="F19" t="s">
        <v>681</v>
      </c>
    </row>
    <row r="20" spans="2:6" ht="15" x14ac:dyDescent="0.2">
      <c r="B20" t="s">
        <v>678</v>
      </c>
      <c r="C20" s="72" t="s">
        <v>249</v>
      </c>
      <c r="D20" s="71" t="s">
        <v>684</v>
      </c>
      <c r="E20" t="s">
        <v>680</v>
      </c>
      <c r="F20" t="s">
        <v>681</v>
      </c>
    </row>
    <row r="21" spans="2:6" ht="15" x14ac:dyDescent="0.2">
      <c r="B21" t="s">
        <v>678</v>
      </c>
      <c r="C21" s="72" t="s">
        <v>685</v>
      </c>
      <c r="D21" s="71" t="s">
        <v>686</v>
      </c>
      <c r="E21" t="s">
        <v>680</v>
      </c>
      <c r="F21" t="s">
        <v>681</v>
      </c>
    </row>
    <row r="22" spans="2:6" ht="15" x14ac:dyDescent="0.2">
      <c r="B22" t="s">
        <v>678</v>
      </c>
      <c r="C22" s="72" t="s">
        <v>687</v>
      </c>
      <c r="D22" s="71" t="s">
        <v>688</v>
      </c>
      <c r="E22" t="s">
        <v>680</v>
      </c>
      <c r="F22" t="s">
        <v>681</v>
      </c>
    </row>
    <row r="23" spans="2:6" ht="15" x14ac:dyDescent="0.2">
      <c r="B23" t="s">
        <v>678</v>
      </c>
      <c r="C23" s="72" t="s">
        <v>689</v>
      </c>
      <c r="D23" s="71" t="s">
        <v>690</v>
      </c>
      <c r="E23" t="s">
        <v>680</v>
      </c>
      <c r="F23" t="s">
        <v>681</v>
      </c>
    </row>
    <row r="24" spans="2:6" ht="15" x14ac:dyDescent="0.2">
      <c r="B24" t="s">
        <v>678</v>
      </c>
      <c r="C24" s="72" t="s">
        <v>691</v>
      </c>
      <c r="D24" s="71" t="s">
        <v>692</v>
      </c>
      <c r="E24" t="s">
        <v>680</v>
      </c>
      <c r="F24" t="s">
        <v>681</v>
      </c>
    </row>
    <row r="25" spans="2:6" x14ac:dyDescent="0.2">
      <c r="B25" t="s">
        <v>1</v>
      </c>
      <c r="C25" t="s">
        <v>697</v>
      </c>
      <c r="D25" t="s">
        <v>720</v>
      </c>
      <c r="E25" t="s">
        <v>4</v>
      </c>
      <c r="F25" t="s">
        <v>9</v>
      </c>
    </row>
    <row r="26" spans="2:6" x14ac:dyDescent="0.2">
      <c r="B26" t="s">
        <v>1</v>
      </c>
      <c r="C26" t="s">
        <v>698</v>
      </c>
      <c r="D26" t="s">
        <v>721</v>
      </c>
      <c r="E26" t="s">
        <v>4</v>
      </c>
      <c r="F26" t="s">
        <v>9</v>
      </c>
    </row>
    <row r="27" spans="2:6" x14ac:dyDescent="0.2">
      <c r="B27" t="s">
        <v>1</v>
      </c>
      <c r="C27" t="s">
        <v>699</v>
      </c>
      <c r="D27" t="s">
        <v>722</v>
      </c>
      <c r="E27" t="s">
        <v>4</v>
      </c>
      <c r="F27" t="s">
        <v>9</v>
      </c>
    </row>
    <row r="28" spans="2:6" x14ac:dyDescent="0.2">
      <c r="B28" t="s">
        <v>1</v>
      </c>
      <c r="C28" t="s">
        <v>700</v>
      </c>
      <c r="D28" t="s">
        <v>723</v>
      </c>
      <c r="E28" t="s">
        <v>4</v>
      </c>
      <c r="F2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>
    <tabColor theme="4"/>
  </sheetPr>
  <dimension ref="A1:N38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26</v>
      </c>
      <c r="B1" t="s">
        <v>0</v>
      </c>
    </row>
    <row r="2" spans="1:14" x14ac:dyDescent="0.2">
      <c r="B2" t="s">
        <v>10</v>
      </c>
      <c r="C2" t="s">
        <v>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10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1</v>
      </c>
    </row>
    <row r="4" spans="1:14" x14ac:dyDescent="0.2">
      <c r="B4" t="s">
        <v>10</v>
      </c>
      <c r="C4" t="s">
        <v>60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1</v>
      </c>
    </row>
    <row r="5" spans="1:14" x14ac:dyDescent="0.2">
      <c r="B5" t="s">
        <v>10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1</v>
      </c>
    </row>
    <row r="6" spans="1:14" x14ac:dyDescent="0.2">
      <c r="B6" t="s">
        <v>693</v>
      </c>
      <c r="C6" t="s">
        <v>669</v>
      </c>
      <c r="D6" t="s">
        <v>11</v>
      </c>
      <c r="E6" t="s">
        <v>252</v>
      </c>
      <c r="F6" t="s">
        <v>11</v>
      </c>
      <c r="G6" t="s">
        <v>11</v>
      </c>
      <c r="H6" t="s">
        <v>11</v>
      </c>
      <c r="I6">
        <v>1</v>
      </c>
    </row>
    <row r="7" spans="1:14" x14ac:dyDescent="0.2">
      <c r="B7" t="s">
        <v>693</v>
      </c>
      <c r="C7" t="s">
        <v>672</v>
      </c>
      <c r="D7" t="s">
        <v>11</v>
      </c>
      <c r="E7" t="s">
        <v>251</v>
      </c>
      <c r="F7" t="s">
        <v>11</v>
      </c>
      <c r="G7" t="s">
        <v>11</v>
      </c>
      <c r="H7" t="s">
        <v>11</v>
      </c>
      <c r="I7">
        <v>1</v>
      </c>
    </row>
    <row r="8" spans="1:14" x14ac:dyDescent="0.2">
      <c r="B8" t="s">
        <v>693</v>
      </c>
      <c r="C8" t="s">
        <v>674</v>
      </c>
      <c r="D8" t="s">
        <v>11</v>
      </c>
      <c r="E8" t="s">
        <v>250</v>
      </c>
      <c r="F8" t="s">
        <v>11</v>
      </c>
      <c r="G8" t="s">
        <v>11</v>
      </c>
      <c r="H8" t="s">
        <v>11</v>
      </c>
      <c r="I8">
        <v>1</v>
      </c>
    </row>
    <row r="9" spans="1:14" x14ac:dyDescent="0.2">
      <c r="B9" t="s">
        <v>693</v>
      </c>
      <c r="C9" t="s">
        <v>676</v>
      </c>
      <c r="D9" t="s">
        <v>11</v>
      </c>
      <c r="E9" t="s">
        <v>249</v>
      </c>
      <c r="F9" t="s">
        <v>11</v>
      </c>
      <c r="G9" t="s">
        <v>11</v>
      </c>
      <c r="H9" t="s">
        <v>11</v>
      </c>
      <c r="I9">
        <v>1</v>
      </c>
    </row>
    <row r="10" spans="1:14" x14ac:dyDescent="0.2">
      <c r="B10" t="s">
        <v>693</v>
      </c>
      <c r="C10" t="s">
        <v>659</v>
      </c>
      <c r="D10" t="s">
        <v>11</v>
      </c>
      <c r="E10" t="s">
        <v>685</v>
      </c>
      <c r="F10" t="s">
        <v>11</v>
      </c>
      <c r="G10" t="s">
        <v>11</v>
      </c>
      <c r="H10" t="s">
        <v>11</v>
      </c>
      <c r="I10">
        <v>1</v>
      </c>
    </row>
    <row r="11" spans="1:14" x14ac:dyDescent="0.2">
      <c r="B11" t="s">
        <v>693</v>
      </c>
      <c r="C11" t="s">
        <v>663</v>
      </c>
      <c r="D11" t="s">
        <v>11</v>
      </c>
      <c r="E11" t="s">
        <v>687</v>
      </c>
      <c r="F11" t="s">
        <v>11</v>
      </c>
      <c r="G11" t="s">
        <v>11</v>
      </c>
      <c r="H11" t="s">
        <v>11</v>
      </c>
      <c r="I11">
        <v>1</v>
      </c>
    </row>
    <row r="12" spans="1:14" x14ac:dyDescent="0.2">
      <c r="B12" t="s">
        <v>693</v>
      </c>
      <c r="C12" t="s">
        <v>665</v>
      </c>
      <c r="D12" t="s">
        <v>11</v>
      </c>
      <c r="E12" t="s">
        <v>689</v>
      </c>
      <c r="F12" t="s">
        <v>11</v>
      </c>
      <c r="G12" t="s">
        <v>11</v>
      </c>
      <c r="H12" t="s">
        <v>11</v>
      </c>
      <c r="I12">
        <v>1</v>
      </c>
    </row>
    <row r="13" spans="1:14" x14ac:dyDescent="0.2">
      <c r="B13" t="s">
        <v>693</v>
      </c>
      <c r="C13" t="s">
        <v>667</v>
      </c>
      <c r="D13" t="s">
        <v>11</v>
      </c>
      <c r="E13" t="s">
        <v>691</v>
      </c>
      <c r="F13" t="s">
        <v>11</v>
      </c>
      <c r="G13" t="s">
        <v>11</v>
      </c>
      <c r="H13" t="s">
        <v>11</v>
      </c>
      <c r="I13">
        <v>1</v>
      </c>
    </row>
    <row r="14" spans="1:14" x14ac:dyDescent="0.2">
      <c r="B14" t="s">
        <v>694</v>
      </c>
      <c r="C14" t="s">
        <v>669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>
        <v>1</v>
      </c>
    </row>
    <row r="15" spans="1:14" x14ac:dyDescent="0.2">
      <c r="B15" t="s">
        <v>694</v>
      </c>
      <c r="C15" t="s">
        <v>672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>
        <v>1</v>
      </c>
    </row>
    <row r="16" spans="1:14" x14ac:dyDescent="0.2">
      <c r="B16" t="s">
        <v>694</v>
      </c>
      <c r="C16" t="s">
        <v>674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>
        <v>1</v>
      </c>
    </row>
    <row r="17" spans="2:9" x14ac:dyDescent="0.2">
      <c r="B17" t="s">
        <v>694</v>
      </c>
      <c r="C17" t="s">
        <v>676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>
        <v>1</v>
      </c>
    </row>
    <row r="18" spans="2:9" x14ac:dyDescent="0.2">
      <c r="B18" t="s">
        <v>694</v>
      </c>
      <c r="C18" t="s">
        <v>659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>
        <v>1</v>
      </c>
    </row>
    <row r="19" spans="2:9" x14ac:dyDescent="0.2">
      <c r="B19" t="s">
        <v>694</v>
      </c>
      <c r="C19" t="s">
        <v>663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>
        <v>1</v>
      </c>
    </row>
    <row r="20" spans="2:9" x14ac:dyDescent="0.2">
      <c r="B20" t="s">
        <v>694</v>
      </c>
      <c r="C20" t="s">
        <v>665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>
        <v>1</v>
      </c>
    </row>
    <row r="21" spans="2:9" x14ac:dyDescent="0.2">
      <c r="B21" t="s">
        <v>694</v>
      </c>
      <c r="C21" t="s">
        <v>667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>
        <v>1</v>
      </c>
    </row>
    <row r="22" spans="2:9" x14ac:dyDescent="0.2">
      <c r="B22" t="s">
        <v>695</v>
      </c>
      <c r="C22" t="s">
        <v>669</v>
      </c>
      <c r="D22" t="s">
        <v>252</v>
      </c>
      <c r="E22" t="s">
        <v>11</v>
      </c>
      <c r="F22" t="s">
        <v>11</v>
      </c>
      <c r="G22" t="s">
        <v>11</v>
      </c>
      <c r="H22" t="s">
        <v>11</v>
      </c>
      <c r="I22">
        <v>1</v>
      </c>
    </row>
    <row r="23" spans="2:9" x14ac:dyDescent="0.2">
      <c r="B23" t="s">
        <v>695</v>
      </c>
      <c r="C23" t="s">
        <v>672</v>
      </c>
      <c r="D23" t="s">
        <v>251</v>
      </c>
      <c r="E23" t="s">
        <v>11</v>
      </c>
      <c r="F23" t="s">
        <v>11</v>
      </c>
      <c r="G23" t="s">
        <v>11</v>
      </c>
      <c r="H23" t="s">
        <v>11</v>
      </c>
      <c r="I23">
        <v>1</v>
      </c>
    </row>
    <row r="24" spans="2:9" x14ac:dyDescent="0.2">
      <c r="B24" t="s">
        <v>695</v>
      </c>
      <c r="C24" t="s">
        <v>674</v>
      </c>
      <c r="D24" t="s">
        <v>250</v>
      </c>
      <c r="E24" t="s">
        <v>11</v>
      </c>
      <c r="F24" t="s">
        <v>11</v>
      </c>
      <c r="G24" t="s">
        <v>11</v>
      </c>
      <c r="H24" t="s">
        <v>11</v>
      </c>
      <c r="I24">
        <v>1</v>
      </c>
    </row>
    <row r="25" spans="2:9" x14ac:dyDescent="0.2">
      <c r="B25" t="s">
        <v>695</v>
      </c>
      <c r="C25" t="s">
        <v>676</v>
      </c>
      <c r="D25" t="s">
        <v>249</v>
      </c>
      <c r="E25" t="s">
        <v>11</v>
      </c>
      <c r="F25" t="s">
        <v>11</v>
      </c>
      <c r="G25" t="s">
        <v>11</v>
      </c>
      <c r="H25" t="s">
        <v>11</v>
      </c>
      <c r="I25">
        <v>1</v>
      </c>
    </row>
    <row r="26" spans="2:9" x14ac:dyDescent="0.2">
      <c r="B26" t="s">
        <v>695</v>
      </c>
      <c r="C26" t="s">
        <v>659</v>
      </c>
      <c r="D26" t="s">
        <v>685</v>
      </c>
      <c r="E26" t="s">
        <v>11</v>
      </c>
      <c r="F26" t="s">
        <v>11</v>
      </c>
      <c r="G26" t="s">
        <v>11</v>
      </c>
      <c r="H26" t="s">
        <v>11</v>
      </c>
      <c r="I26">
        <v>1</v>
      </c>
    </row>
    <row r="27" spans="2:9" x14ac:dyDescent="0.2">
      <c r="B27" t="s">
        <v>695</v>
      </c>
      <c r="C27" t="s">
        <v>663</v>
      </c>
      <c r="D27" t="s">
        <v>687</v>
      </c>
      <c r="E27" t="s">
        <v>11</v>
      </c>
      <c r="F27" t="s">
        <v>11</v>
      </c>
      <c r="G27" t="s">
        <v>11</v>
      </c>
      <c r="H27" t="s">
        <v>11</v>
      </c>
      <c r="I27">
        <v>1</v>
      </c>
    </row>
    <row r="28" spans="2:9" x14ac:dyDescent="0.2">
      <c r="B28" t="s">
        <v>695</v>
      </c>
      <c r="C28" t="s">
        <v>665</v>
      </c>
      <c r="D28" t="s">
        <v>689</v>
      </c>
      <c r="E28" t="s">
        <v>11</v>
      </c>
      <c r="F28" t="s">
        <v>11</v>
      </c>
      <c r="G28" t="s">
        <v>11</v>
      </c>
      <c r="H28" t="s">
        <v>11</v>
      </c>
      <c r="I28">
        <v>1</v>
      </c>
    </row>
    <row r="29" spans="2:9" x14ac:dyDescent="0.2">
      <c r="B29" t="s">
        <v>695</v>
      </c>
      <c r="C29" t="s">
        <v>667</v>
      </c>
      <c r="D29" t="s">
        <v>691</v>
      </c>
      <c r="E29" t="s">
        <v>11</v>
      </c>
      <c r="F29" t="s">
        <v>11</v>
      </c>
      <c r="G29" t="s">
        <v>11</v>
      </c>
      <c r="H29" t="s">
        <v>11</v>
      </c>
      <c r="I29">
        <v>1</v>
      </c>
    </row>
    <row r="30" spans="2:9" x14ac:dyDescent="0.2">
      <c r="B30" t="s">
        <v>696</v>
      </c>
      <c r="C30" t="s">
        <v>659</v>
      </c>
      <c r="D30" t="s">
        <v>252</v>
      </c>
      <c r="E30" t="s">
        <v>11</v>
      </c>
      <c r="F30" t="s">
        <v>11</v>
      </c>
      <c r="G30" t="s">
        <v>11</v>
      </c>
      <c r="H30" t="s">
        <v>11</v>
      </c>
      <c r="I30">
        <v>1</v>
      </c>
    </row>
    <row r="31" spans="2:9" x14ac:dyDescent="0.2">
      <c r="B31" t="s">
        <v>696</v>
      </c>
      <c r="C31" t="s">
        <v>663</v>
      </c>
      <c r="D31" t="s">
        <v>251</v>
      </c>
      <c r="E31" t="s">
        <v>11</v>
      </c>
      <c r="F31" t="s">
        <v>11</v>
      </c>
      <c r="G31" t="s">
        <v>11</v>
      </c>
      <c r="H31" t="s">
        <v>11</v>
      </c>
      <c r="I31">
        <v>1</v>
      </c>
    </row>
    <row r="32" spans="2:9" x14ac:dyDescent="0.2">
      <c r="B32" t="s">
        <v>696</v>
      </c>
      <c r="C32" t="s">
        <v>665</v>
      </c>
      <c r="D32" t="s">
        <v>250</v>
      </c>
      <c r="E32" t="s">
        <v>11</v>
      </c>
      <c r="F32" t="s">
        <v>11</v>
      </c>
      <c r="G32" t="s">
        <v>11</v>
      </c>
      <c r="H32" t="s">
        <v>11</v>
      </c>
      <c r="I32">
        <v>1</v>
      </c>
    </row>
    <row r="33" spans="2:9" x14ac:dyDescent="0.2">
      <c r="B33" t="s">
        <v>696</v>
      </c>
      <c r="C33" t="s">
        <v>667</v>
      </c>
      <c r="D33" t="s">
        <v>249</v>
      </c>
      <c r="E33" t="s">
        <v>11</v>
      </c>
      <c r="F33" t="s">
        <v>11</v>
      </c>
      <c r="G33" t="s">
        <v>11</v>
      </c>
      <c r="H33" t="s">
        <v>11</v>
      </c>
      <c r="I33">
        <v>1</v>
      </c>
    </row>
    <row r="34" spans="2:9" x14ac:dyDescent="0.2">
      <c r="B34" t="s">
        <v>10</v>
      </c>
      <c r="C34" t="s">
        <v>697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>
        <v>1</v>
      </c>
    </row>
    <row r="35" spans="2:9" x14ac:dyDescent="0.2">
      <c r="B35" t="s">
        <v>10</v>
      </c>
      <c r="C35" t="s">
        <v>698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>
        <v>1</v>
      </c>
    </row>
    <row r="36" spans="2:9" x14ac:dyDescent="0.2">
      <c r="B36" t="s">
        <v>10</v>
      </c>
      <c r="C36" t="s">
        <v>699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>
        <v>1</v>
      </c>
    </row>
    <row r="37" spans="2:9" x14ac:dyDescent="0.2">
      <c r="B37" t="s">
        <v>10</v>
      </c>
      <c r="C37" t="s">
        <v>700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>
        <v>1</v>
      </c>
    </row>
    <row r="38" spans="2:9" x14ac:dyDescent="0.2">
      <c r="B38" t="s">
        <v>10</v>
      </c>
      <c r="C38" t="str">
        <f>'ITEMS-Con'!C6</f>
        <v>UCCAP_DUMETR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>
    <tabColor theme="4"/>
  </sheetPr>
  <dimension ref="A1:AP62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">
        <v>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12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>
        <v>0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12</v>
      </c>
      <c r="C4" t="s">
        <v>8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15</v>
      </c>
      <c r="C5" t="s">
        <v>6</v>
      </c>
      <c r="D5" t="s">
        <v>16</v>
      </c>
      <c r="E5" t="s">
        <v>17</v>
      </c>
      <c r="F5" t="s">
        <v>11</v>
      </c>
      <c r="G5" t="s">
        <v>18</v>
      </c>
      <c r="H5" t="s">
        <v>11</v>
      </c>
      <c r="I5">
        <v>0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15</v>
      </c>
      <c r="C6" t="s">
        <v>6</v>
      </c>
      <c r="D6" t="s">
        <v>16</v>
      </c>
      <c r="E6" t="s">
        <v>19</v>
      </c>
      <c r="F6" t="s">
        <v>11</v>
      </c>
      <c r="G6" t="s">
        <v>18</v>
      </c>
      <c r="H6" t="s">
        <v>11</v>
      </c>
      <c r="I6">
        <v>0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15</v>
      </c>
      <c r="C7" t="s">
        <v>6</v>
      </c>
      <c r="D7" t="s">
        <v>16</v>
      </c>
      <c r="E7" t="s">
        <v>20</v>
      </c>
      <c r="F7" t="s">
        <v>11</v>
      </c>
      <c r="G7" t="s">
        <v>18</v>
      </c>
      <c r="H7" t="s">
        <v>11</v>
      </c>
      <c r="I7">
        <v>0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21</v>
      </c>
      <c r="C8" t="s">
        <v>2</v>
      </c>
      <c r="D8" t="s">
        <v>16</v>
      </c>
      <c r="E8" t="s">
        <v>22</v>
      </c>
      <c r="F8" t="s">
        <v>11</v>
      </c>
      <c r="G8" t="s">
        <v>11</v>
      </c>
      <c r="H8" t="s">
        <v>11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21</v>
      </c>
      <c r="C9" t="s">
        <v>2</v>
      </c>
      <c r="D9" t="s">
        <v>16</v>
      </c>
      <c r="E9" t="s">
        <v>17</v>
      </c>
      <c r="F9" t="s">
        <v>11</v>
      </c>
      <c r="G9" t="s">
        <v>11</v>
      </c>
      <c r="H9" t="s">
        <v>11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23</v>
      </c>
      <c r="C10" t="s">
        <v>8</v>
      </c>
      <c r="D10" t="s">
        <v>16</v>
      </c>
      <c r="E10" t="s">
        <v>24</v>
      </c>
      <c r="F10" t="s">
        <v>11</v>
      </c>
      <c r="G10" t="s">
        <v>11</v>
      </c>
      <c r="H10" t="s">
        <v>11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23</v>
      </c>
      <c r="C11" t="s">
        <v>8</v>
      </c>
      <c r="D11" t="s">
        <v>16</v>
      </c>
      <c r="E11" t="str">
        <f>ProcDataRM!B9</f>
        <v>ETCLECAMD-E</v>
      </c>
      <c r="F11" t="s">
        <v>11</v>
      </c>
      <c r="G11" t="s">
        <v>11</v>
      </c>
      <c r="H11" t="s">
        <v>11</v>
      </c>
      <c r="I11">
        <v>3</v>
      </c>
      <c r="R11">
        <f>ProcDataRM!M9</f>
        <v>0.625</v>
      </c>
      <c r="W11" t="str">
        <f>ProcDataRM!N9</f>
        <v/>
      </c>
      <c r="AB11" t="str">
        <f>ProcDataRM!O9</f>
        <v/>
      </c>
    </row>
    <row r="12" spans="1:42" x14ac:dyDescent="0.2">
      <c r="A12" t="str">
        <f t="shared" si="1"/>
        <v/>
      </c>
      <c r="B12" t="s">
        <v>23</v>
      </c>
      <c r="C12" t="s">
        <v>8</v>
      </c>
      <c r="D12" t="s">
        <v>16</v>
      </c>
      <c r="E12" t="str">
        <f>ProcDataRM!B10</f>
        <v>ETCLEGROO-E</v>
      </c>
      <c r="F12" t="s">
        <v>11</v>
      </c>
      <c r="G12" t="s">
        <v>11</v>
      </c>
      <c r="H12" t="s">
        <v>11</v>
      </c>
      <c r="I12">
        <v>3</v>
      </c>
      <c r="R12">
        <f>ProcDataRM!M10</f>
        <v>0.5</v>
      </c>
      <c r="W12" t="str">
        <f>ProcDataRM!N10</f>
        <v/>
      </c>
      <c r="AB12" t="str">
        <f>ProcDataRM!O10</f>
        <v/>
      </c>
    </row>
    <row r="13" spans="1:42" x14ac:dyDescent="0.2">
      <c r="A13" t="str">
        <f t="shared" si="1"/>
        <v/>
      </c>
      <c r="B13" t="s">
        <v>23</v>
      </c>
      <c r="C13" t="s">
        <v>8</v>
      </c>
      <c r="D13" t="s">
        <v>16</v>
      </c>
      <c r="E13" t="str">
        <f>ProcDataRM!B11</f>
        <v>ETCLEKOMA-E</v>
      </c>
      <c r="F13" t="s">
        <v>11</v>
      </c>
      <c r="G13" t="s">
        <v>11</v>
      </c>
      <c r="H13" t="s">
        <v>11</v>
      </c>
      <c r="I13">
        <v>3</v>
      </c>
      <c r="R13">
        <f>ProcDataRM!M11</f>
        <v>0.5</v>
      </c>
      <c r="W13" t="str">
        <f>ProcDataRM!N11</f>
        <v/>
      </c>
      <c r="AB13" t="str">
        <f>ProcDataRM!O11</f>
        <v/>
      </c>
    </row>
    <row r="14" spans="1:42" x14ac:dyDescent="0.2">
      <c r="A14" t="str">
        <f t="shared" si="1"/>
        <v/>
      </c>
      <c r="B14" t="s">
        <v>23</v>
      </c>
      <c r="C14" t="s">
        <v>8</v>
      </c>
      <c r="D14" t="s">
        <v>16</v>
      </c>
      <c r="E14" t="str">
        <f>ProcDataRM!B12</f>
        <v>ETCLEARNO-E</v>
      </c>
      <c r="F14" t="s">
        <v>11</v>
      </c>
      <c r="G14" t="s">
        <v>11</v>
      </c>
      <c r="H14" t="s">
        <v>11</v>
      </c>
      <c r="I14">
        <v>3</v>
      </c>
      <c r="R14">
        <f>ProcDataRM!M12</f>
        <v>0.66666666666666674</v>
      </c>
      <c r="W14" t="str">
        <f>ProcDataRM!N12</f>
        <v/>
      </c>
      <c r="AB14" t="str">
        <f>ProcDataRM!O12</f>
        <v/>
      </c>
    </row>
    <row r="15" spans="1:42" x14ac:dyDescent="0.2">
      <c r="A15" t="str">
        <f t="shared" si="1"/>
        <v/>
      </c>
      <c r="B15" t="s">
        <v>23</v>
      </c>
      <c r="C15" t="s">
        <v>8</v>
      </c>
      <c r="D15" t="s">
        <v>16</v>
      </c>
      <c r="E15" t="str">
        <f>ProcDataRM!B13</f>
        <v>ETCLEDUVH-E</v>
      </c>
      <c r="F15" t="s">
        <v>11</v>
      </c>
      <c r="G15" t="s">
        <v>11</v>
      </c>
      <c r="H15" t="s">
        <v>11</v>
      </c>
      <c r="I15">
        <v>3</v>
      </c>
      <c r="R15">
        <f>ProcDataRM!M13</f>
        <v>0.66666666666666674</v>
      </c>
      <c r="W15" t="str">
        <f>ProcDataRM!N13</f>
        <v/>
      </c>
      <c r="AB15" t="str">
        <f>ProcDataRM!O13</f>
        <v/>
      </c>
    </row>
    <row r="16" spans="1:42" x14ac:dyDescent="0.2">
      <c r="A16" t="str">
        <f t="shared" si="1"/>
        <v/>
      </c>
      <c r="B16" t="s">
        <v>23</v>
      </c>
      <c r="C16" t="s">
        <v>8</v>
      </c>
      <c r="D16" t="s">
        <v>16</v>
      </c>
      <c r="E16" t="str">
        <f>ProcDataRM!B14</f>
        <v>ETCLEHEND-E</v>
      </c>
      <c r="F16" t="s">
        <v>11</v>
      </c>
      <c r="G16" t="s">
        <v>11</v>
      </c>
      <c r="H16" t="s">
        <v>11</v>
      </c>
      <c r="I16">
        <v>3</v>
      </c>
      <c r="R16">
        <f>ProcDataRM!M14</f>
        <v>0.7142857142857143</v>
      </c>
      <c r="W16" t="str">
        <f>ProcDataRM!N14</f>
        <v/>
      </c>
      <c r="AB16" t="str">
        <f>ProcDataRM!O14</f>
        <v/>
      </c>
    </row>
    <row r="17" spans="1:28" x14ac:dyDescent="0.2">
      <c r="A17" t="str">
        <f t="shared" si="1"/>
        <v/>
      </c>
      <c r="B17" t="s">
        <v>23</v>
      </c>
      <c r="C17" t="s">
        <v>8</v>
      </c>
      <c r="D17" t="s">
        <v>16</v>
      </c>
      <c r="E17" t="str">
        <f>ProcDataRM!B15</f>
        <v>ETCLEKEND-E</v>
      </c>
      <c r="F17" t="s">
        <v>11</v>
      </c>
      <c r="G17" t="s">
        <v>11</v>
      </c>
      <c r="H17" t="s">
        <v>11</v>
      </c>
      <c r="I17">
        <v>3</v>
      </c>
      <c r="R17">
        <f>ProcDataRM!M15</f>
        <v>0.83333333333333337</v>
      </c>
      <c r="W17" t="str">
        <f>ProcDataRM!N15</f>
        <v/>
      </c>
      <c r="AB17" t="str">
        <f>ProcDataRM!O15</f>
        <v/>
      </c>
    </row>
    <row r="18" spans="1:28" x14ac:dyDescent="0.2">
      <c r="A18" t="str">
        <f t="shared" si="1"/>
        <v/>
      </c>
      <c r="B18" t="s">
        <v>23</v>
      </c>
      <c r="C18" t="s">
        <v>8</v>
      </c>
      <c r="D18" t="s">
        <v>16</v>
      </c>
      <c r="E18" t="str">
        <f>ProcDataRM!B16</f>
        <v>ETCLEKRIE-E</v>
      </c>
      <c r="F18" t="s">
        <v>11</v>
      </c>
      <c r="G18" t="s">
        <v>11</v>
      </c>
      <c r="H18" t="s">
        <v>11</v>
      </c>
      <c r="I18">
        <v>3</v>
      </c>
      <c r="R18">
        <f>ProcDataRM!M16</f>
        <v>0.66666666666666674</v>
      </c>
      <c r="W18" t="str">
        <f>ProcDataRM!N16</f>
        <v/>
      </c>
      <c r="AB18" t="str">
        <f>ProcDataRM!O16</f>
        <v/>
      </c>
    </row>
    <row r="19" spans="1:28" x14ac:dyDescent="0.2">
      <c r="A19" t="str">
        <f t="shared" si="1"/>
        <v/>
      </c>
      <c r="B19" t="s">
        <v>23</v>
      </c>
      <c r="C19" t="s">
        <v>8</v>
      </c>
      <c r="D19" t="s">
        <v>16</v>
      </c>
      <c r="E19" t="str">
        <f>ProcDataRM!B17</f>
        <v>ETCLELETH-E</v>
      </c>
      <c r="F19" t="s">
        <v>11</v>
      </c>
      <c r="G19" t="s">
        <v>11</v>
      </c>
      <c r="H19" t="s">
        <v>11</v>
      </c>
      <c r="I19">
        <v>3</v>
      </c>
      <c r="R19">
        <f>ProcDataRM!M17</f>
        <v>0.83333333333333337</v>
      </c>
      <c r="W19" t="str">
        <f>ProcDataRM!N17</f>
        <v/>
      </c>
      <c r="AB19" t="str">
        <f>ProcDataRM!O17</f>
        <v/>
      </c>
    </row>
    <row r="20" spans="1:28" x14ac:dyDescent="0.2">
      <c r="A20" t="str">
        <f t="shared" si="1"/>
        <v/>
      </c>
      <c r="B20" t="s">
        <v>23</v>
      </c>
      <c r="C20" t="s">
        <v>8</v>
      </c>
      <c r="D20" t="s">
        <v>16</v>
      </c>
      <c r="E20" t="str">
        <f>ProcDataRM!B18</f>
        <v>ETCLEMAJD-E</v>
      </c>
      <c r="F20" t="s">
        <v>11</v>
      </c>
      <c r="G20" t="s">
        <v>11</v>
      </c>
      <c r="H20" t="s">
        <v>11</v>
      </c>
      <c r="I20">
        <v>3</v>
      </c>
      <c r="R20">
        <f>ProcDataRM!M18</f>
        <v>0.83333333333333337</v>
      </c>
      <c r="W20" t="str">
        <f>ProcDataRM!N18</f>
        <v/>
      </c>
      <c r="AB20" t="str">
        <f>ProcDataRM!O18</f>
        <v/>
      </c>
    </row>
    <row r="21" spans="1:28" x14ac:dyDescent="0.2">
      <c r="A21" t="str">
        <f t="shared" si="1"/>
        <v/>
      </c>
      <c r="B21" t="s">
        <v>23</v>
      </c>
      <c r="C21" t="s">
        <v>8</v>
      </c>
      <c r="D21" t="s">
        <v>16</v>
      </c>
      <c r="E21" t="str">
        <f>ProcDataRM!B19</f>
        <v>ETCLEMAJW-E</v>
      </c>
      <c r="F21" t="s">
        <v>11</v>
      </c>
      <c r="G21" t="s">
        <v>11</v>
      </c>
      <c r="H21" t="s">
        <v>11</v>
      </c>
      <c r="I21">
        <v>3</v>
      </c>
      <c r="R21">
        <f>ProcDataRM!M19</f>
        <v>0.83333333333333337</v>
      </c>
      <c r="W21" t="str">
        <f>ProcDataRM!N19</f>
        <v/>
      </c>
      <c r="AB21" t="str">
        <f>ProcDataRM!O19</f>
        <v/>
      </c>
    </row>
    <row r="22" spans="1:28" x14ac:dyDescent="0.2">
      <c r="A22" t="str">
        <f t="shared" si="1"/>
        <v/>
      </c>
      <c r="B22" t="s">
        <v>23</v>
      </c>
      <c r="C22" t="s">
        <v>8</v>
      </c>
      <c r="D22" t="s">
        <v>16</v>
      </c>
      <c r="E22" t="str">
        <f>ProcDataRM!B20</f>
        <v>ETCLEMATI-E</v>
      </c>
      <c r="F22" t="s">
        <v>11</v>
      </c>
      <c r="G22" t="s">
        <v>11</v>
      </c>
      <c r="H22" t="s">
        <v>11</v>
      </c>
      <c r="I22">
        <v>3</v>
      </c>
      <c r="R22">
        <f>ProcDataRM!M20</f>
        <v>1</v>
      </c>
      <c r="W22" t="str">
        <f>ProcDataRM!N20</f>
        <v/>
      </c>
      <c r="AB22" t="str">
        <f>ProcDataRM!O20</f>
        <v/>
      </c>
    </row>
    <row r="23" spans="1:28" x14ac:dyDescent="0.2">
      <c r="A23" t="str">
        <f t="shared" si="1"/>
        <v/>
      </c>
      <c r="B23" t="s">
        <v>23</v>
      </c>
      <c r="C23" t="s">
        <v>8</v>
      </c>
      <c r="D23" t="s">
        <v>16</v>
      </c>
      <c r="E23" t="str">
        <f>ProcDataRM!B21</f>
        <v>ETCLEMATL-E</v>
      </c>
      <c r="F23" t="s">
        <v>11</v>
      </c>
      <c r="G23" t="s">
        <v>11</v>
      </c>
      <c r="H23" t="s">
        <v>11</v>
      </c>
      <c r="I23">
        <v>3</v>
      </c>
      <c r="R23">
        <f>ProcDataRM!M21</f>
        <v>0.83333333333333337</v>
      </c>
      <c r="W23" t="str">
        <f>ProcDataRM!N21</f>
        <v/>
      </c>
      <c r="AB23" t="str">
        <f>ProcDataRM!O21</f>
        <v/>
      </c>
    </row>
    <row r="24" spans="1:28" x14ac:dyDescent="0.2">
      <c r="A24" t="str">
        <f t="shared" si="1"/>
        <v/>
      </c>
      <c r="B24" t="s">
        <v>23</v>
      </c>
      <c r="C24" t="s">
        <v>8</v>
      </c>
      <c r="D24" t="s">
        <v>16</v>
      </c>
      <c r="E24" t="str">
        <f>ProcDataRM!B22</f>
        <v>ETCLETUTU-E</v>
      </c>
      <c r="F24" t="s">
        <v>11</v>
      </c>
      <c r="G24" t="s">
        <v>11</v>
      </c>
      <c r="H24" t="s">
        <v>11</v>
      </c>
      <c r="I24">
        <v>3</v>
      </c>
      <c r="R24">
        <f>ProcDataRM!M22</f>
        <v>0.66666666666666674</v>
      </c>
      <c r="W24" t="str">
        <f>ProcDataRM!N22</f>
        <v/>
      </c>
      <c r="AB24" t="str">
        <f>ProcDataRM!O22</f>
        <v/>
      </c>
    </row>
    <row r="25" spans="1:28" x14ac:dyDescent="0.2">
      <c r="A25" t="str">
        <f t="shared" si="1"/>
        <v/>
      </c>
      <c r="B25" t="s">
        <v>23</v>
      </c>
      <c r="C25" t="s">
        <v>8</v>
      </c>
      <c r="D25" t="s">
        <v>16</v>
      </c>
      <c r="E25" t="str">
        <f>ProcDataRM!B23</f>
        <v>ETCLEKELB-E</v>
      </c>
      <c r="F25" t="s">
        <v>11</v>
      </c>
      <c r="G25" t="s">
        <v>11</v>
      </c>
      <c r="H25" t="s">
        <v>11</v>
      </c>
      <c r="I25">
        <v>3</v>
      </c>
      <c r="R25">
        <f>ProcDataRM!M23</f>
        <v>0.33333333333333337</v>
      </c>
      <c r="W25" t="str">
        <f>ProcDataRM!N23</f>
        <v/>
      </c>
      <c r="AB25" t="str">
        <f>ProcDataRM!O23</f>
        <v/>
      </c>
    </row>
    <row r="26" spans="1:28" x14ac:dyDescent="0.2">
      <c r="A26" t="str">
        <f t="shared" si="1"/>
        <v/>
      </c>
      <c r="B26" t="s">
        <v>23</v>
      </c>
      <c r="C26" t="s">
        <v>8</v>
      </c>
      <c r="D26" t="s">
        <v>16</v>
      </c>
      <c r="E26" t="str">
        <f>ProcDataRM!B24</f>
        <v>ETCLEPFSS-E</v>
      </c>
      <c r="F26" t="s">
        <v>11</v>
      </c>
      <c r="G26" t="s">
        <v>11</v>
      </c>
      <c r="H26" t="s">
        <v>11</v>
      </c>
      <c r="I26">
        <v>3</v>
      </c>
      <c r="R26">
        <f>ProcDataRM!M24</f>
        <v>0</v>
      </c>
      <c r="W26" t="str">
        <f>ProcDataRM!N24</f>
        <v/>
      </c>
      <c r="AB26" t="str">
        <f>ProcDataRM!O24</f>
        <v/>
      </c>
    </row>
    <row r="27" spans="1:28" x14ac:dyDescent="0.2">
      <c r="A27" t="str">
        <f t="shared" si="1"/>
        <v/>
      </c>
      <c r="B27" t="s">
        <v>23</v>
      </c>
      <c r="C27" t="s">
        <v>8</v>
      </c>
      <c r="D27" t="s">
        <v>16</v>
      </c>
      <c r="E27" t="str">
        <f>ProcDataRM!B25</f>
        <v>ETCLEPFSI-E</v>
      </c>
      <c r="F27" t="s">
        <v>11</v>
      </c>
      <c r="G27" t="s">
        <v>11</v>
      </c>
      <c r="H27" t="s">
        <v>11</v>
      </c>
      <c r="I27">
        <v>3</v>
      </c>
      <c r="R27">
        <f>ProcDataRM!M25</f>
        <v>0</v>
      </c>
      <c r="W27" t="str">
        <f>ProcDataRM!N25</f>
        <v/>
      </c>
      <c r="AB27" t="str">
        <f>ProcDataRM!O25</f>
        <v/>
      </c>
    </row>
    <row r="28" spans="1:28" x14ac:dyDescent="0.2">
      <c r="A28" t="str">
        <f t="shared" si="1"/>
        <v/>
      </c>
      <c r="B28" t="s">
        <v>23</v>
      </c>
      <c r="C28" t="s">
        <v>8</v>
      </c>
      <c r="D28" t="s">
        <v>16</v>
      </c>
      <c r="E28" t="str">
        <f>ProcDataRM!B26</f>
        <v>ETODSGT-E</v>
      </c>
      <c r="F28" t="s">
        <v>11</v>
      </c>
      <c r="G28" t="s">
        <v>11</v>
      </c>
      <c r="H28" t="s">
        <v>11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23</v>
      </c>
      <c r="C29" t="s">
        <v>8</v>
      </c>
      <c r="D29" t="s">
        <v>16</v>
      </c>
      <c r="E29" t="str">
        <f>ProcDataRM!B27</f>
        <v>ERHYD-E</v>
      </c>
      <c r="F29" t="s">
        <v>11</v>
      </c>
      <c r="G29" t="s">
        <v>11</v>
      </c>
      <c r="H29" t="s">
        <v>11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23</v>
      </c>
      <c r="C30" t="s">
        <v>8</v>
      </c>
      <c r="D30" t="s">
        <v>16</v>
      </c>
      <c r="E30" t="str">
        <f>ProcDataRM!B28</f>
        <v>ERHYD-I</v>
      </c>
      <c r="F30" t="s">
        <v>11</v>
      </c>
      <c r="G30" t="s">
        <v>11</v>
      </c>
      <c r="H30" t="s">
        <v>11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23</v>
      </c>
      <c r="C31" t="s">
        <v>8</v>
      </c>
      <c r="D31" t="s">
        <v>16</v>
      </c>
      <c r="E31" t="str">
        <f>ProcDataRM!B29</f>
        <v>ETNUC-E</v>
      </c>
      <c r="F31" t="s">
        <v>11</v>
      </c>
      <c r="G31" t="s">
        <v>11</v>
      </c>
      <c r="H31" t="s">
        <v>11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23</v>
      </c>
      <c r="C32" t="s">
        <v>8</v>
      </c>
      <c r="D32" t="s">
        <v>16</v>
      </c>
      <c r="E32" t="str">
        <f>ProcDataRM!B30</f>
        <v>EPTSTO-E</v>
      </c>
      <c r="F32" t="s">
        <v>11</v>
      </c>
      <c r="G32" t="s">
        <v>11</v>
      </c>
      <c r="H32" t="s">
        <v>11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23</v>
      </c>
      <c r="C33" t="s">
        <v>8</v>
      </c>
      <c r="D33" t="s">
        <v>16</v>
      </c>
      <c r="E33" t="str">
        <f>ProcDataRM!B31</f>
        <v/>
      </c>
      <c r="F33" t="s">
        <v>11</v>
      </c>
      <c r="G33" t="s">
        <v>11</v>
      </c>
      <c r="H33" t="s">
        <v>11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2" si="2">IF(E34="","*","")</f>
        <v/>
      </c>
      <c r="B34" t="s">
        <v>23</v>
      </c>
      <c r="C34" t="s">
        <v>8</v>
      </c>
      <c r="D34" t="s">
        <v>16</v>
      </c>
      <c r="E34" t="str">
        <f>ProcDataRM!B32</f>
        <v>ETCLEMEDU-N</v>
      </c>
      <c r="F34" t="s">
        <v>11</v>
      </c>
      <c r="G34" t="s">
        <v>11</v>
      </c>
      <c r="H34" t="s">
        <v>11</v>
      </c>
      <c r="I34">
        <v>3</v>
      </c>
      <c r="R34">
        <f>ProcDataRM!M32</f>
        <v>0.8</v>
      </c>
      <c r="W34">
        <f>ProcDataRM!N32</f>
        <v>1</v>
      </c>
      <c r="AB34">
        <f>ProcDataRM!O32</f>
        <v>1</v>
      </c>
    </row>
    <row r="35" spans="1:28" x14ac:dyDescent="0.2">
      <c r="A35" t="str">
        <f t="shared" si="2"/>
        <v/>
      </c>
      <c r="B35" t="s">
        <v>23</v>
      </c>
      <c r="C35" t="s">
        <v>8</v>
      </c>
      <c r="D35" t="s">
        <v>16</v>
      </c>
      <c r="E35" t="str">
        <f>ProcDataRM!B33</f>
        <v>ETCLEKUSI-N</v>
      </c>
      <c r="F35" t="s">
        <v>11</v>
      </c>
      <c r="G35" t="s">
        <v>11</v>
      </c>
      <c r="H35" t="s">
        <v>11</v>
      </c>
      <c r="I35">
        <v>3</v>
      </c>
      <c r="R35">
        <f>ProcDataRM!M33</f>
        <v>0.66666666666666674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23</v>
      </c>
      <c r="C36" t="s">
        <v>8</v>
      </c>
      <c r="D36" t="s">
        <v>16</v>
      </c>
      <c r="E36" t="str">
        <f>ProcDataRM!B34</f>
        <v>ETCLEWATE-N</v>
      </c>
      <c r="F36" t="s">
        <v>11</v>
      </c>
      <c r="G36" t="s">
        <v>11</v>
      </c>
      <c r="H36" t="s">
        <v>11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si="2"/>
        <v/>
      </c>
      <c r="B37" t="s">
        <v>23</v>
      </c>
      <c r="C37" t="s">
        <v>8</v>
      </c>
      <c r="D37" t="s">
        <v>16</v>
      </c>
      <c r="E37" t="str">
        <f>ProcDataRM!B35</f>
        <v>EPTSTO-N</v>
      </c>
      <c r="F37" t="s">
        <v>11</v>
      </c>
      <c r="G37" t="s">
        <v>11</v>
      </c>
      <c r="H37" t="s">
        <v>11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23</v>
      </c>
      <c r="C38" t="s">
        <v>8</v>
      </c>
      <c r="D38" t="s">
        <v>16</v>
      </c>
      <c r="E38" t="str">
        <f>ProcDataRM!B36</f>
        <v>ETODSGT-N</v>
      </c>
      <c r="F38" t="s">
        <v>11</v>
      </c>
      <c r="G38" t="s">
        <v>11</v>
      </c>
      <c r="H38" t="s">
        <v>11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23</v>
      </c>
      <c r="C39" t="s">
        <v>8</v>
      </c>
      <c r="D39" t="s">
        <v>16</v>
      </c>
      <c r="E39" t="str">
        <f>ProcDataRM!B37</f>
        <v>ETCLDFB-N</v>
      </c>
      <c r="F39" t="s">
        <v>11</v>
      </c>
      <c r="G39" t="s">
        <v>11</v>
      </c>
      <c r="H39" t="s">
        <v>11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23</v>
      </c>
      <c r="C40" t="s">
        <v>8</v>
      </c>
      <c r="D40" t="s">
        <v>16</v>
      </c>
      <c r="E40" t="str">
        <f>ProcDataRM!B38</f>
        <v>ERHYD-N</v>
      </c>
      <c r="F40" t="s">
        <v>11</v>
      </c>
      <c r="G40" t="s">
        <v>11</v>
      </c>
      <c r="H40" t="s">
        <v>11</v>
      </c>
      <c r="I40">
        <v>3</v>
      </c>
      <c r="R40" t="str">
        <f>ProcDataRM!M38</f>
        <v/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23</v>
      </c>
      <c r="C41" t="s">
        <v>8</v>
      </c>
      <c r="D41" t="s">
        <v>16</v>
      </c>
      <c r="E41" t="str">
        <f>ProcDataRM!B39</f>
        <v>ETNUC-N</v>
      </c>
      <c r="F41" t="s">
        <v>11</v>
      </c>
      <c r="G41" t="s">
        <v>11</v>
      </c>
      <c r="H41" t="s">
        <v>11</v>
      </c>
      <c r="I41">
        <v>3</v>
      </c>
      <c r="R41">
        <f>ProcDataRM!M39</f>
        <v>1</v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23</v>
      </c>
      <c r="C42" t="s">
        <v>8</v>
      </c>
      <c r="D42" t="s">
        <v>16</v>
      </c>
      <c r="E42" t="str">
        <f>ProcDataRM!B40</f>
        <v>ERSOLTC09-N</v>
      </c>
      <c r="F42" t="s">
        <v>11</v>
      </c>
      <c r="G42" t="s">
        <v>11</v>
      </c>
      <c r="H42" t="s">
        <v>11</v>
      </c>
      <c r="I42">
        <v>3</v>
      </c>
      <c r="R42" t="str">
        <f>ProcDataRM!M40</f>
        <v/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23</v>
      </c>
      <c r="C43" t="s">
        <v>8</v>
      </c>
      <c r="D43" t="s">
        <v>16</v>
      </c>
      <c r="E43" t="str">
        <f>ProcDataRM!B41</f>
        <v>ERSOLPCF-N</v>
      </c>
      <c r="F43" t="s">
        <v>11</v>
      </c>
      <c r="G43" t="s">
        <v>11</v>
      </c>
      <c r="H43" t="s">
        <v>11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23</v>
      </c>
      <c r="C44" t="s">
        <v>8</v>
      </c>
      <c r="D44" t="s">
        <v>16</v>
      </c>
      <c r="E44" t="str">
        <f>ProcDataRM!B42</f>
        <v>ERSOLPCT-N</v>
      </c>
      <c r="F44" t="s">
        <v>11</v>
      </c>
      <c r="G44" t="s">
        <v>11</v>
      </c>
      <c r="H44" t="s">
        <v>11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23</v>
      </c>
      <c r="C45" t="s">
        <v>8</v>
      </c>
      <c r="D45" t="s">
        <v>16</v>
      </c>
      <c r="E45" t="str">
        <f>ProcDataRM!B43</f>
        <v>ERWNDH-N</v>
      </c>
      <c r="F45" t="s">
        <v>11</v>
      </c>
      <c r="G45" t="s">
        <v>11</v>
      </c>
      <c r="H45" t="s">
        <v>11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23</v>
      </c>
      <c r="C46" t="s">
        <v>8</v>
      </c>
      <c r="D46" t="s">
        <v>16</v>
      </c>
      <c r="E46" t="str">
        <f>ProcDataRM!B44</f>
        <v>ERHYDGIW-I</v>
      </c>
      <c r="F46" t="s">
        <v>11</v>
      </c>
      <c r="G46" t="s">
        <v>11</v>
      </c>
      <c r="H46" t="s">
        <v>11</v>
      </c>
      <c r="I46">
        <v>3</v>
      </c>
      <c r="R46">
        <f>ProcDataRM!M44</f>
        <v>0</v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23</v>
      </c>
      <c r="C47" t="s">
        <v>8</v>
      </c>
      <c r="D47" t="s">
        <v>16</v>
      </c>
      <c r="E47" t="str">
        <f>ProcDataRM!B45</f>
        <v>ETGICGT-N</v>
      </c>
      <c r="F47" t="s">
        <v>11</v>
      </c>
      <c r="G47" t="s">
        <v>11</v>
      </c>
      <c r="H47" t="s">
        <v>11</v>
      </c>
      <c r="I47">
        <v>3</v>
      </c>
      <c r="R47">
        <f>ProcDataRM!M45</f>
        <v>1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ref="A48" si="3">IF(E48="","*","")</f>
        <v/>
      </c>
      <c r="B48" t="s">
        <v>23</v>
      </c>
      <c r="C48" t="s">
        <v>8</v>
      </c>
      <c r="D48" t="s">
        <v>16</v>
      </c>
      <c r="E48" t="str">
        <f>ProcDataRM!B46</f>
        <v>ETHGNGT-N</v>
      </c>
      <c r="F48" t="s">
        <v>11</v>
      </c>
      <c r="G48" t="s">
        <v>11</v>
      </c>
      <c r="H48" t="s">
        <v>11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si="2"/>
        <v/>
      </c>
      <c r="B49" t="s">
        <v>23</v>
      </c>
      <c r="C49" t="s">
        <v>8</v>
      </c>
      <c r="D49" t="s">
        <v>16</v>
      </c>
      <c r="E49" t="str">
        <f>ProcDataRM!B47</f>
        <v>ETGICCC-N</v>
      </c>
      <c r="F49" t="s">
        <v>11</v>
      </c>
      <c r="G49" t="s">
        <v>11</v>
      </c>
      <c r="H49" t="s">
        <v>11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23</v>
      </c>
      <c r="C50" t="s">
        <v>8</v>
      </c>
      <c r="D50" t="s">
        <v>16</v>
      </c>
      <c r="E50" t="str">
        <f>ProcDataRM!B48</f>
        <v>ETGICEN-N</v>
      </c>
      <c r="F50" t="s">
        <v>11</v>
      </c>
      <c r="G50" t="s">
        <v>11</v>
      </c>
      <c r="H50" t="s">
        <v>11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si="2"/>
        <v/>
      </c>
      <c r="B51" t="s">
        <v>23</v>
      </c>
      <c r="C51" t="s">
        <v>8</v>
      </c>
      <c r="D51" t="s">
        <v>16</v>
      </c>
      <c r="E51" t="str">
        <f>ProcDataRM!B49</f>
        <v>ERBIO-N</v>
      </c>
      <c r="F51" t="s">
        <v>11</v>
      </c>
      <c r="G51" t="s">
        <v>11</v>
      </c>
      <c r="H51" t="s">
        <v>11</v>
      </c>
      <c r="I51">
        <v>3</v>
      </c>
      <c r="R51" t="str">
        <f>ProcDataRM!M49</f>
        <v/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23</v>
      </c>
      <c r="C52" t="s">
        <v>8</v>
      </c>
      <c r="D52" t="s">
        <v>16</v>
      </c>
      <c r="E52" t="str">
        <f>ProcDataRM!B50</f>
        <v>ERBIG-N</v>
      </c>
      <c r="F52" t="s">
        <v>11</v>
      </c>
      <c r="G52" t="s">
        <v>11</v>
      </c>
      <c r="H52" t="s">
        <v>11</v>
      </c>
      <c r="I52">
        <v>3</v>
      </c>
      <c r="R52" t="str">
        <f>ProcDataRM!M50</f>
        <v/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23</v>
      </c>
      <c r="C53" t="s">
        <v>8</v>
      </c>
      <c r="D53" t="s">
        <v>16</v>
      </c>
      <c r="E53" t="str">
        <f>ProcDataRM!B51</f>
        <v>ESTSUTL</v>
      </c>
      <c r="F53" t="s">
        <v>11</v>
      </c>
      <c r="G53" t="s">
        <v>11</v>
      </c>
      <c r="H53" t="s">
        <v>11</v>
      </c>
      <c r="I53">
        <v>3</v>
      </c>
      <c r="R53">
        <f>ProcDataRM!M51</f>
        <v>0.7</v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>*</v>
      </c>
      <c r="B54" t="s">
        <v>23</v>
      </c>
      <c r="C54" t="s">
        <v>8</v>
      </c>
      <c r="D54" t="s">
        <v>16</v>
      </c>
      <c r="E54" t="str">
        <f>ProcDataRM!B52</f>
        <v/>
      </c>
      <c r="F54" t="s">
        <v>11</v>
      </c>
      <c r="G54" t="s">
        <v>11</v>
      </c>
      <c r="H54" t="s">
        <v>11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23</v>
      </c>
      <c r="C55" t="s">
        <v>8</v>
      </c>
      <c r="D55" t="s">
        <v>16</v>
      </c>
      <c r="E55" t="str">
        <f>ProcDataRM!B53</f>
        <v>ERSOLPRC-N</v>
      </c>
      <c r="F55" t="s">
        <v>11</v>
      </c>
      <c r="G55" t="s">
        <v>11</v>
      </c>
      <c r="H55" t="s">
        <v>11</v>
      </c>
      <c r="I55">
        <v>3</v>
      </c>
      <c r="R55" t="str">
        <f>ProcDataRM!M53</f>
        <v/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/>
      </c>
      <c r="B56" t="s">
        <v>23</v>
      </c>
      <c r="C56" t="s">
        <v>8</v>
      </c>
      <c r="D56" t="s">
        <v>16</v>
      </c>
      <c r="E56" t="str">
        <f>ProcDataRM!B54</f>
        <v>ERSOLPRR-N</v>
      </c>
      <c r="F56" t="s">
        <v>11</v>
      </c>
      <c r="G56" t="s">
        <v>11</v>
      </c>
      <c r="H56" t="s">
        <v>11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23</v>
      </c>
      <c r="C57" t="s">
        <v>8</v>
      </c>
      <c r="D57" t="s">
        <v>16</v>
      </c>
      <c r="E57" t="str">
        <f>ProcDataRM!B55</f>
        <v>ERSOLPRI-N</v>
      </c>
      <c r="F57" t="s">
        <v>11</v>
      </c>
      <c r="G57" t="s">
        <v>11</v>
      </c>
      <c r="H57" t="s">
        <v>11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23</v>
      </c>
      <c r="C58" t="s">
        <v>8</v>
      </c>
      <c r="D58" t="s">
        <v>16</v>
      </c>
      <c r="E58" t="str">
        <f>ProcDataRM!B56</f>
        <v>ETGASENSS-N</v>
      </c>
      <c r="F58" t="s">
        <v>11</v>
      </c>
      <c r="G58" t="s">
        <v>11</v>
      </c>
      <c r="H58" t="s">
        <v>11</v>
      </c>
      <c r="I58">
        <v>3</v>
      </c>
      <c r="R58">
        <f>ProcDataRM!M56</f>
        <v>0</v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23</v>
      </c>
      <c r="C59" t="s">
        <v>8</v>
      </c>
      <c r="D59" t="s">
        <v>16</v>
      </c>
      <c r="E59" t="str">
        <f>ProcDataRM!B57</f>
        <v>ETGASENSI-N</v>
      </c>
      <c r="F59" t="s">
        <v>11</v>
      </c>
      <c r="G59" t="s">
        <v>11</v>
      </c>
      <c r="H59" t="s">
        <v>11</v>
      </c>
      <c r="I59">
        <v>3</v>
      </c>
      <c r="R59">
        <f>ProcDataRM!M57</f>
        <v>0</v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>*</v>
      </c>
      <c r="B60" t="s">
        <v>23</v>
      </c>
      <c r="C60" t="s">
        <v>8</v>
      </c>
      <c r="D60" t="s">
        <v>16</v>
      </c>
      <c r="E60" t="str">
        <f>ProcDataRM!B58</f>
        <v/>
      </c>
      <c r="F60" t="s">
        <v>11</v>
      </c>
      <c r="G60" t="s">
        <v>11</v>
      </c>
      <c r="H60" t="s">
        <v>11</v>
      </c>
      <c r="I60">
        <v>3</v>
      </c>
      <c r="R60" t="str">
        <f>ProcDataRM!M58</f>
        <v/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>*</v>
      </c>
      <c r="B61" t="s">
        <v>23</v>
      </c>
      <c r="C61" t="s">
        <v>8</v>
      </c>
      <c r="D61" t="s">
        <v>16</v>
      </c>
      <c r="E61" t="str">
        <f>ProcDataRM!B59</f>
        <v/>
      </c>
      <c r="F61" t="s">
        <v>11</v>
      </c>
      <c r="G61" t="s">
        <v>11</v>
      </c>
      <c r="H61" t="s">
        <v>11</v>
      </c>
      <c r="I61">
        <v>3</v>
      </c>
      <c r="R61" t="str">
        <f>ProcDataRM!M59</f>
        <v/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23</v>
      </c>
      <c r="C62" t="s">
        <v>8</v>
      </c>
      <c r="D62" t="s">
        <v>16</v>
      </c>
      <c r="E62" t="str">
        <f>ProcDataRM!B60</f>
        <v/>
      </c>
      <c r="F62" t="s">
        <v>11</v>
      </c>
      <c r="G62" t="s">
        <v>11</v>
      </c>
      <c r="H62" t="s">
        <v>11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>
    <tabColor theme="4"/>
  </sheetPr>
  <dimension ref="A1:AP55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">
        <v>60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23</v>
      </c>
      <c r="C3" t="s">
        <v>60</v>
      </c>
      <c r="D3" t="s">
        <v>16</v>
      </c>
      <c r="E3" t="s">
        <v>24</v>
      </c>
      <c r="F3" t="s">
        <v>11</v>
      </c>
      <c r="G3" t="s">
        <v>11</v>
      </c>
      <c r="H3" t="s">
        <v>11</v>
      </c>
      <c r="I3">
        <v>0</v>
      </c>
    </row>
    <row r="4" spans="1:42" x14ac:dyDescent="0.2">
      <c r="A4" t="str">
        <f t="shared" ref="A4:A25" si="1">IF(E4="","*","")</f>
        <v/>
      </c>
      <c r="B4" t="s">
        <v>23</v>
      </c>
      <c r="C4" t="s">
        <v>60</v>
      </c>
      <c r="D4" t="s">
        <v>16</v>
      </c>
      <c r="E4" t="str">
        <f>ProcDataRM!B9</f>
        <v>ETCLECAMD-E</v>
      </c>
      <c r="F4" t="s">
        <v>11</v>
      </c>
      <c r="G4" t="s">
        <v>11</v>
      </c>
      <c r="H4" t="s">
        <v>11</v>
      </c>
      <c r="I4">
        <v>3</v>
      </c>
      <c r="R4">
        <f>IFERROR(ProcDataRM!I9*31.536,"")</f>
        <v>18.921600000000002</v>
      </c>
      <c r="W4">
        <f>IFERROR(ProcDataRM!J9*31.536,"")</f>
        <v>19.886601600000002</v>
      </c>
      <c r="AB4" t="str">
        <f>IFERROR(ProcDataRM!K9*31.536,"")</f>
        <v/>
      </c>
    </row>
    <row r="5" spans="1:42" x14ac:dyDescent="0.2">
      <c r="A5" t="str">
        <f t="shared" si="1"/>
        <v/>
      </c>
      <c r="B5" t="s">
        <v>23</v>
      </c>
      <c r="C5" t="s">
        <v>60</v>
      </c>
      <c r="D5" t="s">
        <v>16</v>
      </c>
      <c r="E5" t="str">
        <f>ProcDataRM!B10</f>
        <v>ETCLEGROO-E</v>
      </c>
      <c r="F5" t="s">
        <v>11</v>
      </c>
      <c r="G5" t="s">
        <v>11</v>
      </c>
      <c r="H5" t="s">
        <v>11</v>
      </c>
      <c r="I5">
        <v>3</v>
      </c>
      <c r="R5">
        <f>IFERROR(ProcDataRM!I10*31.536,"")</f>
        <v>28.114344000000003</v>
      </c>
      <c r="W5" t="str">
        <f>IFERROR(ProcDataRM!J10*31.536,"")</f>
        <v/>
      </c>
      <c r="AB5" t="str">
        <f>IFERROR(ProcDataRM!K10*31.536,"")</f>
        <v/>
      </c>
    </row>
    <row r="6" spans="1:42" x14ac:dyDescent="0.2">
      <c r="A6" t="str">
        <f t="shared" si="1"/>
        <v/>
      </c>
      <c r="B6" t="s">
        <v>23</v>
      </c>
      <c r="C6" t="s">
        <v>60</v>
      </c>
      <c r="D6" t="s">
        <v>16</v>
      </c>
      <c r="E6" t="str">
        <f>ProcDataRM!B11</f>
        <v>ETCLEKOMA-E</v>
      </c>
      <c r="F6" t="s">
        <v>11</v>
      </c>
      <c r="G6" t="s">
        <v>11</v>
      </c>
      <c r="H6" t="s">
        <v>11</v>
      </c>
      <c r="I6">
        <v>3</v>
      </c>
      <c r="R6">
        <f>IFERROR(ProcDataRM!I11*31.536,"")</f>
        <v>27.559310400000001</v>
      </c>
      <c r="W6" t="str">
        <f>IFERROR(ProcDataRM!J11*31.536,"")</f>
        <v/>
      </c>
      <c r="AB6" t="str">
        <f>IFERROR(ProcDataRM!K11*31.536,"")</f>
        <v/>
      </c>
    </row>
    <row r="7" spans="1:42" x14ac:dyDescent="0.2">
      <c r="A7" t="str">
        <f t="shared" si="1"/>
        <v/>
      </c>
      <c r="B7" t="s">
        <v>23</v>
      </c>
      <c r="C7" t="s">
        <v>60</v>
      </c>
      <c r="D7" t="s">
        <v>16</v>
      </c>
      <c r="E7" t="str">
        <f>ProcDataRM!B12</f>
        <v>ETCLEARNO-E</v>
      </c>
      <c r="F7" t="s">
        <v>11</v>
      </c>
      <c r="G7" t="s">
        <v>11</v>
      </c>
      <c r="H7" t="s">
        <v>11</v>
      </c>
      <c r="I7">
        <v>3</v>
      </c>
      <c r="R7">
        <f>IFERROR(ProcDataRM!I12*31.536,"")</f>
        <v>20.517321600000002</v>
      </c>
      <c r="W7">
        <f>IFERROR(ProcDataRM!J12*31.536,"")</f>
        <v>20.649772800000001</v>
      </c>
      <c r="AB7">
        <f>IFERROR(ProcDataRM!K12*31.536,"")</f>
        <v>17.212348800000001</v>
      </c>
    </row>
    <row r="8" spans="1:42" x14ac:dyDescent="0.2">
      <c r="A8" t="str">
        <f t="shared" si="1"/>
        <v/>
      </c>
      <c r="B8" t="s">
        <v>23</v>
      </c>
      <c r="C8" t="s">
        <v>60</v>
      </c>
      <c r="D8" t="s">
        <v>16</v>
      </c>
      <c r="E8" t="str">
        <f>ProcDataRM!B13</f>
        <v>ETCLEDUVH-E</v>
      </c>
      <c r="F8" t="s">
        <v>11</v>
      </c>
      <c r="G8" t="s">
        <v>11</v>
      </c>
      <c r="H8" t="s">
        <v>11</v>
      </c>
      <c r="I8">
        <v>3</v>
      </c>
      <c r="R8">
        <f>IFERROR(ProcDataRM!I13*31.536,"")</f>
        <v>17.180812799999998</v>
      </c>
      <c r="W8">
        <f>IFERROR(ProcDataRM!J13*31.536,"")</f>
        <v>19.274803200000001</v>
      </c>
      <c r="AB8">
        <f>IFERROR(ProcDataRM!K13*31.536,"")</f>
        <v>18.987825600000001</v>
      </c>
    </row>
    <row r="9" spans="1:42" x14ac:dyDescent="0.2">
      <c r="A9" t="str">
        <f t="shared" si="1"/>
        <v/>
      </c>
      <c r="B9" t="s">
        <v>23</v>
      </c>
      <c r="C9" t="s">
        <v>60</v>
      </c>
      <c r="D9" t="s">
        <v>16</v>
      </c>
      <c r="E9" t="str">
        <f>ProcDataRM!B14</f>
        <v>ETCLEHEND-E</v>
      </c>
      <c r="F9" t="s">
        <v>11</v>
      </c>
      <c r="G9" t="s">
        <v>11</v>
      </c>
      <c r="H9" t="s">
        <v>11</v>
      </c>
      <c r="I9">
        <v>3</v>
      </c>
      <c r="R9">
        <f>IFERROR(ProcDataRM!I14*31.536,"")</f>
        <v>19.2148848</v>
      </c>
      <c r="W9">
        <f>IFERROR(ProcDataRM!J14*31.536,"")</f>
        <v>21.870215999999999</v>
      </c>
      <c r="AB9" t="str">
        <f>IFERROR(ProcDataRM!K14*31.536,"")</f>
        <v/>
      </c>
    </row>
    <row r="10" spans="1:42" x14ac:dyDescent="0.2">
      <c r="A10" t="str">
        <f t="shared" si="1"/>
        <v/>
      </c>
      <c r="B10" t="s">
        <v>23</v>
      </c>
      <c r="C10" t="s">
        <v>60</v>
      </c>
      <c r="D10" t="s">
        <v>16</v>
      </c>
      <c r="E10" t="str">
        <f>ProcDataRM!B15</f>
        <v>ETCLEKEND-E</v>
      </c>
      <c r="F10" t="s">
        <v>11</v>
      </c>
      <c r="G10" t="s">
        <v>11</v>
      </c>
      <c r="H10" t="s">
        <v>11</v>
      </c>
      <c r="I10">
        <v>3</v>
      </c>
      <c r="R10">
        <f>IFERROR(ProcDataRM!I15*31.536,"")</f>
        <v>21.791376</v>
      </c>
      <c r="W10">
        <f>IFERROR(ProcDataRM!J15*31.536,"")</f>
        <v>23.380790400000002</v>
      </c>
      <c r="AB10">
        <f>IFERROR(ProcDataRM!K15*31.536,"")</f>
        <v>23.002358399999999</v>
      </c>
    </row>
    <row r="11" spans="1:42" x14ac:dyDescent="0.2">
      <c r="A11" t="str">
        <f t="shared" si="1"/>
        <v/>
      </c>
      <c r="B11" t="s">
        <v>23</v>
      </c>
      <c r="C11" t="s">
        <v>60</v>
      </c>
      <c r="D11" t="s">
        <v>16</v>
      </c>
      <c r="E11" t="str">
        <f>ProcDataRM!B16</f>
        <v>ETCLEKRIE-E</v>
      </c>
      <c r="F11" t="s">
        <v>11</v>
      </c>
      <c r="G11" t="s">
        <v>11</v>
      </c>
      <c r="H11" t="s">
        <v>11</v>
      </c>
      <c r="I11">
        <v>3</v>
      </c>
      <c r="R11">
        <f>IFERROR(ProcDataRM!I16*31.536,"")</f>
        <v>17.060976</v>
      </c>
      <c r="W11">
        <f>IFERROR(ProcDataRM!J16*31.536,"")</f>
        <v>20.321798399999999</v>
      </c>
      <c r="AB11">
        <f>IFERROR(ProcDataRM!K16*31.536,"")</f>
        <v>20.230344000000002</v>
      </c>
    </row>
    <row r="12" spans="1:42" x14ac:dyDescent="0.2">
      <c r="A12" t="str">
        <f t="shared" si="1"/>
        <v/>
      </c>
      <c r="B12" t="s">
        <v>23</v>
      </c>
      <c r="C12" t="s">
        <v>60</v>
      </c>
      <c r="D12" t="s">
        <v>16</v>
      </c>
      <c r="E12" t="str">
        <f>ProcDataRM!B17</f>
        <v>ETCLELETH-E</v>
      </c>
      <c r="F12" t="s">
        <v>11</v>
      </c>
      <c r="G12" t="s">
        <v>11</v>
      </c>
      <c r="H12" t="s">
        <v>11</v>
      </c>
      <c r="I12">
        <v>3</v>
      </c>
      <c r="R12">
        <f>IFERROR(ProcDataRM!I17*31.536,"")</f>
        <v>23.330332800000001</v>
      </c>
      <c r="W12">
        <f>IFERROR(ProcDataRM!J17*31.536,"")</f>
        <v>23.6141568</v>
      </c>
      <c r="AB12">
        <f>IFERROR(ProcDataRM!K17*31.536,"")</f>
        <v>23.134809600000001</v>
      </c>
    </row>
    <row r="13" spans="1:42" x14ac:dyDescent="0.2">
      <c r="A13" t="str">
        <f t="shared" si="1"/>
        <v/>
      </c>
      <c r="B13" t="s">
        <v>23</v>
      </c>
      <c r="C13" t="s">
        <v>60</v>
      </c>
      <c r="D13" t="s">
        <v>16</v>
      </c>
      <c r="E13" t="str">
        <f>ProcDataRM!B18</f>
        <v>ETCLEMAJD-E</v>
      </c>
      <c r="F13" t="s">
        <v>11</v>
      </c>
      <c r="G13" t="s">
        <v>11</v>
      </c>
      <c r="H13" t="s">
        <v>11</v>
      </c>
      <c r="I13">
        <v>3</v>
      </c>
      <c r="R13">
        <f>IFERROR(ProcDataRM!I18*31.536,"")</f>
        <v>23.037047999999999</v>
      </c>
      <c r="W13">
        <f>IFERROR(ProcDataRM!J18*31.536,"")</f>
        <v>24.295334400000005</v>
      </c>
      <c r="AB13">
        <f>IFERROR(ProcDataRM!K18*31.536,"")</f>
        <v>22.368484800000001</v>
      </c>
    </row>
    <row r="14" spans="1:42" x14ac:dyDescent="0.2">
      <c r="A14" t="str">
        <f t="shared" si="1"/>
        <v/>
      </c>
      <c r="B14" t="s">
        <v>23</v>
      </c>
      <c r="C14" t="s">
        <v>60</v>
      </c>
      <c r="D14" t="s">
        <v>16</v>
      </c>
      <c r="E14" t="str">
        <f>ProcDataRM!B19</f>
        <v>ETCLEMAJW-E</v>
      </c>
      <c r="F14" t="s">
        <v>11</v>
      </c>
      <c r="G14" t="s">
        <v>11</v>
      </c>
      <c r="H14" t="s">
        <v>11</v>
      </c>
      <c r="I14">
        <v>3</v>
      </c>
      <c r="R14">
        <f>IFERROR(ProcDataRM!I19*31.536,"")</f>
        <v>23.037047999999999</v>
      </c>
      <c r="W14">
        <f>IFERROR(ProcDataRM!J19*31.536,"")</f>
        <v>24.295334400000005</v>
      </c>
      <c r="AB14">
        <f>IFERROR(ProcDataRM!K19*31.536,"")</f>
        <v>22.368484800000001</v>
      </c>
    </row>
    <row r="15" spans="1:42" x14ac:dyDescent="0.2">
      <c r="A15" t="str">
        <f t="shared" si="1"/>
        <v/>
      </c>
      <c r="B15" t="s">
        <v>23</v>
      </c>
      <c r="C15" t="s">
        <v>60</v>
      </c>
      <c r="D15" t="s">
        <v>16</v>
      </c>
      <c r="E15" t="str">
        <f>ProcDataRM!B20</f>
        <v>ETCLEMATI-E</v>
      </c>
      <c r="F15" t="s">
        <v>11</v>
      </c>
      <c r="G15" t="s">
        <v>11</v>
      </c>
      <c r="H15" t="s">
        <v>11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25.042737599999999</v>
      </c>
    </row>
    <row r="16" spans="1:42" x14ac:dyDescent="0.2">
      <c r="A16" t="str">
        <f t="shared" si="1"/>
        <v/>
      </c>
      <c r="B16" t="s">
        <v>23</v>
      </c>
      <c r="C16" t="s">
        <v>60</v>
      </c>
      <c r="D16" t="s">
        <v>16</v>
      </c>
      <c r="E16" t="str">
        <f>ProcDataRM!B21</f>
        <v>ETCLEMATL-E</v>
      </c>
      <c r="F16" t="s">
        <v>11</v>
      </c>
      <c r="G16" t="s">
        <v>11</v>
      </c>
      <c r="H16" t="s">
        <v>11</v>
      </c>
      <c r="I16">
        <v>3</v>
      </c>
      <c r="R16">
        <f>IFERROR(ProcDataRM!I21*31.536,"")</f>
        <v>21.223727999999998</v>
      </c>
      <c r="W16">
        <f>IFERROR(ProcDataRM!J21*31.536,"")</f>
        <v>22.242340800000001</v>
      </c>
      <c r="AB16">
        <f>IFERROR(ProcDataRM!K21*31.536,"")</f>
        <v>21.971131200000002</v>
      </c>
    </row>
    <row r="17" spans="1:28" x14ac:dyDescent="0.2">
      <c r="A17" t="str">
        <f t="shared" si="1"/>
        <v/>
      </c>
      <c r="B17" t="s">
        <v>23</v>
      </c>
      <c r="C17" t="s">
        <v>60</v>
      </c>
      <c r="D17" t="s">
        <v>16</v>
      </c>
      <c r="E17" t="str">
        <f>ProcDataRM!B22</f>
        <v>ETCLETUTU-E</v>
      </c>
      <c r="F17" t="s">
        <v>11</v>
      </c>
      <c r="G17" t="s">
        <v>11</v>
      </c>
      <c r="H17" t="s">
        <v>11</v>
      </c>
      <c r="I17">
        <v>3</v>
      </c>
      <c r="R17">
        <f>IFERROR(ProcDataRM!I22*31.536,"")</f>
        <v>17.6790816</v>
      </c>
      <c r="W17">
        <f>IFERROR(ProcDataRM!J22*31.536,"")</f>
        <v>19.284264</v>
      </c>
      <c r="AB17">
        <f>IFERROR(ProcDataRM!K22*31.536,"")</f>
        <v>18.300340800000001</v>
      </c>
    </row>
    <row r="18" spans="1:28" x14ac:dyDescent="0.2">
      <c r="A18" t="str">
        <f t="shared" si="1"/>
        <v/>
      </c>
      <c r="B18" t="s">
        <v>23</v>
      </c>
      <c r="C18" t="s">
        <v>60</v>
      </c>
      <c r="D18" t="s">
        <v>16</v>
      </c>
      <c r="E18" t="str">
        <f>ProcDataRM!B23</f>
        <v>ETCLEKELB-E</v>
      </c>
      <c r="F18" t="s">
        <v>11</v>
      </c>
      <c r="G18" t="s">
        <v>11</v>
      </c>
      <c r="H18" t="s">
        <v>11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23</v>
      </c>
      <c r="C19" t="s">
        <v>60</v>
      </c>
      <c r="D19" t="s">
        <v>16</v>
      </c>
      <c r="E19" t="str">
        <f>ProcDataRM!B24</f>
        <v>ETCLEPFSS-E</v>
      </c>
      <c r="F19" t="s">
        <v>11</v>
      </c>
      <c r="G19" t="s">
        <v>11</v>
      </c>
      <c r="H19" t="s">
        <v>11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23</v>
      </c>
      <c r="C20" t="s">
        <v>60</v>
      </c>
      <c r="D20" t="s">
        <v>16</v>
      </c>
      <c r="E20" t="str">
        <f>ProcDataRM!B25</f>
        <v>ETCLEPFSI-E</v>
      </c>
      <c r="F20" t="s">
        <v>11</v>
      </c>
      <c r="G20" t="s">
        <v>11</v>
      </c>
      <c r="H20" t="s">
        <v>11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23</v>
      </c>
      <c r="C21" t="s">
        <v>60</v>
      </c>
      <c r="D21" t="s">
        <v>16</v>
      </c>
      <c r="E21" t="str">
        <f>ProcDataRM!B26</f>
        <v>ETODSGT-E</v>
      </c>
      <c r="F21" t="s">
        <v>11</v>
      </c>
      <c r="G21" t="s">
        <v>11</v>
      </c>
      <c r="H21" t="s">
        <v>11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23</v>
      </c>
      <c r="C22" t="s">
        <v>60</v>
      </c>
      <c r="D22" t="s">
        <v>16</v>
      </c>
      <c r="E22" t="str">
        <f>ProcDataRM!B27</f>
        <v>ERHYD-E</v>
      </c>
      <c r="F22" t="s">
        <v>11</v>
      </c>
      <c r="G22" t="s">
        <v>11</v>
      </c>
      <c r="H22" t="s">
        <v>11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23</v>
      </c>
      <c r="C23" t="s">
        <v>60</v>
      </c>
      <c r="D23" t="s">
        <v>16</v>
      </c>
      <c r="E23" t="str">
        <f>ProcDataRM!B28</f>
        <v>ERHYD-I</v>
      </c>
      <c r="F23" t="s">
        <v>11</v>
      </c>
      <c r="G23" t="s">
        <v>11</v>
      </c>
      <c r="H23" t="s">
        <v>11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23</v>
      </c>
      <c r="C24" t="s">
        <v>60</v>
      </c>
      <c r="D24" t="s">
        <v>16</v>
      </c>
      <c r="E24" t="str">
        <f>ProcDataRM!B29</f>
        <v>ETNUC-E</v>
      </c>
      <c r="F24" t="s">
        <v>11</v>
      </c>
      <c r="G24" t="s">
        <v>11</v>
      </c>
      <c r="H24" t="s">
        <v>11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23</v>
      </c>
      <c r="C25" t="s">
        <v>60</v>
      </c>
      <c r="D25" t="s">
        <v>16</v>
      </c>
      <c r="E25" t="str">
        <f>ProcDataRM!B30</f>
        <v>EPTSTO-E</v>
      </c>
      <c r="F25" t="s">
        <v>11</v>
      </c>
      <c r="G25" t="s">
        <v>11</v>
      </c>
      <c r="H25" t="s">
        <v>11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23</v>
      </c>
      <c r="C26" t="s">
        <v>60</v>
      </c>
      <c r="D26" t="s">
        <v>16</v>
      </c>
      <c r="E26" t="str">
        <f>ProcDataRM!B31</f>
        <v/>
      </c>
      <c r="F26" t="s">
        <v>11</v>
      </c>
      <c r="G26" t="s">
        <v>11</v>
      </c>
      <c r="H26" t="s">
        <v>11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5" si="2">IF(E27="","*","")</f>
        <v/>
      </c>
      <c r="B27" t="s">
        <v>23</v>
      </c>
      <c r="C27" t="s">
        <v>60</v>
      </c>
      <c r="D27" t="s">
        <v>16</v>
      </c>
      <c r="E27" t="str">
        <f>ProcDataRM!B32</f>
        <v>ETCLEMEDU-N</v>
      </c>
      <c r="F27" t="s">
        <v>11</v>
      </c>
      <c r="G27" t="s">
        <v>11</v>
      </c>
      <c r="H27" t="s">
        <v>11</v>
      </c>
      <c r="I27">
        <v>3</v>
      </c>
      <c r="R27">
        <f>IFERROR(ProcDataRM!I32*31.536,"")</f>
        <v>23.8538304</v>
      </c>
      <c r="W27">
        <f>IFERROR(ProcDataRM!J32*31.536,"")</f>
        <v>25.827984000000004</v>
      </c>
      <c r="AB27">
        <f>IFERROR(ProcDataRM!K32*31.536,"")</f>
        <v>25.827984000000004</v>
      </c>
    </row>
    <row r="28" spans="1:28" x14ac:dyDescent="0.2">
      <c r="A28" t="str">
        <f t="shared" si="2"/>
        <v/>
      </c>
      <c r="B28" t="s">
        <v>23</v>
      </c>
      <c r="C28" t="s">
        <v>60</v>
      </c>
      <c r="D28" t="s">
        <v>16</v>
      </c>
      <c r="E28" t="str">
        <f>ProcDataRM!B33</f>
        <v>ETCLEKUSI-N</v>
      </c>
      <c r="F28" t="s">
        <v>11</v>
      </c>
      <c r="G28" t="s">
        <v>11</v>
      </c>
      <c r="H28" t="s">
        <v>11</v>
      </c>
      <c r="I28">
        <v>3</v>
      </c>
      <c r="R28">
        <f>IFERROR(ProcDataRM!I33*31.536,"")</f>
        <v>23.8538304</v>
      </c>
      <c r="W28">
        <f>IFERROR(ProcDataRM!J33*31.536,"")</f>
        <v>25.827984000000004</v>
      </c>
      <c r="AB28">
        <f>IFERROR(ProcDataRM!K33*31.536,"")</f>
        <v>25.827984000000004</v>
      </c>
    </row>
    <row r="29" spans="1:28" x14ac:dyDescent="0.2">
      <c r="A29" t="str">
        <f t="shared" si="2"/>
        <v/>
      </c>
      <c r="B29" t="s">
        <v>23</v>
      </c>
      <c r="C29" t="s">
        <v>60</v>
      </c>
      <c r="D29" t="s">
        <v>16</v>
      </c>
      <c r="E29" t="str">
        <f>ProcDataRM!B34</f>
        <v>ETCLEWATE-N</v>
      </c>
      <c r="F29" t="s">
        <v>11</v>
      </c>
      <c r="G29" t="s">
        <v>11</v>
      </c>
      <c r="H29" t="s">
        <v>11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si="2"/>
        <v/>
      </c>
      <c r="B30" t="s">
        <v>23</v>
      </c>
      <c r="C30" t="s">
        <v>60</v>
      </c>
      <c r="D30" t="s">
        <v>16</v>
      </c>
      <c r="E30" t="str">
        <f>ProcDataRM!B35</f>
        <v>EPTSTO-N</v>
      </c>
      <c r="F30" t="s">
        <v>11</v>
      </c>
      <c r="G30" t="s">
        <v>11</v>
      </c>
      <c r="H30" t="s">
        <v>11</v>
      </c>
      <c r="I30">
        <v>3</v>
      </c>
      <c r="R30" t="str">
        <f>IFERROR(ProcDataRM!I35*31.536,"")</f>
        <v/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23</v>
      </c>
      <c r="C31" t="s">
        <v>60</v>
      </c>
      <c r="D31" t="s">
        <v>16</v>
      </c>
      <c r="E31" t="str">
        <f>ProcDataRM!B36</f>
        <v>ETODSGT-N</v>
      </c>
      <c r="F31" t="s">
        <v>11</v>
      </c>
      <c r="G31" t="s">
        <v>11</v>
      </c>
      <c r="H31" t="s">
        <v>11</v>
      </c>
      <c r="I31">
        <v>3</v>
      </c>
      <c r="R31">
        <f>IFERROR(ProcDataRM!I36*31.536,"")</f>
        <v>1.5768000000000002</v>
      </c>
      <c r="W31">
        <f>IFERROR(ProcDataRM!J36*31.536,"")</f>
        <v>1.5768000000000002</v>
      </c>
      <c r="AB31">
        <f>IFERROR(ProcDataRM!K36*31.536,"")</f>
        <v>1.5768000000000002</v>
      </c>
    </row>
    <row r="32" spans="1:28" x14ac:dyDescent="0.2">
      <c r="A32" t="str">
        <f t="shared" si="2"/>
        <v/>
      </c>
      <c r="B32" t="s">
        <v>23</v>
      </c>
      <c r="C32" t="s">
        <v>60</v>
      </c>
      <c r="D32" t="s">
        <v>16</v>
      </c>
      <c r="E32" t="str">
        <f>ProcDataRM!B37</f>
        <v>ETCLDFB-N</v>
      </c>
      <c r="F32" t="s">
        <v>11</v>
      </c>
      <c r="G32" t="s">
        <v>11</v>
      </c>
      <c r="H32" t="s">
        <v>11</v>
      </c>
      <c r="I32">
        <v>3</v>
      </c>
      <c r="R32">
        <f>IFERROR(ProcDataRM!I37*31.536,"")</f>
        <v>25.228800000000003</v>
      </c>
      <c r="W32">
        <f>IFERROR(ProcDataRM!J37*31.536,"")</f>
        <v>25.228800000000003</v>
      </c>
      <c r="AB32">
        <f>IFERROR(ProcDataRM!K37*31.536,"")</f>
        <v>25.228800000000003</v>
      </c>
    </row>
    <row r="33" spans="1:28" x14ac:dyDescent="0.2">
      <c r="A33" t="str">
        <f t="shared" si="2"/>
        <v/>
      </c>
      <c r="B33" t="s">
        <v>23</v>
      </c>
      <c r="C33" t="s">
        <v>60</v>
      </c>
      <c r="D33" t="s">
        <v>16</v>
      </c>
      <c r="E33" t="str">
        <f>ProcDataRM!B38</f>
        <v>ERHYD-N</v>
      </c>
      <c r="F33" t="s">
        <v>11</v>
      </c>
      <c r="G33" t="s">
        <v>11</v>
      </c>
      <c r="H33" t="s">
        <v>11</v>
      </c>
      <c r="I33">
        <v>3</v>
      </c>
      <c r="R33" t="str">
        <f>IFERROR(ProcDataRM!I38*31.536,"")</f>
        <v/>
      </c>
      <c r="W33" t="str">
        <f>IFERROR(ProcDataRM!J38*31.536,"")</f>
        <v/>
      </c>
      <c r="AB33" t="str">
        <f>IFERROR(ProcDataRM!K38*31.536,"")</f>
        <v/>
      </c>
    </row>
    <row r="34" spans="1:28" x14ac:dyDescent="0.2">
      <c r="A34" t="str">
        <f t="shared" si="2"/>
        <v/>
      </c>
      <c r="B34" t="s">
        <v>23</v>
      </c>
      <c r="C34" t="s">
        <v>60</v>
      </c>
      <c r="D34" t="s">
        <v>16</v>
      </c>
      <c r="E34" t="str">
        <f>ProcDataRM!B39</f>
        <v>ETNUC-N</v>
      </c>
      <c r="F34" t="s">
        <v>11</v>
      </c>
      <c r="G34" t="s">
        <v>11</v>
      </c>
      <c r="H34" t="s">
        <v>11</v>
      </c>
      <c r="I34">
        <v>3</v>
      </c>
      <c r="R34">
        <f>IFERROR(ProcDataRM!I39*31.536,"")</f>
        <v>26.805600000000002</v>
      </c>
      <c r="W34">
        <f>IFERROR(ProcDataRM!J39*31.536,"")</f>
        <v>26.805600000000002</v>
      </c>
      <c r="AB34">
        <f>IFERROR(ProcDataRM!K39*31.536,"")</f>
        <v>26.805600000000002</v>
      </c>
    </row>
    <row r="35" spans="1:28" x14ac:dyDescent="0.2">
      <c r="A35" t="str">
        <f t="shared" si="2"/>
        <v/>
      </c>
      <c r="B35" t="s">
        <v>23</v>
      </c>
      <c r="C35" t="s">
        <v>60</v>
      </c>
      <c r="D35" t="s">
        <v>16</v>
      </c>
      <c r="E35" t="str">
        <f>ProcDataRM!B40</f>
        <v>ERSOLTC09-N</v>
      </c>
      <c r="F35" t="s">
        <v>11</v>
      </c>
      <c r="G35" t="s">
        <v>11</v>
      </c>
      <c r="H35" t="s">
        <v>11</v>
      </c>
      <c r="I35">
        <v>3</v>
      </c>
      <c r="R35">
        <f>IFERROR(ProcDataRM!I40*31.536,"")</f>
        <v>14.758225290144003</v>
      </c>
      <c r="W35">
        <f>IFERROR(ProcDataRM!J40*31.536,"")</f>
        <v>14.758225290144003</v>
      </c>
      <c r="AB35">
        <f>IFERROR(ProcDataRM!K40*31.536,"")</f>
        <v>14.758225290144003</v>
      </c>
    </row>
    <row r="36" spans="1:28" x14ac:dyDescent="0.2">
      <c r="A36" t="str">
        <f t="shared" si="2"/>
        <v/>
      </c>
      <c r="B36" t="s">
        <v>23</v>
      </c>
      <c r="C36" t="s">
        <v>60</v>
      </c>
      <c r="D36" t="s">
        <v>16</v>
      </c>
      <c r="E36" t="str">
        <f>ProcDataRM!B41</f>
        <v>ERSOLPCF-N</v>
      </c>
      <c r="F36" t="s">
        <v>11</v>
      </c>
      <c r="G36" t="s">
        <v>11</v>
      </c>
      <c r="H36" t="s">
        <v>11</v>
      </c>
      <c r="I36">
        <v>3</v>
      </c>
      <c r="R36">
        <f>IFERROR(ProcDataRM!I41*31.536,"")</f>
        <v>7.8840448126560005</v>
      </c>
      <c r="W36">
        <f>IFERROR(ProcDataRM!J41*31.536,"")</f>
        <v>7.8840448126560005</v>
      </c>
      <c r="AB36">
        <f>IFERROR(ProcDataRM!K41*31.536,"")</f>
        <v>7.8840448126560005</v>
      </c>
    </row>
    <row r="37" spans="1:28" x14ac:dyDescent="0.2">
      <c r="A37" t="str">
        <f t="shared" si="2"/>
        <v/>
      </c>
      <c r="B37" t="s">
        <v>23</v>
      </c>
      <c r="C37" t="s">
        <v>60</v>
      </c>
      <c r="D37" t="s">
        <v>16</v>
      </c>
      <c r="E37" t="str">
        <f>ProcDataRM!B42</f>
        <v>ERSOLPCT-N</v>
      </c>
      <c r="F37" t="s">
        <v>11</v>
      </c>
      <c r="G37" t="s">
        <v>11</v>
      </c>
      <c r="H37" t="s">
        <v>11</v>
      </c>
      <c r="I37">
        <v>3</v>
      </c>
      <c r="R37">
        <f>IFERROR(ProcDataRM!I42*31.536,"")</f>
        <v>8.8300941596640019</v>
      </c>
      <c r="W37">
        <f>IFERROR(ProcDataRM!J42*31.536,"")</f>
        <v>8.8300941596640019</v>
      </c>
      <c r="AB37">
        <f>IFERROR(ProcDataRM!K42*31.536,"")</f>
        <v>8.8300941596640019</v>
      </c>
    </row>
    <row r="38" spans="1:28" x14ac:dyDescent="0.2">
      <c r="A38" t="str">
        <f t="shared" si="2"/>
        <v/>
      </c>
      <c r="B38" t="s">
        <v>23</v>
      </c>
      <c r="C38" t="s">
        <v>60</v>
      </c>
      <c r="D38" t="s">
        <v>16</v>
      </c>
      <c r="E38" t="str">
        <f>ProcDataRM!B43</f>
        <v>ERWNDH-N</v>
      </c>
      <c r="F38" t="s">
        <v>11</v>
      </c>
      <c r="G38" t="s">
        <v>11</v>
      </c>
      <c r="H38" t="s">
        <v>11</v>
      </c>
      <c r="I38">
        <v>3</v>
      </c>
      <c r="R38">
        <f>IFERROR(ProcDataRM!I43*31.536,"")</f>
        <v>11.818439244000002</v>
      </c>
      <c r="W38">
        <f>IFERROR(ProcDataRM!J43*31.536,"")</f>
        <v>12.196770044976001</v>
      </c>
      <c r="AB38">
        <f>IFERROR(ProcDataRM!K43*31.536,"")</f>
        <v>12.575100845951999</v>
      </c>
    </row>
    <row r="39" spans="1:28" x14ac:dyDescent="0.2">
      <c r="A39" t="str">
        <f t="shared" si="2"/>
        <v/>
      </c>
      <c r="B39" t="s">
        <v>23</v>
      </c>
      <c r="C39" t="s">
        <v>60</v>
      </c>
      <c r="D39" t="s">
        <v>16</v>
      </c>
      <c r="E39" t="str">
        <f>ProcDataRM!B44</f>
        <v>ERHYDGIW-I</v>
      </c>
      <c r="F39" t="s">
        <v>11</v>
      </c>
      <c r="G39" t="s">
        <v>11</v>
      </c>
      <c r="H39" t="s">
        <v>11</v>
      </c>
      <c r="I39">
        <v>3</v>
      </c>
      <c r="R39">
        <f>IFERROR(ProcDataRM!I44*31.536,"")</f>
        <v>24.598080000000003</v>
      </c>
      <c r="W39">
        <f>IFERROR(ProcDataRM!J44*31.536,"")</f>
        <v>24.598080000000003</v>
      </c>
      <c r="AB39">
        <f>IFERROR(ProcDataRM!K44*31.536,"")</f>
        <v>24.598080000000003</v>
      </c>
    </row>
    <row r="40" spans="1:28" x14ac:dyDescent="0.2">
      <c r="A40" t="str">
        <f t="shared" si="2"/>
        <v/>
      </c>
      <c r="B40" t="s">
        <v>23</v>
      </c>
      <c r="C40" t="s">
        <v>60</v>
      </c>
      <c r="D40" t="s">
        <v>16</v>
      </c>
      <c r="E40" t="str">
        <f>ProcDataRM!B45</f>
        <v>ETGICGT-N</v>
      </c>
      <c r="F40" t="s">
        <v>11</v>
      </c>
      <c r="G40" t="s">
        <v>11</v>
      </c>
      <c r="H40" t="s">
        <v>11</v>
      </c>
      <c r="I40">
        <v>3</v>
      </c>
      <c r="R40">
        <f>IFERROR(ProcDataRM!I45*31.536,"")</f>
        <v>3.1536000000000004</v>
      </c>
      <c r="W40">
        <f>IFERROR(ProcDataRM!J45*31.536,"")</f>
        <v>3.1536000000000004</v>
      </c>
      <c r="AB40">
        <f>IFERROR(ProcDataRM!K45*31.536,"")</f>
        <v>3.1536000000000004</v>
      </c>
    </row>
    <row r="41" spans="1:28" x14ac:dyDescent="0.2">
      <c r="A41" t="str">
        <f t="shared" ref="A41" si="3">IF(E41="","*","")</f>
        <v/>
      </c>
      <c r="B41" t="s">
        <v>23</v>
      </c>
      <c r="C41" t="s">
        <v>60</v>
      </c>
      <c r="D41" t="s">
        <v>16</v>
      </c>
      <c r="E41" t="str">
        <f>ProcDataRM!B46</f>
        <v>ETHGNGT-N</v>
      </c>
      <c r="F41" t="s">
        <v>11</v>
      </c>
      <c r="G41" t="s">
        <v>11</v>
      </c>
      <c r="H41" t="s">
        <v>11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si="2"/>
        <v/>
      </c>
      <c r="B42" t="s">
        <v>23</v>
      </c>
      <c r="C42" t="s">
        <v>60</v>
      </c>
      <c r="D42" t="s">
        <v>16</v>
      </c>
      <c r="E42" t="str">
        <f>ProcDataRM!B47</f>
        <v>ETGICCC-N</v>
      </c>
      <c r="F42" t="s">
        <v>11</v>
      </c>
      <c r="G42" t="s">
        <v>11</v>
      </c>
      <c r="H42" t="s">
        <v>11</v>
      </c>
      <c r="I42">
        <v>3</v>
      </c>
      <c r="R42">
        <f>IFERROR(ProcDataRM!I47*31.536,"")</f>
        <v>15.768000000000001</v>
      </c>
      <c r="W42">
        <f>IFERROR(ProcDataRM!J47*31.536,"")</f>
        <v>15.768000000000001</v>
      </c>
      <c r="AB42">
        <f>IFERROR(ProcDataRM!K47*31.536,"")</f>
        <v>15.768000000000001</v>
      </c>
    </row>
    <row r="43" spans="1:28" x14ac:dyDescent="0.2">
      <c r="A43" t="str">
        <f t="shared" si="2"/>
        <v/>
      </c>
      <c r="B43" t="s">
        <v>23</v>
      </c>
      <c r="C43" t="s">
        <v>60</v>
      </c>
      <c r="D43" t="s">
        <v>16</v>
      </c>
      <c r="E43" t="str">
        <f>ProcDataRM!B48</f>
        <v>ETGICEN-N</v>
      </c>
      <c r="F43" t="s">
        <v>11</v>
      </c>
      <c r="G43" t="s">
        <v>11</v>
      </c>
      <c r="H43" t="s">
        <v>11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si="2"/>
        <v/>
      </c>
      <c r="B44" t="s">
        <v>23</v>
      </c>
      <c r="C44" t="s">
        <v>60</v>
      </c>
      <c r="D44" t="s">
        <v>16</v>
      </c>
      <c r="E44" t="str">
        <f>ProcDataRM!B49</f>
        <v>ERBIO-N</v>
      </c>
      <c r="F44" t="s">
        <v>11</v>
      </c>
      <c r="G44" t="s">
        <v>11</v>
      </c>
      <c r="H44" t="s">
        <v>11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23</v>
      </c>
      <c r="C45" t="s">
        <v>60</v>
      </c>
      <c r="D45" t="s">
        <v>16</v>
      </c>
      <c r="E45" t="str">
        <f>ProcDataRM!B50</f>
        <v>ERBIG-N</v>
      </c>
      <c r="F45" t="s">
        <v>11</v>
      </c>
      <c r="G45" t="s">
        <v>11</v>
      </c>
      <c r="H45" t="s">
        <v>11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ProcDataRM!K50*31.536</f>
        <v>15.768000000000001</v>
      </c>
    </row>
    <row r="46" spans="1:28" x14ac:dyDescent="0.2">
      <c r="A46" t="str">
        <f t="shared" si="2"/>
        <v/>
      </c>
      <c r="B46" t="s">
        <v>23</v>
      </c>
      <c r="C46" t="s">
        <v>60</v>
      </c>
      <c r="D46" t="s">
        <v>16</v>
      </c>
      <c r="E46" t="str">
        <f>ProcDataRM!B51</f>
        <v>ESTSUTL</v>
      </c>
      <c r="F46" t="s">
        <v>11</v>
      </c>
      <c r="G46" t="s">
        <v>11</v>
      </c>
      <c r="H46" t="s">
        <v>11</v>
      </c>
      <c r="I46">
        <v>3</v>
      </c>
      <c r="W46" t="str">
        <f>ProcDataRM!N51</f>
        <v/>
      </c>
      <c r="AB46" t="str">
        <f>ProcDataRM!O51</f>
        <v/>
      </c>
    </row>
    <row r="47" spans="1:28" x14ac:dyDescent="0.2">
      <c r="A47" t="str">
        <f t="shared" si="2"/>
        <v>*</v>
      </c>
      <c r="B47" t="s">
        <v>23</v>
      </c>
      <c r="C47" t="s">
        <v>60</v>
      </c>
      <c r="D47" t="s">
        <v>16</v>
      </c>
      <c r="E47" t="str">
        <f>ProcDataRM!B52</f>
        <v/>
      </c>
      <c r="F47" t="s">
        <v>11</v>
      </c>
      <c r="G47" t="s">
        <v>11</v>
      </c>
      <c r="H47" t="s">
        <v>11</v>
      </c>
      <c r="I47">
        <v>3</v>
      </c>
      <c r="W47" t="str">
        <f>ProcDataRM!N52</f>
        <v/>
      </c>
      <c r="AB47" t="str">
        <f>ProcDataRM!O52</f>
        <v/>
      </c>
    </row>
    <row r="48" spans="1:28" x14ac:dyDescent="0.2">
      <c r="A48" t="str">
        <f t="shared" si="2"/>
        <v/>
      </c>
      <c r="B48" t="s">
        <v>23</v>
      </c>
      <c r="C48" t="s">
        <v>60</v>
      </c>
      <c r="D48" t="s">
        <v>16</v>
      </c>
      <c r="E48" t="str">
        <f>ProcDataRM!B53</f>
        <v>ERSOLPRC-N</v>
      </c>
      <c r="F48" t="s">
        <v>11</v>
      </c>
      <c r="G48" t="s">
        <v>11</v>
      </c>
      <c r="H48" t="s">
        <v>11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/>
      </c>
      <c r="B49" t="s">
        <v>23</v>
      </c>
      <c r="C49" t="s">
        <v>60</v>
      </c>
      <c r="D49" t="s">
        <v>16</v>
      </c>
      <c r="E49" t="str">
        <f>ProcDataRM!B54</f>
        <v>ERSOLPRR-N</v>
      </c>
      <c r="F49" t="s">
        <v>11</v>
      </c>
      <c r="G49" t="s">
        <v>11</v>
      </c>
      <c r="H49" t="s">
        <v>11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23</v>
      </c>
      <c r="C50" t="s">
        <v>60</v>
      </c>
      <c r="D50" t="s">
        <v>16</v>
      </c>
      <c r="E50" t="str">
        <f>ProcDataRM!B55</f>
        <v>ERSOLPRI-N</v>
      </c>
      <c r="F50" t="s">
        <v>11</v>
      </c>
      <c r="G50" t="s">
        <v>11</v>
      </c>
      <c r="H50" t="s">
        <v>11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23</v>
      </c>
      <c r="C51" t="s">
        <v>60</v>
      </c>
      <c r="D51" t="s">
        <v>16</v>
      </c>
      <c r="E51" t="str">
        <f>ProcDataRM!B56</f>
        <v>ETGASENSS-N</v>
      </c>
      <c r="F51" t="s">
        <v>11</v>
      </c>
      <c r="G51" t="s">
        <v>11</v>
      </c>
      <c r="H51" t="s">
        <v>11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23</v>
      </c>
      <c r="C52" t="s">
        <v>60</v>
      </c>
      <c r="D52" t="s">
        <v>16</v>
      </c>
      <c r="E52" t="str">
        <f>ProcDataRM!B57</f>
        <v>ETGASENSI-N</v>
      </c>
      <c r="F52" t="s">
        <v>11</v>
      </c>
      <c r="G52" t="s">
        <v>11</v>
      </c>
      <c r="H52" t="s">
        <v>11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>*</v>
      </c>
      <c r="B53" t="s">
        <v>23</v>
      </c>
      <c r="C53" t="s">
        <v>60</v>
      </c>
      <c r="D53" t="s">
        <v>16</v>
      </c>
      <c r="E53" t="str">
        <f>ProcDataRM!B58</f>
        <v/>
      </c>
      <c r="F53" t="s">
        <v>11</v>
      </c>
      <c r="G53" t="s">
        <v>11</v>
      </c>
      <c r="H53" t="s">
        <v>11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>*</v>
      </c>
      <c r="B54" t="s">
        <v>23</v>
      </c>
      <c r="C54" t="s">
        <v>60</v>
      </c>
      <c r="D54" t="s">
        <v>16</v>
      </c>
      <c r="E54" t="str">
        <f>ProcDataRM!B59</f>
        <v/>
      </c>
      <c r="F54" t="s">
        <v>11</v>
      </c>
      <c r="G54" t="s">
        <v>11</v>
      </c>
      <c r="H54" t="s">
        <v>11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23</v>
      </c>
      <c r="C55" t="s">
        <v>60</v>
      </c>
      <c r="D55" t="s">
        <v>16</v>
      </c>
      <c r="E55" t="str">
        <f>ProcDataRM!B60</f>
        <v/>
      </c>
      <c r="F55" t="s">
        <v>11</v>
      </c>
      <c r="G55" t="s">
        <v>11</v>
      </c>
      <c r="H55" t="s">
        <v>11</v>
      </c>
      <c r="I55">
        <v>3</v>
      </c>
      <c r="W55" t="str">
        <f>ProcDataRM!N60</f>
        <v/>
      </c>
      <c r="AB55" t="str">
        <f>ProcDataRM!O60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>
    <tabColor theme="4"/>
  </sheetPr>
  <dimension ref="A1:AP56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tr">
        <f>'ITEMS-Con'!C6</f>
        <v>UCCAP_DUMETR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23</v>
      </c>
      <c r="C3" t="str">
        <f>C2</f>
        <v>UCCAP_DUMETR</v>
      </c>
      <c r="D3" t="s">
        <v>16</v>
      </c>
      <c r="E3" t="s">
        <v>98</v>
      </c>
      <c r="F3" t="s">
        <v>11</v>
      </c>
      <c r="G3" t="s">
        <v>11</v>
      </c>
      <c r="H3" t="s">
        <v>11</v>
      </c>
      <c r="I3">
        <v>0</v>
      </c>
      <c r="J3">
        <v>1</v>
      </c>
    </row>
    <row r="4" spans="1:42" x14ac:dyDescent="0.2">
      <c r="B4" t="s">
        <v>23</v>
      </c>
      <c r="C4" t="str">
        <f>C2</f>
        <v>UCCAP_DUMETR</v>
      </c>
      <c r="D4" t="s">
        <v>16</v>
      </c>
      <c r="E4" t="s">
        <v>24</v>
      </c>
      <c r="F4" t="s">
        <v>11</v>
      </c>
      <c r="G4" t="s">
        <v>11</v>
      </c>
      <c r="H4" t="s">
        <v>11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23</v>
      </c>
      <c r="C5" t="str">
        <f t="shared" ref="C5:C56" si="2">C4</f>
        <v>UCCAP_DUMETR</v>
      </c>
      <c r="D5" t="s">
        <v>16</v>
      </c>
      <c r="E5" t="str">
        <f>ProcDataRM!B9</f>
        <v>ETCLECAMD-E</v>
      </c>
      <c r="F5" t="s">
        <v>11</v>
      </c>
      <c r="G5" t="s">
        <v>11</v>
      </c>
      <c r="H5" t="s">
        <v>11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23</v>
      </c>
      <c r="C6" t="str">
        <f t="shared" si="2"/>
        <v>UCCAP_DUMETR</v>
      </c>
      <c r="D6" t="s">
        <v>16</v>
      </c>
      <c r="E6" t="str">
        <f>ProcDataRM!B10</f>
        <v>ETCLEGROO-E</v>
      </c>
      <c r="F6" t="s">
        <v>11</v>
      </c>
      <c r="G6" t="s">
        <v>11</v>
      </c>
      <c r="H6" t="s">
        <v>11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23</v>
      </c>
      <c r="C7" t="str">
        <f t="shared" si="2"/>
        <v>UCCAP_DUMETR</v>
      </c>
      <c r="D7" t="s">
        <v>16</v>
      </c>
      <c r="E7" t="str">
        <f>ProcDataRM!B11</f>
        <v>ETCLEKOMA-E</v>
      </c>
      <c r="F7" t="s">
        <v>11</v>
      </c>
      <c r="G7" t="s">
        <v>11</v>
      </c>
      <c r="H7" t="s">
        <v>11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23</v>
      </c>
      <c r="C8" t="str">
        <f t="shared" si="2"/>
        <v>UCCAP_DUMETR</v>
      </c>
      <c r="D8" t="s">
        <v>16</v>
      </c>
      <c r="E8" t="str">
        <f>ProcDataRM!B12</f>
        <v>ETCLEARNO-E</v>
      </c>
      <c r="F8" t="s">
        <v>11</v>
      </c>
      <c r="G8" t="s">
        <v>11</v>
      </c>
      <c r="H8" t="s">
        <v>11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23</v>
      </c>
      <c r="C9" t="str">
        <f t="shared" si="2"/>
        <v>UCCAP_DUMETR</v>
      </c>
      <c r="D9" t="s">
        <v>16</v>
      </c>
      <c r="E9" t="str">
        <f>ProcDataRM!B13</f>
        <v>ETCLEDUVH-E</v>
      </c>
      <c r="F9" t="s">
        <v>11</v>
      </c>
      <c r="G9" t="s">
        <v>11</v>
      </c>
      <c r="H9" t="s">
        <v>11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23</v>
      </c>
      <c r="C10" t="str">
        <f t="shared" si="2"/>
        <v>UCCAP_DUMETR</v>
      </c>
      <c r="D10" t="s">
        <v>16</v>
      </c>
      <c r="E10" t="str">
        <f>ProcDataRM!B14</f>
        <v>ETCLEHEND-E</v>
      </c>
      <c r="F10" t="s">
        <v>11</v>
      </c>
      <c r="G10" t="s">
        <v>11</v>
      </c>
      <c r="H10" t="s">
        <v>11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23</v>
      </c>
      <c r="C11" t="str">
        <f t="shared" si="2"/>
        <v>UCCAP_DUMETR</v>
      </c>
      <c r="D11" t="s">
        <v>16</v>
      </c>
      <c r="E11" t="str">
        <f>ProcDataRM!B15</f>
        <v>ETCLEKEND-E</v>
      </c>
      <c r="F11" t="s">
        <v>11</v>
      </c>
      <c r="G11" t="s">
        <v>11</v>
      </c>
      <c r="H11" t="s">
        <v>11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23</v>
      </c>
      <c r="C12" t="str">
        <f t="shared" si="2"/>
        <v>UCCAP_DUMETR</v>
      </c>
      <c r="D12" t="s">
        <v>16</v>
      </c>
      <c r="E12" t="str">
        <f>ProcDataRM!B16</f>
        <v>ETCLEKRIE-E</v>
      </c>
      <c r="F12" t="s">
        <v>11</v>
      </c>
      <c r="G12" t="s">
        <v>11</v>
      </c>
      <c r="H12" t="s">
        <v>11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23</v>
      </c>
      <c r="C13" t="str">
        <f t="shared" si="2"/>
        <v>UCCAP_DUMETR</v>
      </c>
      <c r="D13" t="s">
        <v>16</v>
      </c>
      <c r="E13" t="str">
        <f>ProcDataRM!B17</f>
        <v>ETCLELETH-E</v>
      </c>
      <c r="F13" t="s">
        <v>11</v>
      </c>
      <c r="G13" t="s">
        <v>11</v>
      </c>
      <c r="H13" t="s">
        <v>11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23</v>
      </c>
      <c r="C14" t="str">
        <f t="shared" si="2"/>
        <v>UCCAP_DUMETR</v>
      </c>
      <c r="D14" t="s">
        <v>16</v>
      </c>
      <c r="E14" t="str">
        <f>ProcDataRM!B18</f>
        <v>ETCLEMAJD-E</v>
      </c>
      <c r="F14" t="s">
        <v>11</v>
      </c>
      <c r="G14" t="s">
        <v>11</v>
      </c>
      <c r="H14" t="s">
        <v>11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23</v>
      </c>
      <c r="C15" t="str">
        <f t="shared" si="2"/>
        <v>UCCAP_DUMETR</v>
      </c>
      <c r="D15" t="s">
        <v>16</v>
      </c>
      <c r="E15" t="str">
        <f>ProcDataRM!B19</f>
        <v>ETCLEMAJW-E</v>
      </c>
      <c r="F15" t="s">
        <v>11</v>
      </c>
      <c r="G15" t="s">
        <v>11</v>
      </c>
      <c r="H15" t="s">
        <v>11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23</v>
      </c>
      <c r="C16" t="str">
        <f t="shared" si="2"/>
        <v>UCCAP_DUMETR</v>
      </c>
      <c r="D16" t="s">
        <v>16</v>
      </c>
      <c r="E16" t="str">
        <f>ProcDataRM!B20</f>
        <v>ETCLEMATI-E</v>
      </c>
      <c r="F16" t="s">
        <v>11</v>
      </c>
      <c r="G16" t="s">
        <v>11</v>
      </c>
      <c r="H16" t="s">
        <v>11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23</v>
      </c>
      <c r="C17" t="str">
        <f t="shared" si="2"/>
        <v>UCCAP_DUMETR</v>
      </c>
      <c r="D17" t="s">
        <v>16</v>
      </c>
      <c r="E17" t="str">
        <f>ProcDataRM!B21</f>
        <v>ETCLEMATL-E</v>
      </c>
      <c r="F17" t="s">
        <v>11</v>
      </c>
      <c r="G17" t="s">
        <v>11</v>
      </c>
      <c r="H17" t="s">
        <v>11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23</v>
      </c>
      <c r="C18" t="str">
        <f t="shared" si="2"/>
        <v>UCCAP_DUMETR</v>
      </c>
      <c r="D18" t="s">
        <v>16</v>
      </c>
      <c r="E18" t="str">
        <f>ProcDataRM!B22</f>
        <v>ETCLETUTU-E</v>
      </c>
      <c r="F18" t="s">
        <v>11</v>
      </c>
      <c r="G18" t="s">
        <v>11</v>
      </c>
      <c r="H18" t="s">
        <v>11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23</v>
      </c>
      <c r="C19" t="str">
        <f t="shared" si="2"/>
        <v>UCCAP_DUMETR</v>
      </c>
      <c r="D19" t="s">
        <v>16</v>
      </c>
      <c r="E19" t="str">
        <f>ProcDataRM!B23</f>
        <v>ETCLEKELB-E</v>
      </c>
      <c r="F19" t="s">
        <v>11</v>
      </c>
      <c r="G19" t="s">
        <v>11</v>
      </c>
      <c r="H19" t="s">
        <v>11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23</v>
      </c>
      <c r="C20" t="str">
        <f t="shared" si="2"/>
        <v>UCCAP_DUMETR</v>
      </c>
      <c r="D20" t="s">
        <v>16</v>
      </c>
      <c r="E20" t="str">
        <f>ProcDataRM!B24</f>
        <v>ETCLEPFSS-E</v>
      </c>
      <c r="F20" t="s">
        <v>11</v>
      </c>
      <c r="G20" t="s">
        <v>11</v>
      </c>
      <c r="H20" t="s">
        <v>11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23</v>
      </c>
      <c r="C21" t="str">
        <f t="shared" si="2"/>
        <v>UCCAP_DUMETR</v>
      </c>
      <c r="D21" t="s">
        <v>16</v>
      </c>
      <c r="E21" t="str">
        <f>ProcDataRM!B25</f>
        <v>ETCLEPFSI-E</v>
      </c>
      <c r="F21" t="s">
        <v>11</v>
      </c>
      <c r="G21" t="s">
        <v>11</v>
      </c>
      <c r="H21" t="s">
        <v>11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23</v>
      </c>
      <c r="C22" t="str">
        <f t="shared" si="2"/>
        <v>UCCAP_DUMETR</v>
      </c>
      <c r="D22" t="s">
        <v>16</v>
      </c>
      <c r="E22" t="str">
        <f>ProcDataRM!B26</f>
        <v>ETODSGT-E</v>
      </c>
      <c r="F22" t="s">
        <v>11</v>
      </c>
      <c r="G22" t="s">
        <v>11</v>
      </c>
      <c r="H22" t="s">
        <v>11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23</v>
      </c>
      <c r="C23" t="str">
        <f t="shared" si="2"/>
        <v>UCCAP_DUMETR</v>
      </c>
      <c r="D23" t="s">
        <v>16</v>
      </c>
      <c r="E23" t="str">
        <f>ProcDataRM!B27</f>
        <v>ERHYD-E</v>
      </c>
      <c r="F23" t="s">
        <v>11</v>
      </c>
      <c r="G23" t="s">
        <v>11</v>
      </c>
      <c r="H23" t="s">
        <v>11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23</v>
      </c>
      <c r="C24" t="str">
        <f t="shared" si="2"/>
        <v>UCCAP_DUMETR</v>
      </c>
      <c r="D24" t="s">
        <v>16</v>
      </c>
      <c r="E24" t="str">
        <f>ProcDataRM!B28</f>
        <v>ERHYD-I</v>
      </c>
      <c r="F24" t="s">
        <v>11</v>
      </c>
      <c r="G24" t="s">
        <v>11</v>
      </c>
      <c r="H24" t="s">
        <v>11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23</v>
      </c>
      <c r="C25" t="str">
        <f t="shared" si="2"/>
        <v>UCCAP_DUMETR</v>
      </c>
      <c r="D25" t="s">
        <v>16</v>
      </c>
      <c r="E25" t="str">
        <f>ProcDataRM!B29</f>
        <v>ETNUC-E</v>
      </c>
      <c r="F25" t="s">
        <v>11</v>
      </c>
      <c r="G25" t="s">
        <v>11</v>
      </c>
      <c r="H25" t="s">
        <v>11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23</v>
      </c>
      <c r="C26" t="str">
        <f t="shared" si="2"/>
        <v>UCCAP_DUMETR</v>
      </c>
      <c r="D26" t="s">
        <v>16</v>
      </c>
      <c r="E26" t="str">
        <f>ProcDataRM!B30</f>
        <v>EPTSTO-E</v>
      </c>
      <c r="F26" t="s">
        <v>11</v>
      </c>
      <c r="G26" t="s">
        <v>11</v>
      </c>
      <c r="H26" t="s">
        <v>11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23</v>
      </c>
      <c r="C27" t="str">
        <f t="shared" si="2"/>
        <v>UCCAP_DUMETR</v>
      </c>
      <c r="D27" t="s">
        <v>16</v>
      </c>
      <c r="E27" t="str">
        <f>ProcDataRM!B31</f>
        <v/>
      </c>
      <c r="F27" t="s">
        <v>11</v>
      </c>
      <c r="G27" t="s">
        <v>11</v>
      </c>
      <c r="H27" t="s">
        <v>11</v>
      </c>
      <c r="I27">
        <v>3</v>
      </c>
      <c r="J27">
        <v>-1</v>
      </c>
    </row>
    <row r="28" spans="1:10" x14ac:dyDescent="0.2">
      <c r="A28" t="str">
        <f t="shared" ref="A28:A56" si="3">IF(E28="","*","")</f>
        <v/>
      </c>
      <c r="B28" t="s">
        <v>23</v>
      </c>
      <c r="C28" t="str">
        <f t="shared" si="2"/>
        <v>UCCAP_DUMETR</v>
      </c>
      <c r="D28" t="s">
        <v>16</v>
      </c>
      <c r="E28" t="str">
        <f>ProcDataRM!B32</f>
        <v>ETCLEMEDU-N</v>
      </c>
      <c r="F28" t="s">
        <v>11</v>
      </c>
      <c r="G28" t="s">
        <v>11</v>
      </c>
      <c r="H28" t="s">
        <v>11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23</v>
      </c>
      <c r="C29" t="str">
        <f t="shared" si="2"/>
        <v>UCCAP_DUMETR</v>
      </c>
      <c r="D29" t="s">
        <v>16</v>
      </c>
      <c r="E29" t="str">
        <f>ProcDataRM!B33</f>
        <v>ETCLEKUSI-N</v>
      </c>
      <c r="F29" t="s">
        <v>11</v>
      </c>
      <c r="G29" t="s">
        <v>11</v>
      </c>
      <c r="H29" t="s">
        <v>11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23</v>
      </c>
      <c r="C30" t="str">
        <f t="shared" si="2"/>
        <v>UCCAP_DUMETR</v>
      </c>
      <c r="D30" t="s">
        <v>16</v>
      </c>
      <c r="E30" t="str">
        <f>ProcDataRM!B34</f>
        <v>ETCLEWATE-N</v>
      </c>
      <c r="F30" t="s">
        <v>11</v>
      </c>
      <c r="G30" t="s">
        <v>11</v>
      </c>
      <c r="H30" t="s">
        <v>11</v>
      </c>
      <c r="I30">
        <v>3</v>
      </c>
      <c r="J30">
        <v>-1</v>
      </c>
    </row>
    <row r="31" spans="1:10" x14ac:dyDescent="0.2">
      <c r="A31" t="str">
        <f t="shared" si="3"/>
        <v/>
      </c>
      <c r="B31" t="s">
        <v>23</v>
      </c>
      <c r="C31" t="str">
        <f t="shared" si="2"/>
        <v>UCCAP_DUMETR</v>
      </c>
      <c r="D31" t="s">
        <v>16</v>
      </c>
      <c r="E31" t="str">
        <f>ProcDataRM!B35</f>
        <v>EPTSTO-N</v>
      </c>
      <c r="F31" t="s">
        <v>11</v>
      </c>
      <c r="G31" t="s">
        <v>11</v>
      </c>
      <c r="H31" t="s">
        <v>11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23</v>
      </c>
      <c r="C32" t="str">
        <f t="shared" si="2"/>
        <v>UCCAP_DUMETR</v>
      </c>
      <c r="D32" t="s">
        <v>16</v>
      </c>
      <c r="E32" t="str">
        <f>ProcDataRM!B36</f>
        <v>ETODSGT-N</v>
      </c>
      <c r="F32" t="s">
        <v>11</v>
      </c>
      <c r="G32" t="s">
        <v>11</v>
      </c>
      <c r="H32" t="s">
        <v>11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23</v>
      </c>
      <c r="C33" t="str">
        <f t="shared" si="2"/>
        <v>UCCAP_DUMETR</v>
      </c>
      <c r="D33" t="s">
        <v>16</v>
      </c>
      <c r="E33" t="str">
        <f>ProcDataRM!B37</f>
        <v>ETCLDFB-N</v>
      </c>
      <c r="F33" t="s">
        <v>11</v>
      </c>
      <c r="G33" t="s">
        <v>11</v>
      </c>
      <c r="H33" t="s">
        <v>11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23</v>
      </c>
      <c r="C34" t="str">
        <f t="shared" si="2"/>
        <v>UCCAP_DUMETR</v>
      </c>
      <c r="D34" t="s">
        <v>16</v>
      </c>
      <c r="E34" t="str">
        <f>ProcDataRM!B38</f>
        <v>ERHYD-N</v>
      </c>
      <c r="F34" t="s">
        <v>11</v>
      </c>
      <c r="G34" t="s">
        <v>11</v>
      </c>
      <c r="H34" t="s">
        <v>11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23</v>
      </c>
      <c r="C35" t="str">
        <f t="shared" si="2"/>
        <v>UCCAP_DUMETR</v>
      </c>
      <c r="D35" t="s">
        <v>16</v>
      </c>
      <c r="E35" t="str">
        <f>ProcDataRM!B39</f>
        <v>ETNUC-N</v>
      </c>
      <c r="F35" t="s">
        <v>11</v>
      </c>
      <c r="G35" t="s">
        <v>11</v>
      </c>
      <c r="H35" t="s">
        <v>11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23</v>
      </c>
      <c r="C36" t="str">
        <f t="shared" si="2"/>
        <v>UCCAP_DUMETR</v>
      </c>
      <c r="D36" t="s">
        <v>16</v>
      </c>
      <c r="E36" t="str">
        <f>ProcDataRM!B40</f>
        <v>ERSOLTC09-N</v>
      </c>
      <c r="F36" t="s">
        <v>11</v>
      </c>
      <c r="G36" t="s">
        <v>11</v>
      </c>
      <c r="H36" t="s">
        <v>11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23</v>
      </c>
      <c r="C37" t="str">
        <f t="shared" si="2"/>
        <v>UCCAP_DUMETR</v>
      </c>
      <c r="D37" t="s">
        <v>16</v>
      </c>
      <c r="E37" t="str">
        <f>ProcDataRM!B41</f>
        <v>ERSOLPCF-N</v>
      </c>
      <c r="F37" t="s">
        <v>11</v>
      </c>
      <c r="G37" t="s">
        <v>11</v>
      </c>
      <c r="H37" t="s">
        <v>11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23</v>
      </c>
      <c r="C38" t="str">
        <f t="shared" si="2"/>
        <v>UCCAP_DUMETR</v>
      </c>
      <c r="D38" t="s">
        <v>16</v>
      </c>
      <c r="E38" t="str">
        <f>ProcDataRM!B42</f>
        <v>ERSOLPCT-N</v>
      </c>
      <c r="F38" t="s">
        <v>11</v>
      </c>
      <c r="G38" t="s">
        <v>11</v>
      </c>
      <c r="H38" t="s">
        <v>11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23</v>
      </c>
      <c r="C39" t="str">
        <f t="shared" si="2"/>
        <v>UCCAP_DUMETR</v>
      </c>
      <c r="D39" t="s">
        <v>16</v>
      </c>
      <c r="E39" t="str">
        <f>ProcDataRM!B43</f>
        <v>ERWNDH-N</v>
      </c>
      <c r="F39" t="s">
        <v>11</v>
      </c>
      <c r="G39" t="s">
        <v>11</v>
      </c>
      <c r="H39" t="s">
        <v>11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23</v>
      </c>
      <c r="C40" t="str">
        <f t="shared" si="2"/>
        <v>UCCAP_DUMETR</v>
      </c>
      <c r="D40" t="s">
        <v>16</v>
      </c>
      <c r="E40" t="str">
        <f>ProcDataRM!B44</f>
        <v>ERHYDGIW-I</v>
      </c>
      <c r="F40" t="s">
        <v>11</v>
      </c>
      <c r="G40" t="s">
        <v>11</v>
      </c>
      <c r="H40" t="s">
        <v>11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23</v>
      </c>
      <c r="C41" t="str">
        <f t="shared" si="2"/>
        <v>UCCAP_DUMETR</v>
      </c>
      <c r="D41" t="s">
        <v>16</v>
      </c>
      <c r="E41" t="str">
        <f>ProcDataRM!B45</f>
        <v>ETGICGT-N</v>
      </c>
      <c r="F41" t="s">
        <v>11</v>
      </c>
      <c r="G41" t="s">
        <v>11</v>
      </c>
      <c r="H41" t="s">
        <v>11</v>
      </c>
      <c r="I41">
        <v>3</v>
      </c>
      <c r="J41">
        <v>-1</v>
      </c>
    </row>
    <row r="42" spans="1:28" x14ac:dyDescent="0.2">
      <c r="A42" t="str">
        <f t="shared" ref="A42" si="4">IF(E42="","*","")</f>
        <v/>
      </c>
      <c r="B42" t="s">
        <v>23</v>
      </c>
      <c r="C42" t="str">
        <f t="shared" si="2"/>
        <v>UCCAP_DUMETR</v>
      </c>
      <c r="D42" t="s">
        <v>16</v>
      </c>
      <c r="E42" t="str">
        <f>ProcDataRM!B46</f>
        <v>ETHGNGT-N</v>
      </c>
      <c r="F42" t="s">
        <v>11</v>
      </c>
      <c r="G42" t="s">
        <v>11</v>
      </c>
      <c r="H42" t="s">
        <v>11</v>
      </c>
      <c r="I42">
        <v>3</v>
      </c>
      <c r="J42">
        <v>-1</v>
      </c>
    </row>
    <row r="43" spans="1:28" x14ac:dyDescent="0.2">
      <c r="A43" t="str">
        <f t="shared" si="3"/>
        <v/>
      </c>
      <c r="B43" t="s">
        <v>23</v>
      </c>
      <c r="C43" t="str">
        <f>C41</f>
        <v>UCCAP_DUMETR</v>
      </c>
      <c r="D43" t="s">
        <v>16</v>
      </c>
      <c r="E43" t="str">
        <f>ProcDataRM!B47</f>
        <v>ETGICCC-N</v>
      </c>
      <c r="F43" t="s">
        <v>11</v>
      </c>
      <c r="G43" t="s">
        <v>11</v>
      </c>
      <c r="H43" t="s">
        <v>11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23</v>
      </c>
      <c r="C44" t="str">
        <f t="shared" si="2"/>
        <v>UCCAP_DUMETR</v>
      </c>
      <c r="D44" t="s">
        <v>16</v>
      </c>
      <c r="E44" t="str">
        <f>ProcDataRM!B48</f>
        <v>ETGICEN-N</v>
      </c>
      <c r="F44" t="s">
        <v>11</v>
      </c>
      <c r="G44" t="s">
        <v>11</v>
      </c>
      <c r="H44" t="s">
        <v>11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23</v>
      </c>
      <c r="C45" t="str">
        <f t="shared" si="2"/>
        <v>UCCAP_DUMETR</v>
      </c>
      <c r="D45" t="s">
        <v>16</v>
      </c>
      <c r="E45" t="str">
        <f>ProcDataRM!B49</f>
        <v>ERBIO-N</v>
      </c>
      <c r="F45" t="s">
        <v>11</v>
      </c>
      <c r="G45" t="s">
        <v>11</v>
      </c>
      <c r="H45" t="s">
        <v>11</v>
      </c>
      <c r="I45">
        <v>3</v>
      </c>
      <c r="J45">
        <v>0</v>
      </c>
    </row>
    <row r="46" spans="1:28" x14ac:dyDescent="0.2">
      <c r="A46" t="str">
        <f t="shared" si="3"/>
        <v/>
      </c>
      <c r="B46" t="s">
        <v>23</v>
      </c>
      <c r="C46" t="str">
        <f t="shared" si="2"/>
        <v>UCCAP_DUMETR</v>
      </c>
      <c r="D46" t="s">
        <v>16</v>
      </c>
      <c r="E46" t="str">
        <f>ProcDataRM!B50</f>
        <v>ERBIG-N</v>
      </c>
      <c r="F46" t="s">
        <v>11</v>
      </c>
      <c r="G46" t="s">
        <v>11</v>
      </c>
      <c r="H46" t="s">
        <v>11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23</v>
      </c>
      <c r="C47" t="str">
        <f t="shared" si="2"/>
        <v>UCCAP_DUMETR</v>
      </c>
      <c r="D47" t="s">
        <v>16</v>
      </c>
      <c r="E47" t="str">
        <f>ProcDataRM!B51</f>
        <v>ESTSUTL</v>
      </c>
      <c r="F47" t="s">
        <v>11</v>
      </c>
      <c r="G47" t="s">
        <v>11</v>
      </c>
      <c r="H47" t="s">
        <v>11</v>
      </c>
      <c r="I47">
        <v>3</v>
      </c>
      <c r="J47">
        <v>0</v>
      </c>
      <c r="W47" t="str">
        <f>ProcDataRM!N51</f>
        <v/>
      </c>
      <c r="AB47" t="str">
        <f>ProcDataRM!O51</f>
        <v/>
      </c>
    </row>
    <row r="48" spans="1:28" x14ac:dyDescent="0.2">
      <c r="A48" t="str">
        <f t="shared" si="3"/>
        <v>*</v>
      </c>
      <c r="B48" t="s">
        <v>23</v>
      </c>
      <c r="C48" t="str">
        <f t="shared" si="2"/>
        <v>UCCAP_DUMETR</v>
      </c>
      <c r="D48" t="s">
        <v>16</v>
      </c>
      <c r="E48" t="str">
        <f>ProcDataRM!B52</f>
        <v/>
      </c>
      <c r="F48" t="s">
        <v>11</v>
      </c>
      <c r="G48" t="s">
        <v>11</v>
      </c>
      <c r="H48" t="s">
        <v>11</v>
      </c>
      <c r="I48">
        <v>3</v>
      </c>
      <c r="W48" t="str">
        <f>ProcDataRM!N52</f>
        <v/>
      </c>
      <c r="AB48" t="str">
        <f>ProcDataRM!O52</f>
        <v/>
      </c>
    </row>
    <row r="49" spans="1:28" x14ac:dyDescent="0.2">
      <c r="A49" t="str">
        <f t="shared" si="3"/>
        <v/>
      </c>
      <c r="B49" t="s">
        <v>23</v>
      </c>
      <c r="C49" t="str">
        <f t="shared" si="2"/>
        <v>UCCAP_DUMETR</v>
      </c>
      <c r="D49" t="s">
        <v>16</v>
      </c>
      <c r="E49" t="str">
        <f>ProcDataRM!B53</f>
        <v>ERSOLPRC-N</v>
      </c>
      <c r="F49" t="s">
        <v>11</v>
      </c>
      <c r="G49" t="s">
        <v>11</v>
      </c>
      <c r="H49" t="s">
        <v>11</v>
      </c>
      <c r="I49">
        <v>3</v>
      </c>
      <c r="J49">
        <v>0</v>
      </c>
      <c r="W49" t="str">
        <f>ProcDataRM!N53</f>
        <v/>
      </c>
      <c r="AB49" t="str">
        <f>ProcDataRM!O53</f>
        <v/>
      </c>
    </row>
    <row r="50" spans="1:28" x14ac:dyDescent="0.2">
      <c r="A50" t="str">
        <f t="shared" si="3"/>
        <v/>
      </c>
      <c r="B50" t="s">
        <v>23</v>
      </c>
      <c r="C50" t="str">
        <f t="shared" si="2"/>
        <v>UCCAP_DUMETR</v>
      </c>
      <c r="D50" t="s">
        <v>16</v>
      </c>
      <c r="E50" t="str">
        <f>ProcDataRM!B54</f>
        <v>ERSOLPRR-N</v>
      </c>
      <c r="F50" t="s">
        <v>11</v>
      </c>
      <c r="G50" t="s">
        <v>11</v>
      </c>
      <c r="H50" t="s">
        <v>11</v>
      </c>
      <c r="I50">
        <v>3</v>
      </c>
      <c r="J50">
        <v>0</v>
      </c>
      <c r="W50" t="str">
        <f>ProcDataRM!N54</f>
        <v/>
      </c>
      <c r="AB50" t="str">
        <f>ProcDataRM!O54</f>
        <v/>
      </c>
    </row>
    <row r="51" spans="1:28" x14ac:dyDescent="0.2">
      <c r="A51" t="str">
        <f t="shared" si="3"/>
        <v/>
      </c>
      <c r="B51" t="s">
        <v>23</v>
      </c>
      <c r="C51" t="str">
        <f t="shared" si="2"/>
        <v>UCCAP_DUMETR</v>
      </c>
      <c r="D51" t="s">
        <v>16</v>
      </c>
      <c r="E51" t="str">
        <f>ProcDataRM!B55</f>
        <v>ERSOLPRI-N</v>
      </c>
      <c r="F51" t="s">
        <v>11</v>
      </c>
      <c r="G51" t="s">
        <v>11</v>
      </c>
      <c r="H51" t="s">
        <v>11</v>
      </c>
      <c r="I51">
        <v>3</v>
      </c>
      <c r="J51">
        <v>0</v>
      </c>
      <c r="W51" t="str">
        <f>ProcDataRM!N55</f>
        <v/>
      </c>
      <c r="AB51" t="str">
        <f>ProcDataRM!O55</f>
        <v/>
      </c>
    </row>
    <row r="52" spans="1:28" x14ac:dyDescent="0.2">
      <c r="A52" t="str">
        <f t="shared" si="3"/>
        <v/>
      </c>
      <c r="B52" t="s">
        <v>23</v>
      </c>
      <c r="C52" t="str">
        <f t="shared" si="2"/>
        <v>UCCAP_DUMETR</v>
      </c>
      <c r="D52" t="s">
        <v>16</v>
      </c>
      <c r="E52" t="str">
        <f>ProcDataRM!B56</f>
        <v>ETGASENSS-N</v>
      </c>
      <c r="F52" t="s">
        <v>11</v>
      </c>
      <c r="G52" t="s">
        <v>11</v>
      </c>
      <c r="H52" t="s">
        <v>11</v>
      </c>
      <c r="I52">
        <v>3</v>
      </c>
      <c r="J52">
        <v>0</v>
      </c>
      <c r="W52" t="str">
        <f>ProcDataRM!N56</f>
        <v/>
      </c>
      <c r="AB52" t="str">
        <f>ProcDataRM!O56</f>
        <v/>
      </c>
    </row>
    <row r="53" spans="1:28" x14ac:dyDescent="0.2">
      <c r="A53" t="str">
        <f t="shared" si="3"/>
        <v/>
      </c>
      <c r="B53" t="s">
        <v>23</v>
      </c>
      <c r="C53" t="str">
        <f t="shared" si="2"/>
        <v>UCCAP_DUMETR</v>
      </c>
      <c r="D53" t="s">
        <v>16</v>
      </c>
      <c r="E53" t="str">
        <f>ProcDataRM!B57</f>
        <v>ETGASENSI-N</v>
      </c>
      <c r="F53" t="s">
        <v>11</v>
      </c>
      <c r="G53" t="s">
        <v>11</v>
      </c>
      <c r="H53" t="s">
        <v>11</v>
      </c>
      <c r="I53">
        <v>3</v>
      </c>
      <c r="J53">
        <v>0</v>
      </c>
      <c r="W53" t="str">
        <f>ProcDataRM!N57</f>
        <v/>
      </c>
      <c r="AB53" t="str">
        <f>ProcDataRM!O57</f>
        <v/>
      </c>
    </row>
    <row r="54" spans="1:28" x14ac:dyDescent="0.2">
      <c r="A54" t="str">
        <f t="shared" si="3"/>
        <v>*</v>
      </c>
      <c r="B54" t="s">
        <v>23</v>
      </c>
      <c r="C54" t="str">
        <f t="shared" si="2"/>
        <v>UCCAP_DUMETR</v>
      </c>
      <c r="D54" t="s">
        <v>16</v>
      </c>
      <c r="E54" t="str">
        <f>ProcDataRM!B58</f>
        <v/>
      </c>
      <c r="F54" t="s">
        <v>11</v>
      </c>
      <c r="G54" t="s">
        <v>11</v>
      </c>
      <c r="H54" t="s">
        <v>11</v>
      </c>
      <c r="I54">
        <v>3</v>
      </c>
      <c r="J54">
        <v>0</v>
      </c>
      <c r="W54" t="str">
        <f>ProcDataRM!N58</f>
        <v/>
      </c>
      <c r="AB54" t="str">
        <f>ProcDataRM!O58</f>
        <v/>
      </c>
    </row>
    <row r="55" spans="1:28" x14ac:dyDescent="0.2">
      <c r="A55" t="str">
        <f t="shared" si="3"/>
        <v>*</v>
      </c>
      <c r="B55" t="s">
        <v>23</v>
      </c>
      <c r="C55" t="str">
        <f t="shared" si="2"/>
        <v>UCCAP_DUMETR</v>
      </c>
      <c r="D55" t="s">
        <v>16</v>
      </c>
      <c r="E55" t="str">
        <f>ProcDataRM!B59</f>
        <v/>
      </c>
      <c r="F55" t="s">
        <v>11</v>
      </c>
      <c r="G55" t="s">
        <v>11</v>
      </c>
      <c r="H55" t="s">
        <v>11</v>
      </c>
      <c r="I55">
        <v>3</v>
      </c>
      <c r="J55">
        <v>0</v>
      </c>
      <c r="W55" t="str">
        <f>ProcDataRM!N59</f>
        <v/>
      </c>
      <c r="AB55" t="str">
        <f>ProcDataRM!O59</f>
        <v/>
      </c>
    </row>
    <row r="56" spans="1:28" x14ac:dyDescent="0.2">
      <c r="A56" t="str">
        <f t="shared" si="3"/>
        <v>*</v>
      </c>
      <c r="B56" t="s">
        <v>23</v>
      </c>
      <c r="C56" t="str">
        <f t="shared" si="2"/>
        <v>UCCAP_DUMETR</v>
      </c>
      <c r="D56" t="s">
        <v>16</v>
      </c>
      <c r="E56" t="str">
        <f>ProcDataRM!B60</f>
        <v/>
      </c>
      <c r="F56" t="s">
        <v>11</v>
      </c>
      <c r="G56" t="s">
        <v>11</v>
      </c>
      <c r="H56" t="s">
        <v>11</v>
      </c>
      <c r="I56">
        <v>3</v>
      </c>
      <c r="J56">
        <v>0</v>
      </c>
      <c r="W56" t="str">
        <f>ProcDataRM!N60</f>
        <v/>
      </c>
      <c r="AB56" t="str">
        <f>ProcDataRM!O60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>
    <tabColor theme="4"/>
  </sheetPr>
  <dimension ref="A1:AP8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27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12</v>
      </c>
      <c r="C2" t="str">
        <f>'ITEMS-Con'!C7</f>
        <v>UCNCAP_GAS</v>
      </c>
      <c r="D2" t="s">
        <v>11</v>
      </c>
      <c r="E2" t="s">
        <v>11</v>
      </c>
      <c r="F2" t="s">
        <v>11</v>
      </c>
      <c r="G2" t="s">
        <v>11</v>
      </c>
      <c r="H2" t="s">
        <v>51</v>
      </c>
      <c r="I2">
        <v>3</v>
      </c>
      <c r="R2">
        <v>2</v>
      </c>
      <c r="AB2">
        <v>3</v>
      </c>
      <c r="AI2">
        <v>3.7</v>
      </c>
      <c r="AL2">
        <f>4*5</f>
        <v>20</v>
      </c>
      <c r="AM2">
        <f>4.5*5</f>
        <v>22.5</v>
      </c>
      <c r="AN2">
        <f>5*3</f>
        <v>15</v>
      </c>
    </row>
    <row r="3" spans="1:42" x14ac:dyDescent="0.2">
      <c r="B3" t="s">
        <v>12</v>
      </c>
      <c r="C3" t="str">
        <f>'ITEMS-Con'!C8</f>
        <v>UCNCAP_PV</v>
      </c>
      <c r="D3" t="s">
        <v>11</v>
      </c>
      <c r="E3" t="s">
        <v>11</v>
      </c>
      <c r="F3" t="s">
        <v>11</v>
      </c>
      <c r="G3" t="s">
        <v>11</v>
      </c>
      <c r="H3" t="s">
        <v>51</v>
      </c>
      <c r="I3">
        <v>3</v>
      </c>
      <c r="R3">
        <v>2</v>
      </c>
      <c r="AB3">
        <v>3</v>
      </c>
      <c r="AI3">
        <v>3.7</v>
      </c>
      <c r="AL3">
        <f>4*5</f>
        <v>20</v>
      </c>
      <c r="AM3">
        <f>4.5*5</f>
        <v>22.5</v>
      </c>
      <c r="AN3">
        <f>5*3</f>
        <v>15</v>
      </c>
    </row>
    <row r="4" spans="1:42" x14ac:dyDescent="0.2">
      <c r="B4" t="s">
        <v>52</v>
      </c>
      <c r="C4" t="str">
        <f>C$2</f>
        <v>UCNCAP_GAS</v>
      </c>
      <c r="D4" t="s">
        <v>16</v>
      </c>
      <c r="E4" t="s">
        <v>53</v>
      </c>
      <c r="F4" t="s">
        <v>11</v>
      </c>
      <c r="G4" t="s">
        <v>11</v>
      </c>
      <c r="H4" t="s">
        <v>11</v>
      </c>
      <c r="I4">
        <v>3</v>
      </c>
      <c r="J4">
        <v>1</v>
      </c>
    </row>
    <row r="5" spans="1:42" x14ac:dyDescent="0.2">
      <c r="B5" t="s">
        <v>52</v>
      </c>
      <c r="C5" t="str">
        <f t="shared" ref="C5:C6" si="1">C$2</f>
        <v>UCNCAP_GAS</v>
      </c>
      <c r="D5" t="s">
        <v>16</v>
      </c>
      <c r="E5" t="s">
        <v>54</v>
      </c>
      <c r="F5" t="s">
        <v>11</v>
      </c>
      <c r="G5" t="s">
        <v>11</v>
      </c>
      <c r="H5" t="s">
        <v>11</v>
      </c>
      <c r="I5">
        <v>3</v>
      </c>
      <c r="J5">
        <v>1</v>
      </c>
    </row>
    <row r="6" spans="1:42" x14ac:dyDescent="0.2">
      <c r="B6" t="s">
        <v>52</v>
      </c>
      <c r="C6" t="str">
        <f t="shared" si="1"/>
        <v>UCNCAP_GAS</v>
      </c>
      <c r="D6" t="s">
        <v>16</v>
      </c>
      <c r="E6" t="s">
        <v>55</v>
      </c>
      <c r="F6" t="s">
        <v>11</v>
      </c>
      <c r="G6" t="s">
        <v>11</v>
      </c>
      <c r="H6" t="s">
        <v>11</v>
      </c>
      <c r="I6">
        <v>3</v>
      </c>
      <c r="J6">
        <v>1</v>
      </c>
    </row>
    <row r="7" spans="1:42" x14ac:dyDescent="0.2">
      <c r="B7" t="s">
        <v>52</v>
      </c>
      <c r="C7" t="str">
        <f>$C$3</f>
        <v>UCNCAP_PV</v>
      </c>
      <c r="D7" t="s">
        <v>16</v>
      </c>
      <c r="E7" t="s">
        <v>56</v>
      </c>
      <c r="F7" t="s">
        <v>11</v>
      </c>
      <c r="G7" t="s">
        <v>11</v>
      </c>
      <c r="H7" t="s">
        <v>11</v>
      </c>
      <c r="I7">
        <v>3</v>
      </c>
      <c r="J7">
        <v>1</v>
      </c>
    </row>
    <row r="8" spans="1:42" x14ac:dyDescent="0.2">
      <c r="B8" t="s">
        <v>52</v>
      </c>
      <c r="C8" t="str">
        <f>$C$3</f>
        <v>UCNCAP_PV</v>
      </c>
      <c r="D8" t="s">
        <v>16</v>
      </c>
      <c r="E8" t="s">
        <v>57</v>
      </c>
      <c r="F8" t="s">
        <v>11</v>
      </c>
      <c r="G8" t="s">
        <v>11</v>
      </c>
      <c r="H8" t="s">
        <v>11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0"/>
  <sheetViews>
    <sheetView tabSelected="1" workbookViewId="0">
      <selection activeCell="B50" sqref="B50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43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33</v>
      </c>
      <c r="O3" s="6" t="s">
        <v>33</v>
      </c>
      <c r="P3" s="6" t="s">
        <v>34</v>
      </c>
      <c r="Q3" s="6" t="s">
        <v>33</v>
      </c>
      <c r="R3" s="6" t="s">
        <v>35</v>
      </c>
    </row>
    <row r="4" spans="1:18" ht="21.75" customHeight="1" x14ac:dyDescent="0.2">
      <c r="E4" s="7"/>
      <c r="F4" s="7"/>
      <c r="G4" s="7"/>
      <c r="M4" s="4" t="s">
        <v>36</v>
      </c>
      <c r="N4" s="4" t="s">
        <v>36</v>
      </c>
      <c r="O4" s="4" t="s">
        <v>36</v>
      </c>
    </row>
    <row r="5" spans="1:18" ht="16.5" customHeight="1" x14ac:dyDescent="0.2">
      <c r="M5" s="4" t="s">
        <v>18</v>
      </c>
      <c r="N5" s="4" t="s">
        <v>18</v>
      </c>
      <c r="O5" s="4" t="s">
        <v>18</v>
      </c>
    </row>
    <row r="6" spans="1:18" ht="17.25" customHeight="1" x14ac:dyDescent="0.2"/>
    <row r="7" spans="1:18" ht="21.75" customHeight="1" x14ac:dyDescent="0.2">
      <c r="B7" s="2" t="s">
        <v>37</v>
      </c>
      <c r="C7" s="2" t="s">
        <v>38</v>
      </c>
      <c r="D7" s="8" t="s">
        <v>39</v>
      </c>
      <c r="E7" s="2" t="s">
        <v>40</v>
      </c>
      <c r="F7" s="2" t="s">
        <v>41</v>
      </c>
      <c r="G7" s="8" t="s">
        <v>42</v>
      </c>
      <c r="M7" s="4">
        <v>2020</v>
      </c>
      <c r="N7" s="4">
        <v>2025</v>
      </c>
      <c r="O7" s="4">
        <v>2030</v>
      </c>
      <c r="Q7" s="9">
        <f>SUM(Q9:Q43)</f>
        <v>41.261196428571431</v>
      </c>
      <c r="R7" s="9">
        <f>SUM(R9:R43)</f>
        <v>1022.1488232358627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0.6</v>
      </c>
      <c r="J9" s="4">
        <f>IF([1]ProcDataRM!L9=0,"",[1]ProcDataRM!L9)</f>
        <v>0.63060000000000005</v>
      </c>
      <c r="K9" s="4" t="str">
        <f>IF([1]ProcDataRM!M9=0,"",[1]ProcDataRM!M9)</f>
        <v/>
      </c>
      <c r="L9" s="4">
        <f>IF([1]ProcDataRM!N9=0,"",[1]ProcDataRM!N9)</f>
        <v>3</v>
      </c>
      <c r="M9" s="4">
        <f>IF([1]ProcDataRM!P9=0,"",[1]ProcDataRM!P9)</f>
        <v>0.625</v>
      </c>
      <c r="N9" s="4" t="str">
        <f>IF([1]ProcDataRM!Q9=0,"",[1]ProcDataRM!Q9)</f>
        <v/>
      </c>
      <c r="O9" s="4" t="str">
        <f>IF([1]ProcDataRM!R9=0,"",[1]ProcDataRM!R9)</f>
        <v/>
      </c>
      <c r="P9" s="4">
        <f>IF([1]ProcDataRM!S9=0,"",[1]ProcDataRM!S9)</f>
        <v>1.4810000000000001</v>
      </c>
      <c r="Q9" s="4">
        <f>IF([1]ProcDataRM!T9=0,"",[1]ProcDataRM!T9)</f>
        <v>0.92562500000000003</v>
      </c>
      <c r="R9" s="4">
        <f>IF([1]ProcDataRM!U9=0,"",[1]ProcDataRM!U9)</f>
        <v>28.022889600000003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0.89150000000000007</v>
      </c>
      <c r="J10" s="4" t="str">
        <f>IF([1]ProcDataRM!L10=0,"",[1]ProcDataRM!L10)</f>
        <v/>
      </c>
      <c r="K10" s="4" t="str">
        <f>IF([1]ProcDataRM!M10=0,"",[1]ProcDataRM!M10)</f>
        <v/>
      </c>
      <c r="L10" s="4">
        <f>IF([1]ProcDataRM!N10=0,"",[1]ProcDataRM!N10)</f>
        <v>1.5</v>
      </c>
      <c r="M10" s="4">
        <f>IF([1]ProcDataRM!P10=0,"",[1]ProcDataRM!P10)</f>
        <v>0.5</v>
      </c>
      <c r="N10" s="4" t="str">
        <f>IF([1]ProcDataRM!Q10=0,"",[1]ProcDataRM!Q10)</f>
        <v/>
      </c>
      <c r="O10" s="4" t="str">
        <f>IF([1]ProcDataRM!R10=0,"",[1]ProcDataRM!R10)</f>
        <v/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16.025176080000001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0.87390000000000001</v>
      </c>
      <c r="J11" s="4" t="str">
        <f>IF([1]ProcDataRM!L11=0,"",[1]ProcDataRM!L11)</f>
        <v/>
      </c>
      <c r="K11" s="4" t="str">
        <f>IF([1]ProcDataRM!M11=0,"",[1]ProcDataRM!M11)</f>
        <v/>
      </c>
      <c r="L11" s="4">
        <f>IF([1]ProcDataRM!N11=0,"",[1]ProcDataRM!N11)</f>
        <v>2</v>
      </c>
      <c r="M11" s="4">
        <f>IF([1]ProcDataRM!P11=0,"",[1]ProcDataRM!P11)</f>
        <v>0.5</v>
      </c>
      <c r="N11" s="4" t="str">
        <f>IF([1]ProcDataRM!Q11=0,"",[1]ProcDataRM!Q11)</f>
        <v/>
      </c>
      <c r="O11" s="4" t="str">
        <f>IF([1]ProcDataRM!R11=0,"",[1]ProcDataRM!R11)</f>
        <v/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5.6496586319999995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0.65060000000000007</v>
      </c>
      <c r="J12" s="4">
        <f>IF([1]ProcDataRM!L12=0,"",[1]ProcDataRM!L12)</f>
        <v>0.65480000000000005</v>
      </c>
      <c r="K12" s="4">
        <f>IF([1]ProcDataRM!M12=0,"",[1]ProcDataRM!M12)</f>
        <v>0.54579999999999995</v>
      </c>
      <c r="L12" s="4">
        <f>IF([1]ProcDataRM!N12=0,"",[1]ProcDataRM!N12)</f>
        <v>2</v>
      </c>
      <c r="M12" s="4">
        <f>IF([1]ProcDataRM!P12=0,"",[1]ProcDataRM!P12)</f>
        <v>0.66666666666666674</v>
      </c>
      <c r="N12" s="4" t="str">
        <f>IF([1]ProcDataRM!Q12=0,"",[1]ProcDataRM!Q12)</f>
        <v/>
      </c>
      <c r="O12" s="4" t="str">
        <f>IF([1]ProcDataRM!R12=0,"",[1]ProcDataRM!R12)</f>
        <v/>
      </c>
      <c r="P12" s="4">
        <f>IF([1]ProcDataRM!S12=0,"",[1]ProcDataRM!S12)</f>
        <v>2.2320000000000002</v>
      </c>
      <c r="Q12" s="4">
        <f>IF([1]ProcDataRM!T12=0,"",[1]ProcDataRM!T12)</f>
        <v>1.4880000000000002</v>
      </c>
      <c r="R12" s="4">
        <f>IF([1]ProcDataRM!U12=0,"",[1]ProcDataRM!U12)</f>
        <v>45.794661811200008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0.54479999999999995</v>
      </c>
      <c r="J13" s="4">
        <f>IF([1]ProcDataRM!L13=0,"",[1]ProcDataRM!L13)</f>
        <v>0.61119999999999997</v>
      </c>
      <c r="K13" s="4">
        <f>IF([1]ProcDataRM!M13=0,"",[1]ProcDataRM!M13)</f>
        <v>0.60209999999999997</v>
      </c>
      <c r="L13" s="4">
        <f>IF([1]ProcDataRM!N13=0,"",[1]ProcDataRM!N13)</f>
        <v>2</v>
      </c>
      <c r="M13" s="4">
        <f>IF([1]ProcDataRM!P13=0,"",[1]ProcDataRM!P13)</f>
        <v>0.66666666666666674</v>
      </c>
      <c r="N13" s="4" t="str">
        <f>IF([1]ProcDataRM!Q13=0,"",[1]ProcDataRM!Q13)</f>
        <v/>
      </c>
      <c r="O13" s="4" t="str">
        <f>IF([1]ProcDataRM!R13=0,"",[1]ProcDataRM!R13)</f>
        <v/>
      </c>
      <c r="P13" s="4">
        <f>IF([1]ProcDataRM!S13=0,"",[1]ProcDataRM!S13)</f>
        <v>2.875</v>
      </c>
      <c r="Q13" s="4">
        <f>IF([1]ProcDataRM!T13=0,"",[1]ProcDataRM!T13)</f>
        <v>1.916666666666667</v>
      </c>
      <c r="R13" s="4">
        <f>IF([1]ProcDataRM!U13=0,"",[1]ProcDataRM!U13)</f>
        <v>49.394836799999993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0.60929999999999995</v>
      </c>
      <c r="J14" s="4">
        <f>IF([1]ProcDataRM!L14=0,"",[1]ProcDataRM!L14)</f>
        <v>0.69349999999999989</v>
      </c>
      <c r="K14" s="4" t="str">
        <f>IF([1]ProcDataRM!M14=0,"",[1]ProcDataRM!M14)</f>
        <v/>
      </c>
      <c r="L14" s="4">
        <f>IF([1]ProcDataRM!N14=0,"",[1]ProcDataRM!N14)</f>
        <v>2</v>
      </c>
      <c r="M14" s="4">
        <f>IF([1]ProcDataRM!P14=0,"",[1]ProcDataRM!P14)</f>
        <v>0.7142857142857143</v>
      </c>
      <c r="N14" s="4" t="str">
        <f>IF([1]ProcDataRM!Q14=0,"",[1]ProcDataRM!Q14)</f>
        <v/>
      </c>
      <c r="O14" s="4" t="str">
        <f>IF([1]ProcDataRM!R14=0,"",[1]ProcDataRM!R14)</f>
        <v/>
      </c>
      <c r="P14" s="4">
        <f>IF([1]ProcDataRM!S14=0,"",[1]ProcDataRM!S14)</f>
        <v>1.2929999999999999</v>
      </c>
      <c r="Q14" s="4">
        <f>IF([1]ProcDataRM!T14=0,"",[1]ProcDataRM!T14)</f>
        <v>0.92357142857142849</v>
      </c>
      <c r="R14" s="4">
        <f>IF([1]ProcDataRM!U14=0,"",[1]ProcDataRM!U14)</f>
        <v>24.844846046400001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0.69099999999999995</v>
      </c>
      <c r="J15" s="4">
        <f>IF([1]ProcDataRM!L15=0,"",[1]ProcDataRM!L15)</f>
        <v>0.74140000000000006</v>
      </c>
      <c r="K15" s="4">
        <f>IF([1]ProcDataRM!M15=0,"",[1]ProcDataRM!M15)</f>
        <v>0.72939999999999994</v>
      </c>
      <c r="L15" s="4">
        <f>IF([1]ProcDataRM!N15=0,"",[1]ProcDataRM!N15)</f>
        <v>1</v>
      </c>
      <c r="M15" s="4">
        <f>IF([1]ProcDataRM!P15=0,"",[1]ProcDataRM!P15)</f>
        <v>0.83333333333333337</v>
      </c>
      <c r="N15" s="4" t="str">
        <f>IF([1]ProcDataRM!Q15=0,"",[1]ProcDataRM!Q15)</f>
        <v/>
      </c>
      <c r="O15" s="4" t="str">
        <f>IF([1]ProcDataRM!R15=0,"",[1]ProcDataRM!R15)</f>
        <v/>
      </c>
      <c r="P15" s="4">
        <f>IF([1]ProcDataRM!S15=0,"",[1]ProcDataRM!S15)</f>
        <v>3.84</v>
      </c>
      <c r="Q15" s="4">
        <f>IF([1]ProcDataRM!T15=0,"",[1]ProcDataRM!T15)</f>
        <v>3.2</v>
      </c>
      <c r="R15" s="4">
        <f>IF([1]ProcDataRM!U15=0,"",[1]ProcDataRM!U15)</f>
        <v>83.678883839999997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0.54100000000000004</v>
      </c>
      <c r="J16" s="4">
        <f>IF([1]ProcDataRM!L16=0,"",[1]ProcDataRM!L16)</f>
        <v>0.64439999999999997</v>
      </c>
      <c r="K16" s="4">
        <f>IF([1]ProcDataRM!M16=0,"",[1]ProcDataRM!M16)</f>
        <v>0.64150000000000007</v>
      </c>
      <c r="L16" s="4">
        <f>IF([1]ProcDataRM!N16=0,"",[1]ProcDataRM!N16)</f>
        <v>2</v>
      </c>
      <c r="M16" s="4">
        <f>IF([1]ProcDataRM!P16=0,"",[1]ProcDataRM!P16)</f>
        <v>0.66666666666666674</v>
      </c>
      <c r="N16" s="4" t="str">
        <f>IF([1]ProcDataRM!Q16=0,"",[1]ProcDataRM!Q16)</f>
        <v/>
      </c>
      <c r="O16" s="4" t="str">
        <f>IF([1]ProcDataRM!R16=0,"",[1]ProcDataRM!R16)</f>
        <v/>
      </c>
      <c r="P16" s="4">
        <f>IF([1]ProcDataRM!S16=0,"",[1]ProcDataRM!S16)</f>
        <v>2.85</v>
      </c>
      <c r="Q16" s="4">
        <f>IF([1]ProcDataRM!T16=0,"",[1]ProcDataRM!T16)</f>
        <v>1.9000000000000004</v>
      </c>
      <c r="R16" s="4">
        <f>IF([1]ProcDataRM!U16=0,"",[1]ProcDataRM!U16)</f>
        <v>48.623781600000008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0.73980000000000001</v>
      </c>
      <c r="J17" s="4">
        <f>IF([1]ProcDataRM!L17=0,"",[1]ProcDataRM!L17)</f>
        <v>0.74879999999999991</v>
      </c>
      <c r="K17" s="4">
        <f>IF([1]ProcDataRM!M17=0,"",[1]ProcDataRM!M17)</f>
        <v>0.73360000000000003</v>
      </c>
      <c r="L17" s="4">
        <f>IF([1]ProcDataRM!N17=0,"",[1]ProcDataRM!N17)</f>
        <v>1</v>
      </c>
      <c r="M17" s="4">
        <f>IF([1]ProcDataRM!P17=0,"",[1]ProcDataRM!P17)</f>
        <v>0.83333333333333337</v>
      </c>
      <c r="N17" s="4" t="str">
        <f>IF([1]ProcDataRM!Q17=0,"",[1]ProcDataRM!Q17)</f>
        <v/>
      </c>
      <c r="O17" s="4" t="str">
        <f>IF([1]ProcDataRM!R17=0,"",[1]ProcDataRM!R17)</f>
        <v/>
      </c>
      <c r="P17" s="4">
        <f>IF([1]ProcDataRM!S17=0,"",[1]ProcDataRM!S17)</f>
        <v>3.5579999999999998</v>
      </c>
      <c r="Q17" s="4">
        <f>IF([1]ProcDataRM!T17=0,"",[1]ProcDataRM!T17)</f>
        <v>2.9649999999999999</v>
      </c>
      <c r="R17" s="4">
        <f>IF([1]ProcDataRM!U17=0,"",[1]ProcDataRM!U17)</f>
        <v>83.009324102400001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0.73049999999999993</v>
      </c>
      <c r="J18" s="4">
        <f>IF([1]ProcDataRM!L18=0,"",[1]ProcDataRM!L18)</f>
        <v>0.77040000000000008</v>
      </c>
      <c r="K18" s="4">
        <f>IF([1]ProcDataRM!M18=0,"",[1]ProcDataRM!M18)</f>
        <v>0.70930000000000004</v>
      </c>
      <c r="L18" s="4">
        <f>IF([1]ProcDataRM!N18=0,"",[1]ProcDataRM!N18)</f>
        <v>0.5</v>
      </c>
      <c r="M18" s="4">
        <f>IF([1]ProcDataRM!P18=0,"",[1]ProcDataRM!P18)</f>
        <v>0.83333333333333337</v>
      </c>
      <c r="N18" s="4" t="str">
        <f>IF([1]ProcDataRM!Q18=0,"",[1]ProcDataRM!Q18)</f>
        <v/>
      </c>
      <c r="O18" s="4" t="str">
        <f>IF([1]ProcDataRM!R18=0,"",[1]ProcDataRM!R18)</f>
        <v/>
      </c>
      <c r="P18" s="4">
        <f>IF([1]ProcDataRM!S18=0,"",[1]ProcDataRM!S18)</f>
        <v>1.8330000000000002</v>
      </c>
      <c r="Q18" s="4">
        <f>IF([1]ProcDataRM!T18=0,"",[1]ProcDataRM!T18)</f>
        <v>1.5275000000000003</v>
      </c>
      <c r="R18" s="4">
        <f>IF([1]ProcDataRM!U18=0,"",[1]ProcDataRM!U18)</f>
        <v>42.226908984000005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0.73049999999999993</v>
      </c>
      <c r="J19" s="4">
        <f>IF([1]ProcDataRM!L19=0,"",[1]ProcDataRM!L19)</f>
        <v>0.77040000000000008</v>
      </c>
      <c r="K19" s="4">
        <f>IF([1]ProcDataRM!M19=0,"",[1]ProcDataRM!M19)</f>
        <v>0.70930000000000004</v>
      </c>
      <c r="L19" s="4">
        <f>IF([1]ProcDataRM!N19=0,"",[1]ProcDataRM!N19)</f>
        <v>0.5</v>
      </c>
      <c r="M19" s="4">
        <f>IF([1]ProcDataRM!P19=0,"",[1]ProcDataRM!P19)</f>
        <v>0.83333333333333337</v>
      </c>
      <c r="N19" s="4" t="str">
        <f>IF([1]ProcDataRM!Q19=0,"",[1]ProcDataRM!Q19)</f>
        <v/>
      </c>
      <c r="O19" s="4" t="str">
        <f>IF([1]ProcDataRM!R19=0,"",[1]ProcDataRM!R19)</f>
        <v/>
      </c>
      <c r="P19" s="4">
        <f>IF([1]ProcDataRM!S19=0,"",[1]ProcDataRM!S19)</f>
        <v>2.0099999999999998</v>
      </c>
      <c r="Q19" s="4">
        <f>IF([1]ProcDataRM!T19=0,"",[1]ProcDataRM!T19)</f>
        <v>1.6749999999999998</v>
      </c>
      <c r="R19" s="4">
        <f>IF([1]ProcDataRM!U19=0,"",[1]ProcDataRM!U19)</f>
        <v>46.304466479999995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0.79409999999999992</v>
      </c>
      <c r="L20" s="4" t="str">
        <f>IF([1]ProcDataRM!N20=0,"",[1]ProcDataRM!N20)</f>
        <v/>
      </c>
      <c r="M20" s="4">
        <f>IF([1]ProcDataRM!P20=0,"",[1]ProcDataRM!P20)</f>
        <v>1</v>
      </c>
      <c r="N20" s="4" t="str">
        <f>IF([1]ProcDataRM!Q20=0,"",[1]ProcDataRM!Q20)</f>
        <v/>
      </c>
      <c r="O20" s="4" t="str">
        <f>IF([1]ProcDataRM!R20=0,"",[1]ProcDataRM!R20)</f>
        <v/>
      </c>
      <c r="P20" s="4">
        <f>IF([1]ProcDataRM!S20=0,"",[1]ProcDataRM!S20)</f>
        <v>3.69</v>
      </c>
      <c r="Q20" s="4">
        <f>IF([1]ProcDataRM!T20=0,"",[1]ProcDataRM!T20)</f>
        <v>3.69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0.67299999999999993</v>
      </c>
      <c r="J21" s="4">
        <f>IF([1]ProcDataRM!L21=0,"",[1]ProcDataRM!L21)</f>
        <v>0.70530000000000004</v>
      </c>
      <c r="K21" s="4">
        <f>IF([1]ProcDataRM!M21=0,"",[1]ProcDataRM!M21)</f>
        <v>0.69669999999999999</v>
      </c>
      <c r="L21" s="4">
        <f>IF([1]ProcDataRM!N21=0,"",[1]ProcDataRM!N21)</f>
        <v>1</v>
      </c>
      <c r="M21" s="4">
        <f>IF([1]ProcDataRM!P21=0,"",[1]ProcDataRM!P21)</f>
        <v>0.83333333333333337</v>
      </c>
      <c r="N21" s="4" t="str">
        <f>IF([1]ProcDataRM!Q21=0,"",[1]ProcDataRM!Q21)</f>
        <v/>
      </c>
      <c r="O21" s="4" t="str">
        <f>IF([1]ProcDataRM!R21=0,"",[1]ProcDataRM!R21)</f>
        <v/>
      </c>
      <c r="P21" s="4">
        <f>IF([1]ProcDataRM!S21=0,"",[1]ProcDataRM!S21)</f>
        <v>3.45</v>
      </c>
      <c r="Q21" s="4">
        <f>IF([1]ProcDataRM!T21=0,"",[1]ProcDataRM!T21)</f>
        <v>2.8750000000000004</v>
      </c>
      <c r="R21" s="4">
        <f>IF([1]ProcDataRM!U21=0,"",[1]ProcDataRM!U21)</f>
        <v>73.221861599999997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0.56059999999999999</v>
      </c>
      <c r="J22" s="4">
        <f>IF([1]ProcDataRM!L22=0,"",[1]ProcDataRM!L22)</f>
        <v>0.61149999999999993</v>
      </c>
      <c r="K22" s="4">
        <f>IF([1]ProcDataRM!M22=0,"",[1]ProcDataRM!M22)</f>
        <v>0.58030000000000004</v>
      </c>
      <c r="L22" s="4">
        <f>IF([1]ProcDataRM!N22=0,"",[1]ProcDataRM!N22)</f>
        <v>2</v>
      </c>
      <c r="M22" s="4">
        <f>IF([1]ProcDataRM!P22=0,"",[1]ProcDataRM!P22)</f>
        <v>0.66666666666666674</v>
      </c>
      <c r="N22" s="4" t="str">
        <f>IF([1]ProcDataRM!Q22=0,"",[1]ProcDataRM!Q22)</f>
        <v/>
      </c>
      <c r="O22" s="4" t="str">
        <f>IF([1]ProcDataRM!R22=0,"",[1]ProcDataRM!R22)</f>
        <v/>
      </c>
      <c r="P22" s="4">
        <f>IF([1]ProcDataRM!S22=0,"",[1]ProcDataRM!S22)</f>
        <v>3.51</v>
      </c>
      <c r="Q22" s="4">
        <f>IF([1]ProcDataRM!T22=0,"",[1]ProcDataRM!T22)</f>
        <v>2.3400000000000003</v>
      </c>
      <c r="R22" s="4">
        <f>IF([1]ProcDataRM!U22=0,"",[1]ProcDataRM!U22)</f>
        <v>62.053576415999991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 t="str">
        <f>IF([1]ProcDataRM!Q23=0,"",[1]ProcDataRM!Q23)</f>
        <v/>
      </c>
      <c r="O23" s="4" t="str">
        <f>IF([1]ProcDataRM!R23=0,"",[1]ProcDataRM!R23)</f>
        <v/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 t="str">
        <f>IF([1]ProcDataRM!Q24=0,"",[1]ProcDataRM!Q24)</f>
        <v/>
      </c>
      <c r="O24" s="4" t="str">
        <f>IF([1]ProcDataRM!R24=0,"",[1]ProcDataRM!R24)</f>
        <v/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 t="str">
        <f>IF([1]ProcDataRM!Q25=0,"",[1]ProcDataRM!Q25)</f>
        <v/>
      </c>
      <c r="O25" s="4" t="str">
        <f>IF([1]ProcDataRM!R25=0,"",[1]ProcDataRM!R25)</f>
        <v/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0.75639999999999996</v>
      </c>
      <c r="J32" s="4">
        <f>IF([1]ProcDataRM!L32=0,"",[1]ProcDataRM!L32)</f>
        <v>0.81900000000000006</v>
      </c>
      <c r="K32" s="4">
        <f>IF([1]ProcDataRM!M32=0,"",[1]ProcDataRM!M32)</f>
        <v>0.81900000000000006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1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86.112327743999984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3</v>
      </c>
      <c r="I33" s="4">
        <f>IF([1]ProcDataRM!K33=0,"",[1]ProcDataRM!K33)</f>
        <v>0.75639999999999996</v>
      </c>
      <c r="J33" s="4">
        <f>IF([1]ProcDataRM!L33=0,"",[1]ProcDataRM!L33)</f>
        <v>0.81900000000000006</v>
      </c>
      <c r="K33" s="4">
        <f>IF([1]ProcDataRM!M33=0,"",[1]ProcDataRM!M33)</f>
        <v>0.81900000000000006</v>
      </c>
      <c r="L33" s="4">
        <f>IF([1]ProcDataRM!N33=0,"",[1]ProcDataRM!N33)</f>
        <v>1</v>
      </c>
      <c r="M33" s="4">
        <f>IF([1]ProcDataRM!P33=0,"",[1]ProcDataRM!P33)</f>
        <v>0.66666666666666674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2.1659999999999999</v>
      </c>
      <c r="Q33" s="4">
        <f>IF([1]ProcDataRM!T33=0,"",[1]ProcDataRM!T33)</f>
        <v>1.4440000000000002</v>
      </c>
      <c r="R33" s="4">
        <f>IF([1]ProcDataRM!U33=0,"",[1]ProcDataRM!U33)</f>
        <v>51.6673966464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PWRCLEWATE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EPTSTO-N</v>
      </c>
      <c r="C35" s="4" t="str">
        <f>IF([1]ProcDataRM!C35=0,"",[1]ProcDataRM!C35)</f>
        <v>Pumped Storage New Ingula - Single Storage Tech</v>
      </c>
      <c r="D35" s="4" t="str">
        <f>IF([1]ProcDataRM!D35=0,"",[1]ProcDataRM!D35)</f>
        <v>PJ,GW</v>
      </c>
      <c r="E35" s="4" t="str">
        <f>IF([1]ProcDataRM!E35=0,"",[1]ProcDataRM!E35)</f>
        <v>ELCC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 t="str">
        <f>IF([1]ProcDataRM!K35=0,"",[1]ProcDataRM!K35)</f>
        <v/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>
        <f>IF([1]ProcDataRM!S35=0,"",[1]ProcDataRM!S35)</f>
        <v>1.32</v>
      </c>
      <c r="Q35" s="4">
        <f>IF([1]ProcDataRM!T35=0,"",[1]ProcDataRM!T35)</f>
        <v>1.32</v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ETODSGT-N</v>
      </c>
      <c r="C36" s="4" t="str">
        <f>IF([1]ProcDataRM!C36=0,"",[1]ProcDataRM!C36)</f>
        <v>DOE Peakers</v>
      </c>
      <c r="D36" s="4" t="str">
        <f>IF([1]ProcDataRM!D36=0,"",[1]ProcDataRM!D36)</f>
        <v>PJ,GW</v>
      </c>
      <c r="E36" s="4" t="str">
        <f>IF([1]ProcDataRM!E36=0,"",[1]ProcDataRM!E36)</f>
        <v>PWRODS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>
        <f>IF([1]ProcDataRM!K36=0,"",[1]ProcDataRM!K36)</f>
        <v>0.05</v>
      </c>
      <c r="J36" s="4">
        <f>IF([1]ProcDataRM!L36=0,"",[1]ProcDataRM!L36)</f>
        <v>0.05</v>
      </c>
      <c r="K36" s="4">
        <f>IF([1]ProcDataRM!M36=0,"",[1]ProcDataRM!M36)</f>
        <v>0.05</v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1.0050000000000001</v>
      </c>
      <c r="Q36" s="4">
        <f>IF([1]ProcDataRM!T36=0,"",[1]ProcDataRM!T36)</f>
        <v>1.0050000000000001</v>
      </c>
      <c r="R36" s="4">
        <f>IF([1]ProcDataRM!U36=0,"",[1]ProcDataRM!U36)</f>
        <v>1.5846840000000004</v>
      </c>
    </row>
    <row r="37" spans="2:18" ht="11.25" customHeight="1" x14ac:dyDescent="0.2">
      <c r="B37" s="4" t="str">
        <f>IF([1]ProcDataRM!B37=0,"",[1]ProcDataRM!B37)</f>
        <v>ETCLDFB-N</v>
      </c>
      <c r="C37" s="4" t="str">
        <f>IF([1]ProcDataRM!C37=0,"",[1]ProcDataRM!C37)</f>
        <v>Fluidised Bed Combustion Coal</v>
      </c>
      <c r="D37" s="4" t="str">
        <f>IF([1]ProcDataRM!D37=0,"",[1]ProcDataRM!D37)</f>
        <v>PJ,GW</v>
      </c>
      <c r="E37" s="4" t="str">
        <f>IF([1]ProcDataRM!E37=0,"",[1]ProcDataRM!E37)</f>
        <v>PWRCLD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0.8</v>
      </c>
      <c r="J37" s="4">
        <f>IF([1]ProcDataRM!L37=0,"",[1]ProcDataRM!L37)</f>
        <v>0.8</v>
      </c>
      <c r="K37" s="4">
        <f>IF([1]ProcDataRM!M37=0,"",[1]ProcDataRM!M37)</f>
        <v>0.8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 t="str">
        <f>IF([1]ProcDataRM!S37=0,"",[1]ProcDataRM!S37)</f>
        <v/>
      </c>
      <c r="Q37" s="4" t="str">
        <f>IF([1]ProcDataRM!T37=0,"",[1]ProcDataRM!T37)</f>
        <v/>
      </c>
      <c r="R37" s="4" t="str">
        <f>IF([1]ProcDataRM!U37=0,"",[1]ProcDataRM!U37)</f>
        <v/>
      </c>
    </row>
    <row r="38" spans="2:18" ht="11.25" customHeight="1" x14ac:dyDescent="0.2">
      <c r="B38" s="4" t="str">
        <f>IF([1]ProcDataRM!B38=0,"",[1]ProcDataRM!B38)</f>
        <v>ERHYD-N</v>
      </c>
      <c r="C38" s="4" t="str">
        <f>IF([1]ProcDataRM!C38=0,"",[1]ProcDataRM!C38)</f>
        <v>Micro hydro</v>
      </c>
      <c r="D38" s="4" t="str">
        <f>IF([1]ProcDataRM!D38=0,"",[1]ProcDataRM!D38)</f>
        <v>PJ,GW</v>
      </c>
      <c r="E38" s="4" t="str">
        <f>IF([1]ProcDataRM!E38=0,"",[1]ProcDataRM!E38)</f>
        <v>PWRHYD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 t="str">
        <f>IF([1]ProcDataRM!K38=0,"",[1]ProcDataRM!K38)</f>
        <v/>
      </c>
      <c r="J38" s="4" t="str">
        <f>IF([1]ProcDataRM!L38=0,"",[1]ProcDataRM!L38)</f>
        <v/>
      </c>
      <c r="K38" s="4" t="str">
        <f>IF([1]ProcDataRM!M38=0,"",[1]ProcDataRM!M38)</f>
        <v/>
      </c>
      <c r="L38" s="4" t="str">
        <f>IF([1]ProcDataRM!N38=0,"",[1]ProcDataRM!N38)</f>
        <v/>
      </c>
      <c r="M38" s="4" t="str">
        <f>IF([1]ProcDataRM!P38=0,"",[1]ProcDataRM!P38)</f>
        <v/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ETNUC-N</v>
      </c>
      <c r="C39" s="4" t="str">
        <f>IF([1]ProcDataRM!C39=0,"",[1]ProcDataRM!C39)</f>
        <v>Nuclear Mid</v>
      </c>
      <c r="D39" s="4" t="str">
        <f>IF([1]ProcDataRM!D39=0,"",[1]ProcDataRM!D39)</f>
        <v>PJ,GW</v>
      </c>
      <c r="E39" s="4" t="str">
        <f>IF([1]ProcDataRM!E39=0,"",[1]ProcDataRM!E39)</f>
        <v>PWRNUC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>
        <f>IF([1]ProcDataRM!K39=0,"",[1]ProcDataRM!K39)</f>
        <v>0.85</v>
      </c>
      <c r="J39" s="4">
        <f>IF([1]ProcDataRM!L39=0,"",[1]ProcDataRM!L39)</f>
        <v>0.85</v>
      </c>
      <c r="K39" s="4">
        <f>IF([1]ProcDataRM!M39=0,"",[1]ProcDataRM!M39)</f>
        <v>0.85</v>
      </c>
      <c r="L39" s="4" t="str">
        <f>IF([1]ProcDataRM!N39=0,"",[1]ProcDataRM!N39)</f>
        <v/>
      </c>
      <c r="M39" s="4">
        <f>IF([1]ProcDataRM!P39=0,"",[1]ProcDataRM!P39)</f>
        <v>1</v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ERSOLTC09-N</v>
      </c>
      <c r="C40" s="4" t="str">
        <f>IF([1]ProcDataRM!C40=0,"",[1]ProcDataRM!C40)</f>
        <v>Solar Central Receiver 09 hrs storage</v>
      </c>
      <c r="D40" s="4" t="str">
        <f>IF([1]ProcDataRM!D40=0,"",[1]ProcDataRM!D40)</f>
        <v>PJ,GW</v>
      </c>
      <c r="E40" s="4" t="str">
        <f>IF([1]ProcDataRM!E40=0,"",[1]ProcDataRM!E40)</f>
        <v>PWRSOL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0.46798025400000004</v>
      </c>
      <c r="J40" s="4">
        <f>IF([1]ProcDataRM!L40=0,"",[1]ProcDataRM!L40)</f>
        <v>0.46798025400000004</v>
      </c>
      <c r="K40" s="4">
        <f>IF([1]ProcDataRM!M40=0,"",[1]ProcDataRM!M40)</f>
        <v>0.46798025400000004</v>
      </c>
      <c r="L40" s="4" t="str">
        <f>IF([1]ProcDataRM!N40=0,"",[1]ProcDataRM!N40)</f>
        <v/>
      </c>
      <c r="M40" s="4" t="str">
        <f>IF([1]ProcDataRM!P40=0,"",[1]ProcDataRM!P40)</f>
        <v/>
      </c>
      <c r="N40" s="4" t="str">
        <f>IF([1]ProcDataRM!Q40=0,"",[1]ProcDataRM!Q40)</f>
        <v/>
      </c>
      <c r="O40" s="4" t="str">
        <f>IF([1]ProcDataRM!R40=0,"",[1]ProcDataRM!R40)</f>
        <v/>
      </c>
      <c r="P40" s="4">
        <f>IF([1]ProcDataRM!S40=0,"",[1]ProcDataRM!S40)</f>
        <v>0.5</v>
      </c>
      <c r="Q40" s="4" t="str">
        <f>IF([1]ProcDataRM!T40=0,"",[1]ProcDataRM!T40)</f>
        <v/>
      </c>
      <c r="R40" s="4">
        <f>IF([1]ProcDataRM!U40=0,"",[1]ProcDataRM!U40)</f>
        <v>7.3791126450720013</v>
      </c>
    </row>
    <row r="41" spans="2:18" ht="11.25" customHeight="1" x14ac:dyDescent="0.2">
      <c r="B41" s="4" t="str">
        <f>IF([1]ProcDataRM!B41=0,"",[1]ProcDataRM!B41)</f>
        <v>ERSOLPCF-N</v>
      </c>
      <c r="C41" s="4" t="str">
        <f>IF([1]ProcDataRM!C41=0,"",[1]ProcDataRM!C41)</f>
        <v>Solar PV Fixed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0.250001421</v>
      </c>
      <c r="J41" s="4">
        <f>IF([1]ProcDataRM!L41=0,"",[1]ProcDataRM!L41)</f>
        <v>0.250001421</v>
      </c>
      <c r="K41" s="4">
        <f>IF([1]ProcDataRM!M41=0,"",[1]ProcDataRM!M41)</f>
        <v>0.250001421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>
        <f>IF([1]ProcDataRM!S41=0,"",[1]ProcDataRM!S41)</f>
        <v>1.92</v>
      </c>
      <c r="Q41" s="4" t="str">
        <f>IF([1]ProcDataRM!T41=0,"",[1]ProcDataRM!T41)</f>
        <v/>
      </c>
      <c r="R41" s="4">
        <f>IF([1]ProcDataRM!U41=0,"",[1]ProcDataRM!U41)</f>
        <v>15.13736604029952</v>
      </c>
    </row>
    <row r="42" spans="2:18" ht="11.25" customHeight="1" x14ac:dyDescent="0.2">
      <c r="B42" s="4" t="str">
        <f>IF([1]ProcDataRM!B42=0,"",[1]ProcDataRM!B42)</f>
        <v>ERSOLPCT-N</v>
      </c>
      <c r="C42" s="4" t="str">
        <f>IF([1]ProcDataRM!C42=0,"",[1]ProcDataRM!C42)</f>
        <v>Solar PV tracking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0.28000044900000004</v>
      </c>
      <c r="J42" s="4">
        <f>IF([1]ProcDataRM!L42=0,"",[1]ProcDataRM!L42)</f>
        <v>0.28000044900000004</v>
      </c>
      <c r="K42" s="4">
        <f>IF([1]ProcDataRM!M42=0,"",[1]ProcDataRM!M42)</f>
        <v>0.28000044900000004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>
        <f>IF([1]ProcDataRM!S42=0,"",[1]ProcDataRM!S42)</f>
        <v>0.628</v>
      </c>
      <c r="Q42" s="4" t="str">
        <f>IF([1]ProcDataRM!T42=0,"",[1]ProcDataRM!T42)</f>
        <v/>
      </c>
      <c r="R42" s="4">
        <f>IF([1]ProcDataRM!U42=0,"",[1]ProcDataRM!U42)</f>
        <v>5.5452991322689931</v>
      </c>
    </row>
    <row r="43" spans="2:18" ht="11.25" customHeight="1" x14ac:dyDescent="0.2">
      <c r="B43" s="4" t="str">
        <f>IF([1]ProcDataRM!B43=0,"",[1]ProcDataRM!B43)</f>
        <v>ERWNDH-N</v>
      </c>
      <c r="C43" s="4" t="str">
        <f>IF([1]ProcDataRM!C43=0,"",[1]ProcDataRM!C43)</f>
        <v>Wind</v>
      </c>
      <c r="D43" s="4" t="str">
        <f>IF([1]ProcDataRM!D43=0,"",[1]ProcDataRM!D43)</f>
        <v>PJ,GW</v>
      </c>
      <c r="E43" s="4" t="str">
        <f>IF([1]ProcDataRM!E43=0,"",[1]ProcDataRM!E43)</f>
        <v>PWRWND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0.37476025000000007</v>
      </c>
      <c r="J43" s="4">
        <f>IF([1]ProcDataRM!L43=0,"",[1]ProcDataRM!L43)</f>
        <v>0.38675704100000002</v>
      </c>
      <c r="K43" s="4">
        <f>IF([1]ProcDataRM!M43=0,"",[1]ProcDataRM!M43)</f>
        <v>0.39875383199999997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>
        <f>IF([1]ProcDataRM!S43=0,"",[1]ProcDataRM!S43)</f>
        <v>2.8840000000000003</v>
      </c>
      <c r="Q43" s="4" t="str">
        <f>IF([1]ProcDataRM!T43=0,"",[1]ProcDataRM!T43)</f>
        <v/>
      </c>
      <c r="R43" s="4">
        <f>IF([1]ProcDataRM!U43=0,"",[1]ProcDataRM!U43)</f>
        <v>34.084378779696017</v>
      </c>
    </row>
    <row r="44" spans="2:18" ht="11.25" customHeight="1" x14ac:dyDescent="0.2">
      <c r="B44" s="4" t="str">
        <f>IF([1]ProcDataRM!B44=0,"",[1]ProcDataRM!B44)</f>
        <v>ERHYDGIW-I</v>
      </c>
      <c r="C44" s="4" t="str">
        <f>IF([1]ProcDataRM!C44=0,"",[1]ProcDataRM!C44)</f>
        <v>Grand Inga</v>
      </c>
      <c r="D44" s="4" t="str">
        <f>IF([1]ProcDataRM!D44=0,"",[1]ProcDataRM!D44)</f>
        <v>PJ,GW</v>
      </c>
      <c r="E44" s="4" t="str">
        <f>IF([1]ProcDataRM!E44=0,"",[1]ProcDataRM!E44)</f>
        <v/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0.78</v>
      </c>
      <c r="J44" s="4">
        <f>IF([1]ProcDataRM!L44=0,"",[1]ProcDataRM!L44)</f>
        <v>0.78</v>
      </c>
      <c r="K44" s="4">
        <f>IF([1]ProcDataRM!M44=0,"",[1]ProcDataRM!M44)</f>
        <v>0.78</v>
      </c>
      <c r="L44" s="4" t="str">
        <f>IF([1]ProcDataRM!N44=0,"",[1]ProcDataRM!N44)</f>
        <v/>
      </c>
      <c r="M44" s="4">
        <v>0</v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ETGICGT-N</v>
      </c>
      <c r="C45" s="4" t="str">
        <f>IF([1]ProcDataRM!C45=0,"",[1]ProcDataRM!C45)</f>
        <v>Open Cycle Gas Turbine - LNG</v>
      </c>
      <c r="D45" s="4" t="str">
        <f>IF([1]ProcDataRM!D45=0,"",[1]ProcDataRM!D45)</f>
        <v>PJ,GW</v>
      </c>
      <c r="E45" s="4" t="str">
        <f>IF([1]ProcDataRM!E45=0,"",[1]ProcDataRM!E45)</f>
        <v>PWRGIC</v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0.1</v>
      </c>
      <c r="J45" s="4">
        <f>IF([1]ProcDataRM!L45=0,"",[1]ProcDataRM!L45)</f>
        <v>0.1</v>
      </c>
      <c r="K45" s="4">
        <f>IF([1]ProcDataRM!M45=0,"",[1]ProcDataRM!M45)</f>
        <v>0.1</v>
      </c>
      <c r="L45" s="4" t="str">
        <f>IF([1]ProcDataRM!N45=0,"",[1]ProcDataRM!N45)</f>
        <v/>
      </c>
      <c r="M45" s="4">
        <f>IF([1]ProcDataRM!P45=0,"",[1]ProcDataRM!P45)</f>
        <v>1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ETHGNGT-N</v>
      </c>
      <c r="C46" s="4" t="str">
        <f>IF([1]ProcDataRM!C46=0,"",[1]ProcDataRM!C46)</f>
        <v>Open Cycle Gas Turbine - Hydrogen</v>
      </c>
      <c r="D46" s="4" t="str">
        <f>IF([1]ProcDataRM!D46=0,"",[1]ProcDataRM!D46)</f>
        <v>PJ,GW</v>
      </c>
      <c r="E46" s="4" t="str">
        <f>IF([1]ProcDataRM!E46=0,"",[1]ProcDataRM!E46)</f>
        <v>PWRHGN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ETGICCC-N</v>
      </c>
      <c r="C47" s="4" t="str">
        <f>IF([1]ProcDataRM!C47=0,"",[1]ProcDataRM!C47)</f>
        <v>Combined Cycle Gas Turbine - LNG</v>
      </c>
      <c r="D47" s="4" t="str">
        <f>IF([1]ProcDataRM!D47=0,"",[1]ProcDataRM!D47)</f>
        <v>PJ,GW</v>
      </c>
      <c r="E47" s="4" t="str">
        <f>IF([1]ProcDataRM!E47=0,"",[1]ProcDataRM!E47)</f>
        <v>PWRGIC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0.5</v>
      </c>
      <c r="J47" s="4">
        <f>IF([1]ProcDataRM!L47=0,"",[1]ProcDataRM!L47)</f>
        <v>0.5</v>
      </c>
      <c r="K47" s="4">
        <f>IF([1]ProcDataRM!M47=0,"",[1]ProcDataRM!M47)</f>
        <v>0.5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ETGICEN-N</v>
      </c>
      <c r="C48" s="4" t="str">
        <f>IF([1]ProcDataRM!C48=0,"",[1]ProcDataRM!C48)</f>
        <v>Gas Engines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ERBIO-N</v>
      </c>
      <c r="C49" s="4" t="str">
        <f>IF([1]ProcDataRM!C49=0,"",[1]ProcDataRM!C49)</f>
        <v>Biomass municipal waste</v>
      </c>
      <c r="D49" s="4" t="str">
        <f>IF([1]ProcDataRM!D49=0,"",[1]ProcDataRM!D49)</f>
        <v>PJ,GW</v>
      </c>
      <c r="E49" s="4" t="str">
        <f>IF([1]ProcDataRM!E49=0,"",[1]ProcDataRM!E49)</f>
        <v>PWRBIO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 t="str">
        <f>IF([1]ProcDataRM!P49=0,"",[1]ProcDataRM!P49)</f>
        <v/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ERBIG-N</v>
      </c>
      <c r="C50" s="4" t="str">
        <f>IF([1]ProcDataRM!C50=0,"",[1]ProcDataRM!C50)</f>
        <v>Landfill gas</v>
      </c>
      <c r="D50" s="4" t="str">
        <f>IF([1]ProcDataRM!D50=0,"",[1]ProcDataRM!D50)</f>
        <v>PJ,GW</v>
      </c>
      <c r="E50" s="4" t="str">
        <f>IF([1]ProcDataRM!E50=0,"",[1]ProcDataRM!E50)</f>
        <v>PWRBIG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 t="str">
        <f>IF([1]ProcDataRM!P50=0,"",[1]ProcDataRM!P50)</f>
        <v/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ESTSUTL</v>
      </c>
      <c r="C51" s="4" t="str">
        <f>IF([1]ProcDataRM!C51=0,"",[1]ProcDataRM!C51)</f>
        <v>Utility Scale Storage - 4hrs</v>
      </c>
      <c r="D51" s="4" t="str">
        <f>IF([1]ProcDataRM!D51=0,"",[1]ProcDataRM!D51)</f>
        <v>PJ,GW</v>
      </c>
      <c r="E51" s="4" t="str">
        <f>IF([1]ProcDataRM!E51=0,"",[1]ProcDataRM!E51)</f>
        <v>ELCC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 t="str">
        <f>IF([1]ProcDataRM!K51=0,"",[1]ProcDataRM!K51)</f>
        <v/>
      </c>
      <c r="J51" s="4" t="str">
        <f>IF([1]ProcDataRM!L51=0,"",[1]ProcDataRM!L51)</f>
        <v/>
      </c>
      <c r="K51" s="4" t="str">
        <f>IF([1]ProcDataRM!M51=0,"",[1]ProcDataRM!M51)</f>
        <v/>
      </c>
      <c r="L51" s="4" t="str">
        <f>IF([1]ProcDataRM!N51=0,"",[1]ProcDataRM!N51)</f>
        <v/>
      </c>
      <c r="M51" s="12">
        <v>0.7</v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A52" s="10" t="str">
        <f>[1]ProcDataGen2012On!A29</f>
        <v>* New Power Plants - On-site</v>
      </c>
      <c r="B52" s="4" t="str">
        <f>IF([1]ProcDataRM!B52=0,"",[1]ProcDataRM!B52)</f>
        <v/>
      </c>
      <c r="C52" s="4" t="str">
        <f>IF([1]ProcDataRM!C52=0,"",[1]ProcDataRM!C52)</f>
        <v/>
      </c>
      <c r="D52" s="4" t="str">
        <f>IF([1]ProcDataRM!D52=0,"",[1]ProcDataRM!D52)</f>
        <v/>
      </c>
      <c r="E52" s="4" t="str">
        <f>IF([1]ProcDataRM!E52=0,"",[1]ProcDataRM!E52)</f>
        <v/>
      </c>
      <c r="F52" s="4" t="str">
        <f>IF([1]ProcDataRM!F52=0,"",[1]ProcDataRM!F52)</f>
        <v/>
      </c>
      <c r="G52" s="4" t="str">
        <f>IF([1]ProcDataRM!G52=0,"",[1]ProcDataRM!G52)</f>
        <v/>
      </c>
      <c r="H52" s="4" t="str">
        <f>IF([1]ProcDataRM!H52=0,"",[1]ProcDataRM!H52)</f>
        <v/>
      </c>
      <c r="I52" s="4" t="str">
        <f>IF([1]ProcDataRM!K52=0,"",[1]ProcDataRM!K52)</f>
        <v/>
      </c>
      <c r="J52" s="4" t="str">
        <f>IF([1]ProcDataRM!L52=0,"",[1]ProcDataRM!L52)</f>
        <v/>
      </c>
      <c r="K52" s="4" t="str">
        <f>IF([1]ProcDataRM!M52=0,"",[1]ProcDataRM!M52)</f>
        <v/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ERSOLPRC-N</v>
      </c>
      <c r="C53" s="4" t="str">
        <f>IF([1]ProcDataRM!C53=0,"",[1]ProcDataRM!C53)</f>
        <v>Solar PV rooftop commercial</v>
      </c>
      <c r="D53" s="4" t="str">
        <f>IF([1]ProcDataRM!D53=0,"",[1]ProcDataRM!D53)</f>
        <v>PJ,GW</v>
      </c>
      <c r="E53" s="4" t="str">
        <f>IF([1]ProcDataRM!E53=0,"",[1]ProcDataRM!E53)</f>
        <v>PWRSOL</v>
      </c>
      <c r="F53" s="4" t="str">
        <f>IF([1]ProcDataRM!F53=0,"",[1]ProcDataRM!F53)</f>
        <v>COMELC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4" t="str">
        <f>IF([1]ProcDataRM!P53=0,"",[1]ProcDataRM!P53)</f>
        <v/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B54" s="4" t="str">
        <f>IF([1]ProcDataRM!B54=0,"",[1]ProcDataRM!B54)</f>
        <v>ERSOLPRR-N</v>
      </c>
      <c r="C54" s="4" t="str">
        <f>IF([1]ProcDataRM!C54=0,"",[1]ProcDataRM!C54)</f>
        <v>Solar PV rooftop residential</v>
      </c>
      <c r="D54" s="4" t="str">
        <f>IF([1]ProcDataRM!D54=0,"",[1]ProcDataRM!D54)</f>
        <v>PJ,GW</v>
      </c>
      <c r="E54" s="4" t="str">
        <f>IF([1]ProcDataRM!E54=0,"",[1]ProcDataRM!E54)</f>
        <v>PWRSOL</v>
      </c>
      <c r="F54" s="4" t="str">
        <f>IF([1]ProcDataRM!F54=0,"",[1]ProcDataRM!F54)</f>
        <v>RESELC</v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ERSOLPRI-N</v>
      </c>
      <c r="C55" s="4" t="str">
        <f>IF([1]ProcDataRM!C55=0,"",[1]ProcDataRM!C55)</f>
        <v>Solar PV rooftop Industry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INDELC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ETGASENSS-N</v>
      </c>
      <c r="C56" s="4" t="str">
        <f>IF([1]ProcDataRM!C56=0,"",[1]ProcDataRM!C56)</f>
        <v xml:space="preserve">Sasol SSF Gas Plant </v>
      </c>
      <c r="D56" s="4" t="str">
        <f>IF([1]ProcDataRM!D56=0,"",[1]ProcDataRM!D56)</f>
        <v>PJ,GW</v>
      </c>
      <c r="E56" s="4" t="str">
        <f>IF([1]ProcDataRM!E56=0,"",[1]ProcDataRM!E56)</f>
        <v>PWRGAS</v>
      </c>
      <c r="F56" s="4" t="str">
        <f>IF([1]ProcDataRM!F56=0,"",[1]ProcDataRM!F56)</f>
        <v>UPSELC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>
        <v>0</v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ETGASENSI-N</v>
      </c>
      <c r="C57" s="4" t="str">
        <f>IF([1]ProcDataRM!C57=0,"",[1]ProcDataRM!C57)</f>
        <v xml:space="preserve">Sasol Infrachem Gas Plant </v>
      </c>
      <c r="D57" s="4" t="str">
        <f>IF([1]ProcDataRM!D57=0,"",[1]ProcDataRM!D57)</f>
        <v>PJ,GW</v>
      </c>
      <c r="E57" s="4" t="str">
        <f>IF([1]ProcDataRM!E57=0,"",[1]ProcDataRM!E57)</f>
        <v>PWRGAS</v>
      </c>
      <c r="F57" s="4" t="str">
        <f>IF([1]ProcDataRM!F57=0,"",[1]ProcDataRM!F57)</f>
        <v>ICPELC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>
        <v>0</v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/>
      </c>
      <c r="C58" s="4" t="str">
        <f>IF([1]ProcDataRM!C58=0,"",[1]ProcDataRM!C58)</f>
        <v/>
      </c>
      <c r="D58" s="4" t="str">
        <f>IF([1]ProcDataRM!D58=0,"",[1]ProcDataRM!D58)</f>
        <v/>
      </c>
      <c r="E58" s="4" t="str">
        <f>IF([1]ProcDataRM!E58=0,"",[1]ProcDataRM!E58)</f>
        <v/>
      </c>
      <c r="F58" s="4" t="str">
        <f>IF([1]ProcDataRM!F58=0,"",[1]ProcDataRM!F58)</f>
        <v/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 t="str">
        <f>IF([1]ProcDataRM!P58=0,"",[1]ProcDataRM!P58)</f>
        <v/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/>
      </c>
      <c r="C59" s="4" t="str">
        <f>IF([1]ProcDataRM!C59=0,"",[1]ProcDataRM!C59)</f>
        <v/>
      </c>
      <c r="D59" s="4" t="str">
        <f>IF([1]ProcDataRM!D59=0,"",[1]ProcDataRM!D59)</f>
        <v/>
      </c>
      <c r="E59" s="4" t="str">
        <f>IF([1]ProcDataRM!E59=0,"",[1]ProcDataRM!E59)</f>
        <v/>
      </c>
      <c r="F59" s="4" t="str">
        <f>IF([1]ProcDataRM!F59=0,"",[1]ProcDataRM!F59)</f>
        <v/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 t="str">
        <f>IF([1]ProcDataRM!P59=0,"",[1]ProcDataRM!P59)</f>
        <v/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3" r:id="rId4" name="cmdAddParamQualifier2">
          <controlPr defaultSize="0" autoLine="0" r:id="rId5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4" name="cmdAddParamQualifier2"/>
      </mc:Fallback>
    </mc:AlternateContent>
    <mc:AlternateContent xmlns:mc="http://schemas.openxmlformats.org/markup-compatibility/2006">
      <mc:Choice Requires="x14">
        <control shapeId="4102" r:id="rId6" name="cmdCheckTechDataSheet">
          <controlPr defaultSize="0" autoLine="0" r:id="rId7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6" name="cmdCheckTechDataSheet"/>
      </mc:Fallback>
    </mc:AlternateContent>
    <mc:AlternateContent xmlns:mc="http://schemas.openxmlformats.org/markup-compatibility/2006">
      <mc:Choice Requires="x14">
        <control shapeId="4101" r:id="rId8" name="cmdAddParamQualifier1">
          <controlPr defaultSize="0" autoLine="0" r:id="rId9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8" name="cmdAddParamQualifier1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099" r:id="rId12" name="cmdCommOUT">
          <controlPr defaultSize="0" autoLine="0" r:id="rId13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12" name="cmdCommOUT"/>
      </mc:Fallback>
    </mc:AlternateContent>
    <mc:AlternateContent xmlns:mc="http://schemas.openxmlformats.org/markup-compatibility/2006">
      <mc:Choice Requires="x14">
        <control shapeId="4098" r:id="rId14" name="cmdCommIN">
          <controlPr defaultSize="0" autoLine="0" r:id="rId15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14" name="cmdCommIN"/>
      </mc:Fallback>
    </mc:AlternateContent>
    <mc:AlternateContent xmlns:mc="http://schemas.openxmlformats.org/markup-compatibility/2006">
      <mc:Choice Requires="x14">
        <control shapeId="4097" r:id="rId16" name="cmdTechNameAndDesc">
          <controlPr defaultSize="0" autoLine="0" r:id="rId17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16" name="cmdTechNameAndDesc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27</v>
      </c>
      <c r="B1" s="24" t="s">
        <v>0</v>
      </c>
    </row>
    <row r="2" spans="1:51" x14ac:dyDescent="0.25">
      <c r="B2" s="24" t="s">
        <v>706</v>
      </c>
      <c r="C2" s="24" t="s">
        <v>659</v>
      </c>
      <c r="D2" s="24" t="s">
        <v>11</v>
      </c>
      <c r="E2" s="24" t="s">
        <v>705</v>
      </c>
      <c r="F2" s="24" t="s">
        <v>11</v>
      </c>
      <c r="G2" s="24" t="s">
        <v>18</v>
      </c>
      <c r="H2" s="24" t="s">
        <v>11</v>
      </c>
      <c r="I2" s="24">
        <v>0</v>
      </c>
      <c r="J2" s="24">
        <v>1</v>
      </c>
      <c r="K2" s="24" t="s">
        <v>14</v>
      </c>
      <c r="L2" s="24" t="s">
        <v>14</v>
      </c>
      <c r="M2" s="24" t="s">
        <v>14</v>
      </c>
      <c r="N2" s="24" t="s">
        <v>14</v>
      </c>
      <c r="O2" s="24" t="s">
        <v>14</v>
      </c>
      <c r="P2" s="24" t="s">
        <v>14</v>
      </c>
      <c r="Q2" s="24" t="s">
        <v>14</v>
      </c>
      <c r="R2" s="24" t="s">
        <v>14</v>
      </c>
      <c r="S2" s="24" t="s">
        <v>14</v>
      </c>
      <c r="T2" s="24" t="s">
        <v>14</v>
      </c>
      <c r="U2" s="24" t="s">
        <v>14</v>
      </c>
      <c r="V2" s="24" t="s">
        <v>14</v>
      </c>
      <c r="W2" s="24" t="s">
        <v>14</v>
      </c>
      <c r="X2" s="24" t="s">
        <v>14</v>
      </c>
      <c r="Y2" s="24" t="s">
        <v>14</v>
      </c>
      <c r="Z2" s="24" t="s">
        <v>14</v>
      </c>
      <c r="AA2" s="24" t="s">
        <v>14</v>
      </c>
      <c r="AB2" s="24" t="s">
        <v>14</v>
      </c>
      <c r="AC2" s="24" t="s">
        <v>14</v>
      </c>
      <c r="AD2" s="24" t="s">
        <v>14</v>
      </c>
      <c r="AE2" s="24" t="s">
        <v>14</v>
      </c>
      <c r="AF2" s="24" t="s">
        <v>14</v>
      </c>
      <c r="AG2" s="24" t="s">
        <v>14</v>
      </c>
      <c r="AH2" s="24" t="s">
        <v>14</v>
      </c>
      <c r="AI2" s="24" t="s">
        <v>14</v>
      </c>
      <c r="AJ2" s="24" t="s">
        <v>14</v>
      </c>
      <c r="AK2" s="24" t="s">
        <v>14</v>
      </c>
      <c r="AL2" s="24" t="s">
        <v>14</v>
      </c>
      <c r="AM2" s="24" t="s">
        <v>14</v>
      </c>
      <c r="AN2" s="24" t="s">
        <v>14</v>
      </c>
      <c r="AO2" s="24" t="s">
        <v>14</v>
      </c>
      <c r="AP2" s="24" t="s">
        <v>14</v>
      </c>
    </row>
    <row r="3" spans="1:51" x14ac:dyDescent="0.25">
      <c r="B3" s="24" t="s">
        <v>706</v>
      </c>
      <c r="C3" s="24" t="s">
        <v>663</v>
      </c>
      <c r="D3" s="24" t="s">
        <v>11</v>
      </c>
      <c r="E3" s="24" t="s">
        <v>705</v>
      </c>
      <c r="F3" s="24" t="s">
        <v>11</v>
      </c>
      <c r="G3" s="24" t="s">
        <v>18</v>
      </c>
      <c r="H3" s="24" t="s">
        <v>11</v>
      </c>
      <c r="I3" s="24">
        <v>0</v>
      </c>
      <c r="J3" s="24">
        <v>1</v>
      </c>
      <c r="K3" s="24" t="s">
        <v>14</v>
      </c>
      <c r="L3" s="24" t="s">
        <v>14</v>
      </c>
      <c r="M3" s="24" t="s">
        <v>14</v>
      </c>
      <c r="N3" s="24" t="s">
        <v>14</v>
      </c>
      <c r="O3" s="24" t="s">
        <v>14</v>
      </c>
      <c r="P3" s="24" t="s">
        <v>14</v>
      </c>
      <c r="Q3" s="24" t="s">
        <v>14</v>
      </c>
      <c r="R3" s="24" t="s">
        <v>14</v>
      </c>
      <c r="S3" s="24" t="s">
        <v>14</v>
      </c>
      <c r="T3" s="24" t="s">
        <v>14</v>
      </c>
      <c r="U3" s="24" t="s">
        <v>14</v>
      </c>
      <c r="V3" s="24" t="s">
        <v>14</v>
      </c>
      <c r="W3" s="24" t="s">
        <v>14</v>
      </c>
      <c r="X3" s="24" t="s">
        <v>14</v>
      </c>
      <c r="Y3" s="24" t="s">
        <v>14</v>
      </c>
      <c r="Z3" s="24" t="s">
        <v>14</v>
      </c>
      <c r="AA3" s="24" t="s">
        <v>14</v>
      </c>
      <c r="AB3" s="24" t="s">
        <v>14</v>
      </c>
      <c r="AC3" s="24" t="s">
        <v>14</v>
      </c>
      <c r="AD3" s="24" t="s">
        <v>14</v>
      </c>
      <c r="AE3" s="24" t="s">
        <v>14</v>
      </c>
      <c r="AF3" s="24" t="s">
        <v>14</v>
      </c>
      <c r="AG3" s="24" t="s">
        <v>14</v>
      </c>
      <c r="AH3" s="24" t="s">
        <v>14</v>
      </c>
      <c r="AI3" s="24" t="s">
        <v>14</v>
      </c>
      <c r="AJ3" s="24" t="s">
        <v>14</v>
      </c>
      <c r="AK3" s="24" t="s">
        <v>14</v>
      </c>
      <c r="AL3" s="24" t="s">
        <v>14</v>
      </c>
      <c r="AM3" s="24" t="s">
        <v>14</v>
      </c>
      <c r="AN3" s="24" t="s">
        <v>14</v>
      </c>
      <c r="AO3" s="24" t="s">
        <v>14</v>
      </c>
      <c r="AP3" s="24" t="s">
        <v>14</v>
      </c>
    </row>
    <row r="4" spans="1:51" x14ac:dyDescent="0.25">
      <c r="B4" s="24" t="s">
        <v>706</v>
      </c>
      <c r="C4" s="24" t="s">
        <v>665</v>
      </c>
      <c r="D4" s="24" t="s">
        <v>11</v>
      </c>
      <c r="E4" s="24" t="s">
        <v>705</v>
      </c>
      <c r="F4" s="24" t="s">
        <v>11</v>
      </c>
      <c r="G4" s="24" t="s">
        <v>18</v>
      </c>
      <c r="H4" s="24" t="s">
        <v>11</v>
      </c>
      <c r="I4" s="24">
        <v>0</v>
      </c>
      <c r="J4" s="24">
        <v>1</v>
      </c>
      <c r="K4" s="24" t="s">
        <v>14</v>
      </c>
      <c r="L4" s="24" t="s">
        <v>14</v>
      </c>
      <c r="M4" s="24" t="s">
        <v>14</v>
      </c>
      <c r="N4" s="24" t="s">
        <v>14</v>
      </c>
      <c r="O4" s="24" t="s">
        <v>14</v>
      </c>
      <c r="P4" s="24" t="s">
        <v>14</v>
      </c>
      <c r="Q4" s="24" t="s">
        <v>14</v>
      </c>
      <c r="R4" s="24" t="s">
        <v>14</v>
      </c>
      <c r="S4" s="24" t="s">
        <v>14</v>
      </c>
      <c r="T4" s="24" t="s">
        <v>14</v>
      </c>
      <c r="U4" s="24" t="s">
        <v>14</v>
      </c>
      <c r="V4" s="24" t="s">
        <v>14</v>
      </c>
      <c r="W4" s="24" t="s">
        <v>14</v>
      </c>
      <c r="X4" s="24" t="s">
        <v>14</v>
      </c>
      <c r="Y4" s="24" t="s">
        <v>14</v>
      </c>
      <c r="Z4" s="24" t="s">
        <v>14</v>
      </c>
      <c r="AA4" s="24" t="s">
        <v>14</v>
      </c>
      <c r="AB4" s="24" t="s">
        <v>14</v>
      </c>
      <c r="AC4" s="24" t="s">
        <v>14</v>
      </c>
      <c r="AD4" s="24" t="s">
        <v>14</v>
      </c>
      <c r="AE4" s="24" t="s">
        <v>14</v>
      </c>
      <c r="AF4" s="24" t="s">
        <v>14</v>
      </c>
      <c r="AG4" s="24" t="s">
        <v>14</v>
      </c>
      <c r="AH4" s="24" t="s">
        <v>14</v>
      </c>
      <c r="AI4" s="24" t="s">
        <v>14</v>
      </c>
      <c r="AJ4" s="24" t="s">
        <v>14</v>
      </c>
      <c r="AK4" s="24" t="s">
        <v>14</v>
      </c>
      <c r="AL4" s="24" t="s">
        <v>14</v>
      </c>
      <c r="AM4" s="24" t="s">
        <v>14</v>
      </c>
      <c r="AN4" s="24" t="s">
        <v>14</v>
      </c>
      <c r="AO4" s="24" t="s">
        <v>14</v>
      </c>
      <c r="AP4" s="24" t="s">
        <v>14</v>
      </c>
    </row>
    <row r="5" spans="1:51" x14ac:dyDescent="0.25">
      <c r="B5" s="24" t="s">
        <v>706</v>
      </c>
      <c r="C5" s="24" t="s">
        <v>667</v>
      </c>
      <c r="D5" s="24" t="s">
        <v>11</v>
      </c>
      <c r="E5" s="24" t="s">
        <v>705</v>
      </c>
      <c r="F5" s="24" t="s">
        <v>11</v>
      </c>
      <c r="G5" s="24" t="s">
        <v>18</v>
      </c>
      <c r="H5" s="24" t="s">
        <v>11</v>
      </c>
      <c r="I5" s="24">
        <v>0</v>
      </c>
      <c r="J5" s="24">
        <v>1</v>
      </c>
      <c r="K5" s="24" t="s">
        <v>14</v>
      </c>
      <c r="L5" s="24" t="s">
        <v>14</v>
      </c>
      <c r="M5" s="24" t="s">
        <v>14</v>
      </c>
      <c r="N5" s="24" t="s">
        <v>14</v>
      </c>
      <c r="O5" s="24" t="s">
        <v>14</v>
      </c>
      <c r="P5" s="24" t="s">
        <v>14</v>
      </c>
      <c r="Q5" s="24" t="s">
        <v>14</v>
      </c>
      <c r="R5" s="24" t="s">
        <v>14</v>
      </c>
      <c r="S5" s="24" t="s">
        <v>14</v>
      </c>
      <c r="T5" s="24" t="s">
        <v>14</v>
      </c>
      <c r="U5" s="24" t="s">
        <v>14</v>
      </c>
      <c r="V5" s="24" t="s">
        <v>14</v>
      </c>
      <c r="W5" s="24" t="s">
        <v>14</v>
      </c>
      <c r="X5" s="24" t="s">
        <v>14</v>
      </c>
      <c r="Y5" s="24" t="s">
        <v>14</v>
      </c>
      <c r="Z5" s="24" t="s">
        <v>14</v>
      </c>
      <c r="AA5" s="24" t="s">
        <v>14</v>
      </c>
      <c r="AB5" s="24" t="s">
        <v>14</v>
      </c>
      <c r="AC5" s="24" t="s">
        <v>14</v>
      </c>
      <c r="AD5" s="24" t="s">
        <v>14</v>
      </c>
      <c r="AE5" s="24" t="s">
        <v>14</v>
      </c>
      <c r="AF5" s="24" t="s">
        <v>14</v>
      </c>
      <c r="AG5" s="24" t="s">
        <v>14</v>
      </c>
      <c r="AH5" s="24" t="s">
        <v>14</v>
      </c>
      <c r="AI5" s="24" t="s">
        <v>14</v>
      </c>
      <c r="AJ5" s="24" t="s">
        <v>14</v>
      </c>
      <c r="AK5" s="24" t="s">
        <v>14</v>
      </c>
      <c r="AL5" s="24" t="s">
        <v>14</v>
      </c>
      <c r="AM5" s="24" t="s">
        <v>14</v>
      </c>
      <c r="AN5" s="24" t="s">
        <v>14</v>
      </c>
      <c r="AO5" s="24" t="s">
        <v>14</v>
      </c>
      <c r="AP5" s="24" t="s">
        <v>14</v>
      </c>
    </row>
    <row r="6" spans="1:51" x14ac:dyDescent="0.25">
      <c r="B6" s="24" t="s">
        <v>12</v>
      </c>
      <c r="C6" s="24" t="s">
        <v>697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702</v>
      </c>
      <c r="I6" s="24">
        <v>3</v>
      </c>
      <c r="J6" s="24">
        <v>0</v>
      </c>
      <c r="K6" s="24" t="s">
        <v>14</v>
      </c>
      <c r="L6" s="24" t="s">
        <v>14</v>
      </c>
      <c r="M6" s="24" t="s">
        <v>14</v>
      </c>
      <c r="N6" s="24" t="s">
        <v>14</v>
      </c>
      <c r="O6" s="24" t="s">
        <v>14</v>
      </c>
      <c r="P6" s="24" t="s">
        <v>14</v>
      </c>
      <c r="Q6" s="24" t="s">
        <v>14</v>
      </c>
      <c r="R6" s="24" t="s">
        <v>14</v>
      </c>
      <c r="S6" s="24" t="s">
        <v>14</v>
      </c>
      <c r="T6" s="24" t="s">
        <v>14</v>
      </c>
      <c r="U6" s="24" t="s">
        <v>14</v>
      </c>
      <c r="V6" s="24" t="s">
        <v>14</v>
      </c>
      <c r="W6" s="24" t="s">
        <v>14</v>
      </c>
      <c r="X6" s="24" t="s">
        <v>14</v>
      </c>
      <c r="Y6" s="24" t="s">
        <v>14</v>
      </c>
      <c r="Z6" s="24" t="s">
        <v>14</v>
      </c>
      <c r="AA6" s="24" t="s">
        <v>14</v>
      </c>
      <c r="AB6" s="24" t="s">
        <v>14</v>
      </c>
      <c r="AC6" s="24" t="s">
        <v>14</v>
      </c>
      <c r="AD6" s="24" t="s">
        <v>14</v>
      </c>
      <c r="AE6" s="24" t="s">
        <v>14</v>
      </c>
      <c r="AF6" s="24" t="s">
        <v>14</v>
      </c>
      <c r="AG6" s="24" t="s">
        <v>14</v>
      </c>
      <c r="AH6" s="24" t="s">
        <v>14</v>
      </c>
      <c r="AI6" s="24" t="s">
        <v>14</v>
      </c>
      <c r="AJ6" s="24" t="s">
        <v>14</v>
      </c>
      <c r="AK6" s="24" t="s">
        <v>14</v>
      </c>
      <c r="AL6" s="24" t="s">
        <v>14</v>
      </c>
      <c r="AM6" s="24" t="s">
        <v>14</v>
      </c>
      <c r="AN6" s="24" t="s">
        <v>14</v>
      </c>
      <c r="AO6" s="24" t="s">
        <v>14</v>
      </c>
      <c r="AP6" s="24" t="s">
        <v>14</v>
      </c>
    </row>
    <row r="7" spans="1:51" x14ac:dyDescent="0.25">
      <c r="B7" s="24" t="s">
        <v>12</v>
      </c>
      <c r="C7" s="24" t="s">
        <v>698</v>
      </c>
      <c r="D7" s="24" t="s">
        <v>11</v>
      </c>
      <c r="E7" s="24" t="s">
        <v>11</v>
      </c>
      <c r="F7" s="24" t="s">
        <v>11</v>
      </c>
      <c r="G7" s="24" t="s">
        <v>11</v>
      </c>
      <c r="H7" s="24" t="s">
        <v>702</v>
      </c>
      <c r="I7" s="24">
        <v>3</v>
      </c>
      <c r="J7" s="24">
        <v>0</v>
      </c>
      <c r="K7" s="24" t="s">
        <v>14</v>
      </c>
      <c r="L7" s="24" t="s">
        <v>14</v>
      </c>
      <c r="M7" s="24" t="s">
        <v>14</v>
      </c>
      <c r="N7" s="24" t="s">
        <v>14</v>
      </c>
      <c r="O7" s="24" t="s">
        <v>14</v>
      </c>
      <c r="P7" s="24" t="s">
        <v>14</v>
      </c>
      <c r="Q7" s="24" t="s">
        <v>14</v>
      </c>
      <c r="R7" s="24" t="s">
        <v>14</v>
      </c>
      <c r="S7" s="24" t="s">
        <v>14</v>
      </c>
      <c r="T7" s="24" t="s">
        <v>14</v>
      </c>
      <c r="U7" s="24" t="s">
        <v>14</v>
      </c>
      <c r="V7" s="24" t="s">
        <v>14</v>
      </c>
      <c r="W7" s="24" t="s">
        <v>14</v>
      </c>
      <c r="X7" s="24" t="s">
        <v>14</v>
      </c>
      <c r="Y7" s="24" t="s">
        <v>14</v>
      </c>
      <c r="Z7" s="24" t="s">
        <v>14</v>
      </c>
      <c r="AA7" s="24" t="s">
        <v>14</v>
      </c>
      <c r="AB7" s="24" t="s">
        <v>14</v>
      </c>
      <c r="AC7" s="24" t="s">
        <v>14</v>
      </c>
      <c r="AD7" s="24" t="s">
        <v>14</v>
      </c>
      <c r="AE7" s="24" t="s">
        <v>14</v>
      </c>
      <c r="AF7" s="24" t="s">
        <v>14</v>
      </c>
      <c r="AG7" s="24" t="s">
        <v>14</v>
      </c>
      <c r="AH7" s="24" t="s">
        <v>14</v>
      </c>
      <c r="AI7" s="24" t="s">
        <v>14</v>
      </c>
      <c r="AJ7" s="24" t="s">
        <v>14</v>
      </c>
      <c r="AK7" s="24" t="s">
        <v>14</v>
      </c>
      <c r="AL7" s="24" t="s">
        <v>14</v>
      </c>
      <c r="AM7" s="24" t="s">
        <v>14</v>
      </c>
      <c r="AN7" s="24" t="s">
        <v>14</v>
      </c>
      <c r="AO7" s="24" t="s">
        <v>14</v>
      </c>
      <c r="AP7" s="24" t="s">
        <v>14</v>
      </c>
      <c r="AX7" s="24">
        <f>COUNTIF(PWR_Lab!J2:J179,"&gt;0")</f>
        <v>76</v>
      </c>
      <c r="AY7" s="24">
        <v>4</v>
      </c>
    </row>
    <row r="8" spans="1:51" x14ac:dyDescent="0.25">
      <c r="B8" s="24" t="s">
        <v>12</v>
      </c>
      <c r="C8" s="24" t="s">
        <v>699</v>
      </c>
      <c r="D8" s="24" t="s">
        <v>11</v>
      </c>
      <c r="E8" s="24" t="s">
        <v>11</v>
      </c>
      <c r="F8" s="24" t="s">
        <v>11</v>
      </c>
      <c r="G8" s="24" t="s">
        <v>11</v>
      </c>
      <c r="H8" s="24" t="s">
        <v>702</v>
      </c>
      <c r="I8" s="24">
        <v>3</v>
      </c>
      <c r="J8" s="24">
        <v>0</v>
      </c>
      <c r="K8" s="24" t="s">
        <v>14</v>
      </c>
      <c r="L8" s="24" t="s">
        <v>14</v>
      </c>
      <c r="M8" s="24" t="s">
        <v>14</v>
      </c>
      <c r="N8" s="24" t="s">
        <v>14</v>
      </c>
      <c r="O8" s="24" t="s">
        <v>14</v>
      </c>
      <c r="P8" s="24" t="s">
        <v>14</v>
      </c>
      <c r="Q8" s="24" t="s">
        <v>14</v>
      </c>
      <c r="R8" s="24" t="s">
        <v>14</v>
      </c>
      <c r="S8" s="24" t="s">
        <v>14</v>
      </c>
      <c r="T8" s="24" t="s">
        <v>14</v>
      </c>
      <c r="U8" s="24" t="s">
        <v>14</v>
      </c>
      <c r="V8" s="24" t="s">
        <v>14</v>
      </c>
      <c r="W8" s="24" t="s">
        <v>14</v>
      </c>
      <c r="X8" s="24" t="s">
        <v>14</v>
      </c>
      <c r="Y8" s="24" t="s">
        <v>14</v>
      </c>
      <c r="Z8" s="24" t="s">
        <v>14</v>
      </c>
      <c r="AA8" s="24" t="s">
        <v>14</v>
      </c>
      <c r="AB8" s="24" t="s">
        <v>14</v>
      </c>
      <c r="AC8" s="24" t="s">
        <v>14</v>
      </c>
      <c r="AD8" s="24" t="s">
        <v>14</v>
      </c>
      <c r="AE8" s="24" t="s">
        <v>14</v>
      </c>
      <c r="AF8" s="24" t="s">
        <v>14</v>
      </c>
      <c r="AG8" s="24" t="s">
        <v>14</v>
      </c>
      <c r="AH8" s="24" t="s">
        <v>14</v>
      </c>
      <c r="AI8" s="24" t="s">
        <v>14</v>
      </c>
      <c r="AJ8" s="24" t="s">
        <v>14</v>
      </c>
      <c r="AK8" s="24" t="s">
        <v>14</v>
      </c>
      <c r="AL8" s="24" t="s">
        <v>14</v>
      </c>
      <c r="AM8" s="24" t="s">
        <v>14</v>
      </c>
      <c r="AN8" s="24" t="s">
        <v>14</v>
      </c>
      <c r="AO8" s="24" t="s">
        <v>14</v>
      </c>
      <c r="AP8" s="24" t="s">
        <v>14</v>
      </c>
      <c r="AX8" s="24" t="s">
        <v>704</v>
      </c>
      <c r="AY8" s="24" t="s">
        <v>703</v>
      </c>
    </row>
    <row r="9" spans="1:51" x14ac:dyDescent="0.25">
      <c r="B9" s="24" t="s">
        <v>12</v>
      </c>
      <c r="C9" s="24" t="s">
        <v>700</v>
      </c>
      <c r="D9" s="24" t="s">
        <v>11</v>
      </c>
      <c r="E9" s="24" t="s">
        <v>11</v>
      </c>
      <c r="F9" s="24" t="s">
        <v>11</v>
      </c>
      <c r="G9" s="24" t="s">
        <v>11</v>
      </c>
      <c r="H9" s="24" t="s">
        <v>702</v>
      </c>
      <c r="I9" s="24">
        <v>3</v>
      </c>
      <c r="J9" s="24">
        <v>0</v>
      </c>
      <c r="K9" s="24" t="s">
        <v>14</v>
      </c>
      <c r="L9" s="24" t="s">
        <v>14</v>
      </c>
      <c r="M9" s="24" t="s">
        <v>14</v>
      </c>
      <c r="N9" s="24" t="s">
        <v>14</v>
      </c>
      <c r="O9" s="24" t="s">
        <v>14</v>
      </c>
      <c r="P9" s="24" t="s">
        <v>14</v>
      </c>
      <c r="Q9" s="24" t="s">
        <v>14</v>
      </c>
      <c r="R9" s="24" t="s">
        <v>14</v>
      </c>
      <c r="S9" s="24" t="s">
        <v>14</v>
      </c>
      <c r="T9" s="24" t="s">
        <v>14</v>
      </c>
      <c r="U9" s="24" t="s">
        <v>14</v>
      </c>
      <c r="V9" s="24" t="s">
        <v>14</v>
      </c>
      <c r="W9" s="24" t="s">
        <v>14</v>
      </c>
      <c r="X9" s="24" t="s">
        <v>14</v>
      </c>
      <c r="Y9" s="24" t="s">
        <v>14</v>
      </c>
      <c r="Z9" s="24" t="s">
        <v>14</v>
      </c>
      <c r="AA9" s="24" t="s">
        <v>14</v>
      </c>
      <c r="AB9" s="24" t="s">
        <v>14</v>
      </c>
      <c r="AC9" s="24" t="s">
        <v>14</v>
      </c>
      <c r="AD9" s="24" t="s">
        <v>14</v>
      </c>
      <c r="AE9" s="24" t="s">
        <v>14</v>
      </c>
      <c r="AF9" s="24" t="s">
        <v>14</v>
      </c>
      <c r="AG9" s="24" t="s">
        <v>14</v>
      </c>
      <c r="AH9" s="24" t="s">
        <v>14</v>
      </c>
      <c r="AI9" s="24" t="s">
        <v>14</v>
      </c>
      <c r="AJ9" s="24" t="s">
        <v>14</v>
      </c>
      <c r="AK9" s="24" t="s">
        <v>14</v>
      </c>
      <c r="AL9" s="24" t="s">
        <v>14</v>
      </c>
      <c r="AM9" s="24" t="s">
        <v>14</v>
      </c>
      <c r="AN9" s="24" t="s">
        <v>14</v>
      </c>
      <c r="AO9" s="24" t="s">
        <v>14</v>
      </c>
      <c r="AP9" s="24" t="s">
        <v>14</v>
      </c>
    </row>
    <row r="10" spans="1:51" x14ac:dyDescent="0.25">
      <c r="B10" s="24" t="s">
        <v>701</v>
      </c>
      <c r="C10" s="24" t="str">
        <f>C6</f>
        <v>UCPWR_FLAB-P</v>
      </c>
      <c r="D10" s="24" t="s">
        <v>16</v>
      </c>
      <c r="E10" s="24" t="str">
        <f>C2</f>
        <v>EP_FLAB-P</v>
      </c>
      <c r="F10" s="24" t="s">
        <v>11</v>
      </c>
      <c r="G10" s="24" t="s">
        <v>18</v>
      </c>
      <c r="H10" s="24" t="s">
        <v>11</v>
      </c>
      <c r="I10" s="24">
        <v>3</v>
      </c>
      <c r="J10" s="24">
        <v>1</v>
      </c>
      <c r="K10" s="24" t="s">
        <v>14</v>
      </c>
      <c r="L10" s="24" t="s">
        <v>14</v>
      </c>
      <c r="M10" s="24" t="s">
        <v>14</v>
      </c>
      <c r="N10" s="24" t="s">
        <v>14</v>
      </c>
      <c r="O10" s="24" t="s">
        <v>14</v>
      </c>
      <c r="P10" s="24" t="s">
        <v>14</v>
      </c>
      <c r="Q10" s="24" t="s">
        <v>14</v>
      </c>
      <c r="R10" s="24" t="s">
        <v>14</v>
      </c>
      <c r="S10" s="24" t="s">
        <v>14</v>
      </c>
      <c r="T10" s="24" t="s">
        <v>14</v>
      </c>
      <c r="U10" s="24" t="s">
        <v>14</v>
      </c>
      <c r="V10" s="24" t="s">
        <v>14</v>
      </c>
      <c r="W10" s="24" t="s">
        <v>14</v>
      </c>
      <c r="X10" s="24" t="s">
        <v>14</v>
      </c>
      <c r="Y10" s="24" t="s">
        <v>14</v>
      </c>
      <c r="Z10" s="24" t="s">
        <v>14</v>
      </c>
      <c r="AA10" s="24" t="s">
        <v>14</v>
      </c>
      <c r="AB10" s="24" t="s">
        <v>14</v>
      </c>
      <c r="AC10" s="24" t="s">
        <v>14</v>
      </c>
      <c r="AD10" s="24" t="s">
        <v>14</v>
      </c>
      <c r="AE10" s="24" t="s">
        <v>14</v>
      </c>
      <c r="AF10" s="24" t="s">
        <v>14</v>
      </c>
      <c r="AG10" s="24" t="s">
        <v>14</v>
      </c>
      <c r="AH10" s="24" t="s">
        <v>14</v>
      </c>
      <c r="AI10" s="24" t="s">
        <v>14</v>
      </c>
      <c r="AJ10" s="24" t="s">
        <v>14</v>
      </c>
      <c r="AK10" s="24" t="s">
        <v>14</v>
      </c>
      <c r="AL10" s="24" t="s">
        <v>14</v>
      </c>
      <c r="AM10" s="24" t="s">
        <v>14</v>
      </c>
      <c r="AN10" s="24" t="s">
        <v>14</v>
      </c>
      <c r="AO10" s="24" t="s">
        <v>14</v>
      </c>
      <c r="AP10" s="24" t="s">
        <v>14</v>
      </c>
    </row>
    <row r="11" spans="1:51" x14ac:dyDescent="0.25">
      <c r="B11" s="24" t="s">
        <v>701</v>
      </c>
      <c r="C11" s="24" t="str">
        <f t="shared" ref="C11:C74" si="0">C7</f>
        <v>UCPWR_FLAB-M</v>
      </c>
      <c r="D11" s="24" t="s">
        <v>16</v>
      </c>
      <c r="E11" s="24" t="str">
        <f>C3</f>
        <v>EP_FLAB-M</v>
      </c>
      <c r="F11" s="24" t="s">
        <v>11</v>
      </c>
      <c r="G11" s="24" t="s">
        <v>18</v>
      </c>
      <c r="H11" s="24" t="s">
        <v>11</v>
      </c>
      <c r="I11" s="24">
        <v>3</v>
      </c>
      <c r="J11" s="24">
        <v>1</v>
      </c>
      <c r="K11" s="24" t="s">
        <v>14</v>
      </c>
      <c r="L11" s="24" t="s">
        <v>14</v>
      </c>
      <c r="M11" s="24" t="s">
        <v>14</v>
      </c>
      <c r="N11" s="24" t="s">
        <v>14</v>
      </c>
      <c r="O11" s="24" t="s">
        <v>14</v>
      </c>
      <c r="P11" s="24" t="s">
        <v>14</v>
      </c>
      <c r="Q11" s="24" t="s">
        <v>14</v>
      </c>
      <c r="R11" s="24" t="s">
        <v>14</v>
      </c>
      <c r="S11" s="24" t="s">
        <v>14</v>
      </c>
      <c r="T11" s="24" t="s">
        <v>14</v>
      </c>
      <c r="U11" s="24" t="s">
        <v>14</v>
      </c>
      <c r="V11" s="24" t="s">
        <v>14</v>
      </c>
      <c r="W11" s="24" t="s">
        <v>14</v>
      </c>
      <c r="X11" s="24" t="s">
        <v>14</v>
      </c>
      <c r="Y11" s="24" t="s">
        <v>14</v>
      </c>
      <c r="Z11" s="24" t="s">
        <v>14</v>
      </c>
      <c r="AA11" s="24" t="s">
        <v>14</v>
      </c>
      <c r="AB11" s="24" t="s">
        <v>14</v>
      </c>
      <c r="AC11" s="24" t="s">
        <v>14</v>
      </c>
      <c r="AD11" s="24" t="s">
        <v>14</v>
      </c>
      <c r="AE11" s="24" t="s">
        <v>14</v>
      </c>
      <c r="AF11" s="24" t="s">
        <v>14</v>
      </c>
      <c r="AG11" s="24" t="s">
        <v>14</v>
      </c>
      <c r="AH11" s="24" t="s">
        <v>14</v>
      </c>
      <c r="AI11" s="24" t="s">
        <v>14</v>
      </c>
      <c r="AJ11" s="24" t="s">
        <v>14</v>
      </c>
      <c r="AK11" s="24" t="s">
        <v>14</v>
      </c>
      <c r="AL11" s="24" t="s">
        <v>14</v>
      </c>
      <c r="AM11" s="24" t="s">
        <v>14</v>
      </c>
      <c r="AN11" s="24" t="s">
        <v>14</v>
      </c>
      <c r="AO11" s="24" t="s">
        <v>14</v>
      </c>
      <c r="AP11" s="24" t="s">
        <v>14</v>
      </c>
    </row>
    <row r="12" spans="1:51" x14ac:dyDescent="0.25">
      <c r="B12" s="24" t="s">
        <v>701</v>
      </c>
      <c r="C12" s="24" t="str">
        <f t="shared" si="0"/>
        <v>UCPWR_FLAB-S</v>
      </c>
      <c r="D12" s="24" t="s">
        <v>16</v>
      </c>
      <c r="E12" s="24" t="str">
        <f>C4</f>
        <v>EP_FLAB-S</v>
      </c>
      <c r="F12" s="24" t="s">
        <v>11</v>
      </c>
      <c r="G12" s="24" t="s">
        <v>18</v>
      </c>
      <c r="H12" s="24" t="s">
        <v>11</v>
      </c>
      <c r="I12" s="24">
        <v>3</v>
      </c>
      <c r="J12" s="24">
        <v>1</v>
      </c>
      <c r="K12" s="24" t="s">
        <v>14</v>
      </c>
      <c r="L12" s="24" t="s">
        <v>14</v>
      </c>
      <c r="M12" s="24" t="s">
        <v>14</v>
      </c>
      <c r="N12" s="24" t="s">
        <v>14</v>
      </c>
      <c r="O12" s="24" t="s">
        <v>14</v>
      </c>
      <c r="P12" s="24" t="s">
        <v>14</v>
      </c>
      <c r="Q12" s="24" t="s">
        <v>14</v>
      </c>
      <c r="R12" s="24" t="s">
        <v>14</v>
      </c>
      <c r="S12" s="24" t="s">
        <v>14</v>
      </c>
      <c r="T12" s="24" t="s">
        <v>14</v>
      </c>
      <c r="U12" s="24" t="s">
        <v>14</v>
      </c>
      <c r="V12" s="24" t="s">
        <v>14</v>
      </c>
      <c r="W12" s="24" t="s">
        <v>14</v>
      </c>
      <c r="X12" s="24" t="s">
        <v>14</v>
      </c>
      <c r="Y12" s="24" t="s">
        <v>14</v>
      </c>
      <c r="Z12" s="24" t="s">
        <v>14</v>
      </c>
      <c r="AA12" s="24" t="s">
        <v>14</v>
      </c>
      <c r="AB12" s="24" t="s">
        <v>14</v>
      </c>
      <c r="AC12" s="24" t="s">
        <v>14</v>
      </c>
      <c r="AD12" s="24" t="s">
        <v>14</v>
      </c>
      <c r="AE12" s="24" t="s">
        <v>14</v>
      </c>
      <c r="AF12" s="24" t="s">
        <v>14</v>
      </c>
      <c r="AG12" s="24" t="s">
        <v>14</v>
      </c>
      <c r="AH12" s="24" t="s">
        <v>14</v>
      </c>
      <c r="AI12" s="24" t="s">
        <v>14</v>
      </c>
      <c r="AJ12" s="24" t="s">
        <v>14</v>
      </c>
      <c r="AK12" s="24" t="s">
        <v>14</v>
      </c>
      <c r="AL12" s="24" t="s">
        <v>14</v>
      </c>
      <c r="AM12" s="24" t="s">
        <v>14</v>
      </c>
      <c r="AN12" s="24" t="s">
        <v>14</v>
      </c>
      <c r="AO12" s="24" t="s">
        <v>14</v>
      </c>
      <c r="AP12" s="24" t="s">
        <v>14</v>
      </c>
    </row>
    <row r="13" spans="1:51" x14ac:dyDescent="0.25">
      <c r="B13" s="24" t="s">
        <v>701</v>
      </c>
      <c r="C13" s="24" t="str">
        <f t="shared" si="0"/>
        <v>UCPWR_FLAB-T</v>
      </c>
      <c r="D13" s="24" t="s">
        <v>16</v>
      </c>
      <c r="E13" s="24" t="str">
        <f>C5</f>
        <v>EP_FLAB-T</v>
      </c>
      <c r="F13" s="24" t="s">
        <v>11</v>
      </c>
      <c r="G13" s="24" t="s">
        <v>18</v>
      </c>
      <c r="H13" s="24" t="s">
        <v>11</v>
      </c>
      <c r="I13" s="24">
        <v>3</v>
      </c>
      <c r="J13" s="24">
        <v>1</v>
      </c>
      <c r="K13" s="24" t="s">
        <v>14</v>
      </c>
      <c r="L13" s="24" t="s">
        <v>14</v>
      </c>
      <c r="M13" s="24" t="s">
        <v>14</v>
      </c>
      <c r="N13" s="24" t="s">
        <v>14</v>
      </c>
      <c r="O13" s="24" t="s">
        <v>14</v>
      </c>
      <c r="P13" s="24" t="s">
        <v>14</v>
      </c>
      <c r="Q13" s="24" t="s">
        <v>14</v>
      </c>
      <c r="R13" s="24" t="s">
        <v>14</v>
      </c>
      <c r="S13" s="24" t="s">
        <v>14</v>
      </c>
      <c r="T13" s="24" t="s">
        <v>14</v>
      </c>
      <c r="U13" s="24" t="s">
        <v>14</v>
      </c>
      <c r="V13" s="24" t="s">
        <v>14</v>
      </c>
      <c r="W13" s="24" t="s">
        <v>14</v>
      </c>
      <c r="X13" s="24" t="s">
        <v>14</v>
      </c>
      <c r="Y13" s="24" t="s">
        <v>14</v>
      </c>
      <c r="Z13" s="24" t="s">
        <v>14</v>
      </c>
      <c r="AA13" s="24" t="s">
        <v>14</v>
      </c>
      <c r="AB13" s="24" t="s">
        <v>14</v>
      </c>
      <c r="AC13" s="24" t="s">
        <v>14</v>
      </c>
      <c r="AD13" s="24" t="s">
        <v>14</v>
      </c>
      <c r="AE13" s="24" t="s">
        <v>14</v>
      </c>
      <c r="AF13" s="24" t="s">
        <v>14</v>
      </c>
      <c r="AG13" s="24" t="s">
        <v>14</v>
      </c>
      <c r="AH13" s="24" t="s">
        <v>14</v>
      </c>
      <c r="AI13" s="24" t="s">
        <v>14</v>
      </c>
      <c r="AJ13" s="24" t="s">
        <v>14</v>
      </c>
      <c r="AK13" s="24" t="s">
        <v>14</v>
      </c>
      <c r="AL13" s="24" t="s">
        <v>14</v>
      </c>
      <c r="AM13" s="24" t="s">
        <v>14</v>
      </c>
      <c r="AN13" s="24" t="s">
        <v>14</v>
      </c>
      <c r="AO13" s="24" t="s">
        <v>14</v>
      </c>
      <c r="AP13" s="24" t="s">
        <v>14</v>
      </c>
    </row>
    <row r="14" spans="1:51" x14ac:dyDescent="0.25">
      <c r="A14" s="24" t="str">
        <f>IF(ISERROR(MATCH(E14,PWR_Lab!$S$3:$S$140,0)),"*","")</f>
        <v/>
      </c>
      <c r="B14" s="24" t="s">
        <v>23</v>
      </c>
      <c r="C14" s="24" t="str">
        <f t="shared" si="0"/>
        <v>UCPWR_FLAB-P</v>
      </c>
      <c r="D14" s="24" t="s">
        <v>16</v>
      </c>
      <c r="E14" s="24" t="str" cm="1">
        <f t="array" ref="E14">INDEX(PWR_Lab!$A$2:$A$179,AX14)</f>
        <v>EPTSTO-E</v>
      </c>
      <c r="F14" s="24" t="s">
        <v>11</v>
      </c>
      <c r="G14" s="24" t="s">
        <v>11</v>
      </c>
      <c r="H14" s="24" t="s">
        <v>11</v>
      </c>
      <c r="I14" s="24">
        <v>3</v>
      </c>
      <c r="J14" s="24" cm="1">
        <f t="array" ref="J14">-INDEX(PWR_Lab!$F$2:$I$179,AX14,AY14)</f>
        <v>-1.72E-2</v>
      </c>
      <c r="K14" s="24" t="s">
        <v>14</v>
      </c>
      <c r="L14" s="24" t="s">
        <v>14</v>
      </c>
      <c r="M14" s="24" t="s">
        <v>14</v>
      </c>
      <c r="N14" s="24" t="s">
        <v>14</v>
      </c>
      <c r="O14" s="24" t="s">
        <v>14</v>
      </c>
      <c r="P14" s="24" t="s">
        <v>14</v>
      </c>
      <c r="Q14" s="24" t="s">
        <v>14</v>
      </c>
      <c r="R14" s="24" t="s">
        <v>14</v>
      </c>
      <c r="S14" s="24" t="s">
        <v>14</v>
      </c>
      <c r="T14" s="24" t="s">
        <v>14</v>
      </c>
      <c r="U14" s="24" t="s">
        <v>14</v>
      </c>
      <c r="V14" s="24" t="s">
        <v>14</v>
      </c>
      <c r="W14" s="24" t="s">
        <v>14</v>
      </c>
      <c r="X14" s="24" t="s">
        <v>14</v>
      </c>
      <c r="Y14" s="24" t="s">
        <v>14</v>
      </c>
      <c r="Z14" s="24" t="s">
        <v>14</v>
      </c>
      <c r="AA14" s="24" t="s">
        <v>14</v>
      </c>
      <c r="AB14" s="24" t="s">
        <v>14</v>
      </c>
      <c r="AC14" s="24" t="s">
        <v>14</v>
      </c>
      <c r="AD14" s="24" t="s">
        <v>14</v>
      </c>
      <c r="AE14" s="24" t="s">
        <v>14</v>
      </c>
      <c r="AF14" s="24" t="s">
        <v>14</v>
      </c>
      <c r="AG14" s="24" t="s">
        <v>14</v>
      </c>
      <c r="AH14" s="24" t="s">
        <v>14</v>
      </c>
      <c r="AI14" s="24" t="s">
        <v>14</v>
      </c>
      <c r="AJ14" s="24" t="s">
        <v>14</v>
      </c>
      <c r="AK14" s="24" t="s">
        <v>14</v>
      </c>
      <c r="AL14" s="24" t="s">
        <v>14</v>
      </c>
      <c r="AM14" s="24" t="s">
        <v>14</v>
      </c>
      <c r="AN14" s="24" t="s">
        <v>14</v>
      </c>
      <c r="AO14" s="24" t="s">
        <v>14</v>
      </c>
      <c r="AP14" s="24" t="s">
        <v>14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23</v>
      </c>
      <c r="C15" s="24" t="str">
        <f t="shared" si="0"/>
        <v>UCPWR_FLAB-M</v>
      </c>
      <c r="D15" s="24" t="s">
        <v>16</v>
      </c>
      <c r="E15" s="24" t="str" cm="1">
        <f t="array" ref="E15">INDEX(PWR_Lab!$A$2:$A$179,AX15)</f>
        <v>EPTSTO-E</v>
      </c>
      <c r="F15" s="24" t="s">
        <v>11</v>
      </c>
      <c r="G15" s="24" t="s">
        <v>11</v>
      </c>
      <c r="H15" s="24" t="s">
        <v>11</v>
      </c>
      <c r="I15" s="24">
        <v>3</v>
      </c>
      <c r="J15" s="24" cm="1">
        <f t="array" ref="J15">-INDEX(PWR_Lab!$F$2:$I$179,AX15,AY15)</f>
        <v>-1.958E-2</v>
      </c>
      <c r="K15" s="24" t="s">
        <v>14</v>
      </c>
      <c r="L15" s="24" t="s">
        <v>14</v>
      </c>
      <c r="M15" s="24" t="s">
        <v>14</v>
      </c>
      <c r="N15" s="24" t="s">
        <v>14</v>
      </c>
      <c r="O15" s="24" t="s">
        <v>14</v>
      </c>
      <c r="P15" s="24" t="s">
        <v>14</v>
      </c>
      <c r="Q15" s="24" t="s">
        <v>14</v>
      </c>
      <c r="R15" s="24" t="s">
        <v>14</v>
      </c>
      <c r="S15" s="24" t="s">
        <v>14</v>
      </c>
      <c r="T15" s="24" t="s">
        <v>14</v>
      </c>
      <c r="U15" s="24" t="s">
        <v>14</v>
      </c>
      <c r="V15" s="24" t="s">
        <v>14</v>
      </c>
      <c r="W15" s="24" t="s">
        <v>14</v>
      </c>
      <c r="X15" s="24" t="s">
        <v>14</v>
      </c>
      <c r="Y15" s="24" t="s">
        <v>14</v>
      </c>
      <c r="Z15" s="24" t="s">
        <v>14</v>
      </c>
      <c r="AA15" s="24" t="s">
        <v>14</v>
      </c>
      <c r="AB15" s="24" t="s">
        <v>14</v>
      </c>
      <c r="AC15" s="24" t="s">
        <v>14</v>
      </c>
      <c r="AD15" s="24" t="s">
        <v>14</v>
      </c>
      <c r="AE15" s="24" t="s">
        <v>14</v>
      </c>
      <c r="AF15" s="24" t="s">
        <v>14</v>
      </c>
      <c r="AG15" s="24" t="s">
        <v>14</v>
      </c>
      <c r="AH15" s="24" t="s">
        <v>14</v>
      </c>
      <c r="AI15" s="24" t="s">
        <v>14</v>
      </c>
      <c r="AJ15" s="24" t="s">
        <v>14</v>
      </c>
      <c r="AK15" s="24" t="s">
        <v>14</v>
      </c>
      <c r="AL15" s="24" t="s">
        <v>14</v>
      </c>
      <c r="AM15" s="24" t="s">
        <v>14</v>
      </c>
      <c r="AN15" s="24" t="s">
        <v>14</v>
      </c>
      <c r="AO15" s="24" t="s">
        <v>14</v>
      </c>
      <c r="AP15" s="24" t="s">
        <v>14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23</v>
      </c>
      <c r="C16" s="24" t="str">
        <f t="shared" si="0"/>
        <v>UCPWR_FLAB-S</v>
      </c>
      <c r="D16" s="24" t="s">
        <v>16</v>
      </c>
      <c r="E16" s="24" t="str" cm="1">
        <f t="array" ref="E16">INDEX(PWR_Lab!$A$2:$A$179,AX16)</f>
        <v>EPTSTO-E</v>
      </c>
      <c r="F16" s="24" t="s">
        <v>11</v>
      </c>
      <c r="G16" s="24" t="s">
        <v>11</v>
      </c>
      <c r="H16" s="24" t="s">
        <v>11</v>
      </c>
      <c r="I16" s="24">
        <v>3</v>
      </c>
      <c r="J16" s="24" cm="1">
        <f t="array" ref="J16">-INDEX(PWR_Lab!$F$2:$I$179,AX16,AY16)</f>
        <v>-6.4769999999999994E-2</v>
      </c>
      <c r="K16" s="24" t="s">
        <v>14</v>
      </c>
      <c r="L16" s="24" t="s">
        <v>14</v>
      </c>
      <c r="M16" s="24" t="s">
        <v>14</v>
      </c>
      <c r="N16" s="24" t="s">
        <v>14</v>
      </c>
      <c r="O16" s="24" t="s">
        <v>14</v>
      </c>
      <c r="P16" s="24" t="s">
        <v>14</v>
      </c>
      <c r="Q16" s="24" t="s">
        <v>14</v>
      </c>
      <c r="R16" s="24" t="s">
        <v>14</v>
      </c>
      <c r="S16" s="24" t="s">
        <v>14</v>
      </c>
      <c r="T16" s="24" t="s">
        <v>14</v>
      </c>
      <c r="U16" s="24" t="s">
        <v>14</v>
      </c>
      <c r="V16" s="24" t="s">
        <v>14</v>
      </c>
      <c r="W16" s="24" t="s">
        <v>14</v>
      </c>
      <c r="X16" s="24" t="s">
        <v>14</v>
      </c>
      <c r="Y16" s="24" t="s">
        <v>14</v>
      </c>
      <c r="Z16" s="24" t="s">
        <v>14</v>
      </c>
      <c r="AA16" s="24" t="s">
        <v>14</v>
      </c>
      <c r="AB16" s="24" t="s">
        <v>14</v>
      </c>
      <c r="AC16" s="24" t="s">
        <v>14</v>
      </c>
      <c r="AD16" s="24" t="s">
        <v>14</v>
      </c>
      <c r="AE16" s="24" t="s">
        <v>14</v>
      </c>
      <c r="AF16" s="24" t="s">
        <v>14</v>
      </c>
      <c r="AG16" s="24" t="s">
        <v>14</v>
      </c>
      <c r="AH16" s="24" t="s">
        <v>14</v>
      </c>
      <c r="AI16" s="24" t="s">
        <v>14</v>
      </c>
      <c r="AJ16" s="24" t="s">
        <v>14</v>
      </c>
      <c r="AK16" s="24" t="s">
        <v>14</v>
      </c>
      <c r="AL16" s="24" t="s">
        <v>14</v>
      </c>
      <c r="AM16" s="24" t="s">
        <v>14</v>
      </c>
      <c r="AN16" s="24" t="s">
        <v>14</v>
      </c>
      <c r="AO16" s="24" t="s">
        <v>14</v>
      </c>
      <c r="AP16" s="24" t="s">
        <v>14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23</v>
      </c>
      <c r="C17" s="24" t="str">
        <f t="shared" si="0"/>
        <v>UCPWR_FLAB-T</v>
      </c>
      <c r="D17" s="24" t="s">
        <v>16</v>
      </c>
      <c r="E17" s="24" t="str" cm="1">
        <f t="array" ref="E17">INDEX(PWR_Lab!$A$2:$A$179,AX17)</f>
        <v>EPTSTO-E</v>
      </c>
      <c r="F17" s="24" t="s">
        <v>11</v>
      </c>
      <c r="G17" s="24" t="s">
        <v>11</v>
      </c>
      <c r="H17" s="24" t="s">
        <v>11</v>
      </c>
      <c r="I17" s="24">
        <v>3</v>
      </c>
      <c r="J17" s="24" cm="1">
        <f t="array" ref="J17">-INDEX(PWR_Lab!$F$2:$I$179,AX17,AY17)</f>
        <v>-0.23189000000000001</v>
      </c>
      <c r="K17" s="24" t="s">
        <v>14</v>
      </c>
      <c r="L17" s="24" t="s">
        <v>14</v>
      </c>
      <c r="M17" s="24" t="s">
        <v>14</v>
      </c>
      <c r="N17" s="24" t="s">
        <v>14</v>
      </c>
      <c r="O17" s="24" t="s">
        <v>14</v>
      </c>
      <c r="P17" s="24" t="s">
        <v>14</v>
      </c>
      <c r="Q17" s="24" t="s">
        <v>14</v>
      </c>
      <c r="R17" s="24" t="s">
        <v>14</v>
      </c>
      <c r="S17" s="24" t="s">
        <v>14</v>
      </c>
      <c r="T17" s="24" t="s">
        <v>14</v>
      </c>
      <c r="U17" s="24" t="s">
        <v>14</v>
      </c>
      <c r="V17" s="24" t="s">
        <v>14</v>
      </c>
      <c r="W17" s="24" t="s">
        <v>14</v>
      </c>
      <c r="X17" s="24" t="s">
        <v>14</v>
      </c>
      <c r="Y17" s="24" t="s">
        <v>14</v>
      </c>
      <c r="Z17" s="24" t="s">
        <v>14</v>
      </c>
      <c r="AA17" s="24" t="s">
        <v>14</v>
      </c>
      <c r="AB17" s="24" t="s">
        <v>14</v>
      </c>
      <c r="AC17" s="24" t="s">
        <v>14</v>
      </c>
      <c r="AD17" s="24" t="s">
        <v>14</v>
      </c>
      <c r="AE17" s="24" t="s">
        <v>14</v>
      </c>
      <c r="AF17" s="24" t="s">
        <v>14</v>
      </c>
      <c r="AG17" s="24" t="s">
        <v>14</v>
      </c>
      <c r="AH17" s="24" t="s">
        <v>14</v>
      </c>
      <c r="AI17" s="24" t="s">
        <v>14</v>
      </c>
      <c r="AJ17" s="24" t="s">
        <v>14</v>
      </c>
      <c r="AK17" s="24" t="s">
        <v>14</v>
      </c>
      <c r="AL17" s="24" t="s">
        <v>14</v>
      </c>
      <c r="AM17" s="24" t="s">
        <v>14</v>
      </c>
      <c r="AN17" s="24" t="s">
        <v>14</v>
      </c>
      <c r="AO17" s="24" t="s">
        <v>14</v>
      </c>
      <c r="AP17" s="24" t="s">
        <v>14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23</v>
      </c>
      <c r="C18" s="24" t="str">
        <f t="shared" si="0"/>
        <v>UCPWR_FLAB-P</v>
      </c>
      <c r="D18" s="24" t="s">
        <v>16</v>
      </c>
      <c r="E18" s="24" t="str" cm="1">
        <f t="array" ref="E18">INDEX(PWR_Lab!$A$2:$A$179,AX18)</f>
        <v>EPTSTO-N</v>
      </c>
      <c r="F18" s="24" t="s">
        <v>11</v>
      </c>
      <c r="G18" s="24" t="s">
        <v>11</v>
      </c>
      <c r="H18" s="24" t="s">
        <v>11</v>
      </c>
      <c r="I18" s="24">
        <v>3</v>
      </c>
      <c r="J18" s="24" cm="1">
        <f t="array" ref="J18">-INDEX(PWR_Lab!$F$2:$I$179,AX18,AY18)</f>
        <v>-1.72E-2</v>
      </c>
      <c r="K18" s="24" t="s">
        <v>14</v>
      </c>
      <c r="L18" s="24" t="s">
        <v>14</v>
      </c>
      <c r="M18" s="24" t="s">
        <v>14</v>
      </c>
      <c r="N18" s="24" t="s">
        <v>14</v>
      </c>
      <c r="O18" s="24" t="s">
        <v>14</v>
      </c>
      <c r="P18" s="24" t="s">
        <v>14</v>
      </c>
      <c r="Q18" s="24" t="s">
        <v>14</v>
      </c>
      <c r="R18" s="24" t="s">
        <v>14</v>
      </c>
      <c r="S18" s="24" t="s">
        <v>14</v>
      </c>
      <c r="T18" s="24" t="s">
        <v>14</v>
      </c>
      <c r="U18" s="24" t="s">
        <v>14</v>
      </c>
      <c r="V18" s="24" t="s">
        <v>14</v>
      </c>
      <c r="W18" s="24" t="s">
        <v>14</v>
      </c>
      <c r="X18" s="24" t="s">
        <v>14</v>
      </c>
      <c r="Y18" s="24" t="s">
        <v>14</v>
      </c>
      <c r="Z18" s="24" t="s">
        <v>14</v>
      </c>
      <c r="AA18" s="24" t="s">
        <v>14</v>
      </c>
      <c r="AB18" s="24" t="s">
        <v>14</v>
      </c>
      <c r="AC18" s="24" t="s">
        <v>14</v>
      </c>
      <c r="AD18" s="24" t="s">
        <v>14</v>
      </c>
      <c r="AE18" s="24" t="s">
        <v>14</v>
      </c>
      <c r="AF18" s="24" t="s">
        <v>14</v>
      </c>
      <c r="AG18" s="24" t="s">
        <v>14</v>
      </c>
      <c r="AH18" s="24" t="s">
        <v>14</v>
      </c>
      <c r="AI18" s="24" t="s">
        <v>14</v>
      </c>
      <c r="AJ18" s="24" t="s">
        <v>14</v>
      </c>
      <c r="AK18" s="24" t="s">
        <v>14</v>
      </c>
      <c r="AL18" s="24" t="s">
        <v>14</v>
      </c>
      <c r="AM18" s="24" t="s">
        <v>14</v>
      </c>
      <c r="AN18" s="24" t="s">
        <v>14</v>
      </c>
      <c r="AO18" s="24" t="s">
        <v>14</v>
      </c>
      <c r="AP18" s="24" t="s">
        <v>14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23</v>
      </c>
      <c r="C19" s="24" t="str">
        <f t="shared" si="0"/>
        <v>UCPWR_FLAB-M</v>
      </c>
      <c r="D19" s="24" t="s">
        <v>16</v>
      </c>
      <c r="E19" s="24" t="str" cm="1">
        <f t="array" ref="E19">INDEX(PWR_Lab!$A$2:$A$179,AX19)</f>
        <v>EPTSTO-N</v>
      </c>
      <c r="F19" s="24" t="s">
        <v>11</v>
      </c>
      <c r="G19" s="24" t="s">
        <v>11</v>
      </c>
      <c r="H19" s="24" t="s">
        <v>11</v>
      </c>
      <c r="I19" s="24">
        <v>3</v>
      </c>
      <c r="J19" s="24" cm="1">
        <f t="array" ref="J19">-INDEX(PWR_Lab!$F$2:$I$179,AX19,AY19)</f>
        <v>-1.958E-2</v>
      </c>
      <c r="K19" s="24" t="s">
        <v>14</v>
      </c>
      <c r="L19" s="24" t="s">
        <v>14</v>
      </c>
      <c r="M19" s="24" t="s">
        <v>14</v>
      </c>
      <c r="N19" s="24" t="s">
        <v>14</v>
      </c>
      <c r="O19" s="24" t="s">
        <v>14</v>
      </c>
      <c r="P19" s="24" t="s">
        <v>14</v>
      </c>
      <c r="Q19" s="24" t="s">
        <v>14</v>
      </c>
      <c r="R19" s="24" t="s">
        <v>14</v>
      </c>
      <c r="S19" s="24" t="s">
        <v>14</v>
      </c>
      <c r="T19" s="24" t="s">
        <v>14</v>
      </c>
      <c r="U19" s="24" t="s">
        <v>14</v>
      </c>
      <c r="V19" s="24" t="s">
        <v>14</v>
      </c>
      <c r="W19" s="24" t="s">
        <v>14</v>
      </c>
      <c r="X19" s="24" t="s">
        <v>14</v>
      </c>
      <c r="Y19" s="24" t="s">
        <v>14</v>
      </c>
      <c r="Z19" s="24" t="s">
        <v>14</v>
      </c>
      <c r="AA19" s="24" t="s">
        <v>14</v>
      </c>
      <c r="AB19" s="24" t="s">
        <v>14</v>
      </c>
      <c r="AC19" s="24" t="s">
        <v>14</v>
      </c>
      <c r="AD19" s="24" t="s">
        <v>14</v>
      </c>
      <c r="AE19" s="24" t="s">
        <v>14</v>
      </c>
      <c r="AF19" s="24" t="s">
        <v>14</v>
      </c>
      <c r="AG19" s="24" t="s">
        <v>14</v>
      </c>
      <c r="AH19" s="24" t="s">
        <v>14</v>
      </c>
      <c r="AI19" s="24" t="s">
        <v>14</v>
      </c>
      <c r="AJ19" s="24" t="s">
        <v>14</v>
      </c>
      <c r="AK19" s="24" t="s">
        <v>14</v>
      </c>
      <c r="AL19" s="24" t="s">
        <v>14</v>
      </c>
      <c r="AM19" s="24" t="s">
        <v>14</v>
      </c>
      <c r="AN19" s="24" t="s">
        <v>14</v>
      </c>
      <c r="AO19" s="24" t="s">
        <v>14</v>
      </c>
      <c r="AP19" s="24" t="s">
        <v>14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23</v>
      </c>
      <c r="C20" s="24" t="str">
        <f t="shared" si="0"/>
        <v>UCPWR_FLAB-S</v>
      </c>
      <c r="D20" s="24" t="s">
        <v>16</v>
      </c>
      <c r="E20" s="24" t="str" cm="1">
        <f t="array" ref="E20">INDEX(PWR_Lab!$A$2:$A$179,AX20)</f>
        <v>EPTSTO-N</v>
      </c>
      <c r="F20" s="24" t="s">
        <v>11</v>
      </c>
      <c r="G20" s="24" t="s">
        <v>11</v>
      </c>
      <c r="H20" s="24" t="s">
        <v>11</v>
      </c>
      <c r="I20" s="24">
        <v>3</v>
      </c>
      <c r="J20" s="24" cm="1">
        <f t="array" ref="J20">-INDEX(PWR_Lab!$F$2:$I$179,AX20,AY20)</f>
        <v>-6.4769999999999994E-2</v>
      </c>
      <c r="K20" s="24" t="s">
        <v>14</v>
      </c>
      <c r="L20" s="24" t="s">
        <v>14</v>
      </c>
      <c r="M20" s="24" t="s">
        <v>14</v>
      </c>
      <c r="N20" s="24" t="s">
        <v>14</v>
      </c>
      <c r="O20" s="24" t="s">
        <v>14</v>
      </c>
      <c r="P20" s="24" t="s">
        <v>14</v>
      </c>
      <c r="Q20" s="24" t="s">
        <v>14</v>
      </c>
      <c r="R20" s="24" t="s">
        <v>14</v>
      </c>
      <c r="S20" s="24" t="s">
        <v>14</v>
      </c>
      <c r="T20" s="24" t="s">
        <v>14</v>
      </c>
      <c r="U20" s="24" t="s">
        <v>14</v>
      </c>
      <c r="V20" s="24" t="s">
        <v>14</v>
      </c>
      <c r="W20" s="24" t="s">
        <v>14</v>
      </c>
      <c r="X20" s="24" t="s">
        <v>14</v>
      </c>
      <c r="Y20" s="24" t="s">
        <v>14</v>
      </c>
      <c r="Z20" s="24" t="s">
        <v>14</v>
      </c>
      <c r="AA20" s="24" t="s">
        <v>14</v>
      </c>
      <c r="AB20" s="24" t="s">
        <v>14</v>
      </c>
      <c r="AC20" s="24" t="s">
        <v>14</v>
      </c>
      <c r="AD20" s="24" t="s">
        <v>14</v>
      </c>
      <c r="AE20" s="24" t="s">
        <v>14</v>
      </c>
      <c r="AF20" s="24" t="s">
        <v>14</v>
      </c>
      <c r="AG20" s="24" t="s">
        <v>14</v>
      </c>
      <c r="AH20" s="24" t="s">
        <v>14</v>
      </c>
      <c r="AI20" s="24" t="s">
        <v>14</v>
      </c>
      <c r="AJ20" s="24" t="s">
        <v>14</v>
      </c>
      <c r="AK20" s="24" t="s">
        <v>14</v>
      </c>
      <c r="AL20" s="24" t="s">
        <v>14</v>
      </c>
      <c r="AM20" s="24" t="s">
        <v>14</v>
      </c>
      <c r="AN20" s="24" t="s">
        <v>14</v>
      </c>
      <c r="AO20" s="24" t="s">
        <v>14</v>
      </c>
      <c r="AP20" s="24" t="s">
        <v>14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23</v>
      </c>
      <c r="C21" s="24" t="str">
        <f t="shared" si="0"/>
        <v>UCPWR_FLAB-T</v>
      </c>
      <c r="D21" s="24" t="s">
        <v>16</v>
      </c>
      <c r="E21" s="24" t="str" cm="1">
        <f t="array" ref="E21">INDEX(PWR_Lab!$A$2:$A$179,AX21)</f>
        <v>EPTSTO-N</v>
      </c>
      <c r="F21" s="24" t="s">
        <v>11</v>
      </c>
      <c r="G21" s="24" t="s">
        <v>11</v>
      </c>
      <c r="H21" s="24" t="s">
        <v>11</v>
      </c>
      <c r="I21" s="24">
        <v>3</v>
      </c>
      <c r="J21" s="24" cm="1">
        <f t="array" ref="J21">-INDEX(PWR_Lab!$F$2:$I$179,AX21,AY21)</f>
        <v>-0.23189000000000001</v>
      </c>
      <c r="K21" s="24" t="s">
        <v>14</v>
      </c>
      <c r="L21" s="24" t="s">
        <v>14</v>
      </c>
      <c r="M21" s="24" t="s">
        <v>14</v>
      </c>
      <c r="N21" s="24" t="s">
        <v>14</v>
      </c>
      <c r="O21" s="24" t="s">
        <v>14</v>
      </c>
      <c r="P21" s="24" t="s">
        <v>14</v>
      </c>
      <c r="Q21" s="24" t="s">
        <v>14</v>
      </c>
      <c r="R21" s="24" t="s">
        <v>14</v>
      </c>
      <c r="S21" s="24" t="s">
        <v>14</v>
      </c>
      <c r="T21" s="24" t="s">
        <v>14</v>
      </c>
      <c r="U21" s="24" t="s">
        <v>14</v>
      </c>
      <c r="V21" s="24" t="s">
        <v>14</v>
      </c>
      <c r="W21" s="24" t="s">
        <v>14</v>
      </c>
      <c r="X21" s="24" t="s">
        <v>14</v>
      </c>
      <c r="Y21" s="24" t="s">
        <v>14</v>
      </c>
      <c r="Z21" s="24" t="s">
        <v>14</v>
      </c>
      <c r="AA21" s="24" t="s">
        <v>14</v>
      </c>
      <c r="AB21" s="24" t="s">
        <v>14</v>
      </c>
      <c r="AC21" s="24" t="s">
        <v>14</v>
      </c>
      <c r="AD21" s="24" t="s">
        <v>14</v>
      </c>
      <c r="AE21" s="24" t="s">
        <v>14</v>
      </c>
      <c r="AF21" s="24" t="s">
        <v>14</v>
      </c>
      <c r="AG21" s="24" t="s">
        <v>14</v>
      </c>
      <c r="AH21" s="24" t="s">
        <v>14</v>
      </c>
      <c r="AI21" s="24" t="s">
        <v>14</v>
      </c>
      <c r="AJ21" s="24" t="s">
        <v>14</v>
      </c>
      <c r="AK21" s="24" t="s">
        <v>14</v>
      </c>
      <c r="AL21" s="24" t="s">
        <v>14</v>
      </c>
      <c r="AM21" s="24" t="s">
        <v>14</v>
      </c>
      <c r="AN21" s="24" t="s">
        <v>14</v>
      </c>
      <c r="AO21" s="24" t="s">
        <v>14</v>
      </c>
      <c r="AP21" s="24" t="s">
        <v>14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23</v>
      </c>
      <c r="C22" s="24" t="str">
        <f t="shared" si="0"/>
        <v>UCPWR_FLAB-P</v>
      </c>
      <c r="D22" s="24" t="s">
        <v>16</v>
      </c>
      <c r="E22" s="24" t="str" cm="1">
        <f t="array" ref="E22">INDEX(PWR_Lab!$A$2:$A$179,AX22)</f>
        <v>ERBIG-N</v>
      </c>
      <c r="F22" s="24" t="s">
        <v>11</v>
      </c>
      <c r="G22" s="24" t="s">
        <v>11</v>
      </c>
      <c r="H22" s="24" t="s">
        <v>11</v>
      </c>
      <c r="I22" s="24">
        <v>3</v>
      </c>
      <c r="J22" s="24" cm="1">
        <f t="array" ref="J22">-INDEX(PWR_Lab!$F$2:$I$179,AX22,AY22)</f>
        <v>-1.72E-2</v>
      </c>
      <c r="K22" s="24" t="s">
        <v>14</v>
      </c>
      <c r="L22" s="24" t="s">
        <v>14</v>
      </c>
      <c r="M22" s="24" t="s">
        <v>14</v>
      </c>
      <c r="N22" s="24" t="s">
        <v>14</v>
      </c>
      <c r="O22" s="24" t="s">
        <v>14</v>
      </c>
      <c r="P22" s="24" t="s">
        <v>14</v>
      </c>
      <c r="Q22" s="24" t="s">
        <v>14</v>
      </c>
      <c r="R22" s="24" t="s">
        <v>14</v>
      </c>
      <c r="S22" s="24" t="s">
        <v>14</v>
      </c>
      <c r="T22" s="24" t="s">
        <v>14</v>
      </c>
      <c r="U22" s="24" t="s">
        <v>14</v>
      </c>
      <c r="V22" s="24" t="s">
        <v>14</v>
      </c>
      <c r="W22" s="24" t="s">
        <v>14</v>
      </c>
      <c r="X22" s="24" t="s">
        <v>14</v>
      </c>
      <c r="Y22" s="24" t="s">
        <v>14</v>
      </c>
      <c r="Z22" s="24" t="s">
        <v>14</v>
      </c>
      <c r="AA22" s="24" t="s">
        <v>14</v>
      </c>
      <c r="AB22" s="24" t="s">
        <v>14</v>
      </c>
      <c r="AC22" s="24" t="s">
        <v>14</v>
      </c>
      <c r="AD22" s="24" t="s">
        <v>14</v>
      </c>
      <c r="AE22" s="24" t="s">
        <v>14</v>
      </c>
      <c r="AF22" s="24" t="s">
        <v>14</v>
      </c>
      <c r="AG22" s="24" t="s">
        <v>14</v>
      </c>
      <c r="AH22" s="24" t="s">
        <v>14</v>
      </c>
      <c r="AI22" s="24" t="s">
        <v>14</v>
      </c>
      <c r="AJ22" s="24" t="s">
        <v>14</v>
      </c>
      <c r="AK22" s="24" t="s">
        <v>14</v>
      </c>
      <c r="AL22" s="24" t="s">
        <v>14</v>
      </c>
      <c r="AM22" s="24" t="s">
        <v>14</v>
      </c>
      <c r="AN22" s="24" t="s">
        <v>14</v>
      </c>
      <c r="AO22" s="24" t="s">
        <v>14</v>
      </c>
      <c r="AP22" s="24" t="s">
        <v>14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23</v>
      </c>
      <c r="C23" s="24" t="str">
        <f t="shared" si="0"/>
        <v>UCPWR_FLAB-M</v>
      </c>
      <c r="D23" s="24" t="s">
        <v>16</v>
      </c>
      <c r="E23" s="24" t="str" cm="1">
        <f t="array" ref="E23">INDEX(PWR_Lab!$A$2:$A$179,AX23)</f>
        <v>ERBIG-N</v>
      </c>
      <c r="F23" s="24" t="s">
        <v>11</v>
      </c>
      <c r="G23" s="24" t="s">
        <v>11</v>
      </c>
      <c r="H23" s="24" t="s">
        <v>11</v>
      </c>
      <c r="I23" s="24">
        <v>3</v>
      </c>
      <c r="J23" s="24" cm="1">
        <f t="array" ref="J23">-INDEX(PWR_Lab!$F$2:$I$179,AX23,AY23)</f>
        <v>-1.958E-2</v>
      </c>
      <c r="K23" s="24" t="s">
        <v>14</v>
      </c>
      <c r="L23" s="24" t="s">
        <v>14</v>
      </c>
      <c r="M23" s="24" t="s">
        <v>14</v>
      </c>
      <c r="N23" s="24" t="s">
        <v>14</v>
      </c>
      <c r="O23" s="24" t="s">
        <v>14</v>
      </c>
      <c r="P23" s="24" t="s">
        <v>14</v>
      </c>
      <c r="Q23" s="24" t="s">
        <v>14</v>
      </c>
      <c r="R23" s="24" t="s">
        <v>14</v>
      </c>
      <c r="S23" s="24" t="s">
        <v>14</v>
      </c>
      <c r="T23" s="24" t="s">
        <v>14</v>
      </c>
      <c r="U23" s="24" t="s">
        <v>14</v>
      </c>
      <c r="V23" s="24" t="s">
        <v>14</v>
      </c>
      <c r="W23" s="24" t="s">
        <v>14</v>
      </c>
      <c r="X23" s="24" t="s">
        <v>14</v>
      </c>
      <c r="Y23" s="24" t="s">
        <v>14</v>
      </c>
      <c r="Z23" s="24" t="s">
        <v>14</v>
      </c>
      <c r="AA23" s="24" t="s">
        <v>14</v>
      </c>
      <c r="AB23" s="24" t="s">
        <v>14</v>
      </c>
      <c r="AC23" s="24" t="s">
        <v>14</v>
      </c>
      <c r="AD23" s="24" t="s">
        <v>14</v>
      </c>
      <c r="AE23" s="24" t="s">
        <v>14</v>
      </c>
      <c r="AF23" s="24" t="s">
        <v>14</v>
      </c>
      <c r="AG23" s="24" t="s">
        <v>14</v>
      </c>
      <c r="AH23" s="24" t="s">
        <v>14</v>
      </c>
      <c r="AI23" s="24" t="s">
        <v>14</v>
      </c>
      <c r="AJ23" s="24" t="s">
        <v>14</v>
      </c>
      <c r="AK23" s="24" t="s">
        <v>14</v>
      </c>
      <c r="AL23" s="24" t="s">
        <v>14</v>
      </c>
      <c r="AM23" s="24" t="s">
        <v>14</v>
      </c>
      <c r="AN23" s="24" t="s">
        <v>14</v>
      </c>
      <c r="AO23" s="24" t="s">
        <v>14</v>
      </c>
      <c r="AP23" s="24" t="s">
        <v>14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23</v>
      </c>
      <c r="C24" s="24" t="str">
        <f t="shared" si="0"/>
        <v>UCPWR_FLAB-S</v>
      </c>
      <c r="D24" s="24" t="s">
        <v>16</v>
      </c>
      <c r="E24" s="24" t="str" cm="1">
        <f t="array" ref="E24">INDEX(PWR_Lab!$A$2:$A$179,AX24)</f>
        <v>ERBIG-N</v>
      </c>
      <c r="F24" s="24" t="s">
        <v>11</v>
      </c>
      <c r="G24" s="24" t="s">
        <v>11</v>
      </c>
      <c r="H24" s="24" t="s">
        <v>11</v>
      </c>
      <c r="I24" s="24">
        <v>3</v>
      </c>
      <c r="J24" s="24" cm="1">
        <f t="array" ref="J24">-INDEX(PWR_Lab!$F$2:$I$179,AX24,AY24)</f>
        <v>-6.4769999999999994E-2</v>
      </c>
      <c r="K24" s="24" t="s">
        <v>14</v>
      </c>
      <c r="L24" s="24" t="s">
        <v>14</v>
      </c>
      <c r="M24" s="24" t="s">
        <v>14</v>
      </c>
      <c r="N24" s="24" t="s">
        <v>14</v>
      </c>
      <c r="O24" s="24" t="s">
        <v>14</v>
      </c>
      <c r="P24" s="24" t="s">
        <v>14</v>
      </c>
      <c r="Q24" s="24" t="s">
        <v>14</v>
      </c>
      <c r="R24" s="24" t="s">
        <v>14</v>
      </c>
      <c r="S24" s="24" t="s">
        <v>14</v>
      </c>
      <c r="T24" s="24" t="s">
        <v>14</v>
      </c>
      <c r="U24" s="24" t="s">
        <v>14</v>
      </c>
      <c r="V24" s="24" t="s">
        <v>14</v>
      </c>
      <c r="W24" s="24" t="s">
        <v>14</v>
      </c>
      <c r="X24" s="24" t="s">
        <v>14</v>
      </c>
      <c r="Y24" s="24" t="s">
        <v>14</v>
      </c>
      <c r="Z24" s="24" t="s">
        <v>14</v>
      </c>
      <c r="AA24" s="24" t="s">
        <v>14</v>
      </c>
      <c r="AB24" s="24" t="s">
        <v>14</v>
      </c>
      <c r="AC24" s="24" t="s">
        <v>14</v>
      </c>
      <c r="AD24" s="24" t="s">
        <v>14</v>
      </c>
      <c r="AE24" s="24" t="s">
        <v>14</v>
      </c>
      <c r="AF24" s="24" t="s">
        <v>14</v>
      </c>
      <c r="AG24" s="24" t="s">
        <v>14</v>
      </c>
      <c r="AH24" s="24" t="s">
        <v>14</v>
      </c>
      <c r="AI24" s="24" t="s">
        <v>14</v>
      </c>
      <c r="AJ24" s="24" t="s">
        <v>14</v>
      </c>
      <c r="AK24" s="24" t="s">
        <v>14</v>
      </c>
      <c r="AL24" s="24" t="s">
        <v>14</v>
      </c>
      <c r="AM24" s="24" t="s">
        <v>14</v>
      </c>
      <c r="AN24" s="24" t="s">
        <v>14</v>
      </c>
      <c r="AO24" s="24" t="s">
        <v>14</v>
      </c>
      <c r="AP24" s="24" t="s">
        <v>14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23</v>
      </c>
      <c r="C25" s="24" t="str">
        <f t="shared" si="0"/>
        <v>UCPWR_FLAB-T</v>
      </c>
      <c r="D25" s="24" t="s">
        <v>16</v>
      </c>
      <c r="E25" s="24" t="str" cm="1">
        <f t="array" ref="E25">INDEX(PWR_Lab!$A$2:$A$179,AX25)</f>
        <v>ERBIG-N</v>
      </c>
      <c r="F25" s="24" t="s">
        <v>11</v>
      </c>
      <c r="G25" s="24" t="s">
        <v>11</v>
      </c>
      <c r="H25" s="24" t="s">
        <v>11</v>
      </c>
      <c r="I25" s="24">
        <v>3</v>
      </c>
      <c r="J25" s="24" cm="1">
        <f t="array" ref="J25">-INDEX(PWR_Lab!$F$2:$I$179,AX25,AY25)</f>
        <v>-0.23189000000000001</v>
      </c>
      <c r="K25" s="24" t="s">
        <v>14</v>
      </c>
      <c r="L25" s="24" t="s">
        <v>14</v>
      </c>
      <c r="M25" s="24" t="s">
        <v>14</v>
      </c>
      <c r="N25" s="24" t="s">
        <v>14</v>
      </c>
      <c r="O25" s="24" t="s">
        <v>14</v>
      </c>
      <c r="P25" s="24" t="s">
        <v>14</v>
      </c>
      <c r="Q25" s="24" t="s">
        <v>14</v>
      </c>
      <c r="R25" s="24" t="s">
        <v>14</v>
      </c>
      <c r="S25" s="24" t="s">
        <v>14</v>
      </c>
      <c r="T25" s="24" t="s">
        <v>14</v>
      </c>
      <c r="U25" s="24" t="s">
        <v>14</v>
      </c>
      <c r="V25" s="24" t="s">
        <v>14</v>
      </c>
      <c r="W25" s="24" t="s">
        <v>14</v>
      </c>
      <c r="X25" s="24" t="s">
        <v>14</v>
      </c>
      <c r="Y25" s="24" t="s">
        <v>14</v>
      </c>
      <c r="Z25" s="24" t="s">
        <v>14</v>
      </c>
      <c r="AA25" s="24" t="s">
        <v>14</v>
      </c>
      <c r="AB25" s="24" t="s">
        <v>14</v>
      </c>
      <c r="AC25" s="24" t="s">
        <v>14</v>
      </c>
      <c r="AD25" s="24" t="s">
        <v>14</v>
      </c>
      <c r="AE25" s="24" t="s">
        <v>14</v>
      </c>
      <c r="AF25" s="24" t="s">
        <v>14</v>
      </c>
      <c r="AG25" s="24" t="s">
        <v>14</v>
      </c>
      <c r="AH25" s="24" t="s">
        <v>14</v>
      </c>
      <c r="AI25" s="24" t="s">
        <v>14</v>
      </c>
      <c r="AJ25" s="24" t="s">
        <v>14</v>
      </c>
      <c r="AK25" s="24" t="s">
        <v>14</v>
      </c>
      <c r="AL25" s="24" t="s">
        <v>14</v>
      </c>
      <c r="AM25" s="24" t="s">
        <v>14</v>
      </c>
      <c r="AN25" s="24" t="s">
        <v>14</v>
      </c>
      <c r="AO25" s="24" t="s">
        <v>14</v>
      </c>
      <c r="AP25" s="24" t="s">
        <v>14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23</v>
      </c>
      <c r="C26" s="24" t="str">
        <f t="shared" si="0"/>
        <v>UCPWR_FLAB-P</v>
      </c>
      <c r="D26" s="24" t="s">
        <v>16</v>
      </c>
      <c r="E26" s="24" t="str" cm="1">
        <f t="array" ref="E26">INDEX(PWR_Lab!$A$2:$A$179,AX26)</f>
        <v>ERBIO-N</v>
      </c>
      <c r="F26" s="24" t="s">
        <v>11</v>
      </c>
      <c r="G26" s="24" t="s">
        <v>11</v>
      </c>
      <c r="H26" s="24" t="s">
        <v>11</v>
      </c>
      <c r="I26" s="24">
        <v>3</v>
      </c>
      <c r="J26" s="24" cm="1">
        <f t="array" ref="J26">-INDEX(PWR_Lab!$F$2:$I$179,AX26,AY26)</f>
        <v>-1.72E-2</v>
      </c>
      <c r="K26" s="24" t="s">
        <v>14</v>
      </c>
      <c r="L26" s="24" t="s">
        <v>14</v>
      </c>
      <c r="M26" s="24" t="s">
        <v>14</v>
      </c>
      <c r="N26" s="24" t="s">
        <v>14</v>
      </c>
      <c r="O26" s="24" t="s">
        <v>14</v>
      </c>
      <c r="P26" s="24" t="s">
        <v>14</v>
      </c>
      <c r="Q26" s="24" t="s">
        <v>14</v>
      </c>
      <c r="R26" s="24" t="s">
        <v>14</v>
      </c>
      <c r="S26" s="24" t="s">
        <v>14</v>
      </c>
      <c r="T26" s="24" t="s">
        <v>14</v>
      </c>
      <c r="U26" s="24" t="s">
        <v>14</v>
      </c>
      <c r="V26" s="24" t="s">
        <v>14</v>
      </c>
      <c r="W26" s="24" t="s">
        <v>14</v>
      </c>
      <c r="X26" s="24" t="s">
        <v>14</v>
      </c>
      <c r="Y26" s="24" t="s">
        <v>14</v>
      </c>
      <c r="Z26" s="24" t="s">
        <v>14</v>
      </c>
      <c r="AA26" s="24" t="s">
        <v>14</v>
      </c>
      <c r="AB26" s="24" t="s">
        <v>14</v>
      </c>
      <c r="AC26" s="24" t="s">
        <v>14</v>
      </c>
      <c r="AD26" s="24" t="s">
        <v>14</v>
      </c>
      <c r="AE26" s="24" t="s">
        <v>14</v>
      </c>
      <c r="AF26" s="24" t="s">
        <v>14</v>
      </c>
      <c r="AG26" s="24" t="s">
        <v>14</v>
      </c>
      <c r="AH26" s="24" t="s">
        <v>14</v>
      </c>
      <c r="AI26" s="24" t="s">
        <v>14</v>
      </c>
      <c r="AJ26" s="24" t="s">
        <v>14</v>
      </c>
      <c r="AK26" s="24" t="s">
        <v>14</v>
      </c>
      <c r="AL26" s="24" t="s">
        <v>14</v>
      </c>
      <c r="AM26" s="24" t="s">
        <v>14</v>
      </c>
      <c r="AN26" s="24" t="s">
        <v>14</v>
      </c>
      <c r="AO26" s="24" t="s">
        <v>14</v>
      </c>
      <c r="AP26" s="24" t="s">
        <v>14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23</v>
      </c>
      <c r="C27" s="24" t="str">
        <f t="shared" si="0"/>
        <v>UCPWR_FLAB-M</v>
      </c>
      <c r="D27" s="24" t="s">
        <v>16</v>
      </c>
      <c r="E27" s="24" t="str" cm="1">
        <f t="array" ref="E27">INDEX(PWR_Lab!$A$2:$A$179,AX27)</f>
        <v>ERBIO-N</v>
      </c>
      <c r="F27" s="24" t="s">
        <v>11</v>
      </c>
      <c r="G27" s="24" t="s">
        <v>11</v>
      </c>
      <c r="H27" s="24" t="s">
        <v>11</v>
      </c>
      <c r="I27" s="24">
        <v>3</v>
      </c>
      <c r="J27" s="24" cm="1">
        <f t="array" ref="J27">-INDEX(PWR_Lab!$F$2:$I$179,AX27,AY27)</f>
        <v>-1.958E-2</v>
      </c>
      <c r="K27" s="24" t="s">
        <v>14</v>
      </c>
      <c r="L27" s="24" t="s">
        <v>14</v>
      </c>
      <c r="M27" s="24" t="s">
        <v>14</v>
      </c>
      <c r="N27" s="24" t="s">
        <v>14</v>
      </c>
      <c r="O27" s="24" t="s">
        <v>14</v>
      </c>
      <c r="P27" s="24" t="s">
        <v>14</v>
      </c>
      <c r="Q27" s="24" t="s">
        <v>14</v>
      </c>
      <c r="R27" s="24" t="s">
        <v>14</v>
      </c>
      <c r="S27" s="24" t="s">
        <v>14</v>
      </c>
      <c r="T27" s="24" t="s">
        <v>14</v>
      </c>
      <c r="U27" s="24" t="s">
        <v>14</v>
      </c>
      <c r="V27" s="24" t="s">
        <v>14</v>
      </c>
      <c r="W27" s="24" t="s">
        <v>14</v>
      </c>
      <c r="X27" s="24" t="s">
        <v>14</v>
      </c>
      <c r="Y27" s="24" t="s">
        <v>14</v>
      </c>
      <c r="Z27" s="24" t="s">
        <v>14</v>
      </c>
      <c r="AA27" s="24" t="s">
        <v>14</v>
      </c>
      <c r="AB27" s="24" t="s">
        <v>14</v>
      </c>
      <c r="AC27" s="24" t="s">
        <v>14</v>
      </c>
      <c r="AD27" s="24" t="s">
        <v>14</v>
      </c>
      <c r="AE27" s="24" t="s">
        <v>14</v>
      </c>
      <c r="AF27" s="24" t="s">
        <v>14</v>
      </c>
      <c r="AG27" s="24" t="s">
        <v>14</v>
      </c>
      <c r="AH27" s="24" t="s">
        <v>14</v>
      </c>
      <c r="AI27" s="24" t="s">
        <v>14</v>
      </c>
      <c r="AJ27" s="24" t="s">
        <v>14</v>
      </c>
      <c r="AK27" s="24" t="s">
        <v>14</v>
      </c>
      <c r="AL27" s="24" t="s">
        <v>14</v>
      </c>
      <c r="AM27" s="24" t="s">
        <v>14</v>
      </c>
      <c r="AN27" s="24" t="s">
        <v>14</v>
      </c>
      <c r="AO27" s="24" t="s">
        <v>14</v>
      </c>
      <c r="AP27" s="24" t="s">
        <v>14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23</v>
      </c>
      <c r="C28" s="24" t="str">
        <f t="shared" si="0"/>
        <v>UCPWR_FLAB-S</v>
      </c>
      <c r="D28" s="24" t="s">
        <v>16</v>
      </c>
      <c r="E28" s="24" t="str" cm="1">
        <f t="array" ref="E28">INDEX(PWR_Lab!$A$2:$A$179,AX28)</f>
        <v>ERBIO-N</v>
      </c>
      <c r="F28" s="24" t="s">
        <v>11</v>
      </c>
      <c r="G28" s="24" t="s">
        <v>11</v>
      </c>
      <c r="H28" s="24" t="s">
        <v>11</v>
      </c>
      <c r="I28" s="24">
        <v>3</v>
      </c>
      <c r="J28" s="24" cm="1">
        <f t="array" ref="J28">-INDEX(PWR_Lab!$F$2:$I$179,AX28,AY28)</f>
        <v>-6.4769999999999994E-2</v>
      </c>
      <c r="K28" s="24" t="s">
        <v>14</v>
      </c>
      <c r="L28" s="24" t="s">
        <v>14</v>
      </c>
      <c r="M28" s="24" t="s">
        <v>14</v>
      </c>
      <c r="N28" s="24" t="s">
        <v>14</v>
      </c>
      <c r="O28" s="24" t="s">
        <v>14</v>
      </c>
      <c r="P28" s="24" t="s">
        <v>14</v>
      </c>
      <c r="Q28" s="24" t="s">
        <v>14</v>
      </c>
      <c r="R28" s="24" t="s">
        <v>14</v>
      </c>
      <c r="S28" s="24" t="s">
        <v>14</v>
      </c>
      <c r="T28" s="24" t="s">
        <v>14</v>
      </c>
      <c r="U28" s="24" t="s">
        <v>14</v>
      </c>
      <c r="V28" s="24" t="s">
        <v>14</v>
      </c>
      <c r="W28" s="24" t="s">
        <v>14</v>
      </c>
      <c r="X28" s="24" t="s">
        <v>14</v>
      </c>
      <c r="Y28" s="24" t="s">
        <v>14</v>
      </c>
      <c r="Z28" s="24" t="s">
        <v>14</v>
      </c>
      <c r="AA28" s="24" t="s">
        <v>14</v>
      </c>
      <c r="AB28" s="24" t="s">
        <v>14</v>
      </c>
      <c r="AC28" s="24" t="s">
        <v>14</v>
      </c>
      <c r="AD28" s="24" t="s">
        <v>14</v>
      </c>
      <c r="AE28" s="24" t="s">
        <v>14</v>
      </c>
      <c r="AF28" s="24" t="s">
        <v>14</v>
      </c>
      <c r="AG28" s="24" t="s">
        <v>14</v>
      </c>
      <c r="AH28" s="24" t="s">
        <v>14</v>
      </c>
      <c r="AI28" s="24" t="s">
        <v>14</v>
      </c>
      <c r="AJ28" s="24" t="s">
        <v>14</v>
      </c>
      <c r="AK28" s="24" t="s">
        <v>14</v>
      </c>
      <c r="AL28" s="24" t="s">
        <v>14</v>
      </c>
      <c r="AM28" s="24" t="s">
        <v>14</v>
      </c>
      <c r="AN28" s="24" t="s">
        <v>14</v>
      </c>
      <c r="AO28" s="24" t="s">
        <v>14</v>
      </c>
      <c r="AP28" s="24" t="s">
        <v>14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23</v>
      </c>
      <c r="C29" s="24" t="str">
        <f t="shared" si="0"/>
        <v>UCPWR_FLAB-T</v>
      </c>
      <c r="D29" s="24" t="s">
        <v>16</v>
      </c>
      <c r="E29" s="24" t="str" cm="1">
        <f t="array" ref="E29">INDEX(PWR_Lab!$A$2:$A$179,AX29)</f>
        <v>ERBIO-N</v>
      </c>
      <c r="F29" s="24" t="s">
        <v>11</v>
      </c>
      <c r="G29" s="24" t="s">
        <v>11</v>
      </c>
      <c r="H29" s="24" t="s">
        <v>11</v>
      </c>
      <c r="I29" s="24">
        <v>3</v>
      </c>
      <c r="J29" s="24" cm="1">
        <f t="array" ref="J29">-INDEX(PWR_Lab!$F$2:$I$179,AX29,AY29)</f>
        <v>-0.23189000000000001</v>
      </c>
      <c r="K29" s="24" t="s">
        <v>14</v>
      </c>
      <c r="L29" s="24" t="s">
        <v>14</v>
      </c>
      <c r="M29" s="24" t="s">
        <v>14</v>
      </c>
      <c r="N29" s="24" t="s">
        <v>14</v>
      </c>
      <c r="O29" s="24" t="s">
        <v>14</v>
      </c>
      <c r="P29" s="24" t="s">
        <v>14</v>
      </c>
      <c r="Q29" s="24" t="s">
        <v>14</v>
      </c>
      <c r="R29" s="24" t="s">
        <v>14</v>
      </c>
      <c r="S29" s="24" t="s">
        <v>14</v>
      </c>
      <c r="T29" s="24" t="s">
        <v>14</v>
      </c>
      <c r="U29" s="24" t="s">
        <v>14</v>
      </c>
      <c r="V29" s="24" t="s">
        <v>14</v>
      </c>
      <c r="W29" s="24" t="s">
        <v>14</v>
      </c>
      <c r="X29" s="24" t="s">
        <v>14</v>
      </c>
      <c r="Y29" s="24" t="s">
        <v>14</v>
      </c>
      <c r="Z29" s="24" t="s">
        <v>14</v>
      </c>
      <c r="AA29" s="24" t="s">
        <v>14</v>
      </c>
      <c r="AB29" s="24" t="s">
        <v>14</v>
      </c>
      <c r="AC29" s="24" t="s">
        <v>14</v>
      </c>
      <c r="AD29" s="24" t="s">
        <v>14</v>
      </c>
      <c r="AE29" s="24" t="s">
        <v>14</v>
      </c>
      <c r="AF29" s="24" t="s">
        <v>14</v>
      </c>
      <c r="AG29" s="24" t="s">
        <v>14</v>
      </c>
      <c r="AH29" s="24" t="s">
        <v>14</v>
      </c>
      <c r="AI29" s="24" t="s">
        <v>14</v>
      </c>
      <c r="AJ29" s="24" t="s">
        <v>14</v>
      </c>
      <c r="AK29" s="24" t="s">
        <v>14</v>
      </c>
      <c r="AL29" s="24" t="s">
        <v>14</v>
      </c>
      <c r="AM29" s="24" t="s">
        <v>14</v>
      </c>
      <c r="AN29" s="24" t="s">
        <v>14</v>
      </c>
      <c r="AO29" s="24" t="s">
        <v>14</v>
      </c>
      <c r="AP29" s="24" t="s">
        <v>14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23</v>
      </c>
      <c r="C30" s="24" t="str">
        <f t="shared" si="0"/>
        <v>UCPWR_FLAB-P</v>
      </c>
      <c r="D30" s="24" t="s">
        <v>16</v>
      </c>
      <c r="E30" s="24" t="str" cm="1">
        <f t="array" ref="E30">INDEX(PWR_Lab!$A$2:$A$179,AX30)</f>
        <v>ERHYD-E</v>
      </c>
      <c r="F30" s="24" t="s">
        <v>11</v>
      </c>
      <c r="G30" s="24" t="s">
        <v>11</v>
      </c>
      <c r="H30" s="24" t="s">
        <v>11</v>
      </c>
      <c r="I30" s="24">
        <v>3</v>
      </c>
      <c r="J30" s="24" cm="1">
        <f t="array" ref="J30">-INDEX(PWR_Lab!$F$2:$I$179,AX30,AY30)</f>
        <v>-1.72E-2</v>
      </c>
      <c r="K30" s="24" t="s">
        <v>14</v>
      </c>
      <c r="L30" s="24" t="s">
        <v>14</v>
      </c>
      <c r="M30" s="24" t="s">
        <v>14</v>
      </c>
      <c r="N30" s="24" t="s">
        <v>14</v>
      </c>
      <c r="O30" s="24" t="s">
        <v>14</v>
      </c>
      <c r="P30" s="24" t="s">
        <v>14</v>
      </c>
      <c r="Q30" s="24" t="s">
        <v>14</v>
      </c>
      <c r="R30" s="24" t="s">
        <v>14</v>
      </c>
      <c r="S30" s="24" t="s">
        <v>14</v>
      </c>
      <c r="T30" s="24" t="s">
        <v>14</v>
      </c>
      <c r="U30" s="24" t="s">
        <v>14</v>
      </c>
      <c r="V30" s="24" t="s">
        <v>14</v>
      </c>
      <c r="W30" s="24" t="s">
        <v>14</v>
      </c>
      <c r="X30" s="24" t="s">
        <v>14</v>
      </c>
      <c r="Y30" s="24" t="s">
        <v>14</v>
      </c>
      <c r="Z30" s="24" t="s">
        <v>14</v>
      </c>
      <c r="AA30" s="24" t="s">
        <v>14</v>
      </c>
      <c r="AB30" s="24" t="s">
        <v>14</v>
      </c>
      <c r="AC30" s="24" t="s">
        <v>14</v>
      </c>
      <c r="AD30" s="24" t="s">
        <v>14</v>
      </c>
      <c r="AE30" s="24" t="s">
        <v>14</v>
      </c>
      <c r="AF30" s="24" t="s">
        <v>14</v>
      </c>
      <c r="AG30" s="24" t="s">
        <v>14</v>
      </c>
      <c r="AH30" s="24" t="s">
        <v>14</v>
      </c>
      <c r="AI30" s="24" t="s">
        <v>14</v>
      </c>
      <c r="AJ30" s="24" t="s">
        <v>14</v>
      </c>
      <c r="AK30" s="24" t="s">
        <v>14</v>
      </c>
      <c r="AL30" s="24" t="s">
        <v>14</v>
      </c>
      <c r="AM30" s="24" t="s">
        <v>14</v>
      </c>
      <c r="AN30" s="24" t="s">
        <v>14</v>
      </c>
      <c r="AO30" s="24" t="s">
        <v>14</v>
      </c>
      <c r="AP30" s="24" t="s">
        <v>14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23</v>
      </c>
      <c r="C31" s="24" t="str">
        <f t="shared" si="0"/>
        <v>UCPWR_FLAB-M</v>
      </c>
      <c r="D31" s="24" t="s">
        <v>16</v>
      </c>
      <c r="E31" s="24" t="str" cm="1">
        <f t="array" ref="E31">INDEX(PWR_Lab!$A$2:$A$179,AX31)</f>
        <v>ERHYD-E</v>
      </c>
      <c r="F31" s="24" t="s">
        <v>11</v>
      </c>
      <c r="G31" s="24" t="s">
        <v>11</v>
      </c>
      <c r="H31" s="24" t="s">
        <v>11</v>
      </c>
      <c r="I31" s="24">
        <v>3</v>
      </c>
      <c r="J31" s="24" cm="1">
        <f t="array" ref="J31">-INDEX(PWR_Lab!$F$2:$I$179,AX31,AY31)</f>
        <v>-1.958E-2</v>
      </c>
      <c r="K31" s="24" t="s">
        <v>14</v>
      </c>
      <c r="L31" s="24" t="s">
        <v>14</v>
      </c>
      <c r="M31" s="24" t="s">
        <v>14</v>
      </c>
      <c r="N31" s="24" t="s">
        <v>14</v>
      </c>
      <c r="O31" s="24" t="s">
        <v>14</v>
      </c>
      <c r="P31" s="24" t="s">
        <v>14</v>
      </c>
      <c r="Q31" s="24" t="s">
        <v>14</v>
      </c>
      <c r="R31" s="24" t="s">
        <v>14</v>
      </c>
      <c r="S31" s="24" t="s">
        <v>14</v>
      </c>
      <c r="T31" s="24" t="s">
        <v>14</v>
      </c>
      <c r="U31" s="24" t="s">
        <v>14</v>
      </c>
      <c r="V31" s="24" t="s">
        <v>14</v>
      </c>
      <c r="W31" s="24" t="s">
        <v>14</v>
      </c>
      <c r="X31" s="24" t="s">
        <v>14</v>
      </c>
      <c r="Y31" s="24" t="s">
        <v>14</v>
      </c>
      <c r="Z31" s="24" t="s">
        <v>14</v>
      </c>
      <c r="AA31" s="24" t="s">
        <v>14</v>
      </c>
      <c r="AB31" s="24" t="s">
        <v>14</v>
      </c>
      <c r="AC31" s="24" t="s">
        <v>14</v>
      </c>
      <c r="AD31" s="24" t="s">
        <v>14</v>
      </c>
      <c r="AE31" s="24" t="s">
        <v>14</v>
      </c>
      <c r="AF31" s="24" t="s">
        <v>14</v>
      </c>
      <c r="AG31" s="24" t="s">
        <v>14</v>
      </c>
      <c r="AH31" s="24" t="s">
        <v>14</v>
      </c>
      <c r="AI31" s="24" t="s">
        <v>14</v>
      </c>
      <c r="AJ31" s="24" t="s">
        <v>14</v>
      </c>
      <c r="AK31" s="24" t="s">
        <v>14</v>
      </c>
      <c r="AL31" s="24" t="s">
        <v>14</v>
      </c>
      <c r="AM31" s="24" t="s">
        <v>14</v>
      </c>
      <c r="AN31" s="24" t="s">
        <v>14</v>
      </c>
      <c r="AO31" s="24" t="s">
        <v>14</v>
      </c>
      <c r="AP31" s="24" t="s">
        <v>14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23</v>
      </c>
      <c r="C32" s="24" t="str">
        <f t="shared" si="0"/>
        <v>UCPWR_FLAB-S</v>
      </c>
      <c r="D32" s="24" t="s">
        <v>16</v>
      </c>
      <c r="E32" s="24" t="str" cm="1">
        <f t="array" ref="E32">INDEX(PWR_Lab!$A$2:$A$179,AX32)</f>
        <v>ERHYD-E</v>
      </c>
      <c r="F32" s="24" t="s">
        <v>11</v>
      </c>
      <c r="G32" s="24" t="s">
        <v>11</v>
      </c>
      <c r="H32" s="24" t="s">
        <v>11</v>
      </c>
      <c r="I32" s="24">
        <v>3</v>
      </c>
      <c r="J32" s="24" cm="1">
        <f t="array" ref="J32">-INDEX(PWR_Lab!$F$2:$I$179,AX32,AY32)</f>
        <v>-6.4769999999999994E-2</v>
      </c>
      <c r="K32" s="24" t="s">
        <v>14</v>
      </c>
      <c r="L32" s="24" t="s">
        <v>14</v>
      </c>
      <c r="M32" s="24" t="s">
        <v>14</v>
      </c>
      <c r="N32" s="24" t="s">
        <v>14</v>
      </c>
      <c r="O32" s="24" t="s">
        <v>14</v>
      </c>
      <c r="P32" s="24" t="s">
        <v>14</v>
      </c>
      <c r="Q32" s="24" t="s">
        <v>14</v>
      </c>
      <c r="R32" s="24" t="s">
        <v>14</v>
      </c>
      <c r="S32" s="24" t="s">
        <v>14</v>
      </c>
      <c r="T32" s="24" t="s">
        <v>14</v>
      </c>
      <c r="U32" s="24" t="s">
        <v>14</v>
      </c>
      <c r="V32" s="24" t="s">
        <v>14</v>
      </c>
      <c r="W32" s="24" t="s">
        <v>14</v>
      </c>
      <c r="X32" s="24" t="s">
        <v>14</v>
      </c>
      <c r="Y32" s="24" t="s">
        <v>14</v>
      </c>
      <c r="Z32" s="24" t="s">
        <v>14</v>
      </c>
      <c r="AA32" s="24" t="s">
        <v>14</v>
      </c>
      <c r="AB32" s="24" t="s">
        <v>14</v>
      </c>
      <c r="AC32" s="24" t="s">
        <v>14</v>
      </c>
      <c r="AD32" s="24" t="s">
        <v>14</v>
      </c>
      <c r="AE32" s="24" t="s">
        <v>14</v>
      </c>
      <c r="AF32" s="24" t="s">
        <v>14</v>
      </c>
      <c r="AG32" s="24" t="s">
        <v>14</v>
      </c>
      <c r="AH32" s="24" t="s">
        <v>14</v>
      </c>
      <c r="AI32" s="24" t="s">
        <v>14</v>
      </c>
      <c r="AJ32" s="24" t="s">
        <v>14</v>
      </c>
      <c r="AK32" s="24" t="s">
        <v>14</v>
      </c>
      <c r="AL32" s="24" t="s">
        <v>14</v>
      </c>
      <c r="AM32" s="24" t="s">
        <v>14</v>
      </c>
      <c r="AN32" s="24" t="s">
        <v>14</v>
      </c>
      <c r="AO32" s="24" t="s">
        <v>14</v>
      </c>
      <c r="AP32" s="24" t="s">
        <v>14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23</v>
      </c>
      <c r="C33" s="24" t="str">
        <f t="shared" si="0"/>
        <v>UCPWR_FLAB-T</v>
      </c>
      <c r="D33" s="24" t="s">
        <v>16</v>
      </c>
      <c r="E33" s="24" t="str" cm="1">
        <f t="array" ref="E33">INDEX(PWR_Lab!$A$2:$A$179,AX33)</f>
        <v>ERHYD-E</v>
      </c>
      <c r="F33" s="24" t="s">
        <v>11</v>
      </c>
      <c r="G33" s="24" t="s">
        <v>11</v>
      </c>
      <c r="H33" s="24" t="s">
        <v>11</v>
      </c>
      <c r="I33" s="24">
        <v>3</v>
      </c>
      <c r="J33" s="24" cm="1">
        <f t="array" ref="J33">-INDEX(PWR_Lab!$F$2:$I$179,AX33,AY33)</f>
        <v>-0.23189000000000001</v>
      </c>
      <c r="K33" s="24" t="s">
        <v>14</v>
      </c>
      <c r="L33" s="24" t="s">
        <v>14</v>
      </c>
      <c r="M33" s="24" t="s">
        <v>14</v>
      </c>
      <c r="N33" s="24" t="s">
        <v>14</v>
      </c>
      <c r="O33" s="24" t="s">
        <v>14</v>
      </c>
      <c r="P33" s="24" t="s">
        <v>14</v>
      </c>
      <c r="Q33" s="24" t="s">
        <v>14</v>
      </c>
      <c r="R33" s="24" t="s">
        <v>14</v>
      </c>
      <c r="S33" s="24" t="s">
        <v>14</v>
      </c>
      <c r="T33" s="24" t="s">
        <v>14</v>
      </c>
      <c r="U33" s="24" t="s">
        <v>14</v>
      </c>
      <c r="V33" s="24" t="s">
        <v>14</v>
      </c>
      <c r="W33" s="24" t="s">
        <v>14</v>
      </c>
      <c r="X33" s="24" t="s">
        <v>14</v>
      </c>
      <c r="Y33" s="24" t="s">
        <v>14</v>
      </c>
      <c r="Z33" s="24" t="s">
        <v>14</v>
      </c>
      <c r="AA33" s="24" t="s">
        <v>14</v>
      </c>
      <c r="AB33" s="24" t="s">
        <v>14</v>
      </c>
      <c r="AC33" s="24" t="s">
        <v>14</v>
      </c>
      <c r="AD33" s="24" t="s">
        <v>14</v>
      </c>
      <c r="AE33" s="24" t="s">
        <v>14</v>
      </c>
      <c r="AF33" s="24" t="s">
        <v>14</v>
      </c>
      <c r="AG33" s="24" t="s">
        <v>14</v>
      </c>
      <c r="AH33" s="24" t="s">
        <v>14</v>
      </c>
      <c r="AI33" s="24" t="s">
        <v>14</v>
      </c>
      <c r="AJ33" s="24" t="s">
        <v>14</v>
      </c>
      <c r="AK33" s="24" t="s">
        <v>14</v>
      </c>
      <c r="AL33" s="24" t="s">
        <v>14</v>
      </c>
      <c r="AM33" s="24" t="s">
        <v>14</v>
      </c>
      <c r="AN33" s="24" t="s">
        <v>14</v>
      </c>
      <c r="AO33" s="24" t="s">
        <v>14</v>
      </c>
      <c r="AP33" s="24" t="s">
        <v>14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23</v>
      </c>
      <c r="C34" s="24" t="str">
        <f t="shared" si="0"/>
        <v>UCPWR_FLAB-P</v>
      </c>
      <c r="D34" s="24" t="s">
        <v>16</v>
      </c>
      <c r="E34" s="24" t="str" cm="1">
        <f t="array" ref="E34">INDEX(PWR_Lab!$A$2:$A$179,AX34)</f>
        <v>ERHYDGIW-I</v>
      </c>
      <c r="F34" s="24" t="s">
        <v>11</v>
      </c>
      <c r="G34" s="24" t="s">
        <v>11</v>
      </c>
      <c r="H34" s="24" t="s">
        <v>11</v>
      </c>
      <c r="I34" s="24">
        <v>3</v>
      </c>
      <c r="J34" s="24" cm="1">
        <f t="array" ref="J34">-INDEX(PWR_Lab!$F$2:$I$179,AX34,AY34)</f>
        <v>0</v>
      </c>
      <c r="K34" s="24" t="s">
        <v>14</v>
      </c>
      <c r="L34" s="24" t="s">
        <v>14</v>
      </c>
      <c r="M34" s="24" t="s">
        <v>14</v>
      </c>
      <c r="N34" s="24" t="s">
        <v>14</v>
      </c>
      <c r="O34" s="24" t="s">
        <v>14</v>
      </c>
      <c r="P34" s="24" t="s">
        <v>14</v>
      </c>
      <c r="Q34" s="24" t="s">
        <v>14</v>
      </c>
      <c r="R34" s="24" t="s">
        <v>14</v>
      </c>
      <c r="S34" s="24" t="s">
        <v>14</v>
      </c>
      <c r="T34" s="24" t="s">
        <v>14</v>
      </c>
      <c r="U34" s="24" t="s">
        <v>14</v>
      </c>
      <c r="V34" s="24" t="s">
        <v>14</v>
      </c>
      <c r="W34" s="24" t="s">
        <v>14</v>
      </c>
      <c r="X34" s="24" t="s">
        <v>14</v>
      </c>
      <c r="Y34" s="24" t="s">
        <v>14</v>
      </c>
      <c r="Z34" s="24" t="s">
        <v>14</v>
      </c>
      <c r="AA34" s="24" t="s">
        <v>14</v>
      </c>
      <c r="AB34" s="24" t="s">
        <v>14</v>
      </c>
      <c r="AC34" s="24" t="s">
        <v>14</v>
      </c>
      <c r="AD34" s="24" t="s">
        <v>14</v>
      </c>
      <c r="AE34" s="24" t="s">
        <v>14</v>
      </c>
      <c r="AF34" s="24" t="s">
        <v>14</v>
      </c>
      <c r="AG34" s="24" t="s">
        <v>14</v>
      </c>
      <c r="AH34" s="24" t="s">
        <v>14</v>
      </c>
      <c r="AI34" s="24" t="s">
        <v>14</v>
      </c>
      <c r="AJ34" s="24" t="s">
        <v>14</v>
      </c>
      <c r="AK34" s="24" t="s">
        <v>14</v>
      </c>
      <c r="AL34" s="24" t="s">
        <v>14</v>
      </c>
      <c r="AM34" s="24" t="s">
        <v>14</v>
      </c>
      <c r="AN34" s="24" t="s">
        <v>14</v>
      </c>
      <c r="AO34" s="24" t="s">
        <v>14</v>
      </c>
      <c r="AP34" s="24" t="s">
        <v>14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23</v>
      </c>
      <c r="C35" s="24" t="str">
        <f t="shared" si="0"/>
        <v>UCPWR_FLAB-M</v>
      </c>
      <c r="D35" s="24" t="s">
        <v>16</v>
      </c>
      <c r="E35" s="24" t="str" cm="1">
        <f t="array" ref="E35">INDEX(PWR_Lab!$A$2:$A$179,AX35)</f>
        <v>ERHYDGIW-I</v>
      </c>
      <c r="F35" s="24" t="s">
        <v>11</v>
      </c>
      <c r="G35" s="24" t="s">
        <v>11</v>
      </c>
      <c r="H35" s="24" t="s">
        <v>11</v>
      </c>
      <c r="I35" s="24">
        <v>3</v>
      </c>
      <c r="J35" s="24" cm="1">
        <f t="array" ref="J35">-INDEX(PWR_Lab!$F$2:$I$179,AX35,AY35)</f>
        <v>0</v>
      </c>
      <c r="K35" s="24" t="s">
        <v>14</v>
      </c>
      <c r="L35" s="24" t="s">
        <v>14</v>
      </c>
      <c r="M35" s="24" t="s">
        <v>14</v>
      </c>
      <c r="N35" s="24" t="s">
        <v>14</v>
      </c>
      <c r="O35" s="24" t="s">
        <v>14</v>
      </c>
      <c r="P35" s="24" t="s">
        <v>14</v>
      </c>
      <c r="Q35" s="24" t="s">
        <v>14</v>
      </c>
      <c r="R35" s="24" t="s">
        <v>14</v>
      </c>
      <c r="S35" s="24" t="s">
        <v>14</v>
      </c>
      <c r="T35" s="24" t="s">
        <v>14</v>
      </c>
      <c r="U35" s="24" t="s">
        <v>14</v>
      </c>
      <c r="V35" s="24" t="s">
        <v>14</v>
      </c>
      <c r="W35" s="24" t="s">
        <v>14</v>
      </c>
      <c r="X35" s="24" t="s">
        <v>14</v>
      </c>
      <c r="Y35" s="24" t="s">
        <v>14</v>
      </c>
      <c r="Z35" s="24" t="s">
        <v>14</v>
      </c>
      <c r="AA35" s="24" t="s">
        <v>14</v>
      </c>
      <c r="AB35" s="24" t="s">
        <v>14</v>
      </c>
      <c r="AC35" s="24" t="s">
        <v>14</v>
      </c>
      <c r="AD35" s="24" t="s">
        <v>14</v>
      </c>
      <c r="AE35" s="24" t="s">
        <v>14</v>
      </c>
      <c r="AF35" s="24" t="s">
        <v>14</v>
      </c>
      <c r="AG35" s="24" t="s">
        <v>14</v>
      </c>
      <c r="AH35" s="24" t="s">
        <v>14</v>
      </c>
      <c r="AI35" s="24" t="s">
        <v>14</v>
      </c>
      <c r="AJ35" s="24" t="s">
        <v>14</v>
      </c>
      <c r="AK35" s="24" t="s">
        <v>14</v>
      </c>
      <c r="AL35" s="24" t="s">
        <v>14</v>
      </c>
      <c r="AM35" s="24" t="s">
        <v>14</v>
      </c>
      <c r="AN35" s="24" t="s">
        <v>14</v>
      </c>
      <c r="AO35" s="24" t="s">
        <v>14</v>
      </c>
      <c r="AP35" s="24" t="s">
        <v>14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23</v>
      </c>
      <c r="C36" s="24" t="str">
        <f t="shared" si="0"/>
        <v>UCPWR_FLAB-S</v>
      </c>
      <c r="D36" s="24" t="s">
        <v>16</v>
      </c>
      <c r="E36" s="24" t="str" cm="1">
        <f t="array" ref="E36">INDEX(PWR_Lab!$A$2:$A$179,AX36)</f>
        <v>ERHYDGIW-I</v>
      </c>
      <c r="F36" s="24" t="s">
        <v>11</v>
      </c>
      <c r="G36" s="24" t="s">
        <v>11</v>
      </c>
      <c r="H36" s="24" t="s">
        <v>11</v>
      </c>
      <c r="I36" s="24">
        <v>3</v>
      </c>
      <c r="J36" s="24" cm="1">
        <f t="array" ref="J36">-INDEX(PWR_Lab!$F$2:$I$179,AX36,AY36)</f>
        <v>0</v>
      </c>
      <c r="K36" s="24" t="s">
        <v>14</v>
      </c>
      <c r="L36" s="24" t="s">
        <v>14</v>
      </c>
      <c r="M36" s="24" t="s">
        <v>14</v>
      </c>
      <c r="N36" s="24" t="s">
        <v>14</v>
      </c>
      <c r="O36" s="24" t="s">
        <v>14</v>
      </c>
      <c r="P36" s="24" t="s">
        <v>14</v>
      </c>
      <c r="Q36" s="24" t="s">
        <v>14</v>
      </c>
      <c r="R36" s="24" t="s">
        <v>14</v>
      </c>
      <c r="S36" s="24" t="s">
        <v>14</v>
      </c>
      <c r="T36" s="24" t="s">
        <v>14</v>
      </c>
      <c r="U36" s="24" t="s">
        <v>14</v>
      </c>
      <c r="V36" s="24" t="s">
        <v>14</v>
      </c>
      <c r="W36" s="24" t="s">
        <v>14</v>
      </c>
      <c r="X36" s="24" t="s">
        <v>14</v>
      </c>
      <c r="Y36" s="24" t="s">
        <v>14</v>
      </c>
      <c r="Z36" s="24" t="s">
        <v>14</v>
      </c>
      <c r="AA36" s="24" t="s">
        <v>14</v>
      </c>
      <c r="AB36" s="24" t="s">
        <v>14</v>
      </c>
      <c r="AC36" s="24" t="s">
        <v>14</v>
      </c>
      <c r="AD36" s="24" t="s">
        <v>14</v>
      </c>
      <c r="AE36" s="24" t="s">
        <v>14</v>
      </c>
      <c r="AF36" s="24" t="s">
        <v>14</v>
      </c>
      <c r="AG36" s="24" t="s">
        <v>14</v>
      </c>
      <c r="AH36" s="24" t="s">
        <v>14</v>
      </c>
      <c r="AI36" s="24" t="s">
        <v>14</v>
      </c>
      <c r="AJ36" s="24" t="s">
        <v>14</v>
      </c>
      <c r="AK36" s="24" t="s">
        <v>14</v>
      </c>
      <c r="AL36" s="24" t="s">
        <v>14</v>
      </c>
      <c r="AM36" s="24" t="s">
        <v>14</v>
      </c>
      <c r="AN36" s="24" t="s">
        <v>14</v>
      </c>
      <c r="AO36" s="24" t="s">
        <v>14</v>
      </c>
      <c r="AP36" s="24" t="s">
        <v>14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23</v>
      </c>
      <c r="C37" s="24" t="str">
        <f t="shared" si="0"/>
        <v>UCPWR_FLAB-T</v>
      </c>
      <c r="D37" s="24" t="s">
        <v>16</v>
      </c>
      <c r="E37" s="24" t="str" cm="1">
        <f t="array" ref="E37">INDEX(PWR_Lab!$A$2:$A$179,AX37)</f>
        <v>ERHYDGIW-I</v>
      </c>
      <c r="F37" s="24" t="s">
        <v>11</v>
      </c>
      <c r="G37" s="24" t="s">
        <v>11</v>
      </c>
      <c r="H37" s="24" t="s">
        <v>11</v>
      </c>
      <c r="I37" s="24">
        <v>3</v>
      </c>
      <c r="J37" s="24" cm="1">
        <f t="array" ref="J37">-INDEX(PWR_Lab!$F$2:$I$179,AX37,AY37)</f>
        <v>0</v>
      </c>
      <c r="K37" s="24" t="s">
        <v>14</v>
      </c>
      <c r="L37" s="24" t="s">
        <v>14</v>
      </c>
      <c r="M37" s="24" t="s">
        <v>14</v>
      </c>
      <c r="N37" s="24" t="s">
        <v>14</v>
      </c>
      <c r="O37" s="24" t="s">
        <v>14</v>
      </c>
      <c r="P37" s="24" t="s">
        <v>14</v>
      </c>
      <c r="Q37" s="24" t="s">
        <v>14</v>
      </c>
      <c r="R37" s="24" t="s">
        <v>14</v>
      </c>
      <c r="S37" s="24" t="s">
        <v>14</v>
      </c>
      <c r="T37" s="24" t="s">
        <v>14</v>
      </c>
      <c r="U37" s="24" t="s">
        <v>14</v>
      </c>
      <c r="V37" s="24" t="s">
        <v>14</v>
      </c>
      <c r="W37" s="24" t="s">
        <v>14</v>
      </c>
      <c r="X37" s="24" t="s">
        <v>14</v>
      </c>
      <c r="Y37" s="24" t="s">
        <v>14</v>
      </c>
      <c r="Z37" s="24" t="s">
        <v>14</v>
      </c>
      <c r="AA37" s="24" t="s">
        <v>14</v>
      </c>
      <c r="AB37" s="24" t="s">
        <v>14</v>
      </c>
      <c r="AC37" s="24" t="s">
        <v>14</v>
      </c>
      <c r="AD37" s="24" t="s">
        <v>14</v>
      </c>
      <c r="AE37" s="24" t="s">
        <v>14</v>
      </c>
      <c r="AF37" s="24" t="s">
        <v>14</v>
      </c>
      <c r="AG37" s="24" t="s">
        <v>14</v>
      </c>
      <c r="AH37" s="24" t="s">
        <v>14</v>
      </c>
      <c r="AI37" s="24" t="s">
        <v>14</v>
      </c>
      <c r="AJ37" s="24" t="s">
        <v>14</v>
      </c>
      <c r="AK37" s="24" t="s">
        <v>14</v>
      </c>
      <c r="AL37" s="24" t="s">
        <v>14</v>
      </c>
      <c r="AM37" s="24" t="s">
        <v>14</v>
      </c>
      <c r="AN37" s="24" t="s">
        <v>14</v>
      </c>
      <c r="AO37" s="24" t="s">
        <v>14</v>
      </c>
      <c r="AP37" s="24" t="s">
        <v>14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23</v>
      </c>
      <c r="C38" s="24" t="str">
        <f t="shared" si="0"/>
        <v>UCPWR_FLAB-P</v>
      </c>
      <c r="D38" s="24" t="s">
        <v>16</v>
      </c>
      <c r="E38" s="24" t="str" cm="1">
        <f t="array" ref="E38">INDEX(PWR_Lab!$A$2:$A$179,AX38)</f>
        <v>ERHYD-I</v>
      </c>
      <c r="F38" s="24" t="s">
        <v>11</v>
      </c>
      <c r="G38" s="24" t="s">
        <v>11</v>
      </c>
      <c r="H38" s="24" t="s">
        <v>11</v>
      </c>
      <c r="I38" s="24">
        <v>3</v>
      </c>
      <c r="J38" s="24" cm="1">
        <f t="array" ref="J38">-INDEX(PWR_Lab!$F$2:$I$179,AX38,AY38)</f>
        <v>0</v>
      </c>
      <c r="K38" s="24" t="s">
        <v>14</v>
      </c>
      <c r="L38" s="24" t="s">
        <v>14</v>
      </c>
      <c r="M38" s="24" t="s">
        <v>14</v>
      </c>
      <c r="N38" s="24" t="s">
        <v>14</v>
      </c>
      <c r="O38" s="24" t="s">
        <v>14</v>
      </c>
      <c r="P38" s="24" t="s">
        <v>14</v>
      </c>
      <c r="Q38" s="24" t="s">
        <v>14</v>
      </c>
      <c r="R38" s="24" t="s">
        <v>14</v>
      </c>
      <c r="S38" s="24" t="s">
        <v>14</v>
      </c>
      <c r="T38" s="24" t="s">
        <v>14</v>
      </c>
      <c r="U38" s="24" t="s">
        <v>14</v>
      </c>
      <c r="V38" s="24" t="s">
        <v>14</v>
      </c>
      <c r="W38" s="24" t="s">
        <v>14</v>
      </c>
      <c r="X38" s="24" t="s">
        <v>14</v>
      </c>
      <c r="Y38" s="24" t="s">
        <v>14</v>
      </c>
      <c r="Z38" s="24" t="s">
        <v>14</v>
      </c>
      <c r="AA38" s="24" t="s">
        <v>14</v>
      </c>
      <c r="AB38" s="24" t="s">
        <v>14</v>
      </c>
      <c r="AC38" s="24" t="s">
        <v>14</v>
      </c>
      <c r="AD38" s="24" t="s">
        <v>14</v>
      </c>
      <c r="AE38" s="24" t="s">
        <v>14</v>
      </c>
      <c r="AF38" s="24" t="s">
        <v>14</v>
      </c>
      <c r="AG38" s="24" t="s">
        <v>14</v>
      </c>
      <c r="AH38" s="24" t="s">
        <v>14</v>
      </c>
      <c r="AI38" s="24" t="s">
        <v>14</v>
      </c>
      <c r="AJ38" s="24" t="s">
        <v>14</v>
      </c>
      <c r="AK38" s="24" t="s">
        <v>14</v>
      </c>
      <c r="AL38" s="24" t="s">
        <v>14</v>
      </c>
      <c r="AM38" s="24" t="s">
        <v>14</v>
      </c>
      <c r="AN38" s="24" t="s">
        <v>14</v>
      </c>
      <c r="AO38" s="24" t="s">
        <v>14</v>
      </c>
      <c r="AP38" s="24" t="s">
        <v>14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23</v>
      </c>
      <c r="C39" s="24" t="str">
        <f t="shared" si="0"/>
        <v>UCPWR_FLAB-M</v>
      </c>
      <c r="D39" s="24" t="s">
        <v>16</v>
      </c>
      <c r="E39" s="24" t="str" cm="1">
        <f t="array" ref="E39">INDEX(PWR_Lab!$A$2:$A$179,AX39)</f>
        <v>ERHYD-I</v>
      </c>
      <c r="F39" s="24" t="s">
        <v>11</v>
      </c>
      <c r="G39" s="24" t="s">
        <v>11</v>
      </c>
      <c r="H39" s="24" t="s">
        <v>11</v>
      </c>
      <c r="I39" s="24">
        <v>3</v>
      </c>
      <c r="J39" s="24" cm="1">
        <f t="array" ref="J39">-INDEX(PWR_Lab!$F$2:$I$179,AX39,AY39)</f>
        <v>0</v>
      </c>
      <c r="K39" s="24" t="s">
        <v>14</v>
      </c>
      <c r="L39" s="24" t="s">
        <v>14</v>
      </c>
      <c r="M39" s="24" t="s">
        <v>14</v>
      </c>
      <c r="N39" s="24" t="s">
        <v>14</v>
      </c>
      <c r="O39" s="24" t="s">
        <v>14</v>
      </c>
      <c r="P39" s="24" t="s">
        <v>14</v>
      </c>
      <c r="Q39" s="24" t="s">
        <v>14</v>
      </c>
      <c r="R39" s="24" t="s">
        <v>14</v>
      </c>
      <c r="S39" s="24" t="s">
        <v>14</v>
      </c>
      <c r="T39" s="24" t="s">
        <v>14</v>
      </c>
      <c r="U39" s="24" t="s">
        <v>14</v>
      </c>
      <c r="V39" s="24" t="s">
        <v>14</v>
      </c>
      <c r="W39" s="24" t="s">
        <v>14</v>
      </c>
      <c r="X39" s="24" t="s">
        <v>14</v>
      </c>
      <c r="Y39" s="24" t="s">
        <v>14</v>
      </c>
      <c r="Z39" s="24" t="s">
        <v>14</v>
      </c>
      <c r="AA39" s="24" t="s">
        <v>14</v>
      </c>
      <c r="AB39" s="24" t="s">
        <v>14</v>
      </c>
      <c r="AC39" s="24" t="s">
        <v>14</v>
      </c>
      <c r="AD39" s="24" t="s">
        <v>14</v>
      </c>
      <c r="AE39" s="24" t="s">
        <v>14</v>
      </c>
      <c r="AF39" s="24" t="s">
        <v>14</v>
      </c>
      <c r="AG39" s="24" t="s">
        <v>14</v>
      </c>
      <c r="AH39" s="24" t="s">
        <v>14</v>
      </c>
      <c r="AI39" s="24" t="s">
        <v>14</v>
      </c>
      <c r="AJ39" s="24" t="s">
        <v>14</v>
      </c>
      <c r="AK39" s="24" t="s">
        <v>14</v>
      </c>
      <c r="AL39" s="24" t="s">
        <v>14</v>
      </c>
      <c r="AM39" s="24" t="s">
        <v>14</v>
      </c>
      <c r="AN39" s="24" t="s">
        <v>14</v>
      </c>
      <c r="AO39" s="24" t="s">
        <v>14</v>
      </c>
      <c r="AP39" s="24" t="s">
        <v>14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23</v>
      </c>
      <c r="C40" s="24" t="str">
        <f t="shared" si="0"/>
        <v>UCPWR_FLAB-S</v>
      </c>
      <c r="D40" s="24" t="s">
        <v>16</v>
      </c>
      <c r="E40" s="24" t="str" cm="1">
        <f t="array" ref="E40">INDEX(PWR_Lab!$A$2:$A$179,AX40)</f>
        <v>ERHYD-I</v>
      </c>
      <c r="F40" s="24" t="s">
        <v>11</v>
      </c>
      <c r="G40" s="24" t="s">
        <v>11</v>
      </c>
      <c r="H40" s="24" t="s">
        <v>11</v>
      </c>
      <c r="I40" s="24">
        <v>3</v>
      </c>
      <c r="J40" s="24" cm="1">
        <f t="array" ref="J40">-INDEX(PWR_Lab!$F$2:$I$179,AX40,AY40)</f>
        <v>0</v>
      </c>
      <c r="K40" s="24" t="s">
        <v>14</v>
      </c>
      <c r="L40" s="24" t="s">
        <v>14</v>
      </c>
      <c r="M40" s="24" t="s">
        <v>14</v>
      </c>
      <c r="N40" s="24" t="s">
        <v>14</v>
      </c>
      <c r="O40" s="24" t="s">
        <v>14</v>
      </c>
      <c r="P40" s="24" t="s">
        <v>14</v>
      </c>
      <c r="Q40" s="24" t="s">
        <v>14</v>
      </c>
      <c r="R40" s="24" t="s">
        <v>14</v>
      </c>
      <c r="S40" s="24" t="s">
        <v>14</v>
      </c>
      <c r="T40" s="24" t="s">
        <v>14</v>
      </c>
      <c r="U40" s="24" t="s">
        <v>14</v>
      </c>
      <c r="V40" s="24" t="s">
        <v>14</v>
      </c>
      <c r="W40" s="24" t="s">
        <v>14</v>
      </c>
      <c r="X40" s="24" t="s">
        <v>14</v>
      </c>
      <c r="Y40" s="24" t="s">
        <v>14</v>
      </c>
      <c r="Z40" s="24" t="s">
        <v>14</v>
      </c>
      <c r="AA40" s="24" t="s">
        <v>14</v>
      </c>
      <c r="AB40" s="24" t="s">
        <v>14</v>
      </c>
      <c r="AC40" s="24" t="s">
        <v>14</v>
      </c>
      <c r="AD40" s="24" t="s">
        <v>14</v>
      </c>
      <c r="AE40" s="24" t="s">
        <v>14</v>
      </c>
      <c r="AF40" s="24" t="s">
        <v>14</v>
      </c>
      <c r="AG40" s="24" t="s">
        <v>14</v>
      </c>
      <c r="AH40" s="24" t="s">
        <v>14</v>
      </c>
      <c r="AI40" s="24" t="s">
        <v>14</v>
      </c>
      <c r="AJ40" s="24" t="s">
        <v>14</v>
      </c>
      <c r="AK40" s="24" t="s">
        <v>14</v>
      </c>
      <c r="AL40" s="24" t="s">
        <v>14</v>
      </c>
      <c r="AM40" s="24" t="s">
        <v>14</v>
      </c>
      <c r="AN40" s="24" t="s">
        <v>14</v>
      </c>
      <c r="AO40" s="24" t="s">
        <v>14</v>
      </c>
      <c r="AP40" s="24" t="s">
        <v>14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23</v>
      </c>
      <c r="C41" s="24" t="str">
        <f t="shared" si="0"/>
        <v>UCPWR_FLAB-T</v>
      </c>
      <c r="D41" s="24" t="s">
        <v>16</v>
      </c>
      <c r="E41" s="24" t="str" cm="1">
        <f t="array" ref="E41">INDEX(PWR_Lab!$A$2:$A$179,AX41)</f>
        <v>ERHYD-I</v>
      </c>
      <c r="F41" s="24" t="s">
        <v>11</v>
      </c>
      <c r="G41" s="24" t="s">
        <v>11</v>
      </c>
      <c r="H41" s="24" t="s">
        <v>11</v>
      </c>
      <c r="I41" s="24">
        <v>3</v>
      </c>
      <c r="J41" s="24" cm="1">
        <f t="array" ref="J41">-INDEX(PWR_Lab!$F$2:$I$179,AX41,AY41)</f>
        <v>0</v>
      </c>
      <c r="K41" s="24" t="s">
        <v>14</v>
      </c>
      <c r="L41" s="24" t="s">
        <v>14</v>
      </c>
      <c r="M41" s="24" t="s">
        <v>14</v>
      </c>
      <c r="N41" s="24" t="s">
        <v>14</v>
      </c>
      <c r="O41" s="24" t="s">
        <v>14</v>
      </c>
      <c r="P41" s="24" t="s">
        <v>14</v>
      </c>
      <c r="Q41" s="24" t="s">
        <v>14</v>
      </c>
      <c r="R41" s="24" t="s">
        <v>14</v>
      </c>
      <c r="S41" s="24" t="s">
        <v>14</v>
      </c>
      <c r="T41" s="24" t="s">
        <v>14</v>
      </c>
      <c r="U41" s="24" t="s">
        <v>14</v>
      </c>
      <c r="V41" s="24" t="s">
        <v>14</v>
      </c>
      <c r="W41" s="24" t="s">
        <v>14</v>
      </c>
      <c r="X41" s="24" t="s">
        <v>14</v>
      </c>
      <c r="Y41" s="24" t="s">
        <v>14</v>
      </c>
      <c r="Z41" s="24" t="s">
        <v>14</v>
      </c>
      <c r="AA41" s="24" t="s">
        <v>14</v>
      </c>
      <c r="AB41" s="24" t="s">
        <v>14</v>
      </c>
      <c r="AC41" s="24" t="s">
        <v>14</v>
      </c>
      <c r="AD41" s="24" t="s">
        <v>14</v>
      </c>
      <c r="AE41" s="24" t="s">
        <v>14</v>
      </c>
      <c r="AF41" s="24" t="s">
        <v>14</v>
      </c>
      <c r="AG41" s="24" t="s">
        <v>14</v>
      </c>
      <c r="AH41" s="24" t="s">
        <v>14</v>
      </c>
      <c r="AI41" s="24" t="s">
        <v>14</v>
      </c>
      <c r="AJ41" s="24" t="s">
        <v>14</v>
      </c>
      <c r="AK41" s="24" t="s">
        <v>14</v>
      </c>
      <c r="AL41" s="24" t="s">
        <v>14</v>
      </c>
      <c r="AM41" s="24" t="s">
        <v>14</v>
      </c>
      <c r="AN41" s="24" t="s">
        <v>14</v>
      </c>
      <c r="AO41" s="24" t="s">
        <v>14</v>
      </c>
      <c r="AP41" s="24" t="s">
        <v>14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23</v>
      </c>
      <c r="C42" s="24" t="str">
        <f t="shared" si="0"/>
        <v>UCPWR_FLAB-P</v>
      </c>
      <c r="D42" s="24" t="s">
        <v>16</v>
      </c>
      <c r="E42" s="24" t="str" cm="1">
        <f t="array" ref="E42">INDEX(PWR_Lab!$A$2:$A$179,AX42)</f>
        <v>ERHYD-N</v>
      </c>
      <c r="F42" s="24" t="s">
        <v>11</v>
      </c>
      <c r="G42" s="24" t="s">
        <v>11</v>
      </c>
      <c r="H42" s="24" t="s">
        <v>11</v>
      </c>
      <c r="I42" s="24">
        <v>3</v>
      </c>
      <c r="J42" s="24" cm="1">
        <f t="array" ref="J42">-INDEX(PWR_Lab!$F$2:$I$179,AX42,AY42)</f>
        <v>-1.72E-2</v>
      </c>
      <c r="K42" s="24" t="s">
        <v>14</v>
      </c>
      <c r="L42" s="24" t="s">
        <v>14</v>
      </c>
      <c r="M42" s="24" t="s">
        <v>14</v>
      </c>
      <c r="N42" s="24" t="s">
        <v>14</v>
      </c>
      <c r="O42" s="24" t="s">
        <v>14</v>
      </c>
      <c r="P42" s="24" t="s">
        <v>14</v>
      </c>
      <c r="Q42" s="24" t="s">
        <v>14</v>
      </c>
      <c r="R42" s="24" t="s">
        <v>14</v>
      </c>
      <c r="S42" s="24" t="s">
        <v>14</v>
      </c>
      <c r="T42" s="24" t="s">
        <v>14</v>
      </c>
      <c r="U42" s="24" t="s">
        <v>14</v>
      </c>
      <c r="V42" s="24" t="s">
        <v>14</v>
      </c>
      <c r="W42" s="24" t="s">
        <v>14</v>
      </c>
      <c r="X42" s="24" t="s">
        <v>14</v>
      </c>
      <c r="Y42" s="24" t="s">
        <v>14</v>
      </c>
      <c r="Z42" s="24" t="s">
        <v>14</v>
      </c>
      <c r="AA42" s="24" t="s">
        <v>14</v>
      </c>
      <c r="AB42" s="24" t="s">
        <v>14</v>
      </c>
      <c r="AC42" s="24" t="s">
        <v>14</v>
      </c>
      <c r="AD42" s="24" t="s">
        <v>14</v>
      </c>
      <c r="AE42" s="24" t="s">
        <v>14</v>
      </c>
      <c r="AF42" s="24" t="s">
        <v>14</v>
      </c>
      <c r="AG42" s="24" t="s">
        <v>14</v>
      </c>
      <c r="AH42" s="24" t="s">
        <v>14</v>
      </c>
      <c r="AI42" s="24" t="s">
        <v>14</v>
      </c>
      <c r="AJ42" s="24" t="s">
        <v>14</v>
      </c>
      <c r="AK42" s="24" t="s">
        <v>14</v>
      </c>
      <c r="AL42" s="24" t="s">
        <v>14</v>
      </c>
      <c r="AM42" s="24" t="s">
        <v>14</v>
      </c>
      <c r="AN42" s="24" t="s">
        <v>14</v>
      </c>
      <c r="AO42" s="24" t="s">
        <v>14</v>
      </c>
      <c r="AP42" s="24" t="s">
        <v>14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23</v>
      </c>
      <c r="C43" s="24" t="str">
        <f t="shared" si="0"/>
        <v>UCPWR_FLAB-M</v>
      </c>
      <c r="D43" s="24" t="s">
        <v>16</v>
      </c>
      <c r="E43" s="24" t="str" cm="1">
        <f t="array" ref="E43">INDEX(PWR_Lab!$A$2:$A$179,AX43)</f>
        <v>ERHYD-N</v>
      </c>
      <c r="F43" s="24" t="s">
        <v>11</v>
      </c>
      <c r="G43" s="24" t="s">
        <v>11</v>
      </c>
      <c r="H43" s="24" t="s">
        <v>11</v>
      </c>
      <c r="I43" s="24">
        <v>3</v>
      </c>
      <c r="J43" s="24" cm="1">
        <f t="array" ref="J43">-INDEX(PWR_Lab!$F$2:$I$179,AX43,AY43)</f>
        <v>-1.958E-2</v>
      </c>
      <c r="K43" s="24" t="s">
        <v>14</v>
      </c>
      <c r="L43" s="24" t="s">
        <v>14</v>
      </c>
      <c r="M43" s="24" t="s">
        <v>14</v>
      </c>
      <c r="N43" s="24" t="s">
        <v>14</v>
      </c>
      <c r="O43" s="24" t="s">
        <v>14</v>
      </c>
      <c r="P43" s="24" t="s">
        <v>14</v>
      </c>
      <c r="Q43" s="24" t="s">
        <v>14</v>
      </c>
      <c r="R43" s="24" t="s">
        <v>14</v>
      </c>
      <c r="S43" s="24" t="s">
        <v>14</v>
      </c>
      <c r="T43" s="24" t="s">
        <v>14</v>
      </c>
      <c r="U43" s="24" t="s">
        <v>14</v>
      </c>
      <c r="V43" s="24" t="s">
        <v>14</v>
      </c>
      <c r="W43" s="24" t="s">
        <v>14</v>
      </c>
      <c r="X43" s="24" t="s">
        <v>14</v>
      </c>
      <c r="Y43" s="24" t="s">
        <v>14</v>
      </c>
      <c r="Z43" s="24" t="s">
        <v>14</v>
      </c>
      <c r="AA43" s="24" t="s">
        <v>14</v>
      </c>
      <c r="AB43" s="24" t="s">
        <v>14</v>
      </c>
      <c r="AC43" s="24" t="s">
        <v>14</v>
      </c>
      <c r="AD43" s="24" t="s">
        <v>14</v>
      </c>
      <c r="AE43" s="24" t="s">
        <v>14</v>
      </c>
      <c r="AF43" s="24" t="s">
        <v>14</v>
      </c>
      <c r="AG43" s="24" t="s">
        <v>14</v>
      </c>
      <c r="AH43" s="24" t="s">
        <v>14</v>
      </c>
      <c r="AI43" s="24" t="s">
        <v>14</v>
      </c>
      <c r="AJ43" s="24" t="s">
        <v>14</v>
      </c>
      <c r="AK43" s="24" t="s">
        <v>14</v>
      </c>
      <c r="AL43" s="24" t="s">
        <v>14</v>
      </c>
      <c r="AM43" s="24" t="s">
        <v>14</v>
      </c>
      <c r="AN43" s="24" t="s">
        <v>14</v>
      </c>
      <c r="AO43" s="24" t="s">
        <v>14</v>
      </c>
      <c r="AP43" s="24" t="s">
        <v>14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23</v>
      </c>
      <c r="C44" s="24" t="str">
        <f t="shared" si="0"/>
        <v>UCPWR_FLAB-S</v>
      </c>
      <c r="D44" s="24" t="s">
        <v>16</v>
      </c>
      <c r="E44" s="24" t="str" cm="1">
        <f t="array" ref="E44">INDEX(PWR_Lab!$A$2:$A$179,AX44)</f>
        <v>ERHYD-N</v>
      </c>
      <c r="F44" s="24" t="s">
        <v>11</v>
      </c>
      <c r="G44" s="24" t="s">
        <v>11</v>
      </c>
      <c r="H44" s="24" t="s">
        <v>11</v>
      </c>
      <c r="I44" s="24">
        <v>3</v>
      </c>
      <c r="J44" s="24" cm="1">
        <f t="array" ref="J44">-INDEX(PWR_Lab!$F$2:$I$179,AX44,AY44)</f>
        <v>-6.4769999999999994E-2</v>
      </c>
      <c r="K44" s="24" t="s">
        <v>14</v>
      </c>
      <c r="L44" s="24" t="s">
        <v>14</v>
      </c>
      <c r="M44" s="24" t="s">
        <v>14</v>
      </c>
      <c r="N44" s="24" t="s">
        <v>14</v>
      </c>
      <c r="O44" s="24" t="s">
        <v>14</v>
      </c>
      <c r="P44" s="24" t="s">
        <v>14</v>
      </c>
      <c r="Q44" s="24" t="s">
        <v>14</v>
      </c>
      <c r="R44" s="24" t="s">
        <v>14</v>
      </c>
      <c r="S44" s="24" t="s">
        <v>14</v>
      </c>
      <c r="T44" s="24" t="s">
        <v>14</v>
      </c>
      <c r="U44" s="24" t="s">
        <v>14</v>
      </c>
      <c r="V44" s="24" t="s">
        <v>14</v>
      </c>
      <c r="W44" s="24" t="s">
        <v>14</v>
      </c>
      <c r="X44" s="24" t="s">
        <v>14</v>
      </c>
      <c r="Y44" s="24" t="s">
        <v>14</v>
      </c>
      <c r="Z44" s="24" t="s">
        <v>14</v>
      </c>
      <c r="AA44" s="24" t="s">
        <v>14</v>
      </c>
      <c r="AB44" s="24" t="s">
        <v>14</v>
      </c>
      <c r="AC44" s="24" t="s">
        <v>14</v>
      </c>
      <c r="AD44" s="24" t="s">
        <v>14</v>
      </c>
      <c r="AE44" s="24" t="s">
        <v>14</v>
      </c>
      <c r="AF44" s="24" t="s">
        <v>14</v>
      </c>
      <c r="AG44" s="24" t="s">
        <v>14</v>
      </c>
      <c r="AH44" s="24" t="s">
        <v>14</v>
      </c>
      <c r="AI44" s="24" t="s">
        <v>14</v>
      </c>
      <c r="AJ44" s="24" t="s">
        <v>14</v>
      </c>
      <c r="AK44" s="24" t="s">
        <v>14</v>
      </c>
      <c r="AL44" s="24" t="s">
        <v>14</v>
      </c>
      <c r="AM44" s="24" t="s">
        <v>14</v>
      </c>
      <c r="AN44" s="24" t="s">
        <v>14</v>
      </c>
      <c r="AO44" s="24" t="s">
        <v>14</v>
      </c>
      <c r="AP44" s="24" t="s">
        <v>14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23</v>
      </c>
      <c r="C45" s="24" t="str">
        <f t="shared" si="0"/>
        <v>UCPWR_FLAB-T</v>
      </c>
      <c r="D45" s="24" t="s">
        <v>16</v>
      </c>
      <c r="E45" s="24" t="str" cm="1">
        <f t="array" ref="E45">INDEX(PWR_Lab!$A$2:$A$179,AX45)</f>
        <v>ERHYD-N</v>
      </c>
      <c r="F45" s="24" t="s">
        <v>11</v>
      </c>
      <c r="G45" s="24" t="s">
        <v>11</v>
      </c>
      <c r="H45" s="24" t="s">
        <v>11</v>
      </c>
      <c r="I45" s="24">
        <v>3</v>
      </c>
      <c r="J45" s="24" cm="1">
        <f t="array" ref="J45">-INDEX(PWR_Lab!$F$2:$I$179,AX45,AY45)</f>
        <v>-0.23189000000000001</v>
      </c>
      <c r="K45" s="24" t="s">
        <v>14</v>
      </c>
      <c r="L45" s="24" t="s">
        <v>14</v>
      </c>
      <c r="M45" s="24" t="s">
        <v>14</v>
      </c>
      <c r="N45" s="24" t="s">
        <v>14</v>
      </c>
      <c r="O45" s="24" t="s">
        <v>14</v>
      </c>
      <c r="P45" s="24" t="s">
        <v>14</v>
      </c>
      <c r="Q45" s="24" t="s">
        <v>14</v>
      </c>
      <c r="R45" s="24" t="s">
        <v>14</v>
      </c>
      <c r="S45" s="24" t="s">
        <v>14</v>
      </c>
      <c r="T45" s="24" t="s">
        <v>14</v>
      </c>
      <c r="U45" s="24" t="s">
        <v>14</v>
      </c>
      <c r="V45" s="24" t="s">
        <v>14</v>
      </c>
      <c r="W45" s="24" t="s">
        <v>14</v>
      </c>
      <c r="X45" s="24" t="s">
        <v>14</v>
      </c>
      <c r="Y45" s="24" t="s">
        <v>14</v>
      </c>
      <c r="Z45" s="24" t="s">
        <v>14</v>
      </c>
      <c r="AA45" s="24" t="s">
        <v>14</v>
      </c>
      <c r="AB45" s="24" t="s">
        <v>14</v>
      </c>
      <c r="AC45" s="24" t="s">
        <v>14</v>
      </c>
      <c r="AD45" s="24" t="s">
        <v>14</v>
      </c>
      <c r="AE45" s="24" t="s">
        <v>14</v>
      </c>
      <c r="AF45" s="24" t="s">
        <v>14</v>
      </c>
      <c r="AG45" s="24" t="s">
        <v>14</v>
      </c>
      <c r="AH45" s="24" t="s">
        <v>14</v>
      </c>
      <c r="AI45" s="24" t="s">
        <v>14</v>
      </c>
      <c r="AJ45" s="24" t="s">
        <v>14</v>
      </c>
      <c r="AK45" s="24" t="s">
        <v>14</v>
      </c>
      <c r="AL45" s="24" t="s">
        <v>14</v>
      </c>
      <c r="AM45" s="24" t="s">
        <v>14</v>
      </c>
      <c r="AN45" s="24" t="s">
        <v>14</v>
      </c>
      <c r="AO45" s="24" t="s">
        <v>14</v>
      </c>
      <c r="AP45" s="24" t="s">
        <v>14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23</v>
      </c>
      <c r="C46" s="24" t="str">
        <f t="shared" si="0"/>
        <v>UCPWR_FLAB-P</v>
      </c>
      <c r="D46" s="24" t="s">
        <v>16</v>
      </c>
      <c r="E46" s="24" t="str" cm="1">
        <f t="array" ref="E46">INDEX(PWR_Lab!$A$2:$A$179,AX46)</f>
        <v>ERSOLPCF-N</v>
      </c>
      <c r="F46" s="24" t="s">
        <v>11</v>
      </c>
      <c r="G46" s="24" t="s">
        <v>11</v>
      </c>
      <c r="H46" s="24" t="s">
        <v>11</v>
      </c>
      <c r="I46" s="24">
        <v>3</v>
      </c>
      <c r="J46" s="24" cm="1">
        <f t="array" ref="J46">-INDEX(PWR_Lab!$F$2:$I$179,AX46,AY46)</f>
        <v>-1.941E-2</v>
      </c>
      <c r="K46" s="24" t="s">
        <v>14</v>
      </c>
      <c r="L46" s="24" t="s">
        <v>14</v>
      </c>
      <c r="M46" s="24" t="s">
        <v>14</v>
      </c>
      <c r="N46" s="24" t="s">
        <v>14</v>
      </c>
      <c r="O46" s="24" t="s">
        <v>14</v>
      </c>
      <c r="P46" s="24" t="s">
        <v>14</v>
      </c>
      <c r="Q46" s="24" t="s">
        <v>14</v>
      </c>
      <c r="R46" s="24" t="s">
        <v>14</v>
      </c>
      <c r="S46" s="24" t="s">
        <v>14</v>
      </c>
      <c r="T46" s="24" t="s">
        <v>14</v>
      </c>
      <c r="U46" s="24" t="s">
        <v>14</v>
      </c>
      <c r="V46" s="24" t="s">
        <v>14</v>
      </c>
      <c r="W46" s="24" t="s">
        <v>14</v>
      </c>
      <c r="X46" s="24" t="s">
        <v>14</v>
      </c>
      <c r="Y46" s="24" t="s">
        <v>14</v>
      </c>
      <c r="Z46" s="24" t="s">
        <v>14</v>
      </c>
      <c r="AA46" s="24" t="s">
        <v>14</v>
      </c>
      <c r="AB46" s="24" t="s">
        <v>14</v>
      </c>
      <c r="AC46" s="24" t="s">
        <v>14</v>
      </c>
      <c r="AD46" s="24" t="s">
        <v>14</v>
      </c>
      <c r="AE46" s="24" t="s">
        <v>14</v>
      </c>
      <c r="AF46" s="24" t="s">
        <v>14</v>
      </c>
      <c r="AG46" s="24" t="s">
        <v>14</v>
      </c>
      <c r="AH46" s="24" t="s">
        <v>14</v>
      </c>
      <c r="AI46" s="24" t="s">
        <v>14</v>
      </c>
      <c r="AJ46" s="24" t="s">
        <v>14</v>
      </c>
      <c r="AK46" s="24" t="s">
        <v>14</v>
      </c>
      <c r="AL46" s="24" t="s">
        <v>14</v>
      </c>
      <c r="AM46" s="24" t="s">
        <v>14</v>
      </c>
      <c r="AN46" s="24" t="s">
        <v>14</v>
      </c>
      <c r="AO46" s="24" t="s">
        <v>14</v>
      </c>
      <c r="AP46" s="24" t="s">
        <v>14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23</v>
      </c>
      <c r="C47" s="24" t="str">
        <f t="shared" si="0"/>
        <v>UCPWR_FLAB-M</v>
      </c>
      <c r="D47" s="24" t="s">
        <v>16</v>
      </c>
      <c r="E47" s="24" t="str" cm="1">
        <f t="array" ref="E47">INDEX(PWR_Lab!$A$2:$A$179,AX47)</f>
        <v>ERSOLPCF-N</v>
      </c>
      <c r="F47" s="24" t="s">
        <v>11</v>
      </c>
      <c r="G47" s="24" t="s">
        <v>11</v>
      </c>
      <c r="H47" s="24" t="s">
        <v>11</v>
      </c>
      <c r="I47" s="24">
        <v>3</v>
      </c>
      <c r="J47" s="24" cm="1">
        <f t="array" ref="J47">-INDEX(PWR_Lab!$F$2:$I$179,AX47,AY47)</f>
        <v>-2.2089999999999999E-2</v>
      </c>
      <c r="K47" s="24" t="s">
        <v>14</v>
      </c>
      <c r="L47" s="24" t="s">
        <v>14</v>
      </c>
      <c r="M47" s="24" t="s">
        <v>14</v>
      </c>
      <c r="N47" s="24" t="s">
        <v>14</v>
      </c>
      <c r="O47" s="24" t="s">
        <v>14</v>
      </c>
      <c r="P47" s="24" t="s">
        <v>14</v>
      </c>
      <c r="Q47" s="24" t="s">
        <v>14</v>
      </c>
      <c r="R47" s="24" t="s">
        <v>14</v>
      </c>
      <c r="S47" s="24" t="s">
        <v>14</v>
      </c>
      <c r="T47" s="24" t="s">
        <v>14</v>
      </c>
      <c r="U47" s="24" t="s">
        <v>14</v>
      </c>
      <c r="V47" s="24" t="s">
        <v>14</v>
      </c>
      <c r="W47" s="24" t="s">
        <v>14</v>
      </c>
      <c r="X47" s="24" t="s">
        <v>14</v>
      </c>
      <c r="Y47" s="24" t="s">
        <v>14</v>
      </c>
      <c r="Z47" s="24" t="s">
        <v>14</v>
      </c>
      <c r="AA47" s="24" t="s">
        <v>14</v>
      </c>
      <c r="AB47" s="24" t="s">
        <v>14</v>
      </c>
      <c r="AC47" s="24" t="s">
        <v>14</v>
      </c>
      <c r="AD47" s="24" t="s">
        <v>14</v>
      </c>
      <c r="AE47" s="24" t="s">
        <v>14</v>
      </c>
      <c r="AF47" s="24" t="s">
        <v>14</v>
      </c>
      <c r="AG47" s="24" t="s">
        <v>14</v>
      </c>
      <c r="AH47" s="24" t="s">
        <v>14</v>
      </c>
      <c r="AI47" s="24" t="s">
        <v>14</v>
      </c>
      <c r="AJ47" s="24" t="s">
        <v>14</v>
      </c>
      <c r="AK47" s="24" t="s">
        <v>14</v>
      </c>
      <c r="AL47" s="24" t="s">
        <v>14</v>
      </c>
      <c r="AM47" s="24" t="s">
        <v>14</v>
      </c>
      <c r="AN47" s="24" t="s">
        <v>14</v>
      </c>
      <c r="AO47" s="24" t="s">
        <v>14</v>
      </c>
      <c r="AP47" s="24" t="s">
        <v>14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23</v>
      </c>
      <c r="C48" s="24" t="str">
        <f t="shared" si="0"/>
        <v>UCPWR_FLAB-S</v>
      </c>
      <c r="D48" s="24" t="s">
        <v>16</v>
      </c>
      <c r="E48" s="24" t="str" cm="1">
        <f t="array" ref="E48">INDEX(PWR_Lab!$A$2:$A$179,AX48)</f>
        <v>ERSOLPCF-N</v>
      </c>
      <c r="F48" s="24" t="s">
        <v>11</v>
      </c>
      <c r="G48" s="24" t="s">
        <v>11</v>
      </c>
      <c r="H48" s="24" t="s">
        <v>11</v>
      </c>
      <c r="I48" s="24">
        <v>3</v>
      </c>
      <c r="J48" s="24" cm="1">
        <f t="array" ref="J48">-INDEX(PWR_Lab!$F$2:$I$179,AX48,AY48)</f>
        <v>-7.3090000000000002E-2</v>
      </c>
      <c r="K48" s="24" t="s">
        <v>14</v>
      </c>
      <c r="L48" s="24" t="s">
        <v>14</v>
      </c>
      <c r="M48" s="24" t="s">
        <v>14</v>
      </c>
      <c r="N48" s="24" t="s">
        <v>14</v>
      </c>
      <c r="O48" s="24" t="s">
        <v>14</v>
      </c>
      <c r="P48" s="24" t="s">
        <v>14</v>
      </c>
      <c r="Q48" s="24" t="s">
        <v>14</v>
      </c>
      <c r="R48" s="24" t="s">
        <v>14</v>
      </c>
      <c r="S48" s="24" t="s">
        <v>14</v>
      </c>
      <c r="T48" s="24" t="s">
        <v>14</v>
      </c>
      <c r="U48" s="24" t="s">
        <v>14</v>
      </c>
      <c r="V48" s="24" t="s">
        <v>14</v>
      </c>
      <c r="W48" s="24" t="s">
        <v>14</v>
      </c>
      <c r="X48" s="24" t="s">
        <v>14</v>
      </c>
      <c r="Y48" s="24" t="s">
        <v>14</v>
      </c>
      <c r="Z48" s="24" t="s">
        <v>14</v>
      </c>
      <c r="AA48" s="24" t="s">
        <v>14</v>
      </c>
      <c r="AB48" s="24" t="s">
        <v>14</v>
      </c>
      <c r="AC48" s="24" t="s">
        <v>14</v>
      </c>
      <c r="AD48" s="24" t="s">
        <v>14</v>
      </c>
      <c r="AE48" s="24" t="s">
        <v>14</v>
      </c>
      <c r="AF48" s="24" t="s">
        <v>14</v>
      </c>
      <c r="AG48" s="24" t="s">
        <v>14</v>
      </c>
      <c r="AH48" s="24" t="s">
        <v>14</v>
      </c>
      <c r="AI48" s="24" t="s">
        <v>14</v>
      </c>
      <c r="AJ48" s="24" t="s">
        <v>14</v>
      </c>
      <c r="AK48" s="24" t="s">
        <v>14</v>
      </c>
      <c r="AL48" s="24" t="s">
        <v>14</v>
      </c>
      <c r="AM48" s="24" t="s">
        <v>14</v>
      </c>
      <c r="AN48" s="24" t="s">
        <v>14</v>
      </c>
      <c r="AO48" s="24" t="s">
        <v>14</v>
      </c>
      <c r="AP48" s="24" t="s">
        <v>14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23</v>
      </c>
      <c r="C49" s="24" t="str">
        <f t="shared" si="0"/>
        <v>UCPWR_FLAB-T</v>
      </c>
      <c r="D49" s="24" t="s">
        <v>16</v>
      </c>
      <c r="E49" s="24" t="str" cm="1">
        <f t="array" ref="E49">INDEX(PWR_Lab!$A$2:$A$179,AX49)</f>
        <v>ERSOLPCF-N</v>
      </c>
      <c r="F49" s="24" t="s">
        <v>11</v>
      </c>
      <c r="G49" s="24" t="s">
        <v>11</v>
      </c>
      <c r="H49" s="24" t="s">
        <v>11</v>
      </c>
      <c r="I49" s="24">
        <v>3</v>
      </c>
      <c r="J49" s="24" cm="1">
        <f t="array" ref="J49">-INDEX(PWR_Lab!$F$2:$I$179,AX49,AY49)</f>
        <v>-0.26167000000000001</v>
      </c>
      <c r="K49" s="24" t="s">
        <v>14</v>
      </c>
      <c r="L49" s="24" t="s">
        <v>14</v>
      </c>
      <c r="M49" s="24" t="s">
        <v>14</v>
      </c>
      <c r="N49" s="24" t="s">
        <v>14</v>
      </c>
      <c r="O49" s="24" t="s">
        <v>14</v>
      </c>
      <c r="P49" s="24" t="s">
        <v>14</v>
      </c>
      <c r="Q49" s="24" t="s">
        <v>14</v>
      </c>
      <c r="R49" s="24" t="s">
        <v>14</v>
      </c>
      <c r="S49" s="24" t="s">
        <v>14</v>
      </c>
      <c r="T49" s="24" t="s">
        <v>14</v>
      </c>
      <c r="U49" s="24" t="s">
        <v>14</v>
      </c>
      <c r="V49" s="24" t="s">
        <v>14</v>
      </c>
      <c r="W49" s="24" t="s">
        <v>14</v>
      </c>
      <c r="X49" s="24" t="s">
        <v>14</v>
      </c>
      <c r="Y49" s="24" t="s">
        <v>14</v>
      </c>
      <c r="Z49" s="24" t="s">
        <v>14</v>
      </c>
      <c r="AA49" s="24" t="s">
        <v>14</v>
      </c>
      <c r="AB49" s="24" t="s">
        <v>14</v>
      </c>
      <c r="AC49" s="24" t="s">
        <v>14</v>
      </c>
      <c r="AD49" s="24" t="s">
        <v>14</v>
      </c>
      <c r="AE49" s="24" t="s">
        <v>14</v>
      </c>
      <c r="AF49" s="24" t="s">
        <v>14</v>
      </c>
      <c r="AG49" s="24" t="s">
        <v>14</v>
      </c>
      <c r="AH49" s="24" t="s">
        <v>14</v>
      </c>
      <c r="AI49" s="24" t="s">
        <v>14</v>
      </c>
      <c r="AJ49" s="24" t="s">
        <v>14</v>
      </c>
      <c r="AK49" s="24" t="s">
        <v>14</v>
      </c>
      <c r="AL49" s="24" t="s">
        <v>14</v>
      </c>
      <c r="AM49" s="24" t="s">
        <v>14</v>
      </c>
      <c r="AN49" s="24" t="s">
        <v>14</v>
      </c>
      <c r="AO49" s="24" t="s">
        <v>14</v>
      </c>
      <c r="AP49" s="24" t="s">
        <v>14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23</v>
      </c>
      <c r="C50" s="24" t="str">
        <f t="shared" si="0"/>
        <v>UCPWR_FLAB-P</v>
      </c>
      <c r="D50" s="24" t="s">
        <v>16</v>
      </c>
      <c r="E50" s="24" t="str" cm="1">
        <f t="array" ref="E50">INDEX(PWR_Lab!$A$2:$A$179,AX50)</f>
        <v>ERSOLPCT-N</v>
      </c>
      <c r="F50" s="24" t="s">
        <v>11</v>
      </c>
      <c r="G50" s="24" t="s">
        <v>11</v>
      </c>
      <c r="H50" s="24" t="s">
        <v>11</v>
      </c>
      <c r="I50" s="24">
        <v>3</v>
      </c>
      <c r="J50" s="24" cm="1">
        <f t="array" ref="J50">-INDEX(PWR_Lab!$F$2:$I$179,AX50,AY50)</f>
        <v>-1.941E-2</v>
      </c>
      <c r="K50" s="24" t="s">
        <v>14</v>
      </c>
      <c r="L50" s="24" t="s">
        <v>14</v>
      </c>
      <c r="M50" s="24" t="s">
        <v>14</v>
      </c>
      <c r="N50" s="24" t="s">
        <v>14</v>
      </c>
      <c r="O50" s="24" t="s">
        <v>14</v>
      </c>
      <c r="P50" s="24" t="s">
        <v>14</v>
      </c>
      <c r="Q50" s="24" t="s">
        <v>14</v>
      </c>
      <c r="R50" s="24" t="s">
        <v>14</v>
      </c>
      <c r="S50" s="24" t="s">
        <v>14</v>
      </c>
      <c r="T50" s="24" t="s">
        <v>14</v>
      </c>
      <c r="U50" s="24" t="s">
        <v>14</v>
      </c>
      <c r="V50" s="24" t="s">
        <v>14</v>
      </c>
      <c r="W50" s="24" t="s">
        <v>14</v>
      </c>
      <c r="X50" s="24" t="s">
        <v>14</v>
      </c>
      <c r="Y50" s="24" t="s">
        <v>14</v>
      </c>
      <c r="Z50" s="24" t="s">
        <v>14</v>
      </c>
      <c r="AA50" s="24" t="s">
        <v>14</v>
      </c>
      <c r="AB50" s="24" t="s">
        <v>14</v>
      </c>
      <c r="AC50" s="24" t="s">
        <v>14</v>
      </c>
      <c r="AD50" s="24" t="s">
        <v>14</v>
      </c>
      <c r="AE50" s="24" t="s">
        <v>14</v>
      </c>
      <c r="AF50" s="24" t="s">
        <v>14</v>
      </c>
      <c r="AG50" s="24" t="s">
        <v>14</v>
      </c>
      <c r="AH50" s="24" t="s">
        <v>14</v>
      </c>
      <c r="AI50" s="24" t="s">
        <v>14</v>
      </c>
      <c r="AJ50" s="24" t="s">
        <v>14</v>
      </c>
      <c r="AK50" s="24" t="s">
        <v>14</v>
      </c>
      <c r="AL50" s="24" t="s">
        <v>14</v>
      </c>
      <c r="AM50" s="24" t="s">
        <v>14</v>
      </c>
      <c r="AN50" s="24" t="s">
        <v>14</v>
      </c>
      <c r="AO50" s="24" t="s">
        <v>14</v>
      </c>
      <c r="AP50" s="24" t="s">
        <v>14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23</v>
      </c>
      <c r="C51" s="24" t="str">
        <f t="shared" si="0"/>
        <v>UCPWR_FLAB-M</v>
      </c>
      <c r="D51" s="24" t="s">
        <v>16</v>
      </c>
      <c r="E51" s="24" t="str" cm="1">
        <f t="array" ref="E51">INDEX(PWR_Lab!$A$2:$A$179,AX51)</f>
        <v>ERSOLPCT-N</v>
      </c>
      <c r="F51" s="24" t="s">
        <v>11</v>
      </c>
      <c r="G51" s="24" t="s">
        <v>11</v>
      </c>
      <c r="H51" s="24" t="s">
        <v>11</v>
      </c>
      <c r="I51" s="24">
        <v>3</v>
      </c>
      <c r="J51" s="24" cm="1">
        <f t="array" ref="J51">-INDEX(PWR_Lab!$F$2:$I$179,AX51,AY51)</f>
        <v>-2.2089999999999999E-2</v>
      </c>
      <c r="K51" s="24" t="s">
        <v>14</v>
      </c>
      <c r="L51" s="24" t="s">
        <v>14</v>
      </c>
      <c r="M51" s="24" t="s">
        <v>14</v>
      </c>
      <c r="N51" s="24" t="s">
        <v>14</v>
      </c>
      <c r="O51" s="24" t="s">
        <v>14</v>
      </c>
      <c r="P51" s="24" t="s">
        <v>14</v>
      </c>
      <c r="Q51" s="24" t="s">
        <v>14</v>
      </c>
      <c r="R51" s="24" t="s">
        <v>14</v>
      </c>
      <c r="S51" s="24" t="s">
        <v>14</v>
      </c>
      <c r="T51" s="24" t="s">
        <v>14</v>
      </c>
      <c r="U51" s="24" t="s">
        <v>14</v>
      </c>
      <c r="V51" s="24" t="s">
        <v>14</v>
      </c>
      <c r="W51" s="24" t="s">
        <v>14</v>
      </c>
      <c r="X51" s="24" t="s">
        <v>14</v>
      </c>
      <c r="Y51" s="24" t="s">
        <v>14</v>
      </c>
      <c r="Z51" s="24" t="s">
        <v>14</v>
      </c>
      <c r="AA51" s="24" t="s">
        <v>14</v>
      </c>
      <c r="AB51" s="24" t="s">
        <v>14</v>
      </c>
      <c r="AC51" s="24" t="s">
        <v>14</v>
      </c>
      <c r="AD51" s="24" t="s">
        <v>14</v>
      </c>
      <c r="AE51" s="24" t="s">
        <v>14</v>
      </c>
      <c r="AF51" s="24" t="s">
        <v>14</v>
      </c>
      <c r="AG51" s="24" t="s">
        <v>14</v>
      </c>
      <c r="AH51" s="24" t="s">
        <v>14</v>
      </c>
      <c r="AI51" s="24" t="s">
        <v>14</v>
      </c>
      <c r="AJ51" s="24" t="s">
        <v>14</v>
      </c>
      <c r="AK51" s="24" t="s">
        <v>14</v>
      </c>
      <c r="AL51" s="24" t="s">
        <v>14</v>
      </c>
      <c r="AM51" s="24" t="s">
        <v>14</v>
      </c>
      <c r="AN51" s="24" t="s">
        <v>14</v>
      </c>
      <c r="AO51" s="24" t="s">
        <v>14</v>
      </c>
      <c r="AP51" s="24" t="s">
        <v>14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23</v>
      </c>
      <c r="C52" s="24" t="str">
        <f t="shared" si="0"/>
        <v>UCPWR_FLAB-S</v>
      </c>
      <c r="D52" s="24" t="s">
        <v>16</v>
      </c>
      <c r="E52" s="24" t="str" cm="1">
        <f t="array" ref="E52">INDEX(PWR_Lab!$A$2:$A$179,AX52)</f>
        <v>ERSOLPCT-N</v>
      </c>
      <c r="F52" s="24" t="s">
        <v>11</v>
      </c>
      <c r="G52" s="24" t="s">
        <v>11</v>
      </c>
      <c r="H52" s="24" t="s">
        <v>11</v>
      </c>
      <c r="I52" s="24">
        <v>3</v>
      </c>
      <c r="J52" s="24" cm="1">
        <f t="array" ref="J52">-INDEX(PWR_Lab!$F$2:$I$179,AX52,AY52)</f>
        <v>-7.3090000000000002E-2</v>
      </c>
      <c r="K52" s="24" t="s">
        <v>14</v>
      </c>
      <c r="L52" s="24" t="s">
        <v>14</v>
      </c>
      <c r="M52" s="24" t="s">
        <v>14</v>
      </c>
      <c r="N52" s="24" t="s">
        <v>14</v>
      </c>
      <c r="O52" s="24" t="s">
        <v>14</v>
      </c>
      <c r="P52" s="24" t="s">
        <v>14</v>
      </c>
      <c r="Q52" s="24" t="s">
        <v>14</v>
      </c>
      <c r="R52" s="24" t="s">
        <v>14</v>
      </c>
      <c r="S52" s="24" t="s">
        <v>14</v>
      </c>
      <c r="T52" s="24" t="s">
        <v>14</v>
      </c>
      <c r="U52" s="24" t="s">
        <v>14</v>
      </c>
      <c r="V52" s="24" t="s">
        <v>14</v>
      </c>
      <c r="W52" s="24" t="s">
        <v>14</v>
      </c>
      <c r="X52" s="24" t="s">
        <v>14</v>
      </c>
      <c r="Y52" s="24" t="s">
        <v>14</v>
      </c>
      <c r="Z52" s="24" t="s">
        <v>14</v>
      </c>
      <c r="AA52" s="24" t="s">
        <v>14</v>
      </c>
      <c r="AB52" s="24" t="s">
        <v>14</v>
      </c>
      <c r="AC52" s="24" t="s">
        <v>14</v>
      </c>
      <c r="AD52" s="24" t="s">
        <v>14</v>
      </c>
      <c r="AE52" s="24" t="s">
        <v>14</v>
      </c>
      <c r="AF52" s="24" t="s">
        <v>14</v>
      </c>
      <c r="AG52" s="24" t="s">
        <v>14</v>
      </c>
      <c r="AH52" s="24" t="s">
        <v>14</v>
      </c>
      <c r="AI52" s="24" t="s">
        <v>14</v>
      </c>
      <c r="AJ52" s="24" t="s">
        <v>14</v>
      </c>
      <c r="AK52" s="24" t="s">
        <v>14</v>
      </c>
      <c r="AL52" s="24" t="s">
        <v>14</v>
      </c>
      <c r="AM52" s="24" t="s">
        <v>14</v>
      </c>
      <c r="AN52" s="24" t="s">
        <v>14</v>
      </c>
      <c r="AO52" s="24" t="s">
        <v>14</v>
      </c>
      <c r="AP52" s="24" t="s">
        <v>14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23</v>
      </c>
      <c r="C53" s="24" t="str">
        <f t="shared" si="0"/>
        <v>UCPWR_FLAB-T</v>
      </c>
      <c r="D53" s="24" t="s">
        <v>16</v>
      </c>
      <c r="E53" s="24" t="str" cm="1">
        <f t="array" ref="E53">INDEX(PWR_Lab!$A$2:$A$179,AX53)</f>
        <v>ERSOLPCT-N</v>
      </c>
      <c r="F53" s="24" t="s">
        <v>11</v>
      </c>
      <c r="G53" s="24" t="s">
        <v>11</v>
      </c>
      <c r="H53" s="24" t="s">
        <v>11</v>
      </c>
      <c r="I53" s="24">
        <v>3</v>
      </c>
      <c r="J53" s="24" cm="1">
        <f t="array" ref="J53">-INDEX(PWR_Lab!$F$2:$I$179,AX53,AY53)</f>
        <v>-0.26167000000000001</v>
      </c>
      <c r="K53" s="24" t="s">
        <v>14</v>
      </c>
      <c r="L53" s="24" t="s">
        <v>14</v>
      </c>
      <c r="M53" s="24" t="s">
        <v>14</v>
      </c>
      <c r="N53" s="24" t="s">
        <v>14</v>
      </c>
      <c r="O53" s="24" t="s">
        <v>14</v>
      </c>
      <c r="P53" s="24" t="s">
        <v>14</v>
      </c>
      <c r="Q53" s="24" t="s">
        <v>14</v>
      </c>
      <c r="R53" s="24" t="s">
        <v>14</v>
      </c>
      <c r="S53" s="24" t="s">
        <v>14</v>
      </c>
      <c r="T53" s="24" t="s">
        <v>14</v>
      </c>
      <c r="U53" s="24" t="s">
        <v>14</v>
      </c>
      <c r="V53" s="24" t="s">
        <v>14</v>
      </c>
      <c r="W53" s="24" t="s">
        <v>14</v>
      </c>
      <c r="X53" s="24" t="s">
        <v>14</v>
      </c>
      <c r="Y53" s="24" t="s">
        <v>14</v>
      </c>
      <c r="Z53" s="24" t="s">
        <v>14</v>
      </c>
      <c r="AA53" s="24" t="s">
        <v>14</v>
      </c>
      <c r="AB53" s="24" t="s">
        <v>14</v>
      </c>
      <c r="AC53" s="24" t="s">
        <v>14</v>
      </c>
      <c r="AD53" s="24" t="s">
        <v>14</v>
      </c>
      <c r="AE53" s="24" t="s">
        <v>14</v>
      </c>
      <c r="AF53" s="24" t="s">
        <v>14</v>
      </c>
      <c r="AG53" s="24" t="s">
        <v>14</v>
      </c>
      <c r="AH53" s="24" t="s">
        <v>14</v>
      </c>
      <c r="AI53" s="24" t="s">
        <v>14</v>
      </c>
      <c r="AJ53" s="24" t="s">
        <v>14</v>
      </c>
      <c r="AK53" s="24" t="s">
        <v>14</v>
      </c>
      <c r="AL53" s="24" t="s">
        <v>14</v>
      </c>
      <c r="AM53" s="24" t="s">
        <v>14</v>
      </c>
      <c r="AN53" s="24" t="s">
        <v>14</v>
      </c>
      <c r="AO53" s="24" t="s">
        <v>14</v>
      </c>
      <c r="AP53" s="24" t="s">
        <v>14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23</v>
      </c>
      <c r="C54" s="24" t="str">
        <f t="shared" si="0"/>
        <v>UCPWR_FLAB-P</v>
      </c>
      <c r="D54" s="24" t="s">
        <v>16</v>
      </c>
      <c r="E54" s="24" t="str" cm="1">
        <f t="array" ref="E54">INDEX(PWR_Lab!$A$2:$A$179,AX54)</f>
        <v>ERSOLPICP-N</v>
      </c>
      <c r="F54" s="24" t="s">
        <v>11</v>
      </c>
      <c r="G54" s="24" t="s">
        <v>11</v>
      </c>
      <c r="H54" s="24" t="s">
        <v>11</v>
      </c>
      <c r="I54" s="24">
        <v>3</v>
      </c>
      <c r="J54" s="24" cm="1">
        <f t="array" ref="J54">-INDEX(PWR_Lab!$F$2:$I$179,AX54,AY54)</f>
        <v>-1.941E-2</v>
      </c>
      <c r="K54" s="24" t="s">
        <v>14</v>
      </c>
      <c r="L54" s="24" t="s">
        <v>14</v>
      </c>
      <c r="M54" s="24" t="s">
        <v>14</v>
      </c>
      <c r="N54" s="24" t="s">
        <v>14</v>
      </c>
      <c r="O54" s="24" t="s">
        <v>14</v>
      </c>
      <c r="P54" s="24" t="s">
        <v>14</v>
      </c>
      <c r="Q54" s="24" t="s">
        <v>14</v>
      </c>
      <c r="R54" s="24" t="s">
        <v>14</v>
      </c>
      <c r="S54" s="24" t="s">
        <v>14</v>
      </c>
      <c r="T54" s="24" t="s">
        <v>14</v>
      </c>
      <c r="U54" s="24" t="s">
        <v>14</v>
      </c>
      <c r="V54" s="24" t="s">
        <v>14</v>
      </c>
      <c r="W54" s="24" t="s">
        <v>14</v>
      </c>
      <c r="X54" s="24" t="s">
        <v>14</v>
      </c>
      <c r="Y54" s="24" t="s">
        <v>14</v>
      </c>
      <c r="Z54" s="24" t="s">
        <v>14</v>
      </c>
      <c r="AA54" s="24" t="s">
        <v>14</v>
      </c>
      <c r="AB54" s="24" t="s">
        <v>14</v>
      </c>
      <c r="AC54" s="24" t="s">
        <v>14</v>
      </c>
      <c r="AD54" s="24" t="s">
        <v>14</v>
      </c>
      <c r="AE54" s="24" t="s">
        <v>14</v>
      </c>
      <c r="AF54" s="24" t="s">
        <v>14</v>
      </c>
      <c r="AG54" s="24" t="s">
        <v>14</v>
      </c>
      <c r="AH54" s="24" t="s">
        <v>14</v>
      </c>
      <c r="AI54" s="24" t="s">
        <v>14</v>
      </c>
      <c r="AJ54" s="24" t="s">
        <v>14</v>
      </c>
      <c r="AK54" s="24" t="s">
        <v>14</v>
      </c>
      <c r="AL54" s="24" t="s">
        <v>14</v>
      </c>
      <c r="AM54" s="24" t="s">
        <v>14</v>
      </c>
      <c r="AN54" s="24" t="s">
        <v>14</v>
      </c>
      <c r="AO54" s="24" t="s">
        <v>14</v>
      </c>
      <c r="AP54" s="24" t="s">
        <v>14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23</v>
      </c>
      <c r="C55" s="24" t="str">
        <f t="shared" si="0"/>
        <v>UCPWR_FLAB-M</v>
      </c>
      <c r="D55" s="24" t="s">
        <v>16</v>
      </c>
      <c r="E55" s="24" t="str" cm="1">
        <f t="array" ref="E55">INDEX(PWR_Lab!$A$2:$A$179,AX55)</f>
        <v>ERSOLPICP-N</v>
      </c>
      <c r="F55" s="24" t="s">
        <v>11</v>
      </c>
      <c r="G55" s="24" t="s">
        <v>11</v>
      </c>
      <c r="H55" s="24" t="s">
        <v>11</v>
      </c>
      <c r="I55" s="24">
        <v>3</v>
      </c>
      <c r="J55" s="24" cm="1">
        <f t="array" ref="J55">-INDEX(PWR_Lab!$F$2:$I$179,AX55,AY55)</f>
        <v>-2.2089999999999999E-2</v>
      </c>
      <c r="K55" s="24" t="s">
        <v>14</v>
      </c>
      <c r="L55" s="24" t="s">
        <v>14</v>
      </c>
      <c r="M55" s="24" t="s">
        <v>14</v>
      </c>
      <c r="N55" s="24" t="s">
        <v>14</v>
      </c>
      <c r="O55" s="24" t="s">
        <v>14</v>
      </c>
      <c r="P55" s="24" t="s">
        <v>14</v>
      </c>
      <c r="Q55" s="24" t="s">
        <v>14</v>
      </c>
      <c r="R55" s="24" t="s">
        <v>14</v>
      </c>
      <c r="S55" s="24" t="s">
        <v>14</v>
      </c>
      <c r="T55" s="24" t="s">
        <v>14</v>
      </c>
      <c r="U55" s="24" t="s">
        <v>14</v>
      </c>
      <c r="V55" s="24" t="s">
        <v>14</v>
      </c>
      <c r="W55" s="24" t="s">
        <v>14</v>
      </c>
      <c r="X55" s="24" t="s">
        <v>14</v>
      </c>
      <c r="Y55" s="24" t="s">
        <v>14</v>
      </c>
      <c r="Z55" s="24" t="s">
        <v>14</v>
      </c>
      <c r="AA55" s="24" t="s">
        <v>14</v>
      </c>
      <c r="AB55" s="24" t="s">
        <v>14</v>
      </c>
      <c r="AC55" s="24" t="s">
        <v>14</v>
      </c>
      <c r="AD55" s="24" t="s">
        <v>14</v>
      </c>
      <c r="AE55" s="24" t="s">
        <v>14</v>
      </c>
      <c r="AF55" s="24" t="s">
        <v>14</v>
      </c>
      <c r="AG55" s="24" t="s">
        <v>14</v>
      </c>
      <c r="AH55" s="24" t="s">
        <v>14</v>
      </c>
      <c r="AI55" s="24" t="s">
        <v>14</v>
      </c>
      <c r="AJ55" s="24" t="s">
        <v>14</v>
      </c>
      <c r="AK55" s="24" t="s">
        <v>14</v>
      </c>
      <c r="AL55" s="24" t="s">
        <v>14</v>
      </c>
      <c r="AM55" s="24" t="s">
        <v>14</v>
      </c>
      <c r="AN55" s="24" t="s">
        <v>14</v>
      </c>
      <c r="AO55" s="24" t="s">
        <v>14</v>
      </c>
      <c r="AP55" s="24" t="s">
        <v>14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23</v>
      </c>
      <c r="C56" s="24" t="str">
        <f t="shared" si="0"/>
        <v>UCPWR_FLAB-S</v>
      </c>
      <c r="D56" s="24" t="s">
        <v>16</v>
      </c>
      <c r="E56" s="24" t="str" cm="1">
        <f t="array" ref="E56">INDEX(PWR_Lab!$A$2:$A$179,AX56)</f>
        <v>ERSOLPICP-N</v>
      </c>
      <c r="F56" s="24" t="s">
        <v>11</v>
      </c>
      <c r="G56" s="24" t="s">
        <v>11</v>
      </c>
      <c r="H56" s="24" t="s">
        <v>11</v>
      </c>
      <c r="I56" s="24">
        <v>3</v>
      </c>
      <c r="J56" s="24" cm="1">
        <f t="array" ref="J56">-INDEX(PWR_Lab!$F$2:$I$179,AX56,AY56)</f>
        <v>-7.3090000000000002E-2</v>
      </c>
      <c r="K56" s="24" t="s">
        <v>14</v>
      </c>
      <c r="L56" s="24" t="s">
        <v>14</v>
      </c>
      <c r="M56" s="24" t="s">
        <v>14</v>
      </c>
      <c r="N56" s="24" t="s">
        <v>14</v>
      </c>
      <c r="O56" s="24" t="s">
        <v>14</v>
      </c>
      <c r="P56" s="24" t="s">
        <v>14</v>
      </c>
      <c r="Q56" s="24" t="s">
        <v>14</v>
      </c>
      <c r="R56" s="24" t="s">
        <v>14</v>
      </c>
      <c r="S56" s="24" t="s">
        <v>14</v>
      </c>
      <c r="T56" s="24" t="s">
        <v>14</v>
      </c>
      <c r="U56" s="24" t="s">
        <v>14</v>
      </c>
      <c r="V56" s="24" t="s">
        <v>14</v>
      </c>
      <c r="W56" s="24" t="s">
        <v>14</v>
      </c>
      <c r="X56" s="24" t="s">
        <v>14</v>
      </c>
      <c r="Y56" s="24" t="s">
        <v>14</v>
      </c>
      <c r="Z56" s="24" t="s">
        <v>14</v>
      </c>
      <c r="AA56" s="24" t="s">
        <v>14</v>
      </c>
      <c r="AB56" s="24" t="s">
        <v>14</v>
      </c>
      <c r="AC56" s="24" t="s">
        <v>14</v>
      </c>
      <c r="AD56" s="24" t="s">
        <v>14</v>
      </c>
      <c r="AE56" s="24" t="s">
        <v>14</v>
      </c>
      <c r="AF56" s="24" t="s">
        <v>14</v>
      </c>
      <c r="AG56" s="24" t="s">
        <v>14</v>
      </c>
      <c r="AH56" s="24" t="s">
        <v>14</v>
      </c>
      <c r="AI56" s="24" t="s">
        <v>14</v>
      </c>
      <c r="AJ56" s="24" t="s">
        <v>14</v>
      </c>
      <c r="AK56" s="24" t="s">
        <v>14</v>
      </c>
      <c r="AL56" s="24" t="s">
        <v>14</v>
      </c>
      <c r="AM56" s="24" t="s">
        <v>14</v>
      </c>
      <c r="AN56" s="24" t="s">
        <v>14</v>
      </c>
      <c r="AO56" s="24" t="s">
        <v>14</v>
      </c>
      <c r="AP56" s="24" t="s">
        <v>14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23</v>
      </c>
      <c r="C57" s="24" t="str">
        <f t="shared" si="0"/>
        <v>UCPWR_FLAB-T</v>
      </c>
      <c r="D57" s="24" t="s">
        <v>16</v>
      </c>
      <c r="E57" s="24" t="str" cm="1">
        <f t="array" ref="E57">INDEX(PWR_Lab!$A$2:$A$179,AX57)</f>
        <v>ERSOLPICP-N</v>
      </c>
      <c r="F57" s="24" t="s">
        <v>11</v>
      </c>
      <c r="G57" s="24" t="s">
        <v>11</v>
      </c>
      <c r="H57" s="24" t="s">
        <v>11</v>
      </c>
      <c r="I57" s="24">
        <v>3</v>
      </c>
      <c r="J57" s="24" cm="1">
        <f t="array" ref="J57">-INDEX(PWR_Lab!$F$2:$I$179,AX57,AY57)</f>
        <v>-0.26167000000000001</v>
      </c>
      <c r="K57" s="24" t="s">
        <v>14</v>
      </c>
      <c r="L57" s="24" t="s">
        <v>14</v>
      </c>
      <c r="M57" s="24" t="s">
        <v>14</v>
      </c>
      <c r="N57" s="24" t="s">
        <v>14</v>
      </c>
      <c r="O57" s="24" t="s">
        <v>14</v>
      </c>
      <c r="P57" s="24" t="s">
        <v>14</v>
      </c>
      <c r="Q57" s="24" t="s">
        <v>14</v>
      </c>
      <c r="R57" s="24" t="s">
        <v>14</v>
      </c>
      <c r="S57" s="24" t="s">
        <v>14</v>
      </c>
      <c r="T57" s="24" t="s">
        <v>14</v>
      </c>
      <c r="U57" s="24" t="s">
        <v>14</v>
      </c>
      <c r="V57" s="24" t="s">
        <v>14</v>
      </c>
      <c r="W57" s="24" t="s">
        <v>14</v>
      </c>
      <c r="X57" s="24" t="s">
        <v>14</v>
      </c>
      <c r="Y57" s="24" t="s">
        <v>14</v>
      </c>
      <c r="Z57" s="24" t="s">
        <v>14</v>
      </c>
      <c r="AA57" s="24" t="s">
        <v>14</v>
      </c>
      <c r="AB57" s="24" t="s">
        <v>14</v>
      </c>
      <c r="AC57" s="24" t="s">
        <v>14</v>
      </c>
      <c r="AD57" s="24" t="s">
        <v>14</v>
      </c>
      <c r="AE57" s="24" t="s">
        <v>14</v>
      </c>
      <c r="AF57" s="24" t="s">
        <v>14</v>
      </c>
      <c r="AG57" s="24" t="s">
        <v>14</v>
      </c>
      <c r="AH57" s="24" t="s">
        <v>14</v>
      </c>
      <c r="AI57" s="24" t="s">
        <v>14</v>
      </c>
      <c r="AJ57" s="24" t="s">
        <v>14</v>
      </c>
      <c r="AK57" s="24" t="s">
        <v>14</v>
      </c>
      <c r="AL57" s="24" t="s">
        <v>14</v>
      </c>
      <c r="AM57" s="24" t="s">
        <v>14</v>
      </c>
      <c r="AN57" s="24" t="s">
        <v>14</v>
      </c>
      <c r="AO57" s="24" t="s">
        <v>14</v>
      </c>
      <c r="AP57" s="24" t="s">
        <v>14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23</v>
      </c>
      <c r="C58" s="24" t="str">
        <f t="shared" si="0"/>
        <v>UCPWR_FLAB-P</v>
      </c>
      <c r="D58" s="24" t="s">
        <v>16</v>
      </c>
      <c r="E58" s="24" t="str" cm="1">
        <f t="array" ref="E58">INDEX(PWR_Lab!$A$2:$A$179,AX58)</f>
        <v>ERSOLPIFA-N</v>
      </c>
      <c r="F58" s="24" t="s">
        <v>11</v>
      </c>
      <c r="G58" s="24" t="s">
        <v>11</v>
      </c>
      <c r="H58" s="24" t="s">
        <v>11</v>
      </c>
      <c r="I58" s="24">
        <v>3</v>
      </c>
      <c r="J58" s="24" cm="1">
        <f t="array" ref="J58">-INDEX(PWR_Lab!$F$2:$I$179,AX58,AY58)</f>
        <v>-1.941E-2</v>
      </c>
      <c r="K58" s="24" t="s">
        <v>14</v>
      </c>
      <c r="L58" s="24" t="s">
        <v>14</v>
      </c>
      <c r="M58" s="24" t="s">
        <v>14</v>
      </c>
      <c r="N58" s="24" t="s">
        <v>14</v>
      </c>
      <c r="O58" s="24" t="s">
        <v>14</v>
      </c>
      <c r="P58" s="24" t="s">
        <v>14</v>
      </c>
      <c r="Q58" s="24" t="s">
        <v>14</v>
      </c>
      <c r="R58" s="24" t="s">
        <v>14</v>
      </c>
      <c r="S58" s="24" t="s">
        <v>14</v>
      </c>
      <c r="T58" s="24" t="s">
        <v>14</v>
      </c>
      <c r="U58" s="24" t="s">
        <v>14</v>
      </c>
      <c r="V58" s="24" t="s">
        <v>14</v>
      </c>
      <c r="W58" s="24" t="s">
        <v>14</v>
      </c>
      <c r="X58" s="24" t="s">
        <v>14</v>
      </c>
      <c r="Y58" s="24" t="s">
        <v>14</v>
      </c>
      <c r="Z58" s="24" t="s">
        <v>14</v>
      </c>
      <c r="AA58" s="24" t="s">
        <v>14</v>
      </c>
      <c r="AB58" s="24" t="s">
        <v>14</v>
      </c>
      <c r="AC58" s="24" t="s">
        <v>14</v>
      </c>
      <c r="AD58" s="24" t="s">
        <v>14</v>
      </c>
      <c r="AE58" s="24" t="s">
        <v>14</v>
      </c>
      <c r="AF58" s="24" t="s">
        <v>14</v>
      </c>
      <c r="AG58" s="24" t="s">
        <v>14</v>
      </c>
      <c r="AH58" s="24" t="s">
        <v>14</v>
      </c>
      <c r="AI58" s="24" t="s">
        <v>14</v>
      </c>
      <c r="AJ58" s="24" t="s">
        <v>14</v>
      </c>
      <c r="AK58" s="24" t="s">
        <v>14</v>
      </c>
      <c r="AL58" s="24" t="s">
        <v>14</v>
      </c>
      <c r="AM58" s="24" t="s">
        <v>14</v>
      </c>
      <c r="AN58" s="24" t="s">
        <v>14</v>
      </c>
      <c r="AO58" s="24" t="s">
        <v>14</v>
      </c>
      <c r="AP58" s="24" t="s">
        <v>14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23</v>
      </c>
      <c r="C59" s="24" t="str">
        <f t="shared" si="0"/>
        <v>UCPWR_FLAB-M</v>
      </c>
      <c r="D59" s="24" t="s">
        <v>16</v>
      </c>
      <c r="E59" s="24" t="str" cm="1">
        <f t="array" ref="E59">INDEX(PWR_Lab!$A$2:$A$179,AX59)</f>
        <v>ERSOLPIFA-N</v>
      </c>
      <c r="F59" s="24" t="s">
        <v>11</v>
      </c>
      <c r="G59" s="24" t="s">
        <v>11</v>
      </c>
      <c r="H59" s="24" t="s">
        <v>11</v>
      </c>
      <c r="I59" s="24">
        <v>3</v>
      </c>
      <c r="J59" s="24" cm="1">
        <f t="array" ref="J59">-INDEX(PWR_Lab!$F$2:$I$179,AX59,AY59)</f>
        <v>-2.2089999999999999E-2</v>
      </c>
      <c r="K59" s="24" t="s">
        <v>14</v>
      </c>
      <c r="L59" s="24" t="s">
        <v>14</v>
      </c>
      <c r="M59" s="24" t="s">
        <v>14</v>
      </c>
      <c r="N59" s="24" t="s">
        <v>14</v>
      </c>
      <c r="O59" s="24" t="s">
        <v>14</v>
      </c>
      <c r="P59" s="24" t="s">
        <v>14</v>
      </c>
      <c r="Q59" s="24" t="s">
        <v>14</v>
      </c>
      <c r="R59" s="24" t="s">
        <v>14</v>
      </c>
      <c r="S59" s="24" t="s">
        <v>14</v>
      </c>
      <c r="T59" s="24" t="s">
        <v>14</v>
      </c>
      <c r="U59" s="24" t="s">
        <v>14</v>
      </c>
      <c r="V59" s="24" t="s">
        <v>14</v>
      </c>
      <c r="W59" s="24" t="s">
        <v>14</v>
      </c>
      <c r="X59" s="24" t="s">
        <v>14</v>
      </c>
      <c r="Y59" s="24" t="s">
        <v>14</v>
      </c>
      <c r="Z59" s="24" t="s">
        <v>14</v>
      </c>
      <c r="AA59" s="24" t="s">
        <v>14</v>
      </c>
      <c r="AB59" s="24" t="s">
        <v>14</v>
      </c>
      <c r="AC59" s="24" t="s">
        <v>14</v>
      </c>
      <c r="AD59" s="24" t="s">
        <v>14</v>
      </c>
      <c r="AE59" s="24" t="s">
        <v>14</v>
      </c>
      <c r="AF59" s="24" t="s">
        <v>14</v>
      </c>
      <c r="AG59" s="24" t="s">
        <v>14</v>
      </c>
      <c r="AH59" s="24" t="s">
        <v>14</v>
      </c>
      <c r="AI59" s="24" t="s">
        <v>14</v>
      </c>
      <c r="AJ59" s="24" t="s">
        <v>14</v>
      </c>
      <c r="AK59" s="24" t="s">
        <v>14</v>
      </c>
      <c r="AL59" s="24" t="s">
        <v>14</v>
      </c>
      <c r="AM59" s="24" t="s">
        <v>14</v>
      </c>
      <c r="AN59" s="24" t="s">
        <v>14</v>
      </c>
      <c r="AO59" s="24" t="s">
        <v>14</v>
      </c>
      <c r="AP59" s="24" t="s">
        <v>14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23</v>
      </c>
      <c r="C60" s="24" t="str">
        <f t="shared" si="0"/>
        <v>UCPWR_FLAB-S</v>
      </c>
      <c r="D60" s="24" t="s">
        <v>16</v>
      </c>
      <c r="E60" s="24" t="str" cm="1">
        <f t="array" ref="E60">INDEX(PWR_Lab!$A$2:$A$179,AX60)</f>
        <v>ERSOLPIFA-N</v>
      </c>
      <c r="F60" s="24" t="s">
        <v>11</v>
      </c>
      <c r="G60" s="24" t="s">
        <v>11</v>
      </c>
      <c r="H60" s="24" t="s">
        <v>11</v>
      </c>
      <c r="I60" s="24">
        <v>3</v>
      </c>
      <c r="J60" s="24" cm="1">
        <f t="array" ref="J60">-INDEX(PWR_Lab!$F$2:$I$179,AX60,AY60)</f>
        <v>-7.3090000000000002E-2</v>
      </c>
      <c r="K60" s="24" t="s">
        <v>14</v>
      </c>
      <c r="L60" s="24" t="s">
        <v>14</v>
      </c>
      <c r="M60" s="24" t="s">
        <v>14</v>
      </c>
      <c r="N60" s="24" t="s">
        <v>14</v>
      </c>
      <c r="O60" s="24" t="s">
        <v>14</v>
      </c>
      <c r="P60" s="24" t="s">
        <v>14</v>
      </c>
      <c r="Q60" s="24" t="s">
        <v>14</v>
      </c>
      <c r="R60" s="24" t="s">
        <v>14</v>
      </c>
      <c r="S60" s="24" t="s">
        <v>14</v>
      </c>
      <c r="T60" s="24" t="s">
        <v>14</v>
      </c>
      <c r="U60" s="24" t="s">
        <v>14</v>
      </c>
      <c r="V60" s="24" t="s">
        <v>14</v>
      </c>
      <c r="W60" s="24" t="s">
        <v>14</v>
      </c>
      <c r="X60" s="24" t="s">
        <v>14</v>
      </c>
      <c r="Y60" s="24" t="s">
        <v>14</v>
      </c>
      <c r="Z60" s="24" t="s">
        <v>14</v>
      </c>
      <c r="AA60" s="24" t="s">
        <v>14</v>
      </c>
      <c r="AB60" s="24" t="s">
        <v>14</v>
      </c>
      <c r="AC60" s="24" t="s">
        <v>14</v>
      </c>
      <c r="AD60" s="24" t="s">
        <v>14</v>
      </c>
      <c r="AE60" s="24" t="s">
        <v>14</v>
      </c>
      <c r="AF60" s="24" t="s">
        <v>14</v>
      </c>
      <c r="AG60" s="24" t="s">
        <v>14</v>
      </c>
      <c r="AH60" s="24" t="s">
        <v>14</v>
      </c>
      <c r="AI60" s="24" t="s">
        <v>14</v>
      </c>
      <c r="AJ60" s="24" t="s">
        <v>14</v>
      </c>
      <c r="AK60" s="24" t="s">
        <v>14</v>
      </c>
      <c r="AL60" s="24" t="s">
        <v>14</v>
      </c>
      <c r="AM60" s="24" t="s">
        <v>14</v>
      </c>
      <c r="AN60" s="24" t="s">
        <v>14</v>
      </c>
      <c r="AO60" s="24" t="s">
        <v>14</v>
      </c>
      <c r="AP60" s="24" t="s">
        <v>14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23</v>
      </c>
      <c r="C61" s="24" t="str">
        <f t="shared" si="0"/>
        <v>UCPWR_FLAB-T</v>
      </c>
      <c r="D61" s="24" t="s">
        <v>16</v>
      </c>
      <c r="E61" s="24" t="str" cm="1">
        <f t="array" ref="E61">INDEX(PWR_Lab!$A$2:$A$179,AX61)</f>
        <v>ERSOLPIFA-N</v>
      </c>
      <c r="F61" s="24" t="s">
        <v>11</v>
      </c>
      <c r="G61" s="24" t="s">
        <v>11</v>
      </c>
      <c r="H61" s="24" t="s">
        <v>11</v>
      </c>
      <c r="I61" s="24">
        <v>3</v>
      </c>
      <c r="J61" s="24" cm="1">
        <f t="array" ref="J61">-INDEX(PWR_Lab!$F$2:$I$179,AX61,AY61)</f>
        <v>-0.26167000000000001</v>
      </c>
      <c r="K61" s="24" t="s">
        <v>14</v>
      </c>
      <c r="L61" s="24" t="s">
        <v>14</v>
      </c>
      <c r="M61" s="24" t="s">
        <v>14</v>
      </c>
      <c r="N61" s="24" t="s">
        <v>14</v>
      </c>
      <c r="O61" s="24" t="s">
        <v>14</v>
      </c>
      <c r="P61" s="24" t="s">
        <v>14</v>
      </c>
      <c r="Q61" s="24" t="s">
        <v>14</v>
      </c>
      <c r="R61" s="24" t="s">
        <v>14</v>
      </c>
      <c r="S61" s="24" t="s">
        <v>14</v>
      </c>
      <c r="T61" s="24" t="s">
        <v>14</v>
      </c>
      <c r="U61" s="24" t="s">
        <v>14</v>
      </c>
      <c r="V61" s="24" t="s">
        <v>14</v>
      </c>
      <c r="W61" s="24" t="s">
        <v>14</v>
      </c>
      <c r="X61" s="24" t="s">
        <v>14</v>
      </c>
      <c r="Y61" s="24" t="s">
        <v>14</v>
      </c>
      <c r="Z61" s="24" t="s">
        <v>14</v>
      </c>
      <c r="AA61" s="24" t="s">
        <v>14</v>
      </c>
      <c r="AB61" s="24" t="s">
        <v>14</v>
      </c>
      <c r="AC61" s="24" t="s">
        <v>14</v>
      </c>
      <c r="AD61" s="24" t="s">
        <v>14</v>
      </c>
      <c r="AE61" s="24" t="s">
        <v>14</v>
      </c>
      <c r="AF61" s="24" t="s">
        <v>14</v>
      </c>
      <c r="AG61" s="24" t="s">
        <v>14</v>
      </c>
      <c r="AH61" s="24" t="s">
        <v>14</v>
      </c>
      <c r="AI61" s="24" t="s">
        <v>14</v>
      </c>
      <c r="AJ61" s="24" t="s">
        <v>14</v>
      </c>
      <c r="AK61" s="24" t="s">
        <v>14</v>
      </c>
      <c r="AL61" s="24" t="s">
        <v>14</v>
      </c>
      <c r="AM61" s="24" t="s">
        <v>14</v>
      </c>
      <c r="AN61" s="24" t="s">
        <v>14</v>
      </c>
      <c r="AO61" s="24" t="s">
        <v>14</v>
      </c>
      <c r="AP61" s="24" t="s">
        <v>14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23</v>
      </c>
      <c r="C62" s="24" t="str">
        <f t="shared" si="0"/>
        <v>UCPWR_FLAB-P</v>
      </c>
      <c r="D62" s="24" t="s">
        <v>16</v>
      </c>
      <c r="E62" s="24" t="str" cm="1">
        <f t="array" ref="E62">INDEX(PWR_Lab!$A$2:$A$179,AX62)</f>
        <v>ERSOLPIFB-N</v>
      </c>
      <c r="F62" s="24" t="s">
        <v>11</v>
      </c>
      <c r="G62" s="24" t="s">
        <v>11</v>
      </c>
      <c r="H62" s="24" t="s">
        <v>11</v>
      </c>
      <c r="I62" s="24">
        <v>3</v>
      </c>
      <c r="J62" s="24" cm="1">
        <f t="array" ref="J62">-INDEX(PWR_Lab!$F$2:$I$179,AX62,AY62)</f>
        <v>-1.941E-2</v>
      </c>
      <c r="K62" s="24" t="s">
        <v>14</v>
      </c>
      <c r="L62" s="24" t="s">
        <v>14</v>
      </c>
      <c r="M62" s="24" t="s">
        <v>14</v>
      </c>
      <c r="N62" s="24" t="s">
        <v>14</v>
      </c>
      <c r="O62" s="24" t="s">
        <v>14</v>
      </c>
      <c r="P62" s="24" t="s">
        <v>14</v>
      </c>
      <c r="Q62" s="24" t="s">
        <v>14</v>
      </c>
      <c r="R62" s="24" t="s">
        <v>14</v>
      </c>
      <c r="S62" s="24" t="s">
        <v>14</v>
      </c>
      <c r="T62" s="24" t="s">
        <v>14</v>
      </c>
      <c r="U62" s="24" t="s">
        <v>14</v>
      </c>
      <c r="V62" s="24" t="s">
        <v>14</v>
      </c>
      <c r="W62" s="24" t="s">
        <v>14</v>
      </c>
      <c r="X62" s="24" t="s">
        <v>14</v>
      </c>
      <c r="Y62" s="24" t="s">
        <v>14</v>
      </c>
      <c r="Z62" s="24" t="s">
        <v>14</v>
      </c>
      <c r="AA62" s="24" t="s">
        <v>14</v>
      </c>
      <c r="AB62" s="24" t="s">
        <v>14</v>
      </c>
      <c r="AC62" s="24" t="s">
        <v>14</v>
      </c>
      <c r="AD62" s="24" t="s">
        <v>14</v>
      </c>
      <c r="AE62" s="24" t="s">
        <v>14</v>
      </c>
      <c r="AF62" s="24" t="s">
        <v>14</v>
      </c>
      <c r="AG62" s="24" t="s">
        <v>14</v>
      </c>
      <c r="AH62" s="24" t="s">
        <v>14</v>
      </c>
      <c r="AI62" s="24" t="s">
        <v>14</v>
      </c>
      <c r="AJ62" s="24" t="s">
        <v>14</v>
      </c>
      <c r="AK62" s="24" t="s">
        <v>14</v>
      </c>
      <c r="AL62" s="24" t="s">
        <v>14</v>
      </c>
      <c r="AM62" s="24" t="s">
        <v>14</v>
      </c>
      <c r="AN62" s="24" t="s">
        <v>14</v>
      </c>
      <c r="AO62" s="24" t="s">
        <v>14</v>
      </c>
      <c r="AP62" s="24" t="s">
        <v>14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23</v>
      </c>
      <c r="C63" s="24" t="str">
        <f t="shared" si="0"/>
        <v>UCPWR_FLAB-M</v>
      </c>
      <c r="D63" s="24" t="s">
        <v>16</v>
      </c>
      <c r="E63" s="24" t="str" cm="1">
        <f t="array" ref="E63">INDEX(PWR_Lab!$A$2:$A$179,AX63)</f>
        <v>ERSOLPIFB-N</v>
      </c>
      <c r="F63" s="24" t="s">
        <v>11</v>
      </c>
      <c r="G63" s="24" t="s">
        <v>11</v>
      </c>
      <c r="H63" s="24" t="s">
        <v>11</v>
      </c>
      <c r="I63" s="24">
        <v>3</v>
      </c>
      <c r="J63" s="24" cm="1">
        <f t="array" ref="J63">-INDEX(PWR_Lab!$F$2:$I$179,AX63,AY63)</f>
        <v>-2.2089999999999999E-2</v>
      </c>
      <c r="K63" s="24" t="s">
        <v>14</v>
      </c>
      <c r="L63" s="24" t="s">
        <v>14</v>
      </c>
      <c r="M63" s="24" t="s">
        <v>14</v>
      </c>
      <c r="N63" s="24" t="s">
        <v>14</v>
      </c>
      <c r="O63" s="24" t="s">
        <v>14</v>
      </c>
      <c r="P63" s="24" t="s">
        <v>14</v>
      </c>
      <c r="Q63" s="24" t="s">
        <v>14</v>
      </c>
      <c r="R63" s="24" t="s">
        <v>14</v>
      </c>
      <c r="S63" s="24" t="s">
        <v>14</v>
      </c>
      <c r="T63" s="24" t="s">
        <v>14</v>
      </c>
      <c r="U63" s="24" t="s">
        <v>14</v>
      </c>
      <c r="V63" s="24" t="s">
        <v>14</v>
      </c>
      <c r="W63" s="24" t="s">
        <v>14</v>
      </c>
      <c r="X63" s="24" t="s">
        <v>14</v>
      </c>
      <c r="Y63" s="24" t="s">
        <v>14</v>
      </c>
      <c r="Z63" s="24" t="s">
        <v>14</v>
      </c>
      <c r="AA63" s="24" t="s">
        <v>14</v>
      </c>
      <c r="AB63" s="24" t="s">
        <v>14</v>
      </c>
      <c r="AC63" s="24" t="s">
        <v>14</v>
      </c>
      <c r="AD63" s="24" t="s">
        <v>14</v>
      </c>
      <c r="AE63" s="24" t="s">
        <v>14</v>
      </c>
      <c r="AF63" s="24" t="s">
        <v>14</v>
      </c>
      <c r="AG63" s="24" t="s">
        <v>14</v>
      </c>
      <c r="AH63" s="24" t="s">
        <v>14</v>
      </c>
      <c r="AI63" s="24" t="s">
        <v>14</v>
      </c>
      <c r="AJ63" s="24" t="s">
        <v>14</v>
      </c>
      <c r="AK63" s="24" t="s">
        <v>14</v>
      </c>
      <c r="AL63" s="24" t="s">
        <v>14</v>
      </c>
      <c r="AM63" s="24" t="s">
        <v>14</v>
      </c>
      <c r="AN63" s="24" t="s">
        <v>14</v>
      </c>
      <c r="AO63" s="24" t="s">
        <v>14</v>
      </c>
      <c r="AP63" s="24" t="s">
        <v>14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23</v>
      </c>
      <c r="C64" s="24" t="str">
        <f t="shared" si="0"/>
        <v>UCPWR_FLAB-S</v>
      </c>
      <c r="D64" s="24" t="s">
        <v>16</v>
      </c>
      <c r="E64" s="24" t="str" cm="1">
        <f t="array" ref="E64">INDEX(PWR_Lab!$A$2:$A$179,AX64)</f>
        <v>ERSOLPIFB-N</v>
      </c>
      <c r="F64" s="24" t="s">
        <v>11</v>
      </c>
      <c r="G64" s="24" t="s">
        <v>11</v>
      </c>
      <c r="H64" s="24" t="s">
        <v>11</v>
      </c>
      <c r="I64" s="24">
        <v>3</v>
      </c>
      <c r="J64" s="24" cm="1">
        <f t="array" ref="J64">-INDEX(PWR_Lab!$F$2:$I$179,AX64,AY64)</f>
        <v>-7.3090000000000002E-2</v>
      </c>
      <c r="K64" s="24" t="s">
        <v>14</v>
      </c>
      <c r="L64" s="24" t="s">
        <v>14</v>
      </c>
      <c r="M64" s="24" t="s">
        <v>14</v>
      </c>
      <c r="N64" s="24" t="s">
        <v>14</v>
      </c>
      <c r="O64" s="24" t="s">
        <v>14</v>
      </c>
      <c r="P64" s="24" t="s">
        <v>14</v>
      </c>
      <c r="Q64" s="24" t="s">
        <v>14</v>
      </c>
      <c r="R64" s="24" t="s">
        <v>14</v>
      </c>
      <c r="S64" s="24" t="s">
        <v>14</v>
      </c>
      <c r="T64" s="24" t="s">
        <v>14</v>
      </c>
      <c r="U64" s="24" t="s">
        <v>14</v>
      </c>
      <c r="V64" s="24" t="s">
        <v>14</v>
      </c>
      <c r="W64" s="24" t="s">
        <v>14</v>
      </c>
      <c r="X64" s="24" t="s">
        <v>14</v>
      </c>
      <c r="Y64" s="24" t="s">
        <v>14</v>
      </c>
      <c r="Z64" s="24" t="s">
        <v>14</v>
      </c>
      <c r="AA64" s="24" t="s">
        <v>14</v>
      </c>
      <c r="AB64" s="24" t="s">
        <v>14</v>
      </c>
      <c r="AC64" s="24" t="s">
        <v>14</v>
      </c>
      <c r="AD64" s="24" t="s">
        <v>14</v>
      </c>
      <c r="AE64" s="24" t="s">
        <v>14</v>
      </c>
      <c r="AF64" s="24" t="s">
        <v>14</v>
      </c>
      <c r="AG64" s="24" t="s">
        <v>14</v>
      </c>
      <c r="AH64" s="24" t="s">
        <v>14</v>
      </c>
      <c r="AI64" s="24" t="s">
        <v>14</v>
      </c>
      <c r="AJ64" s="24" t="s">
        <v>14</v>
      </c>
      <c r="AK64" s="24" t="s">
        <v>14</v>
      </c>
      <c r="AL64" s="24" t="s">
        <v>14</v>
      </c>
      <c r="AM64" s="24" t="s">
        <v>14</v>
      </c>
      <c r="AN64" s="24" t="s">
        <v>14</v>
      </c>
      <c r="AO64" s="24" t="s">
        <v>14</v>
      </c>
      <c r="AP64" s="24" t="s">
        <v>14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23</v>
      </c>
      <c r="C65" s="24" t="str">
        <f t="shared" si="0"/>
        <v>UCPWR_FLAB-T</v>
      </c>
      <c r="D65" s="24" t="s">
        <v>16</v>
      </c>
      <c r="E65" s="24" t="str" cm="1">
        <f t="array" ref="E65">INDEX(PWR_Lab!$A$2:$A$179,AX65)</f>
        <v>ERSOLPIFB-N</v>
      </c>
      <c r="F65" s="24" t="s">
        <v>11</v>
      </c>
      <c r="G65" s="24" t="s">
        <v>11</v>
      </c>
      <c r="H65" s="24" t="s">
        <v>11</v>
      </c>
      <c r="I65" s="24">
        <v>3</v>
      </c>
      <c r="J65" s="24" cm="1">
        <f t="array" ref="J65">-INDEX(PWR_Lab!$F$2:$I$179,AX65,AY65)</f>
        <v>-0.26167000000000001</v>
      </c>
      <c r="K65" s="24" t="s">
        <v>14</v>
      </c>
      <c r="L65" s="24" t="s">
        <v>14</v>
      </c>
      <c r="M65" s="24" t="s">
        <v>14</v>
      </c>
      <c r="N65" s="24" t="s">
        <v>14</v>
      </c>
      <c r="O65" s="24" t="s">
        <v>14</v>
      </c>
      <c r="P65" s="24" t="s">
        <v>14</v>
      </c>
      <c r="Q65" s="24" t="s">
        <v>14</v>
      </c>
      <c r="R65" s="24" t="s">
        <v>14</v>
      </c>
      <c r="S65" s="24" t="s">
        <v>14</v>
      </c>
      <c r="T65" s="24" t="s">
        <v>14</v>
      </c>
      <c r="U65" s="24" t="s">
        <v>14</v>
      </c>
      <c r="V65" s="24" t="s">
        <v>14</v>
      </c>
      <c r="W65" s="24" t="s">
        <v>14</v>
      </c>
      <c r="X65" s="24" t="s">
        <v>14</v>
      </c>
      <c r="Y65" s="24" t="s">
        <v>14</v>
      </c>
      <c r="Z65" s="24" t="s">
        <v>14</v>
      </c>
      <c r="AA65" s="24" t="s">
        <v>14</v>
      </c>
      <c r="AB65" s="24" t="s">
        <v>14</v>
      </c>
      <c r="AC65" s="24" t="s">
        <v>14</v>
      </c>
      <c r="AD65" s="24" t="s">
        <v>14</v>
      </c>
      <c r="AE65" s="24" t="s">
        <v>14</v>
      </c>
      <c r="AF65" s="24" t="s">
        <v>14</v>
      </c>
      <c r="AG65" s="24" t="s">
        <v>14</v>
      </c>
      <c r="AH65" s="24" t="s">
        <v>14</v>
      </c>
      <c r="AI65" s="24" t="s">
        <v>14</v>
      </c>
      <c r="AJ65" s="24" t="s">
        <v>14</v>
      </c>
      <c r="AK65" s="24" t="s">
        <v>14</v>
      </c>
      <c r="AL65" s="24" t="s">
        <v>14</v>
      </c>
      <c r="AM65" s="24" t="s">
        <v>14</v>
      </c>
      <c r="AN65" s="24" t="s">
        <v>14</v>
      </c>
      <c r="AO65" s="24" t="s">
        <v>14</v>
      </c>
      <c r="AP65" s="24" t="s">
        <v>14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23</v>
      </c>
      <c r="C66" s="24" t="str">
        <f t="shared" si="0"/>
        <v>UCPWR_FLAB-P</v>
      </c>
      <c r="D66" s="24" t="s">
        <v>16</v>
      </c>
      <c r="E66" s="24" t="str" cm="1">
        <f t="array" ref="E66">INDEX(PWR_Lab!$A$2:$A$179,AX66)</f>
        <v>ERSOLPIIS-N</v>
      </c>
      <c r="F66" s="24" t="s">
        <v>11</v>
      </c>
      <c r="G66" s="24" t="s">
        <v>11</v>
      </c>
      <c r="H66" s="24" t="s">
        <v>11</v>
      </c>
      <c r="I66" s="24">
        <v>3</v>
      </c>
      <c r="J66" s="24" cm="1">
        <f t="array" ref="J66">-INDEX(PWR_Lab!$F$2:$I$179,AX66,AY66)</f>
        <v>-1.941E-2</v>
      </c>
      <c r="K66" s="24" t="s">
        <v>14</v>
      </c>
      <c r="L66" s="24" t="s">
        <v>14</v>
      </c>
      <c r="M66" s="24" t="s">
        <v>14</v>
      </c>
      <c r="N66" s="24" t="s">
        <v>14</v>
      </c>
      <c r="O66" s="24" t="s">
        <v>14</v>
      </c>
      <c r="P66" s="24" t="s">
        <v>14</v>
      </c>
      <c r="Q66" s="24" t="s">
        <v>14</v>
      </c>
      <c r="R66" s="24" t="s">
        <v>14</v>
      </c>
      <c r="S66" s="24" t="s">
        <v>14</v>
      </c>
      <c r="T66" s="24" t="s">
        <v>14</v>
      </c>
      <c r="U66" s="24" t="s">
        <v>14</v>
      </c>
      <c r="V66" s="24" t="s">
        <v>14</v>
      </c>
      <c r="W66" s="24" t="s">
        <v>14</v>
      </c>
      <c r="X66" s="24" t="s">
        <v>14</v>
      </c>
      <c r="Y66" s="24" t="s">
        <v>14</v>
      </c>
      <c r="Z66" s="24" t="s">
        <v>14</v>
      </c>
      <c r="AA66" s="24" t="s">
        <v>14</v>
      </c>
      <c r="AB66" s="24" t="s">
        <v>14</v>
      </c>
      <c r="AC66" s="24" t="s">
        <v>14</v>
      </c>
      <c r="AD66" s="24" t="s">
        <v>14</v>
      </c>
      <c r="AE66" s="24" t="s">
        <v>14</v>
      </c>
      <c r="AF66" s="24" t="s">
        <v>14</v>
      </c>
      <c r="AG66" s="24" t="s">
        <v>14</v>
      </c>
      <c r="AH66" s="24" t="s">
        <v>14</v>
      </c>
      <c r="AI66" s="24" t="s">
        <v>14</v>
      </c>
      <c r="AJ66" s="24" t="s">
        <v>14</v>
      </c>
      <c r="AK66" s="24" t="s">
        <v>14</v>
      </c>
      <c r="AL66" s="24" t="s">
        <v>14</v>
      </c>
      <c r="AM66" s="24" t="s">
        <v>14</v>
      </c>
      <c r="AN66" s="24" t="s">
        <v>14</v>
      </c>
      <c r="AO66" s="24" t="s">
        <v>14</v>
      </c>
      <c r="AP66" s="24" t="s">
        <v>14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23</v>
      </c>
      <c r="C67" s="24" t="str">
        <f t="shared" si="0"/>
        <v>UCPWR_FLAB-M</v>
      </c>
      <c r="D67" s="24" t="s">
        <v>16</v>
      </c>
      <c r="E67" s="24" t="str" cm="1">
        <f t="array" ref="E67">INDEX(PWR_Lab!$A$2:$A$179,AX67)</f>
        <v>ERSOLPIIS-N</v>
      </c>
      <c r="F67" s="24" t="s">
        <v>11</v>
      </c>
      <c r="G67" s="24" t="s">
        <v>11</v>
      </c>
      <c r="H67" s="24" t="s">
        <v>11</v>
      </c>
      <c r="I67" s="24">
        <v>3</v>
      </c>
      <c r="J67" s="24" cm="1">
        <f t="array" ref="J67">-INDEX(PWR_Lab!$F$2:$I$179,AX67,AY67)</f>
        <v>-2.2089999999999999E-2</v>
      </c>
      <c r="K67" s="24" t="s">
        <v>14</v>
      </c>
      <c r="L67" s="24" t="s">
        <v>14</v>
      </c>
      <c r="M67" s="24" t="s">
        <v>14</v>
      </c>
      <c r="N67" s="24" t="s">
        <v>14</v>
      </c>
      <c r="O67" s="24" t="s">
        <v>14</v>
      </c>
      <c r="P67" s="24" t="s">
        <v>14</v>
      </c>
      <c r="Q67" s="24" t="s">
        <v>14</v>
      </c>
      <c r="R67" s="24" t="s">
        <v>14</v>
      </c>
      <c r="S67" s="24" t="s">
        <v>14</v>
      </c>
      <c r="T67" s="24" t="s">
        <v>14</v>
      </c>
      <c r="U67" s="24" t="s">
        <v>14</v>
      </c>
      <c r="V67" s="24" t="s">
        <v>14</v>
      </c>
      <c r="W67" s="24" t="s">
        <v>14</v>
      </c>
      <c r="X67" s="24" t="s">
        <v>14</v>
      </c>
      <c r="Y67" s="24" t="s">
        <v>14</v>
      </c>
      <c r="Z67" s="24" t="s">
        <v>14</v>
      </c>
      <c r="AA67" s="24" t="s">
        <v>14</v>
      </c>
      <c r="AB67" s="24" t="s">
        <v>14</v>
      </c>
      <c r="AC67" s="24" t="s">
        <v>14</v>
      </c>
      <c r="AD67" s="24" t="s">
        <v>14</v>
      </c>
      <c r="AE67" s="24" t="s">
        <v>14</v>
      </c>
      <c r="AF67" s="24" t="s">
        <v>14</v>
      </c>
      <c r="AG67" s="24" t="s">
        <v>14</v>
      </c>
      <c r="AH67" s="24" t="s">
        <v>14</v>
      </c>
      <c r="AI67" s="24" t="s">
        <v>14</v>
      </c>
      <c r="AJ67" s="24" t="s">
        <v>14</v>
      </c>
      <c r="AK67" s="24" t="s">
        <v>14</v>
      </c>
      <c r="AL67" s="24" t="s">
        <v>14</v>
      </c>
      <c r="AM67" s="24" t="s">
        <v>14</v>
      </c>
      <c r="AN67" s="24" t="s">
        <v>14</v>
      </c>
      <c r="AO67" s="24" t="s">
        <v>14</v>
      </c>
      <c r="AP67" s="24" t="s">
        <v>14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23</v>
      </c>
      <c r="C68" s="24" t="str">
        <f t="shared" si="0"/>
        <v>UCPWR_FLAB-S</v>
      </c>
      <c r="D68" s="24" t="s">
        <v>16</v>
      </c>
      <c r="E68" s="24" t="str" cm="1">
        <f t="array" ref="E68">INDEX(PWR_Lab!$A$2:$A$179,AX68)</f>
        <v>ERSOLPIIS-N</v>
      </c>
      <c r="F68" s="24" t="s">
        <v>11</v>
      </c>
      <c r="G68" s="24" t="s">
        <v>11</v>
      </c>
      <c r="H68" s="24" t="s">
        <v>11</v>
      </c>
      <c r="I68" s="24">
        <v>3</v>
      </c>
      <c r="J68" s="24" cm="1">
        <f t="array" ref="J68">-INDEX(PWR_Lab!$F$2:$I$179,AX68,AY68)</f>
        <v>-7.3090000000000002E-2</v>
      </c>
      <c r="K68" s="24" t="s">
        <v>14</v>
      </c>
      <c r="L68" s="24" t="s">
        <v>14</v>
      </c>
      <c r="M68" s="24" t="s">
        <v>14</v>
      </c>
      <c r="N68" s="24" t="s">
        <v>14</v>
      </c>
      <c r="O68" s="24" t="s">
        <v>14</v>
      </c>
      <c r="P68" s="24" t="s">
        <v>14</v>
      </c>
      <c r="Q68" s="24" t="s">
        <v>14</v>
      </c>
      <c r="R68" s="24" t="s">
        <v>14</v>
      </c>
      <c r="S68" s="24" t="s">
        <v>14</v>
      </c>
      <c r="T68" s="24" t="s">
        <v>14</v>
      </c>
      <c r="U68" s="24" t="s">
        <v>14</v>
      </c>
      <c r="V68" s="24" t="s">
        <v>14</v>
      </c>
      <c r="W68" s="24" t="s">
        <v>14</v>
      </c>
      <c r="X68" s="24" t="s">
        <v>14</v>
      </c>
      <c r="Y68" s="24" t="s">
        <v>14</v>
      </c>
      <c r="Z68" s="24" t="s">
        <v>14</v>
      </c>
      <c r="AA68" s="24" t="s">
        <v>14</v>
      </c>
      <c r="AB68" s="24" t="s">
        <v>14</v>
      </c>
      <c r="AC68" s="24" t="s">
        <v>14</v>
      </c>
      <c r="AD68" s="24" t="s">
        <v>14</v>
      </c>
      <c r="AE68" s="24" t="s">
        <v>14</v>
      </c>
      <c r="AF68" s="24" t="s">
        <v>14</v>
      </c>
      <c r="AG68" s="24" t="s">
        <v>14</v>
      </c>
      <c r="AH68" s="24" t="s">
        <v>14</v>
      </c>
      <c r="AI68" s="24" t="s">
        <v>14</v>
      </c>
      <c r="AJ68" s="24" t="s">
        <v>14</v>
      </c>
      <c r="AK68" s="24" t="s">
        <v>14</v>
      </c>
      <c r="AL68" s="24" t="s">
        <v>14</v>
      </c>
      <c r="AM68" s="24" t="s">
        <v>14</v>
      </c>
      <c r="AN68" s="24" t="s">
        <v>14</v>
      </c>
      <c r="AO68" s="24" t="s">
        <v>14</v>
      </c>
      <c r="AP68" s="24" t="s">
        <v>14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23</v>
      </c>
      <c r="C69" s="24" t="str">
        <f t="shared" si="0"/>
        <v>UCPWR_FLAB-T</v>
      </c>
      <c r="D69" s="24" t="s">
        <v>16</v>
      </c>
      <c r="E69" s="24" t="str" cm="1">
        <f t="array" ref="E69">INDEX(PWR_Lab!$A$2:$A$179,AX69)</f>
        <v>ERSOLPIIS-N</v>
      </c>
      <c r="F69" s="24" t="s">
        <v>11</v>
      </c>
      <c r="G69" s="24" t="s">
        <v>11</v>
      </c>
      <c r="H69" s="24" t="s">
        <v>11</v>
      </c>
      <c r="I69" s="24">
        <v>3</v>
      </c>
      <c r="J69" s="24" cm="1">
        <f t="array" ref="J69">-INDEX(PWR_Lab!$F$2:$I$179,AX69,AY69)</f>
        <v>-0.26167000000000001</v>
      </c>
      <c r="K69" s="24" t="s">
        <v>14</v>
      </c>
      <c r="L69" s="24" t="s">
        <v>14</v>
      </c>
      <c r="M69" s="24" t="s">
        <v>14</v>
      </c>
      <c r="N69" s="24" t="s">
        <v>14</v>
      </c>
      <c r="O69" s="24" t="s">
        <v>14</v>
      </c>
      <c r="P69" s="24" t="s">
        <v>14</v>
      </c>
      <c r="Q69" s="24" t="s">
        <v>14</v>
      </c>
      <c r="R69" s="24" t="s">
        <v>14</v>
      </c>
      <c r="S69" s="24" t="s">
        <v>14</v>
      </c>
      <c r="T69" s="24" t="s">
        <v>14</v>
      </c>
      <c r="U69" s="24" t="s">
        <v>14</v>
      </c>
      <c r="V69" s="24" t="s">
        <v>14</v>
      </c>
      <c r="W69" s="24" t="s">
        <v>14</v>
      </c>
      <c r="X69" s="24" t="s">
        <v>14</v>
      </c>
      <c r="Y69" s="24" t="s">
        <v>14</v>
      </c>
      <c r="Z69" s="24" t="s">
        <v>14</v>
      </c>
      <c r="AA69" s="24" t="s">
        <v>14</v>
      </c>
      <c r="AB69" s="24" t="s">
        <v>14</v>
      </c>
      <c r="AC69" s="24" t="s">
        <v>14</v>
      </c>
      <c r="AD69" s="24" t="s">
        <v>14</v>
      </c>
      <c r="AE69" s="24" t="s">
        <v>14</v>
      </c>
      <c r="AF69" s="24" t="s">
        <v>14</v>
      </c>
      <c r="AG69" s="24" t="s">
        <v>14</v>
      </c>
      <c r="AH69" s="24" t="s">
        <v>14</v>
      </c>
      <c r="AI69" s="24" t="s">
        <v>14</v>
      </c>
      <c r="AJ69" s="24" t="s">
        <v>14</v>
      </c>
      <c r="AK69" s="24" t="s">
        <v>14</v>
      </c>
      <c r="AL69" s="24" t="s">
        <v>14</v>
      </c>
      <c r="AM69" s="24" t="s">
        <v>14</v>
      </c>
      <c r="AN69" s="24" t="s">
        <v>14</v>
      </c>
      <c r="AO69" s="24" t="s">
        <v>14</v>
      </c>
      <c r="AP69" s="24" t="s">
        <v>14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23</v>
      </c>
      <c r="C70" s="24" t="str">
        <f t="shared" si="0"/>
        <v>UCPWR_FLAB-P</v>
      </c>
      <c r="D70" s="24" t="s">
        <v>16</v>
      </c>
      <c r="E70" s="24" t="str" cm="1">
        <f t="array" ref="E70">INDEX(PWR_Lab!$A$2:$A$179,AX70)</f>
        <v>ERSOLPINF-N</v>
      </c>
      <c r="F70" s="24" t="s">
        <v>11</v>
      </c>
      <c r="G70" s="24" t="s">
        <v>11</v>
      </c>
      <c r="H70" s="24" t="s">
        <v>11</v>
      </c>
      <c r="I70" s="24">
        <v>3</v>
      </c>
      <c r="J70" s="24" cm="1">
        <f t="array" ref="J70">-INDEX(PWR_Lab!$F$2:$I$179,AX70,AY70)</f>
        <v>-1.941E-2</v>
      </c>
      <c r="K70" s="24" t="s">
        <v>14</v>
      </c>
      <c r="L70" s="24" t="s">
        <v>14</v>
      </c>
      <c r="M70" s="24" t="s">
        <v>14</v>
      </c>
      <c r="N70" s="24" t="s">
        <v>14</v>
      </c>
      <c r="O70" s="24" t="s">
        <v>14</v>
      </c>
      <c r="P70" s="24" t="s">
        <v>14</v>
      </c>
      <c r="Q70" s="24" t="s">
        <v>14</v>
      </c>
      <c r="R70" s="24" t="s">
        <v>14</v>
      </c>
      <c r="S70" s="24" t="s">
        <v>14</v>
      </c>
      <c r="T70" s="24" t="s">
        <v>14</v>
      </c>
      <c r="U70" s="24" t="s">
        <v>14</v>
      </c>
      <c r="V70" s="24" t="s">
        <v>14</v>
      </c>
      <c r="W70" s="24" t="s">
        <v>14</v>
      </c>
      <c r="X70" s="24" t="s">
        <v>14</v>
      </c>
      <c r="Y70" s="24" t="s">
        <v>14</v>
      </c>
      <c r="Z70" s="24" t="s">
        <v>14</v>
      </c>
      <c r="AA70" s="24" t="s">
        <v>14</v>
      </c>
      <c r="AB70" s="24" t="s">
        <v>14</v>
      </c>
      <c r="AC70" s="24" t="s">
        <v>14</v>
      </c>
      <c r="AD70" s="24" t="s">
        <v>14</v>
      </c>
      <c r="AE70" s="24" t="s">
        <v>14</v>
      </c>
      <c r="AF70" s="24" t="s">
        <v>14</v>
      </c>
      <c r="AG70" s="24" t="s">
        <v>14</v>
      </c>
      <c r="AH70" s="24" t="s">
        <v>14</v>
      </c>
      <c r="AI70" s="24" t="s">
        <v>14</v>
      </c>
      <c r="AJ70" s="24" t="s">
        <v>14</v>
      </c>
      <c r="AK70" s="24" t="s">
        <v>14</v>
      </c>
      <c r="AL70" s="24" t="s">
        <v>14</v>
      </c>
      <c r="AM70" s="24" t="s">
        <v>14</v>
      </c>
      <c r="AN70" s="24" t="s">
        <v>14</v>
      </c>
      <c r="AO70" s="24" t="s">
        <v>14</v>
      </c>
      <c r="AP70" s="24" t="s">
        <v>14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23</v>
      </c>
      <c r="C71" s="24" t="str">
        <f t="shared" si="0"/>
        <v>UCPWR_FLAB-M</v>
      </c>
      <c r="D71" s="24" t="s">
        <v>16</v>
      </c>
      <c r="E71" s="24" t="str" cm="1">
        <f t="array" ref="E71">INDEX(PWR_Lab!$A$2:$A$179,AX71)</f>
        <v>ERSOLPINF-N</v>
      </c>
      <c r="F71" s="24" t="s">
        <v>11</v>
      </c>
      <c r="G71" s="24" t="s">
        <v>11</v>
      </c>
      <c r="H71" s="24" t="s">
        <v>11</v>
      </c>
      <c r="I71" s="24">
        <v>3</v>
      </c>
      <c r="J71" s="24" cm="1">
        <f t="array" ref="J71">-INDEX(PWR_Lab!$F$2:$I$179,AX71,AY71)</f>
        <v>-2.2089999999999999E-2</v>
      </c>
      <c r="K71" s="24" t="s">
        <v>14</v>
      </c>
      <c r="L71" s="24" t="s">
        <v>14</v>
      </c>
      <c r="M71" s="24" t="s">
        <v>14</v>
      </c>
      <c r="N71" s="24" t="s">
        <v>14</v>
      </c>
      <c r="O71" s="24" t="s">
        <v>14</v>
      </c>
      <c r="P71" s="24" t="s">
        <v>14</v>
      </c>
      <c r="Q71" s="24" t="s">
        <v>14</v>
      </c>
      <c r="R71" s="24" t="s">
        <v>14</v>
      </c>
      <c r="S71" s="24" t="s">
        <v>14</v>
      </c>
      <c r="T71" s="24" t="s">
        <v>14</v>
      </c>
      <c r="U71" s="24" t="s">
        <v>14</v>
      </c>
      <c r="V71" s="24" t="s">
        <v>14</v>
      </c>
      <c r="W71" s="24" t="s">
        <v>14</v>
      </c>
      <c r="X71" s="24" t="s">
        <v>14</v>
      </c>
      <c r="Y71" s="24" t="s">
        <v>14</v>
      </c>
      <c r="Z71" s="24" t="s">
        <v>14</v>
      </c>
      <c r="AA71" s="24" t="s">
        <v>14</v>
      </c>
      <c r="AB71" s="24" t="s">
        <v>14</v>
      </c>
      <c r="AC71" s="24" t="s">
        <v>14</v>
      </c>
      <c r="AD71" s="24" t="s">
        <v>14</v>
      </c>
      <c r="AE71" s="24" t="s">
        <v>14</v>
      </c>
      <c r="AF71" s="24" t="s">
        <v>14</v>
      </c>
      <c r="AG71" s="24" t="s">
        <v>14</v>
      </c>
      <c r="AH71" s="24" t="s">
        <v>14</v>
      </c>
      <c r="AI71" s="24" t="s">
        <v>14</v>
      </c>
      <c r="AJ71" s="24" t="s">
        <v>14</v>
      </c>
      <c r="AK71" s="24" t="s">
        <v>14</v>
      </c>
      <c r="AL71" s="24" t="s">
        <v>14</v>
      </c>
      <c r="AM71" s="24" t="s">
        <v>14</v>
      </c>
      <c r="AN71" s="24" t="s">
        <v>14</v>
      </c>
      <c r="AO71" s="24" t="s">
        <v>14</v>
      </c>
      <c r="AP71" s="24" t="s">
        <v>14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23</v>
      </c>
      <c r="C72" s="24" t="str">
        <f t="shared" si="0"/>
        <v>UCPWR_FLAB-S</v>
      </c>
      <c r="D72" s="24" t="s">
        <v>16</v>
      </c>
      <c r="E72" s="24" t="str" cm="1">
        <f t="array" ref="E72">INDEX(PWR_Lab!$A$2:$A$179,AX72)</f>
        <v>ERSOLPINF-N</v>
      </c>
      <c r="F72" s="24" t="s">
        <v>11</v>
      </c>
      <c r="G72" s="24" t="s">
        <v>11</v>
      </c>
      <c r="H72" s="24" t="s">
        <v>11</v>
      </c>
      <c r="I72" s="24">
        <v>3</v>
      </c>
      <c r="J72" s="24" cm="1">
        <f t="array" ref="J72">-INDEX(PWR_Lab!$F$2:$I$179,AX72,AY72)</f>
        <v>-7.3090000000000002E-2</v>
      </c>
      <c r="K72" s="24" t="s">
        <v>14</v>
      </c>
      <c r="L72" s="24" t="s">
        <v>14</v>
      </c>
      <c r="M72" s="24" t="s">
        <v>14</v>
      </c>
      <c r="N72" s="24" t="s">
        <v>14</v>
      </c>
      <c r="O72" s="24" t="s">
        <v>14</v>
      </c>
      <c r="P72" s="24" t="s">
        <v>14</v>
      </c>
      <c r="Q72" s="24" t="s">
        <v>14</v>
      </c>
      <c r="R72" s="24" t="s">
        <v>14</v>
      </c>
      <c r="S72" s="24" t="s">
        <v>14</v>
      </c>
      <c r="T72" s="24" t="s">
        <v>14</v>
      </c>
      <c r="U72" s="24" t="s">
        <v>14</v>
      </c>
      <c r="V72" s="24" t="s">
        <v>14</v>
      </c>
      <c r="W72" s="24" t="s">
        <v>14</v>
      </c>
      <c r="X72" s="24" t="s">
        <v>14</v>
      </c>
      <c r="Y72" s="24" t="s">
        <v>14</v>
      </c>
      <c r="Z72" s="24" t="s">
        <v>14</v>
      </c>
      <c r="AA72" s="24" t="s">
        <v>14</v>
      </c>
      <c r="AB72" s="24" t="s">
        <v>14</v>
      </c>
      <c r="AC72" s="24" t="s">
        <v>14</v>
      </c>
      <c r="AD72" s="24" t="s">
        <v>14</v>
      </c>
      <c r="AE72" s="24" t="s">
        <v>14</v>
      </c>
      <c r="AF72" s="24" t="s">
        <v>14</v>
      </c>
      <c r="AG72" s="24" t="s">
        <v>14</v>
      </c>
      <c r="AH72" s="24" t="s">
        <v>14</v>
      </c>
      <c r="AI72" s="24" t="s">
        <v>14</v>
      </c>
      <c r="AJ72" s="24" t="s">
        <v>14</v>
      </c>
      <c r="AK72" s="24" t="s">
        <v>14</v>
      </c>
      <c r="AL72" s="24" t="s">
        <v>14</v>
      </c>
      <c r="AM72" s="24" t="s">
        <v>14</v>
      </c>
      <c r="AN72" s="24" t="s">
        <v>14</v>
      </c>
      <c r="AO72" s="24" t="s">
        <v>14</v>
      </c>
      <c r="AP72" s="24" t="s">
        <v>14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23</v>
      </c>
      <c r="C73" s="24" t="str">
        <f t="shared" si="0"/>
        <v>UCPWR_FLAB-T</v>
      </c>
      <c r="D73" s="24" t="s">
        <v>16</v>
      </c>
      <c r="E73" s="24" t="str" cm="1">
        <f t="array" ref="E73">INDEX(PWR_Lab!$A$2:$A$179,AX73)</f>
        <v>ERSOLPINF-N</v>
      </c>
      <c r="F73" s="24" t="s">
        <v>11</v>
      </c>
      <c r="G73" s="24" t="s">
        <v>11</v>
      </c>
      <c r="H73" s="24" t="s">
        <v>11</v>
      </c>
      <c r="I73" s="24">
        <v>3</v>
      </c>
      <c r="J73" s="24" cm="1">
        <f t="array" ref="J73">-INDEX(PWR_Lab!$F$2:$I$179,AX73,AY73)</f>
        <v>-0.26167000000000001</v>
      </c>
      <c r="K73" s="24" t="s">
        <v>14</v>
      </c>
      <c r="L73" s="24" t="s">
        <v>14</v>
      </c>
      <c r="M73" s="24" t="s">
        <v>14</v>
      </c>
      <c r="N73" s="24" t="s">
        <v>14</v>
      </c>
      <c r="O73" s="24" t="s">
        <v>14</v>
      </c>
      <c r="P73" s="24" t="s">
        <v>14</v>
      </c>
      <c r="Q73" s="24" t="s">
        <v>14</v>
      </c>
      <c r="R73" s="24" t="s">
        <v>14</v>
      </c>
      <c r="S73" s="24" t="s">
        <v>14</v>
      </c>
      <c r="T73" s="24" t="s">
        <v>14</v>
      </c>
      <c r="U73" s="24" t="s">
        <v>14</v>
      </c>
      <c r="V73" s="24" t="s">
        <v>14</v>
      </c>
      <c r="W73" s="24" t="s">
        <v>14</v>
      </c>
      <c r="X73" s="24" t="s">
        <v>14</v>
      </c>
      <c r="Y73" s="24" t="s">
        <v>14</v>
      </c>
      <c r="Z73" s="24" t="s">
        <v>14</v>
      </c>
      <c r="AA73" s="24" t="s">
        <v>14</v>
      </c>
      <c r="AB73" s="24" t="s">
        <v>14</v>
      </c>
      <c r="AC73" s="24" t="s">
        <v>14</v>
      </c>
      <c r="AD73" s="24" t="s">
        <v>14</v>
      </c>
      <c r="AE73" s="24" t="s">
        <v>14</v>
      </c>
      <c r="AF73" s="24" t="s">
        <v>14</v>
      </c>
      <c r="AG73" s="24" t="s">
        <v>14</v>
      </c>
      <c r="AH73" s="24" t="s">
        <v>14</v>
      </c>
      <c r="AI73" s="24" t="s">
        <v>14</v>
      </c>
      <c r="AJ73" s="24" t="s">
        <v>14</v>
      </c>
      <c r="AK73" s="24" t="s">
        <v>14</v>
      </c>
      <c r="AL73" s="24" t="s">
        <v>14</v>
      </c>
      <c r="AM73" s="24" t="s">
        <v>14</v>
      </c>
      <c r="AN73" s="24" t="s">
        <v>14</v>
      </c>
      <c r="AO73" s="24" t="s">
        <v>14</v>
      </c>
      <c r="AP73" s="24" t="s">
        <v>14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23</v>
      </c>
      <c r="C74" s="24" t="str">
        <f t="shared" si="0"/>
        <v>UCPWR_FLAB-P</v>
      </c>
      <c r="D74" s="24" t="s">
        <v>16</v>
      </c>
      <c r="E74" s="24" t="str" cm="1">
        <f t="array" ref="E74">INDEX(PWR_Lab!$A$2:$A$179,AX74)</f>
        <v>ERSOLPINM-N</v>
      </c>
      <c r="F74" s="24" t="s">
        <v>11</v>
      </c>
      <c r="G74" s="24" t="s">
        <v>11</v>
      </c>
      <c r="H74" s="24" t="s">
        <v>11</v>
      </c>
      <c r="I74" s="24">
        <v>3</v>
      </c>
      <c r="J74" s="24" cm="1">
        <f t="array" ref="J74">-INDEX(PWR_Lab!$F$2:$I$179,AX74,AY74)</f>
        <v>-1.941E-2</v>
      </c>
      <c r="K74" s="24" t="s">
        <v>14</v>
      </c>
      <c r="L74" s="24" t="s">
        <v>14</v>
      </c>
      <c r="M74" s="24" t="s">
        <v>14</v>
      </c>
      <c r="N74" s="24" t="s">
        <v>14</v>
      </c>
      <c r="O74" s="24" t="s">
        <v>14</v>
      </c>
      <c r="P74" s="24" t="s">
        <v>14</v>
      </c>
      <c r="Q74" s="24" t="s">
        <v>14</v>
      </c>
      <c r="R74" s="24" t="s">
        <v>14</v>
      </c>
      <c r="S74" s="24" t="s">
        <v>14</v>
      </c>
      <c r="T74" s="24" t="s">
        <v>14</v>
      </c>
      <c r="U74" s="24" t="s">
        <v>14</v>
      </c>
      <c r="V74" s="24" t="s">
        <v>14</v>
      </c>
      <c r="W74" s="24" t="s">
        <v>14</v>
      </c>
      <c r="X74" s="24" t="s">
        <v>14</v>
      </c>
      <c r="Y74" s="24" t="s">
        <v>14</v>
      </c>
      <c r="Z74" s="24" t="s">
        <v>14</v>
      </c>
      <c r="AA74" s="24" t="s">
        <v>14</v>
      </c>
      <c r="AB74" s="24" t="s">
        <v>14</v>
      </c>
      <c r="AC74" s="24" t="s">
        <v>14</v>
      </c>
      <c r="AD74" s="24" t="s">
        <v>14</v>
      </c>
      <c r="AE74" s="24" t="s">
        <v>14</v>
      </c>
      <c r="AF74" s="24" t="s">
        <v>14</v>
      </c>
      <c r="AG74" s="24" t="s">
        <v>14</v>
      </c>
      <c r="AH74" s="24" t="s">
        <v>14</v>
      </c>
      <c r="AI74" s="24" t="s">
        <v>14</v>
      </c>
      <c r="AJ74" s="24" t="s">
        <v>14</v>
      </c>
      <c r="AK74" s="24" t="s">
        <v>14</v>
      </c>
      <c r="AL74" s="24" t="s">
        <v>14</v>
      </c>
      <c r="AM74" s="24" t="s">
        <v>14</v>
      </c>
      <c r="AN74" s="24" t="s">
        <v>14</v>
      </c>
      <c r="AO74" s="24" t="s">
        <v>14</v>
      </c>
      <c r="AP74" s="24" t="s">
        <v>14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23</v>
      </c>
      <c r="C75" s="24" t="str">
        <f t="shared" ref="C75:C138" si="3">C71</f>
        <v>UCPWR_FLAB-M</v>
      </c>
      <c r="D75" s="24" t="s">
        <v>16</v>
      </c>
      <c r="E75" s="24" t="str" cm="1">
        <f t="array" ref="E75">INDEX(PWR_Lab!$A$2:$A$179,AX75)</f>
        <v>ERSOLPINM-N</v>
      </c>
      <c r="F75" s="24" t="s">
        <v>11</v>
      </c>
      <c r="G75" s="24" t="s">
        <v>11</v>
      </c>
      <c r="H75" s="24" t="s">
        <v>11</v>
      </c>
      <c r="I75" s="24">
        <v>3</v>
      </c>
      <c r="J75" s="24" cm="1">
        <f t="array" ref="J75">-INDEX(PWR_Lab!$F$2:$I$179,AX75,AY75)</f>
        <v>-2.2089999999999999E-2</v>
      </c>
      <c r="K75" s="24" t="s">
        <v>14</v>
      </c>
      <c r="L75" s="24" t="s">
        <v>14</v>
      </c>
      <c r="M75" s="24" t="s">
        <v>14</v>
      </c>
      <c r="N75" s="24" t="s">
        <v>14</v>
      </c>
      <c r="O75" s="24" t="s">
        <v>14</v>
      </c>
      <c r="P75" s="24" t="s">
        <v>14</v>
      </c>
      <c r="Q75" s="24" t="s">
        <v>14</v>
      </c>
      <c r="R75" s="24" t="s">
        <v>14</v>
      </c>
      <c r="S75" s="24" t="s">
        <v>14</v>
      </c>
      <c r="T75" s="24" t="s">
        <v>14</v>
      </c>
      <c r="U75" s="24" t="s">
        <v>14</v>
      </c>
      <c r="V75" s="24" t="s">
        <v>14</v>
      </c>
      <c r="W75" s="24" t="s">
        <v>14</v>
      </c>
      <c r="X75" s="24" t="s">
        <v>14</v>
      </c>
      <c r="Y75" s="24" t="s">
        <v>14</v>
      </c>
      <c r="Z75" s="24" t="s">
        <v>14</v>
      </c>
      <c r="AA75" s="24" t="s">
        <v>14</v>
      </c>
      <c r="AB75" s="24" t="s">
        <v>14</v>
      </c>
      <c r="AC75" s="24" t="s">
        <v>14</v>
      </c>
      <c r="AD75" s="24" t="s">
        <v>14</v>
      </c>
      <c r="AE75" s="24" t="s">
        <v>14</v>
      </c>
      <c r="AF75" s="24" t="s">
        <v>14</v>
      </c>
      <c r="AG75" s="24" t="s">
        <v>14</v>
      </c>
      <c r="AH75" s="24" t="s">
        <v>14</v>
      </c>
      <c r="AI75" s="24" t="s">
        <v>14</v>
      </c>
      <c r="AJ75" s="24" t="s">
        <v>14</v>
      </c>
      <c r="AK75" s="24" t="s">
        <v>14</v>
      </c>
      <c r="AL75" s="24" t="s">
        <v>14</v>
      </c>
      <c r="AM75" s="24" t="s">
        <v>14</v>
      </c>
      <c r="AN75" s="24" t="s">
        <v>14</v>
      </c>
      <c r="AO75" s="24" t="s">
        <v>14</v>
      </c>
      <c r="AP75" s="24" t="s">
        <v>14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23</v>
      </c>
      <c r="C76" s="24" t="str">
        <f t="shared" si="3"/>
        <v>UCPWR_FLAB-S</v>
      </c>
      <c r="D76" s="24" t="s">
        <v>16</v>
      </c>
      <c r="E76" s="24" t="str" cm="1">
        <f t="array" ref="E76">INDEX(PWR_Lab!$A$2:$A$179,AX76)</f>
        <v>ERSOLPINM-N</v>
      </c>
      <c r="F76" s="24" t="s">
        <v>11</v>
      </c>
      <c r="G76" s="24" t="s">
        <v>11</v>
      </c>
      <c r="H76" s="24" t="s">
        <v>11</v>
      </c>
      <c r="I76" s="24">
        <v>3</v>
      </c>
      <c r="J76" s="24" cm="1">
        <f t="array" ref="J76">-INDEX(PWR_Lab!$F$2:$I$179,AX76,AY76)</f>
        <v>-7.3090000000000002E-2</v>
      </c>
      <c r="K76" s="24" t="s">
        <v>14</v>
      </c>
      <c r="L76" s="24" t="s">
        <v>14</v>
      </c>
      <c r="M76" s="24" t="s">
        <v>14</v>
      </c>
      <c r="N76" s="24" t="s">
        <v>14</v>
      </c>
      <c r="O76" s="24" t="s">
        <v>14</v>
      </c>
      <c r="P76" s="24" t="s">
        <v>14</v>
      </c>
      <c r="Q76" s="24" t="s">
        <v>14</v>
      </c>
      <c r="R76" s="24" t="s">
        <v>14</v>
      </c>
      <c r="S76" s="24" t="s">
        <v>14</v>
      </c>
      <c r="T76" s="24" t="s">
        <v>14</v>
      </c>
      <c r="U76" s="24" t="s">
        <v>14</v>
      </c>
      <c r="V76" s="24" t="s">
        <v>14</v>
      </c>
      <c r="W76" s="24" t="s">
        <v>14</v>
      </c>
      <c r="X76" s="24" t="s">
        <v>14</v>
      </c>
      <c r="Y76" s="24" t="s">
        <v>14</v>
      </c>
      <c r="Z76" s="24" t="s">
        <v>14</v>
      </c>
      <c r="AA76" s="24" t="s">
        <v>14</v>
      </c>
      <c r="AB76" s="24" t="s">
        <v>14</v>
      </c>
      <c r="AC76" s="24" t="s">
        <v>14</v>
      </c>
      <c r="AD76" s="24" t="s">
        <v>14</v>
      </c>
      <c r="AE76" s="24" t="s">
        <v>14</v>
      </c>
      <c r="AF76" s="24" t="s">
        <v>14</v>
      </c>
      <c r="AG76" s="24" t="s">
        <v>14</v>
      </c>
      <c r="AH76" s="24" t="s">
        <v>14</v>
      </c>
      <c r="AI76" s="24" t="s">
        <v>14</v>
      </c>
      <c r="AJ76" s="24" t="s">
        <v>14</v>
      </c>
      <c r="AK76" s="24" t="s">
        <v>14</v>
      </c>
      <c r="AL76" s="24" t="s">
        <v>14</v>
      </c>
      <c r="AM76" s="24" t="s">
        <v>14</v>
      </c>
      <c r="AN76" s="24" t="s">
        <v>14</v>
      </c>
      <c r="AO76" s="24" t="s">
        <v>14</v>
      </c>
      <c r="AP76" s="24" t="s">
        <v>14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23</v>
      </c>
      <c r="C77" s="24" t="str">
        <f t="shared" si="3"/>
        <v>UCPWR_FLAB-T</v>
      </c>
      <c r="D77" s="24" t="s">
        <v>16</v>
      </c>
      <c r="E77" s="24" t="str" cm="1">
        <f t="array" ref="E77">INDEX(PWR_Lab!$A$2:$A$179,AX77)</f>
        <v>ERSOLPINM-N</v>
      </c>
      <c r="F77" s="24" t="s">
        <v>11</v>
      </c>
      <c r="G77" s="24" t="s">
        <v>11</v>
      </c>
      <c r="H77" s="24" t="s">
        <v>11</v>
      </c>
      <c r="I77" s="24">
        <v>3</v>
      </c>
      <c r="J77" s="24" cm="1">
        <f t="array" ref="J77">-INDEX(PWR_Lab!$F$2:$I$179,AX77,AY77)</f>
        <v>-0.26167000000000001</v>
      </c>
      <c r="K77" s="24" t="s">
        <v>14</v>
      </c>
      <c r="L77" s="24" t="s">
        <v>14</v>
      </c>
      <c r="M77" s="24" t="s">
        <v>14</v>
      </c>
      <c r="N77" s="24" t="s">
        <v>14</v>
      </c>
      <c r="O77" s="24" t="s">
        <v>14</v>
      </c>
      <c r="P77" s="24" t="s">
        <v>14</v>
      </c>
      <c r="Q77" s="24" t="s">
        <v>14</v>
      </c>
      <c r="R77" s="24" t="s">
        <v>14</v>
      </c>
      <c r="S77" s="24" t="s">
        <v>14</v>
      </c>
      <c r="T77" s="24" t="s">
        <v>14</v>
      </c>
      <c r="U77" s="24" t="s">
        <v>14</v>
      </c>
      <c r="V77" s="24" t="s">
        <v>14</v>
      </c>
      <c r="W77" s="24" t="s">
        <v>14</v>
      </c>
      <c r="X77" s="24" t="s">
        <v>14</v>
      </c>
      <c r="Y77" s="24" t="s">
        <v>14</v>
      </c>
      <c r="Z77" s="24" t="s">
        <v>14</v>
      </c>
      <c r="AA77" s="24" t="s">
        <v>14</v>
      </c>
      <c r="AB77" s="24" t="s">
        <v>14</v>
      </c>
      <c r="AC77" s="24" t="s">
        <v>14</v>
      </c>
      <c r="AD77" s="24" t="s">
        <v>14</v>
      </c>
      <c r="AE77" s="24" t="s">
        <v>14</v>
      </c>
      <c r="AF77" s="24" t="s">
        <v>14</v>
      </c>
      <c r="AG77" s="24" t="s">
        <v>14</v>
      </c>
      <c r="AH77" s="24" t="s">
        <v>14</v>
      </c>
      <c r="AI77" s="24" t="s">
        <v>14</v>
      </c>
      <c r="AJ77" s="24" t="s">
        <v>14</v>
      </c>
      <c r="AK77" s="24" t="s">
        <v>14</v>
      </c>
      <c r="AL77" s="24" t="s">
        <v>14</v>
      </c>
      <c r="AM77" s="24" t="s">
        <v>14</v>
      </c>
      <c r="AN77" s="24" t="s">
        <v>14</v>
      </c>
      <c r="AO77" s="24" t="s">
        <v>14</v>
      </c>
      <c r="AP77" s="24" t="s">
        <v>14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23</v>
      </c>
      <c r="C78" s="24" t="str">
        <f t="shared" si="3"/>
        <v>UCPWR_FLAB-P</v>
      </c>
      <c r="D78" s="24" t="s">
        <v>16</v>
      </c>
      <c r="E78" s="24" t="str" cm="1">
        <f t="array" ref="E78">INDEX(PWR_Lab!$A$2:$A$179,AX78)</f>
        <v>ERSOLPIOT-N</v>
      </c>
      <c r="F78" s="24" t="s">
        <v>11</v>
      </c>
      <c r="G78" s="24" t="s">
        <v>11</v>
      </c>
      <c r="H78" s="24" t="s">
        <v>11</v>
      </c>
      <c r="I78" s="24">
        <v>3</v>
      </c>
      <c r="J78" s="24" cm="1">
        <f t="array" ref="J78">-INDEX(PWR_Lab!$F$2:$I$179,AX78,AY78)</f>
        <v>-1.941E-2</v>
      </c>
      <c r="K78" s="24" t="s">
        <v>14</v>
      </c>
      <c r="L78" s="24" t="s">
        <v>14</v>
      </c>
      <c r="M78" s="24" t="s">
        <v>14</v>
      </c>
      <c r="N78" s="24" t="s">
        <v>14</v>
      </c>
      <c r="O78" s="24" t="s">
        <v>14</v>
      </c>
      <c r="P78" s="24" t="s">
        <v>14</v>
      </c>
      <c r="Q78" s="24" t="s">
        <v>14</v>
      </c>
      <c r="R78" s="24" t="s">
        <v>14</v>
      </c>
      <c r="S78" s="24" t="s">
        <v>14</v>
      </c>
      <c r="T78" s="24" t="s">
        <v>14</v>
      </c>
      <c r="U78" s="24" t="s">
        <v>14</v>
      </c>
      <c r="V78" s="24" t="s">
        <v>14</v>
      </c>
      <c r="W78" s="24" t="s">
        <v>14</v>
      </c>
      <c r="X78" s="24" t="s">
        <v>14</v>
      </c>
      <c r="Y78" s="24" t="s">
        <v>14</v>
      </c>
      <c r="Z78" s="24" t="s">
        <v>14</v>
      </c>
      <c r="AA78" s="24" t="s">
        <v>14</v>
      </c>
      <c r="AB78" s="24" t="s">
        <v>14</v>
      </c>
      <c r="AC78" s="24" t="s">
        <v>14</v>
      </c>
      <c r="AD78" s="24" t="s">
        <v>14</v>
      </c>
      <c r="AE78" s="24" t="s">
        <v>14</v>
      </c>
      <c r="AF78" s="24" t="s">
        <v>14</v>
      </c>
      <c r="AG78" s="24" t="s">
        <v>14</v>
      </c>
      <c r="AH78" s="24" t="s">
        <v>14</v>
      </c>
      <c r="AI78" s="24" t="s">
        <v>14</v>
      </c>
      <c r="AJ78" s="24" t="s">
        <v>14</v>
      </c>
      <c r="AK78" s="24" t="s">
        <v>14</v>
      </c>
      <c r="AL78" s="24" t="s">
        <v>14</v>
      </c>
      <c r="AM78" s="24" t="s">
        <v>14</v>
      </c>
      <c r="AN78" s="24" t="s">
        <v>14</v>
      </c>
      <c r="AO78" s="24" t="s">
        <v>14</v>
      </c>
      <c r="AP78" s="24" t="s">
        <v>14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23</v>
      </c>
      <c r="C79" s="24" t="str">
        <f t="shared" si="3"/>
        <v>UCPWR_FLAB-M</v>
      </c>
      <c r="D79" s="24" t="s">
        <v>16</v>
      </c>
      <c r="E79" s="24" t="str" cm="1">
        <f t="array" ref="E79">INDEX(PWR_Lab!$A$2:$A$179,AX79)</f>
        <v>ERSOLPIOT-N</v>
      </c>
      <c r="F79" s="24" t="s">
        <v>11</v>
      </c>
      <c r="G79" s="24" t="s">
        <v>11</v>
      </c>
      <c r="H79" s="24" t="s">
        <v>11</v>
      </c>
      <c r="I79" s="24">
        <v>3</v>
      </c>
      <c r="J79" s="24" cm="1">
        <f t="array" ref="J79">-INDEX(PWR_Lab!$F$2:$I$179,AX79,AY79)</f>
        <v>-2.2089999999999999E-2</v>
      </c>
      <c r="K79" s="24" t="s">
        <v>14</v>
      </c>
      <c r="L79" s="24" t="s">
        <v>14</v>
      </c>
      <c r="M79" s="24" t="s">
        <v>14</v>
      </c>
      <c r="N79" s="24" t="s">
        <v>14</v>
      </c>
      <c r="O79" s="24" t="s">
        <v>14</v>
      </c>
      <c r="P79" s="24" t="s">
        <v>14</v>
      </c>
      <c r="Q79" s="24" t="s">
        <v>14</v>
      </c>
      <c r="R79" s="24" t="s">
        <v>14</v>
      </c>
      <c r="S79" s="24" t="s">
        <v>14</v>
      </c>
      <c r="T79" s="24" t="s">
        <v>14</v>
      </c>
      <c r="U79" s="24" t="s">
        <v>14</v>
      </c>
      <c r="V79" s="24" t="s">
        <v>14</v>
      </c>
      <c r="W79" s="24" t="s">
        <v>14</v>
      </c>
      <c r="X79" s="24" t="s">
        <v>14</v>
      </c>
      <c r="Y79" s="24" t="s">
        <v>14</v>
      </c>
      <c r="Z79" s="24" t="s">
        <v>14</v>
      </c>
      <c r="AA79" s="24" t="s">
        <v>14</v>
      </c>
      <c r="AB79" s="24" t="s">
        <v>14</v>
      </c>
      <c r="AC79" s="24" t="s">
        <v>14</v>
      </c>
      <c r="AD79" s="24" t="s">
        <v>14</v>
      </c>
      <c r="AE79" s="24" t="s">
        <v>14</v>
      </c>
      <c r="AF79" s="24" t="s">
        <v>14</v>
      </c>
      <c r="AG79" s="24" t="s">
        <v>14</v>
      </c>
      <c r="AH79" s="24" t="s">
        <v>14</v>
      </c>
      <c r="AI79" s="24" t="s">
        <v>14</v>
      </c>
      <c r="AJ79" s="24" t="s">
        <v>14</v>
      </c>
      <c r="AK79" s="24" t="s">
        <v>14</v>
      </c>
      <c r="AL79" s="24" t="s">
        <v>14</v>
      </c>
      <c r="AM79" s="24" t="s">
        <v>14</v>
      </c>
      <c r="AN79" s="24" t="s">
        <v>14</v>
      </c>
      <c r="AO79" s="24" t="s">
        <v>14</v>
      </c>
      <c r="AP79" s="24" t="s">
        <v>14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23</v>
      </c>
      <c r="C80" s="24" t="str">
        <f t="shared" si="3"/>
        <v>UCPWR_FLAB-S</v>
      </c>
      <c r="D80" s="24" t="s">
        <v>16</v>
      </c>
      <c r="E80" s="24" t="str" cm="1">
        <f t="array" ref="E80">INDEX(PWR_Lab!$A$2:$A$179,AX80)</f>
        <v>ERSOLPIOT-N</v>
      </c>
      <c r="F80" s="24" t="s">
        <v>11</v>
      </c>
      <c r="G80" s="24" t="s">
        <v>11</v>
      </c>
      <c r="H80" s="24" t="s">
        <v>11</v>
      </c>
      <c r="I80" s="24">
        <v>3</v>
      </c>
      <c r="J80" s="24" cm="1">
        <f t="array" ref="J80">-INDEX(PWR_Lab!$F$2:$I$179,AX80,AY80)</f>
        <v>-7.3090000000000002E-2</v>
      </c>
      <c r="K80" s="24" t="s">
        <v>14</v>
      </c>
      <c r="L80" s="24" t="s">
        <v>14</v>
      </c>
      <c r="M80" s="24" t="s">
        <v>14</v>
      </c>
      <c r="N80" s="24" t="s">
        <v>14</v>
      </c>
      <c r="O80" s="24" t="s">
        <v>14</v>
      </c>
      <c r="P80" s="24" t="s">
        <v>14</v>
      </c>
      <c r="Q80" s="24" t="s">
        <v>14</v>
      </c>
      <c r="R80" s="24" t="s">
        <v>14</v>
      </c>
      <c r="S80" s="24" t="s">
        <v>14</v>
      </c>
      <c r="T80" s="24" t="s">
        <v>14</v>
      </c>
      <c r="U80" s="24" t="s">
        <v>14</v>
      </c>
      <c r="V80" s="24" t="s">
        <v>14</v>
      </c>
      <c r="W80" s="24" t="s">
        <v>14</v>
      </c>
      <c r="X80" s="24" t="s">
        <v>14</v>
      </c>
      <c r="Y80" s="24" t="s">
        <v>14</v>
      </c>
      <c r="Z80" s="24" t="s">
        <v>14</v>
      </c>
      <c r="AA80" s="24" t="s">
        <v>14</v>
      </c>
      <c r="AB80" s="24" t="s">
        <v>14</v>
      </c>
      <c r="AC80" s="24" t="s">
        <v>14</v>
      </c>
      <c r="AD80" s="24" t="s">
        <v>14</v>
      </c>
      <c r="AE80" s="24" t="s">
        <v>14</v>
      </c>
      <c r="AF80" s="24" t="s">
        <v>14</v>
      </c>
      <c r="AG80" s="24" t="s">
        <v>14</v>
      </c>
      <c r="AH80" s="24" t="s">
        <v>14</v>
      </c>
      <c r="AI80" s="24" t="s">
        <v>14</v>
      </c>
      <c r="AJ80" s="24" t="s">
        <v>14</v>
      </c>
      <c r="AK80" s="24" t="s">
        <v>14</v>
      </c>
      <c r="AL80" s="24" t="s">
        <v>14</v>
      </c>
      <c r="AM80" s="24" t="s">
        <v>14</v>
      </c>
      <c r="AN80" s="24" t="s">
        <v>14</v>
      </c>
      <c r="AO80" s="24" t="s">
        <v>14</v>
      </c>
      <c r="AP80" s="24" t="s">
        <v>14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23</v>
      </c>
      <c r="C81" s="24" t="str">
        <f t="shared" si="3"/>
        <v>UCPWR_FLAB-T</v>
      </c>
      <c r="D81" s="24" t="s">
        <v>16</v>
      </c>
      <c r="E81" s="24" t="str" cm="1">
        <f t="array" ref="E81">INDEX(PWR_Lab!$A$2:$A$179,AX81)</f>
        <v>ERSOLPIOT-N</v>
      </c>
      <c r="F81" s="24" t="s">
        <v>11</v>
      </c>
      <c r="G81" s="24" t="s">
        <v>11</v>
      </c>
      <c r="H81" s="24" t="s">
        <v>11</v>
      </c>
      <c r="I81" s="24">
        <v>3</v>
      </c>
      <c r="J81" s="24" cm="1">
        <f t="array" ref="J81">-INDEX(PWR_Lab!$F$2:$I$179,AX81,AY81)</f>
        <v>-0.26167000000000001</v>
      </c>
      <c r="K81" s="24" t="s">
        <v>14</v>
      </c>
      <c r="L81" s="24" t="s">
        <v>14</v>
      </c>
      <c r="M81" s="24" t="s">
        <v>14</v>
      </c>
      <c r="N81" s="24" t="s">
        <v>14</v>
      </c>
      <c r="O81" s="24" t="s">
        <v>14</v>
      </c>
      <c r="P81" s="24" t="s">
        <v>14</v>
      </c>
      <c r="Q81" s="24" t="s">
        <v>14</v>
      </c>
      <c r="R81" s="24" t="s">
        <v>14</v>
      </c>
      <c r="S81" s="24" t="s">
        <v>14</v>
      </c>
      <c r="T81" s="24" t="s">
        <v>14</v>
      </c>
      <c r="U81" s="24" t="s">
        <v>14</v>
      </c>
      <c r="V81" s="24" t="s">
        <v>14</v>
      </c>
      <c r="W81" s="24" t="s">
        <v>14</v>
      </c>
      <c r="X81" s="24" t="s">
        <v>14</v>
      </c>
      <c r="Y81" s="24" t="s">
        <v>14</v>
      </c>
      <c r="Z81" s="24" t="s">
        <v>14</v>
      </c>
      <c r="AA81" s="24" t="s">
        <v>14</v>
      </c>
      <c r="AB81" s="24" t="s">
        <v>14</v>
      </c>
      <c r="AC81" s="24" t="s">
        <v>14</v>
      </c>
      <c r="AD81" s="24" t="s">
        <v>14</v>
      </c>
      <c r="AE81" s="24" t="s">
        <v>14</v>
      </c>
      <c r="AF81" s="24" t="s">
        <v>14</v>
      </c>
      <c r="AG81" s="24" t="s">
        <v>14</v>
      </c>
      <c r="AH81" s="24" t="s">
        <v>14</v>
      </c>
      <c r="AI81" s="24" t="s">
        <v>14</v>
      </c>
      <c r="AJ81" s="24" t="s">
        <v>14</v>
      </c>
      <c r="AK81" s="24" t="s">
        <v>14</v>
      </c>
      <c r="AL81" s="24" t="s">
        <v>14</v>
      </c>
      <c r="AM81" s="24" t="s">
        <v>14</v>
      </c>
      <c r="AN81" s="24" t="s">
        <v>14</v>
      </c>
      <c r="AO81" s="24" t="s">
        <v>14</v>
      </c>
      <c r="AP81" s="24" t="s">
        <v>14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23</v>
      </c>
      <c r="C82" s="24" t="str">
        <f t="shared" si="3"/>
        <v>UCPWR_FLAB-P</v>
      </c>
      <c r="D82" s="24" t="s">
        <v>16</v>
      </c>
      <c r="E82" s="24" t="str" cm="1">
        <f t="array" ref="E82">INDEX(PWR_Lab!$A$2:$A$179,AX82)</f>
        <v>ERSOLPIPP-N</v>
      </c>
      <c r="F82" s="24" t="s">
        <v>11</v>
      </c>
      <c r="G82" s="24" t="s">
        <v>11</v>
      </c>
      <c r="H82" s="24" t="s">
        <v>11</v>
      </c>
      <c r="I82" s="24">
        <v>3</v>
      </c>
      <c r="J82" s="24" cm="1">
        <f t="array" ref="J82">-INDEX(PWR_Lab!$F$2:$I$179,AX82,AY82)</f>
        <v>-1.941E-2</v>
      </c>
      <c r="K82" s="24" t="s">
        <v>14</v>
      </c>
      <c r="L82" s="24" t="s">
        <v>14</v>
      </c>
      <c r="M82" s="24" t="s">
        <v>14</v>
      </c>
      <c r="N82" s="24" t="s">
        <v>14</v>
      </c>
      <c r="O82" s="24" t="s">
        <v>14</v>
      </c>
      <c r="P82" s="24" t="s">
        <v>14</v>
      </c>
      <c r="Q82" s="24" t="s">
        <v>14</v>
      </c>
      <c r="R82" s="24" t="s">
        <v>14</v>
      </c>
      <c r="S82" s="24" t="s">
        <v>14</v>
      </c>
      <c r="T82" s="24" t="s">
        <v>14</v>
      </c>
      <c r="U82" s="24" t="s">
        <v>14</v>
      </c>
      <c r="V82" s="24" t="s">
        <v>14</v>
      </c>
      <c r="W82" s="24" t="s">
        <v>14</v>
      </c>
      <c r="X82" s="24" t="s">
        <v>14</v>
      </c>
      <c r="Y82" s="24" t="s">
        <v>14</v>
      </c>
      <c r="Z82" s="24" t="s">
        <v>14</v>
      </c>
      <c r="AA82" s="24" t="s">
        <v>14</v>
      </c>
      <c r="AB82" s="24" t="s">
        <v>14</v>
      </c>
      <c r="AC82" s="24" t="s">
        <v>14</v>
      </c>
      <c r="AD82" s="24" t="s">
        <v>14</v>
      </c>
      <c r="AE82" s="24" t="s">
        <v>14</v>
      </c>
      <c r="AF82" s="24" t="s">
        <v>14</v>
      </c>
      <c r="AG82" s="24" t="s">
        <v>14</v>
      </c>
      <c r="AH82" s="24" t="s">
        <v>14</v>
      </c>
      <c r="AI82" s="24" t="s">
        <v>14</v>
      </c>
      <c r="AJ82" s="24" t="s">
        <v>14</v>
      </c>
      <c r="AK82" s="24" t="s">
        <v>14</v>
      </c>
      <c r="AL82" s="24" t="s">
        <v>14</v>
      </c>
      <c r="AM82" s="24" t="s">
        <v>14</v>
      </c>
      <c r="AN82" s="24" t="s">
        <v>14</v>
      </c>
      <c r="AO82" s="24" t="s">
        <v>14</v>
      </c>
      <c r="AP82" s="24" t="s">
        <v>14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23</v>
      </c>
      <c r="C83" s="24" t="str">
        <f t="shared" si="3"/>
        <v>UCPWR_FLAB-M</v>
      </c>
      <c r="D83" s="24" t="s">
        <v>16</v>
      </c>
      <c r="E83" s="24" t="str" cm="1">
        <f t="array" ref="E83">INDEX(PWR_Lab!$A$2:$A$179,AX83)</f>
        <v>ERSOLPIPP-N</v>
      </c>
      <c r="F83" s="24" t="s">
        <v>11</v>
      </c>
      <c r="G83" s="24" t="s">
        <v>11</v>
      </c>
      <c r="H83" s="24" t="s">
        <v>11</v>
      </c>
      <c r="I83" s="24">
        <v>3</v>
      </c>
      <c r="J83" s="24" cm="1">
        <f t="array" ref="J83">-INDEX(PWR_Lab!$F$2:$I$179,AX83,AY83)</f>
        <v>-2.2089999999999999E-2</v>
      </c>
      <c r="K83" s="24" t="s">
        <v>14</v>
      </c>
      <c r="L83" s="24" t="s">
        <v>14</v>
      </c>
      <c r="M83" s="24" t="s">
        <v>14</v>
      </c>
      <c r="N83" s="24" t="s">
        <v>14</v>
      </c>
      <c r="O83" s="24" t="s">
        <v>14</v>
      </c>
      <c r="P83" s="24" t="s">
        <v>14</v>
      </c>
      <c r="Q83" s="24" t="s">
        <v>14</v>
      </c>
      <c r="R83" s="24" t="s">
        <v>14</v>
      </c>
      <c r="S83" s="24" t="s">
        <v>14</v>
      </c>
      <c r="T83" s="24" t="s">
        <v>14</v>
      </c>
      <c r="U83" s="24" t="s">
        <v>14</v>
      </c>
      <c r="V83" s="24" t="s">
        <v>14</v>
      </c>
      <c r="W83" s="24" t="s">
        <v>14</v>
      </c>
      <c r="X83" s="24" t="s">
        <v>14</v>
      </c>
      <c r="Y83" s="24" t="s">
        <v>14</v>
      </c>
      <c r="Z83" s="24" t="s">
        <v>14</v>
      </c>
      <c r="AA83" s="24" t="s">
        <v>14</v>
      </c>
      <c r="AB83" s="24" t="s">
        <v>14</v>
      </c>
      <c r="AC83" s="24" t="s">
        <v>14</v>
      </c>
      <c r="AD83" s="24" t="s">
        <v>14</v>
      </c>
      <c r="AE83" s="24" t="s">
        <v>14</v>
      </c>
      <c r="AF83" s="24" t="s">
        <v>14</v>
      </c>
      <c r="AG83" s="24" t="s">
        <v>14</v>
      </c>
      <c r="AH83" s="24" t="s">
        <v>14</v>
      </c>
      <c r="AI83" s="24" t="s">
        <v>14</v>
      </c>
      <c r="AJ83" s="24" t="s">
        <v>14</v>
      </c>
      <c r="AK83" s="24" t="s">
        <v>14</v>
      </c>
      <c r="AL83" s="24" t="s">
        <v>14</v>
      </c>
      <c r="AM83" s="24" t="s">
        <v>14</v>
      </c>
      <c r="AN83" s="24" t="s">
        <v>14</v>
      </c>
      <c r="AO83" s="24" t="s">
        <v>14</v>
      </c>
      <c r="AP83" s="24" t="s">
        <v>14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23</v>
      </c>
      <c r="C84" s="24" t="str">
        <f t="shared" si="3"/>
        <v>UCPWR_FLAB-S</v>
      </c>
      <c r="D84" s="24" t="s">
        <v>16</v>
      </c>
      <c r="E84" s="24" t="str" cm="1">
        <f t="array" ref="E84">INDEX(PWR_Lab!$A$2:$A$179,AX84)</f>
        <v>ERSOLPIPP-N</v>
      </c>
      <c r="F84" s="24" t="s">
        <v>11</v>
      </c>
      <c r="G84" s="24" t="s">
        <v>11</v>
      </c>
      <c r="H84" s="24" t="s">
        <v>11</v>
      </c>
      <c r="I84" s="24">
        <v>3</v>
      </c>
      <c r="J84" s="24" cm="1">
        <f t="array" ref="J84">-INDEX(PWR_Lab!$F$2:$I$179,AX84,AY84)</f>
        <v>-7.3090000000000002E-2</v>
      </c>
      <c r="K84" s="24" t="s">
        <v>14</v>
      </c>
      <c r="L84" s="24" t="s">
        <v>14</v>
      </c>
      <c r="M84" s="24" t="s">
        <v>14</v>
      </c>
      <c r="N84" s="24" t="s">
        <v>14</v>
      </c>
      <c r="O84" s="24" t="s">
        <v>14</v>
      </c>
      <c r="P84" s="24" t="s">
        <v>14</v>
      </c>
      <c r="Q84" s="24" t="s">
        <v>14</v>
      </c>
      <c r="R84" s="24" t="s">
        <v>14</v>
      </c>
      <c r="S84" s="24" t="s">
        <v>14</v>
      </c>
      <c r="T84" s="24" t="s">
        <v>14</v>
      </c>
      <c r="U84" s="24" t="s">
        <v>14</v>
      </c>
      <c r="V84" s="24" t="s">
        <v>14</v>
      </c>
      <c r="W84" s="24" t="s">
        <v>14</v>
      </c>
      <c r="X84" s="24" t="s">
        <v>14</v>
      </c>
      <c r="Y84" s="24" t="s">
        <v>14</v>
      </c>
      <c r="Z84" s="24" t="s">
        <v>14</v>
      </c>
      <c r="AA84" s="24" t="s">
        <v>14</v>
      </c>
      <c r="AB84" s="24" t="s">
        <v>14</v>
      </c>
      <c r="AC84" s="24" t="s">
        <v>14</v>
      </c>
      <c r="AD84" s="24" t="s">
        <v>14</v>
      </c>
      <c r="AE84" s="24" t="s">
        <v>14</v>
      </c>
      <c r="AF84" s="24" t="s">
        <v>14</v>
      </c>
      <c r="AG84" s="24" t="s">
        <v>14</v>
      </c>
      <c r="AH84" s="24" t="s">
        <v>14</v>
      </c>
      <c r="AI84" s="24" t="s">
        <v>14</v>
      </c>
      <c r="AJ84" s="24" t="s">
        <v>14</v>
      </c>
      <c r="AK84" s="24" t="s">
        <v>14</v>
      </c>
      <c r="AL84" s="24" t="s">
        <v>14</v>
      </c>
      <c r="AM84" s="24" t="s">
        <v>14</v>
      </c>
      <c r="AN84" s="24" t="s">
        <v>14</v>
      </c>
      <c r="AO84" s="24" t="s">
        <v>14</v>
      </c>
      <c r="AP84" s="24" t="s">
        <v>14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23</v>
      </c>
      <c r="C85" s="24" t="str">
        <f t="shared" si="3"/>
        <v>UCPWR_FLAB-T</v>
      </c>
      <c r="D85" s="24" t="s">
        <v>16</v>
      </c>
      <c r="E85" s="24" t="str" cm="1">
        <f t="array" ref="E85">INDEX(PWR_Lab!$A$2:$A$179,AX85)</f>
        <v>ERSOLPIPP-N</v>
      </c>
      <c r="F85" s="24" t="s">
        <v>11</v>
      </c>
      <c r="G85" s="24" t="s">
        <v>11</v>
      </c>
      <c r="H85" s="24" t="s">
        <v>11</v>
      </c>
      <c r="I85" s="24">
        <v>3</v>
      </c>
      <c r="J85" s="24" cm="1">
        <f t="array" ref="J85">-INDEX(PWR_Lab!$F$2:$I$179,AX85,AY85)</f>
        <v>-0.26167000000000001</v>
      </c>
      <c r="K85" s="24" t="s">
        <v>14</v>
      </c>
      <c r="L85" s="24" t="s">
        <v>14</v>
      </c>
      <c r="M85" s="24" t="s">
        <v>14</v>
      </c>
      <c r="N85" s="24" t="s">
        <v>14</v>
      </c>
      <c r="O85" s="24" t="s">
        <v>14</v>
      </c>
      <c r="P85" s="24" t="s">
        <v>14</v>
      </c>
      <c r="Q85" s="24" t="s">
        <v>14</v>
      </c>
      <c r="R85" s="24" t="s">
        <v>14</v>
      </c>
      <c r="S85" s="24" t="s">
        <v>14</v>
      </c>
      <c r="T85" s="24" t="s">
        <v>14</v>
      </c>
      <c r="U85" s="24" t="s">
        <v>14</v>
      </c>
      <c r="V85" s="24" t="s">
        <v>14</v>
      </c>
      <c r="W85" s="24" t="s">
        <v>14</v>
      </c>
      <c r="X85" s="24" t="s">
        <v>14</v>
      </c>
      <c r="Y85" s="24" t="s">
        <v>14</v>
      </c>
      <c r="Z85" s="24" t="s">
        <v>14</v>
      </c>
      <c r="AA85" s="24" t="s">
        <v>14</v>
      </c>
      <c r="AB85" s="24" t="s">
        <v>14</v>
      </c>
      <c r="AC85" s="24" t="s">
        <v>14</v>
      </c>
      <c r="AD85" s="24" t="s">
        <v>14</v>
      </c>
      <c r="AE85" s="24" t="s">
        <v>14</v>
      </c>
      <c r="AF85" s="24" t="s">
        <v>14</v>
      </c>
      <c r="AG85" s="24" t="s">
        <v>14</v>
      </c>
      <c r="AH85" s="24" t="s">
        <v>14</v>
      </c>
      <c r="AI85" s="24" t="s">
        <v>14</v>
      </c>
      <c r="AJ85" s="24" t="s">
        <v>14</v>
      </c>
      <c r="AK85" s="24" t="s">
        <v>14</v>
      </c>
      <c r="AL85" s="24" t="s">
        <v>14</v>
      </c>
      <c r="AM85" s="24" t="s">
        <v>14</v>
      </c>
      <c r="AN85" s="24" t="s">
        <v>14</v>
      </c>
      <c r="AO85" s="24" t="s">
        <v>14</v>
      </c>
      <c r="AP85" s="24" t="s">
        <v>14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23</v>
      </c>
      <c r="C86" s="24" t="str">
        <f t="shared" si="3"/>
        <v>UCPWR_FLAB-P</v>
      </c>
      <c r="D86" s="24" t="s">
        <v>16</v>
      </c>
      <c r="E86" s="24" t="str" cm="1">
        <f t="array" ref="E86">INDEX(PWR_Lab!$A$2:$A$179,AX86)</f>
        <v>ERSOLPRC-N</v>
      </c>
      <c r="F86" s="24" t="s">
        <v>11</v>
      </c>
      <c r="G86" s="24" t="s">
        <v>11</v>
      </c>
      <c r="H86" s="24" t="s">
        <v>11</v>
      </c>
      <c r="I86" s="24">
        <v>3</v>
      </c>
      <c r="J86" s="24" cm="1">
        <f t="array" ref="J86">-INDEX(PWR_Lab!$F$2:$I$179,AX86,AY86)</f>
        <v>-1.941E-2</v>
      </c>
      <c r="K86" s="24" t="s">
        <v>14</v>
      </c>
      <c r="L86" s="24" t="s">
        <v>14</v>
      </c>
      <c r="M86" s="24" t="s">
        <v>14</v>
      </c>
      <c r="N86" s="24" t="s">
        <v>14</v>
      </c>
      <c r="O86" s="24" t="s">
        <v>14</v>
      </c>
      <c r="P86" s="24" t="s">
        <v>14</v>
      </c>
      <c r="Q86" s="24" t="s">
        <v>14</v>
      </c>
      <c r="R86" s="24" t="s">
        <v>14</v>
      </c>
      <c r="S86" s="24" t="s">
        <v>14</v>
      </c>
      <c r="T86" s="24" t="s">
        <v>14</v>
      </c>
      <c r="U86" s="24" t="s">
        <v>14</v>
      </c>
      <c r="V86" s="24" t="s">
        <v>14</v>
      </c>
      <c r="W86" s="24" t="s">
        <v>14</v>
      </c>
      <c r="X86" s="24" t="s">
        <v>14</v>
      </c>
      <c r="Y86" s="24" t="s">
        <v>14</v>
      </c>
      <c r="Z86" s="24" t="s">
        <v>14</v>
      </c>
      <c r="AA86" s="24" t="s">
        <v>14</v>
      </c>
      <c r="AB86" s="24" t="s">
        <v>14</v>
      </c>
      <c r="AC86" s="24" t="s">
        <v>14</v>
      </c>
      <c r="AD86" s="24" t="s">
        <v>14</v>
      </c>
      <c r="AE86" s="24" t="s">
        <v>14</v>
      </c>
      <c r="AF86" s="24" t="s">
        <v>14</v>
      </c>
      <c r="AG86" s="24" t="s">
        <v>14</v>
      </c>
      <c r="AH86" s="24" t="s">
        <v>14</v>
      </c>
      <c r="AI86" s="24" t="s">
        <v>14</v>
      </c>
      <c r="AJ86" s="24" t="s">
        <v>14</v>
      </c>
      <c r="AK86" s="24" t="s">
        <v>14</v>
      </c>
      <c r="AL86" s="24" t="s">
        <v>14</v>
      </c>
      <c r="AM86" s="24" t="s">
        <v>14</v>
      </c>
      <c r="AN86" s="24" t="s">
        <v>14</v>
      </c>
      <c r="AO86" s="24" t="s">
        <v>14</v>
      </c>
      <c r="AP86" s="24" t="s">
        <v>14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23</v>
      </c>
      <c r="C87" s="24" t="str">
        <f t="shared" si="3"/>
        <v>UCPWR_FLAB-M</v>
      </c>
      <c r="D87" s="24" t="s">
        <v>16</v>
      </c>
      <c r="E87" s="24" t="str" cm="1">
        <f t="array" ref="E87">INDEX(PWR_Lab!$A$2:$A$179,AX87)</f>
        <v>ERSOLPRC-N</v>
      </c>
      <c r="F87" s="24" t="s">
        <v>11</v>
      </c>
      <c r="G87" s="24" t="s">
        <v>11</v>
      </c>
      <c r="H87" s="24" t="s">
        <v>11</v>
      </c>
      <c r="I87" s="24">
        <v>3</v>
      </c>
      <c r="J87" s="24" cm="1">
        <f t="array" ref="J87">-INDEX(PWR_Lab!$F$2:$I$179,AX87,AY87)</f>
        <v>-2.2089999999999999E-2</v>
      </c>
      <c r="K87" s="24" t="s">
        <v>14</v>
      </c>
      <c r="L87" s="24" t="s">
        <v>14</v>
      </c>
      <c r="M87" s="24" t="s">
        <v>14</v>
      </c>
      <c r="N87" s="24" t="s">
        <v>14</v>
      </c>
      <c r="O87" s="24" t="s">
        <v>14</v>
      </c>
      <c r="P87" s="24" t="s">
        <v>14</v>
      </c>
      <c r="Q87" s="24" t="s">
        <v>14</v>
      </c>
      <c r="R87" s="24" t="s">
        <v>14</v>
      </c>
      <c r="S87" s="24" t="s">
        <v>14</v>
      </c>
      <c r="T87" s="24" t="s">
        <v>14</v>
      </c>
      <c r="U87" s="24" t="s">
        <v>14</v>
      </c>
      <c r="V87" s="24" t="s">
        <v>14</v>
      </c>
      <c r="W87" s="24" t="s">
        <v>14</v>
      </c>
      <c r="X87" s="24" t="s">
        <v>14</v>
      </c>
      <c r="Y87" s="24" t="s">
        <v>14</v>
      </c>
      <c r="Z87" s="24" t="s">
        <v>14</v>
      </c>
      <c r="AA87" s="24" t="s">
        <v>14</v>
      </c>
      <c r="AB87" s="24" t="s">
        <v>14</v>
      </c>
      <c r="AC87" s="24" t="s">
        <v>14</v>
      </c>
      <c r="AD87" s="24" t="s">
        <v>14</v>
      </c>
      <c r="AE87" s="24" t="s">
        <v>14</v>
      </c>
      <c r="AF87" s="24" t="s">
        <v>14</v>
      </c>
      <c r="AG87" s="24" t="s">
        <v>14</v>
      </c>
      <c r="AH87" s="24" t="s">
        <v>14</v>
      </c>
      <c r="AI87" s="24" t="s">
        <v>14</v>
      </c>
      <c r="AJ87" s="24" t="s">
        <v>14</v>
      </c>
      <c r="AK87" s="24" t="s">
        <v>14</v>
      </c>
      <c r="AL87" s="24" t="s">
        <v>14</v>
      </c>
      <c r="AM87" s="24" t="s">
        <v>14</v>
      </c>
      <c r="AN87" s="24" t="s">
        <v>14</v>
      </c>
      <c r="AO87" s="24" t="s">
        <v>14</v>
      </c>
      <c r="AP87" s="24" t="s">
        <v>14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23</v>
      </c>
      <c r="C88" s="24" t="str">
        <f t="shared" si="3"/>
        <v>UCPWR_FLAB-S</v>
      </c>
      <c r="D88" s="24" t="s">
        <v>16</v>
      </c>
      <c r="E88" s="24" t="str" cm="1">
        <f t="array" ref="E88">INDEX(PWR_Lab!$A$2:$A$179,AX88)</f>
        <v>ERSOLPRC-N</v>
      </c>
      <c r="F88" s="24" t="s">
        <v>11</v>
      </c>
      <c r="G88" s="24" t="s">
        <v>11</v>
      </c>
      <c r="H88" s="24" t="s">
        <v>11</v>
      </c>
      <c r="I88" s="24">
        <v>3</v>
      </c>
      <c r="J88" s="24" cm="1">
        <f t="array" ref="J88">-INDEX(PWR_Lab!$F$2:$I$179,AX88,AY88)</f>
        <v>-7.3090000000000002E-2</v>
      </c>
      <c r="K88" s="24" t="s">
        <v>14</v>
      </c>
      <c r="L88" s="24" t="s">
        <v>14</v>
      </c>
      <c r="M88" s="24" t="s">
        <v>14</v>
      </c>
      <c r="N88" s="24" t="s">
        <v>14</v>
      </c>
      <c r="O88" s="24" t="s">
        <v>14</v>
      </c>
      <c r="P88" s="24" t="s">
        <v>14</v>
      </c>
      <c r="Q88" s="24" t="s">
        <v>14</v>
      </c>
      <c r="R88" s="24" t="s">
        <v>14</v>
      </c>
      <c r="S88" s="24" t="s">
        <v>14</v>
      </c>
      <c r="T88" s="24" t="s">
        <v>14</v>
      </c>
      <c r="U88" s="24" t="s">
        <v>14</v>
      </c>
      <c r="V88" s="24" t="s">
        <v>14</v>
      </c>
      <c r="W88" s="24" t="s">
        <v>14</v>
      </c>
      <c r="X88" s="24" t="s">
        <v>14</v>
      </c>
      <c r="Y88" s="24" t="s">
        <v>14</v>
      </c>
      <c r="Z88" s="24" t="s">
        <v>14</v>
      </c>
      <c r="AA88" s="24" t="s">
        <v>14</v>
      </c>
      <c r="AB88" s="24" t="s">
        <v>14</v>
      </c>
      <c r="AC88" s="24" t="s">
        <v>14</v>
      </c>
      <c r="AD88" s="24" t="s">
        <v>14</v>
      </c>
      <c r="AE88" s="24" t="s">
        <v>14</v>
      </c>
      <c r="AF88" s="24" t="s">
        <v>14</v>
      </c>
      <c r="AG88" s="24" t="s">
        <v>14</v>
      </c>
      <c r="AH88" s="24" t="s">
        <v>14</v>
      </c>
      <c r="AI88" s="24" t="s">
        <v>14</v>
      </c>
      <c r="AJ88" s="24" t="s">
        <v>14</v>
      </c>
      <c r="AK88" s="24" t="s">
        <v>14</v>
      </c>
      <c r="AL88" s="24" t="s">
        <v>14</v>
      </c>
      <c r="AM88" s="24" t="s">
        <v>14</v>
      </c>
      <c r="AN88" s="24" t="s">
        <v>14</v>
      </c>
      <c r="AO88" s="24" t="s">
        <v>14</v>
      </c>
      <c r="AP88" s="24" t="s">
        <v>14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23</v>
      </c>
      <c r="C89" s="24" t="str">
        <f t="shared" si="3"/>
        <v>UCPWR_FLAB-T</v>
      </c>
      <c r="D89" s="24" t="s">
        <v>16</v>
      </c>
      <c r="E89" s="24" t="str" cm="1">
        <f t="array" ref="E89">INDEX(PWR_Lab!$A$2:$A$179,AX89)</f>
        <v>ERSOLPRC-N</v>
      </c>
      <c r="F89" s="24" t="s">
        <v>11</v>
      </c>
      <c r="G89" s="24" t="s">
        <v>11</v>
      </c>
      <c r="H89" s="24" t="s">
        <v>11</v>
      </c>
      <c r="I89" s="24">
        <v>3</v>
      </c>
      <c r="J89" s="24" cm="1">
        <f t="array" ref="J89">-INDEX(PWR_Lab!$F$2:$I$179,AX89,AY89)</f>
        <v>-0.26167000000000001</v>
      </c>
      <c r="K89" s="24" t="s">
        <v>14</v>
      </c>
      <c r="L89" s="24" t="s">
        <v>14</v>
      </c>
      <c r="M89" s="24" t="s">
        <v>14</v>
      </c>
      <c r="N89" s="24" t="s">
        <v>14</v>
      </c>
      <c r="O89" s="24" t="s">
        <v>14</v>
      </c>
      <c r="P89" s="24" t="s">
        <v>14</v>
      </c>
      <c r="Q89" s="24" t="s">
        <v>14</v>
      </c>
      <c r="R89" s="24" t="s">
        <v>14</v>
      </c>
      <c r="S89" s="24" t="s">
        <v>14</v>
      </c>
      <c r="T89" s="24" t="s">
        <v>14</v>
      </c>
      <c r="U89" s="24" t="s">
        <v>14</v>
      </c>
      <c r="V89" s="24" t="s">
        <v>14</v>
      </c>
      <c r="W89" s="24" t="s">
        <v>14</v>
      </c>
      <c r="X89" s="24" t="s">
        <v>14</v>
      </c>
      <c r="Y89" s="24" t="s">
        <v>14</v>
      </c>
      <c r="Z89" s="24" t="s">
        <v>14</v>
      </c>
      <c r="AA89" s="24" t="s">
        <v>14</v>
      </c>
      <c r="AB89" s="24" t="s">
        <v>14</v>
      </c>
      <c r="AC89" s="24" t="s">
        <v>14</v>
      </c>
      <c r="AD89" s="24" t="s">
        <v>14</v>
      </c>
      <c r="AE89" s="24" t="s">
        <v>14</v>
      </c>
      <c r="AF89" s="24" t="s">
        <v>14</v>
      </c>
      <c r="AG89" s="24" t="s">
        <v>14</v>
      </c>
      <c r="AH89" s="24" t="s">
        <v>14</v>
      </c>
      <c r="AI89" s="24" t="s">
        <v>14</v>
      </c>
      <c r="AJ89" s="24" t="s">
        <v>14</v>
      </c>
      <c r="AK89" s="24" t="s">
        <v>14</v>
      </c>
      <c r="AL89" s="24" t="s">
        <v>14</v>
      </c>
      <c r="AM89" s="24" t="s">
        <v>14</v>
      </c>
      <c r="AN89" s="24" t="s">
        <v>14</v>
      </c>
      <c r="AO89" s="24" t="s">
        <v>14</v>
      </c>
      <c r="AP89" s="24" t="s">
        <v>14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23</v>
      </c>
      <c r="C90" s="24" t="str">
        <f t="shared" si="3"/>
        <v>UCPWR_FLAB-P</v>
      </c>
      <c r="D90" s="24" t="s">
        <v>16</v>
      </c>
      <c r="E90" s="24" t="str" cm="1">
        <f t="array" ref="E90">INDEX(PWR_Lab!$A$2:$A$179,AX90)</f>
        <v>ERSOLPRI-N</v>
      </c>
      <c r="F90" s="24" t="s">
        <v>11</v>
      </c>
      <c r="G90" s="24" t="s">
        <v>11</v>
      </c>
      <c r="H90" s="24" t="s">
        <v>11</v>
      </c>
      <c r="I90" s="24">
        <v>3</v>
      </c>
      <c r="J90" s="24" cm="1">
        <f t="array" ref="J90">-INDEX(PWR_Lab!$F$2:$I$179,AX90,AY90)</f>
        <v>-1.941E-2</v>
      </c>
      <c r="K90" s="24" t="s">
        <v>14</v>
      </c>
      <c r="L90" s="24" t="s">
        <v>14</v>
      </c>
      <c r="M90" s="24" t="s">
        <v>14</v>
      </c>
      <c r="N90" s="24" t="s">
        <v>14</v>
      </c>
      <c r="O90" s="24" t="s">
        <v>14</v>
      </c>
      <c r="P90" s="24" t="s">
        <v>14</v>
      </c>
      <c r="Q90" s="24" t="s">
        <v>14</v>
      </c>
      <c r="R90" s="24" t="s">
        <v>14</v>
      </c>
      <c r="S90" s="24" t="s">
        <v>14</v>
      </c>
      <c r="T90" s="24" t="s">
        <v>14</v>
      </c>
      <c r="U90" s="24" t="s">
        <v>14</v>
      </c>
      <c r="V90" s="24" t="s">
        <v>14</v>
      </c>
      <c r="W90" s="24" t="s">
        <v>14</v>
      </c>
      <c r="X90" s="24" t="s">
        <v>14</v>
      </c>
      <c r="Y90" s="24" t="s">
        <v>14</v>
      </c>
      <c r="Z90" s="24" t="s">
        <v>14</v>
      </c>
      <c r="AA90" s="24" t="s">
        <v>14</v>
      </c>
      <c r="AB90" s="24" t="s">
        <v>14</v>
      </c>
      <c r="AC90" s="24" t="s">
        <v>14</v>
      </c>
      <c r="AD90" s="24" t="s">
        <v>14</v>
      </c>
      <c r="AE90" s="24" t="s">
        <v>14</v>
      </c>
      <c r="AF90" s="24" t="s">
        <v>14</v>
      </c>
      <c r="AG90" s="24" t="s">
        <v>14</v>
      </c>
      <c r="AH90" s="24" t="s">
        <v>14</v>
      </c>
      <c r="AI90" s="24" t="s">
        <v>14</v>
      </c>
      <c r="AJ90" s="24" t="s">
        <v>14</v>
      </c>
      <c r="AK90" s="24" t="s">
        <v>14</v>
      </c>
      <c r="AL90" s="24" t="s">
        <v>14</v>
      </c>
      <c r="AM90" s="24" t="s">
        <v>14</v>
      </c>
      <c r="AN90" s="24" t="s">
        <v>14</v>
      </c>
      <c r="AO90" s="24" t="s">
        <v>14</v>
      </c>
      <c r="AP90" s="24" t="s">
        <v>14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23</v>
      </c>
      <c r="C91" s="24" t="str">
        <f t="shared" si="3"/>
        <v>UCPWR_FLAB-M</v>
      </c>
      <c r="D91" s="24" t="s">
        <v>16</v>
      </c>
      <c r="E91" s="24" t="str" cm="1">
        <f t="array" ref="E91">INDEX(PWR_Lab!$A$2:$A$179,AX91)</f>
        <v>ERSOLPRI-N</v>
      </c>
      <c r="F91" s="24" t="s">
        <v>11</v>
      </c>
      <c r="G91" s="24" t="s">
        <v>11</v>
      </c>
      <c r="H91" s="24" t="s">
        <v>11</v>
      </c>
      <c r="I91" s="24">
        <v>3</v>
      </c>
      <c r="J91" s="24" cm="1">
        <f t="array" ref="J91">-INDEX(PWR_Lab!$F$2:$I$179,AX91,AY91)</f>
        <v>-2.2089999999999999E-2</v>
      </c>
      <c r="K91" s="24" t="s">
        <v>14</v>
      </c>
      <c r="L91" s="24" t="s">
        <v>14</v>
      </c>
      <c r="M91" s="24" t="s">
        <v>14</v>
      </c>
      <c r="N91" s="24" t="s">
        <v>14</v>
      </c>
      <c r="O91" s="24" t="s">
        <v>14</v>
      </c>
      <c r="P91" s="24" t="s">
        <v>14</v>
      </c>
      <c r="Q91" s="24" t="s">
        <v>14</v>
      </c>
      <c r="R91" s="24" t="s">
        <v>14</v>
      </c>
      <c r="S91" s="24" t="s">
        <v>14</v>
      </c>
      <c r="T91" s="24" t="s">
        <v>14</v>
      </c>
      <c r="U91" s="24" t="s">
        <v>14</v>
      </c>
      <c r="V91" s="24" t="s">
        <v>14</v>
      </c>
      <c r="W91" s="24" t="s">
        <v>14</v>
      </c>
      <c r="X91" s="24" t="s">
        <v>14</v>
      </c>
      <c r="Y91" s="24" t="s">
        <v>14</v>
      </c>
      <c r="Z91" s="24" t="s">
        <v>14</v>
      </c>
      <c r="AA91" s="24" t="s">
        <v>14</v>
      </c>
      <c r="AB91" s="24" t="s">
        <v>14</v>
      </c>
      <c r="AC91" s="24" t="s">
        <v>14</v>
      </c>
      <c r="AD91" s="24" t="s">
        <v>14</v>
      </c>
      <c r="AE91" s="24" t="s">
        <v>14</v>
      </c>
      <c r="AF91" s="24" t="s">
        <v>14</v>
      </c>
      <c r="AG91" s="24" t="s">
        <v>14</v>
      </c>
      <c r="AH91" s="24" t="s">
        <v>14</v>
      </c>
      <c r="AI91" s="24" t="s">
        <v>14</v>
      </c>
      <c r="AJ91" s="24" t="s">
        <v>14</v>
      </c>
      <c r="AK91" s="24" t="s">
        <v>14</v>
      </c>
      <c r="AL91" s="24" t="s">
        <v>14</v>
      </c>
      <c r="AM91" s="24" t="s">
        <v>14</v>
      </c>
      <c r="AN91" s="24" t="s">
        <v>14</v>
      </c>
      <c r="AO91" s="24" t="s">
        <v>14</v>
      </c>
      <c r="AP91" s="24" t="s">
        <v>14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23</v>
      </c>
      <c r="C92" s="24" t="str">
        <f t="shared" si="3"/>
        <v>UCPWR_FLAB-S</v>
      </c>
      <c r="D92" s="24" t="s">
        <v>16</v>
      </c>
      <c r="E92" s="24" t="str" cm="1">
        <f t="array" ref="E92">INDEX(PWR_Lab!$A$2:$A$179,AX92)</f>
        <v>ERSOLPRI-N</v>
      </c>
      <c r="F92" s="24" t="s">
        <v>11</v>
      </c>
      <c r="G92" s="24" t="s">
        <v>11</v>
      </c>
      <c r="H92" s="24" t="s">
        <v>11</v>
      </c>
      <c r="I92" s="24">
        <v>3</v>
      </c>
      <c r="J92" s="24" cm="1">
        <f t="array" ref="J92">-INDEX(PWR_Lab!$F$2:$I$179,AX92,AY92)</f>
        <v>-7.3090000000000002E-2</v>
      </c>
      <c r="K92" s="24" t="s">
        <v>14</v>
      </c>
      <c r="L92" s="24" t="s">
        <v>14</v>
      </c>
      <c r="M92" s="24" t="s">
        <v>14</v>
      </c>
      <c r="N92" s="24" t="s">
        <v>14</v>
      </c>
      <c r="O92" s="24" t="s">
        <v>14</v>
      </c>
      <c r="P92" s="24" t="s">
        <v>14</v>
      </c>
      <c r="Q92" s="24" t="s">
        <v>14</v>
      </c>
      <c r="R92" s="24" t="s">
        <v>14</v>
      </c>
      <c r="S92" s="24" t="s">
        <v>14</v>
      </c>
      <c r="T92" s="24" t="s">
        <v>14</v>
      </c>
      <c r="U92" s="24" t="s">
        <v>14</v>
      </c>
      <c r="V92" s="24" t="s">
        <v>14</v>
      </c>
      <c r="W92" s="24" t="s">
        <v>14</v>
      </c>
      <c r="X92" s="24" t="s">
        <v>14</v>
      </c>
      <c r="Y92" s="24" t="s">
        <v>14</v>
      </c>
      <c r="Z92" s="24" t="s">
        <v>14</v>
      </c>
      <c r="AA92" s="24" t="s">
        <v>14</v>
      </c>
      <c r="AB92" s="24" t="s">
        <v>14</v>
      </c>
      <c r="AC92" s="24" t="s">
        <v>14</v>
      </c>
      <c r="AD92" s="24" t="s">
        <v>14</v>
      </c>
      <c r="AE92" s="24" t="s">
        <v>14</v>
      </c>
      <c r="AF92" s="24" t="s">
        <v>14</v>
      </c>
      <c r="AG92" s="24" t="s">
        <v>14</v>
      </c>
      <c r="AH92" s="24" t="s">
        <v>14</v>
      </c>
      <c r="AI92" s="24" t="s">
        <v>14</v>
      </c>
      <c r="AJ92" s="24" t="s">
        <v>14</v>
      </c>
      <c r="AK92" s="24" t="s">
        <v>14</v>
      </c>
      <c r="AL92" s="24" t="s">
        <v>14</v>
      </c>
      <c r="AM92" s="24" t="s">
        <v>14</v>
      </c>
      <c r="AN92" s="24" t="s">
        <v>14</v>
      </c>
      <c r="AO92" s="24" t="s">
        <v>14</v>
      </c>
      <c r="AP92" s="24" t="s">
        <v>14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23</v>
      </c>
      <c r="C93" s="24" t="str">
        <f t="shared" si="3"/>
        <v>UCPWR_FLAB-T</v>
      </c>
      <c r="D93" s="24" t="s">
        <v>16</v>
      </c>
      <c r="E93" s="24" t="str" cm="1">
        <f t="array" ref="E93">INDEX(PWR_Lab!$A$2:$A$179,AX93)</f>
        <v>ERSOLPRI-N</v>
      </c>
      <c r="F93" s="24" t="s">
        <v>11</v>
      </c>
      <c r="G93" s="24" t="s">
        <v>11</v>
      </c>
      <c r="H93" s="24" t="s">
        <v>11</v>
      </c>
      <c r="I93" s="24">
        <v>3</v>
      </c>
      <c r="J93" s="24" cm="1">
        <f t="array" ref="J93">-INDEX(PWR_Lab!$F$2:$I$179,AX93,AY93)</f>
        <v>-0.26167000000000001</v>
      </c>
      <c r="K93" s="24" t="s">
        <v>14</v>
      </c>
      <c r="L93" s="24" t="s">
        <v>14</v>
      </c>
      <c r="M93" s="24" t="s">
        <v>14</v>
      </c>
      <c r="N93" s="24" t="s">
        <v>14</v>
      </c>
      <c r="O93" s="24" t="s">
        <v>14</v>
      </c>
      <c r="P93" s="24" t="s">
        <v>14</v>
      </c>
      <c r="Q93" s="24" t="s">
        <v>14</v>
      </c>
      <c r="R93" s="24" t="s">
        <v>14</v>
      </c>
      <c r="S93" s="24" t="s">
        <v>14</v>
      </c>
      <c r="T93" s="24" t="s">
        <v>14</v>
      </c>
      <c r="U93" s="24" t="s">
        <v>14</v>
      </c>
      <c r="V93" s="24" t="s">
        <v>14</v>
      </c>
      <c r="W93" s="24" t="s">
        <v>14</v>
      </c>
      <c r="X93" s="24" t="s">
        <v>14</v>
      </c>
      <c r="Y93" s="24" t="s">
        <v>14</v>
      </c>
      <c r="Z93" s="24" t="s">
        <v>14</v>
      </c>
      <c r="AA93" s="24" t="s">
        <v>14</v>
      </c>
      <c r="AB93" s="24" t="s">
        <v>14</v>
      </c>
      <c r="AC93" s="24" t="s">
        <v>14</v>
      </c>
      <c r="AD93" s="24" t="s">
        <v>14</v>
      </c>
      <c r="AE93" s="24" t="s">
        <v>14</v>
      </c>
      <c r="AF93" s="24" t="s">
        <v>14</v>
      </c>
      <c r="AG93" s="24" t="s">
        <v>14</v>
      </c>
      <c r="AH93" s="24" t="s">
        <v>14</v>
      </c>
      <c r="AI93" s="24" t="s">
        <v>14</v>
      </c>
      <c r="AJ93" s="24" t="s">
        <v>14</v>
      </c>
      <c r="AK93" s="24" t="s">
        <v>14</v>
      </c>
      <c r="AL93" s="24" t="s">
        <v>14</v>
      </c>
      <c r="AM93" s="24" t="s">
        <v>14</v>
      </c>
      <c r="AN93" s="24" t="s">
        <v>14</v>
      </c>
      <c r="AO93" s="24" t="s">
        <v>14</v>
      </c>
      <c r="AP93" s="24" t="s">
        <v>14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23</v>
      </c>
      <c r="C94" s="24" t="str">
        <f t="shared" si="3"/>
        <v>UCPWR_FLAB-P</v>
      </c>
      <c r="D94" s="24" t="s">
        <v>16</v>
      </c>
      <c r="E94" s="24" t="str" cm="1">
        <f t="array" ref="E94">INDEX(PWR_Lab!$A$2:$A$179,AX94)</f>
        <v>ERSOLPRR-N</v>
      </c>
      <c r="F94" s="24" t="s">
        <v>11</v>
      </c>
      <c r="G94" s="24" t="s">
        <v>11</v>
      </c>
      <c r="H94" s="24" t="s">
        <v>11</v>
      </c>
      <c r="I94" s="24">
        <v>3</v>
      </c>
      <c r="J94" s="24" cm="1">
        <f t="array" ref="J94">-INDEX(PWR_Lab!$F$2:$I$179,AX94,AY94)</f>
        <v>-1.941E-2</v>
      </c>
      <c r="K94" s="24" t="s">
        <v>14</v>
      </c>
      <c r="L94" s="24" t="s">
        <v>14</v>
      </c>
      <c r="M94" s="24" t="s">
        <v>14</v>
      </c>
      <c r="N94" s="24" t="s">
        <v>14</v>
      </c>
      <c r="O94" s="24" t="s">
        <v>14</v>
      </c>
      <c r="P94" s="24" t="s">
        <v>14</v>
      </c>
      <c r="Q94" s="24" t="s">
        <v>14</v>
      </c>
      <c r="R94" s="24" t="s">
        <v>14</v>
      </c>
      <c r="S94" s="24" t="s">
        <v>14</v>
      </c>
      <c r="T94" s="24" t="s">
        <v>14</v>
      </c>
      <c r="U94" s="24" t="s">
        <v>14</v>
      </c>
      <c r="V94" s="24" t="s">
        <v>14</v>
      </c>
      <c r="W94" s="24" t="s">
        <v>14</v>
      </c>
      <c r="X94" s="24" t="s">
        <v>14</v>
      </c>
      <c r="Y94" s="24" t="s">
        <v>14</v>
      </c>
      <c r="Z94" s="24" t="s">
        <v>14</v>
      </c>
      <c r="AA94" s="24" t="s">
        <v>14</v>
      </c>
      <c r="AB94" s="24" t="s">
        <v>14</v>
      </c>
      <c r="AC94" s="24" t="s">
        <v>14</v>
      </c>
      <c r="AD94" s="24" t="s">
        <v>14</v>
      </c>
      <c r="AE94" s="24" t="s">
        <v>14</v>
      </c>
      <c r="AF94" s="24" t="s">
        <v>14</v>
      </c>
      <c r="AG94" s="24" t="s">
        <v>14</v>
      </c>
      <c r="AH94" s="24" t="s">
        <v>14</v>
      </c>
      <c r="AI94" s="24" t="s">
        <v>14</v>
      </c>
      <c r="AJ94" s="24" t="s">
        <v>14</v>
      </c>
      <c r="AK94" s="24" t="s">
        <v>14</v>
      </c>
      <c r="AL94" s="24" t="s">
        <v>14</v>
      </c>
      <c r="AM94" s="24" t="s">
        <v>14</v>
      </c>
      <c r="AN94" s="24" t="s">
        <v>14</v>
      </c>
      <c r="AO94" s="24" t="s">
        <v>14</v>
      </c>
      <c r="AP94" s="24" t="s">
        <v>14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23</v>
      </c>
      <c r="C95" s="24" t="str">
        <f t="shared" si="3"/>
        <v>UCPWR_FLAB-M</v>
      </c>
      <c r="D95" s="24" t="s">
        <v>16</v>
      </c>
      <c r="E95" s="24" t="str" cm="1">
        <f t="array" ref="E95">INDEX(PWR_Lab!$A$2:$A$179,AX95)</f>
        <v>ERSOLPRR-N</v>
      </c>
      <c r="F95" s="24" t="s">
        <v>11</v>
      </c>
      <c r="G95" s="24" t="s">
        <v>11</v>
      </c>
      <c r="H95" s="24" t="s">
        <v>11</v>
      </c>
      <c r="I95" s="24">
        <v>3</v>
      </c>
      <c r="J95" s="24" cm="1">
        <f t="array" ref="J95">-INDEX(PWR_Lab!$F$2:$I$179,AX95,AY95)</f>
        <v>-2.2089999999999999E-2</v>
      </c>
      <c r="K95" s="24" t="s">
        <v>14</v>
      </c>
      <c r="L95" s="24" t="s">
        <v>14</v>
      </c>
      <c r="M95" s="24" t="s">
        <v>14</v>
      </c>
      <c r="N95" s="24" t="s">
        <v>14</v>
      </c>
      <c r="O95" s="24" t="s">
        <v>14</v>
      </c>
      <c r="P95" s="24" t="s">
        <v>14</v>
      </c>
      <c r="Q95" s="24" t="s">
        <v>14</v>
      </c>
      <c r="R95" s="24" t="s">
        <v>14</v>
      </c>
      <c r="S95" s="24" t="s">
        <v>14</v>
      </c>
      <c r="T95" s="24" t="s">
        <v>14</v>
      </c>
      <c r="U95" s="24" t="s">
        <v>14</v>
      </c>
      <c r="V95" s="24" t="s">
        <v>14</v>
      </c>
      <c r="W95" s="24" t="s">
        <v>14</v>
      </c>
      <c r="X95" s="24" t="s">
        <v>14</v>
      </c>
      <c r="Y95" s="24" t="s">
        <v>14</v>
      </c>
      <c r="Z95" s="24" t="s">
        <v>14</v>
      </c>
      <c r="AA95" s="24" t="s">
        <v>14</v>
      </c>
      <c r="AB95" s="24" t="s">
        <v>14</v>
      </c>
      <c r="AC95" s="24" t="s">
        <v>14</v>
      </c>
      <c r="AD95" s="24" t="s">
        <v>14</v>
      </c>
      <c r="AE95" s="24" t="s">
        <v>14</v>
      </c>
      <c r="AF95" s="24" t="s">
        <v>14</v>
      </c>
      <c r="AG95" s="24" t="s">
        <v>14</v>
      </c>
      <c r="AH95" s="24" t="s">
        <v>14</v>
      </c>
      <c r="AI95" s="24" t="s">
        <v>14</v>
      </c>
      <c r="AJ95" s="24" t="s">
        <v>14</v>
      </c>
      <c r="AK95" s="24" t="s">
        <v>14</v>
      </c>
      <c r="AL95" s="24" t="s">
        <v>14</v>
      </c>
      <c r="AM95" s="24" t="s">
        <v>14</v>
      </c>
      <c r="AN95" s="24" t="s">
        <v>14</v>
      </c>
      <c r="AO95" s="24" t="s">
        <v>14</v>
      </c>
      <c r="AP95" s="24" t="s">
        <v>14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23</v>
      </c>
      <c r="C96" s="24" t="str">
        <f t="shared" si="3"/>
        <v>UCPWR_FLAB-S</v>
      </c>
      <c r="D96" s="24" t="s">
        <v>16</v>
      </c>
      <c r="E96" s="24" t="str" cm="1">
        <f t="array" ref="E96">INDEX(PWR_Lab!$A$2:$A$179,AX96)</f>
        <v>ERSOLPRR-N</v>
      </c>
      <c r="F96" s="24" t="s">
        <v>11</v>
      </c>
      <c r="G96" s="24" t="s">
        <v>11</v>
      </c>
      <c r="H96" s="24" t="s">
        <v>11</v>
      </c>
      <c r="I96" s="24">
        <v>3</v>
      </c>
      <c r="J96" s="24" cm="1">
        <f t="array" ref="J96">-INDEX(PWR_Lab!$F$2:$I$179,AX96,AY96)</f>
        <v>-7.3090000000000002E-2</v>
      </c>
      <c r="K96" s="24" t="s">
        <v>14</v>
      </c>
      <c r="L96" s="24" t="s">
        <v>14</v>
      </c>
      <c r="M96" s="24" t="s">
        <v>14</v>
      </c>
      <c r="N96" s="24" t="s">
        <v>14</v>
      </c>
      <c r="O96" s="24" t="s">
        <v>14</v>
      </c>
      <c r="P96" s="24" t="s">
        <v>14</v>
      </c>
      <c r="Q96" s="24" t="s">
        <v>14</v>
      </c>
      <c r="R96" s="24" t="s">
        <v>14</v>
      </c>
      <c r="S96" s="24" t="s">
        <v>14</v>
      </c>
      <c r="T96" s="24" t="s">
        <v>14</v>
      </c>
      <c r="U96" s="24" t="s">
        <v>14</v>
      </c>
      <c r="V96" s="24" t="s">
        <v>14</v>
      </c>
      <c r="W96" s="24" t="s">
        <v>14</v>
      </c>
      <c r="X96" s="24" t="s">
        <v>14</v>
      </c>
      <c r="Y96" s="24" t="s">
        <v>14</v>
      </c>
      <c r="Z96" s="24" t="s">
        <v>14</v>
      </c>
      <c r="AA96" s="24" t="s">
        <v>14</v>
      </c>
      <c r="AB96" s="24" t="s">
        <v>14</v>
      </c>
      <c r="AC96" s="24" t="s">
        <v>14</v>
      </c>
      <c r="AD96" s="24" t="s">
        <v>14</v>
      </c>
      <c r="AE96" s="24" t="s">
        <v>14</v>
      </c>
      <c r="AF96" s="24" t="s">
        <v>14</v>
      </c>
      <c r="AG96" s="24" t="s">
        <v>14</v>
      </c>
      <c r="AH96" s="24" t="s">
        <v>14</v>
      </c>
      <c r="AI96" s="24" t="s">
        <v>14</v>
      </c>
      <c r="AJ96" s="24" t="s">
        <v>14</v>
      </c>
      <c r="AK96" s="24" t="s">
        <v>14</v>
      </c>
      <c r="AL96" s="24" t="s">
        <v>14</v>
      </c>
      <c r="AM96" s="24" t="s">
        <v>14</v>
      </c>
      <c r="AN96" s="24" t="s">
        <v>14</v>
      </c>
      <c r="AO96" s="24" t="s">
        <v>14</v>
      </c>
      <c r="AP96" s="24" t="s">
        <v>14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23</v>
      </c>
      <c r="C97" s="24" t="str">
        <f t="shared" si="3"/>
        <v>UCPWR_FLAB-T</v>
      </c>
      <c r="D97" s="24" t="s">
        <v>16</v>
      </c>
      <c r="E97" s="24" t="str" cm="1">
        <f t="array" ref="E97">INDEX(PWR_Lab!$A$2:$A$179,AX97)</f>
        <v>ERSOLPRR-N</v>
      </c>
      <c r="F97" s="24" t="s">
        <v>11</v>
      </c>
      <c r="G97" s="24" t="s">
        <v>11</v>
      </c>
      <c r="H97" s="24" t="s">
        <v>11</v>
      </c>
      <c r="I97" s="24">
        <v>3</v>
      </c>
      <c r="J97" s="24" cm="1">
        <f t="array" ref="J97">-INDEX(PWR_Lab!$F$2:$I$179,AX97,AY97)</f>
        <v>-0.26167000000000001</v>
      </c>
      <c r="K97" s="24" t="s">
        <v>14</v>
      </c>
      <c r="L97" s="24" t="s">
        <v>14</v>
      </c>
      <c r="M97" s="24" t="s">
        <v>14</v>
      </c>
      <c r="N97" s="24" t="s">
        <v>14</v>
      </c>
      <c r="O97" s="24" t="s">
        <v>14</v>
      </c>
      <c r="P97" s="24" t="s">
        <v>14</v>
      </c>
      <c r="Q97" s="24" t="s">
        <v>14</v>
      </c>
      <c r="R97" s="24" t="s">
        <v>14</v>
      </c>
      <c r="S97" s="24" t="s">
        <v>14</v>
      </c>
      <c r="T97" s="24" t="s">
        <v>14</v>
      </c>
      <c r="U97" s="24" t="s">
        <v>14</v>
      </c>
      <c r="V97" s="24" t="s">
        <v>14</v>
      </c>
      <c r="W97" s="24" t="s">
        <v>14</v>
      </c>
      <c r="X97" s="24" t="s">
        <v>14</v>
      </c>
      <c r="Y97" s="24" t="s">
        <v>14</v>
      </c>
      <c r="Z97" s="24" t="s">
        <v>14</v>
      </c>
      <c r="AA97" s="24" t="s">
        <v>14</v>
      </c>
      <c r="AB97" s="24" t="s">
        <v>14</v>
      </c>
      <c r="AC97" s="24" t="s">
        <v>14</v>
      </c>
      <c r="AD97" s="24" t="s">
        <v>14</v>
      </c>
      <c r="AE97" s="24" t="s">
        <v>14</v>
      </c>
      <c r="AF97" s="24" t="s">
        <v>14</v>
      </c>
      <c r="AG97" s="24" t="s">
        <v>14</v>
      </c>
      <c r="AH97" s="24" t="s">
        <v>14</v>
      </c>
      <c r="AI97" s="24" t="s">
        <v>14</v>
      </c>
      <c r="AJ97" s="24" t="s">
        <v>14</v>
      </c>
      <c r="AK97" s="24" t="s">
        <v>14</v>
      </c>
      <c r="AL97" s="24" t="s">
        <v>14</v>
      </c>
      <c r="AM97" s="24" t="s">
        <v>14</v>
      </c>
      <c r="AN97" s="24" t="s">
        <v>14</v>
      </c>
      <c r="AO97" s="24" t="s">
        <v>14</v>
      </c>
      <c r="AP97" s="24" t="s">
        <v>14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23</v>
      </c>
      <c r="C98" s="24" t="str">
        <f t="shared" si="3"/>
        <v>UCPWR_FLAB-P</v>
      </c>
      <c r="D98" s="24" t="s">
        <v>16</v>
      </c>
      <c r="E98" s="24" t="str" cm="1">
        <f t="array" ref="E98">INDEX(PWR_Lab!$A$2:$A$179,AX98)</f>
        <v>ERSOLTC03-N</v>
      </c>
      <c r="F98" s="24" t="s">
        <v>11</v>
      </c>
      <c r="G98" s="24" t="s">
        <v>11</v>
      </c>
      <c r="H98" s="24" t="s">
        <v>11</v>
      </c>
      <c r="I98" s="24">
        <v>3</v>
      </c>
      <c r="J98" s="24" cm="1">
        <f t="array" ref="J98">-INDEX(PWR_Lab!$F$2:$I$179,AX98,AY98)</f>
        <v>-2.3769999999999999E-2</v>
      </c>
      <c r="K98" s="24" t="s">
        <v>14</v>
      </c>
      <c r="L98" s="24" t="s">
        <v>14</v>
      </c>
      <c r="M98" s="24" t="s">
        <v>14</v>
      </c>
      <c r="N98" s="24" t="s">
        <v>14</v>
      </c>
      <c r="O98" s="24" t="s">
        <v>14</v>
      </c>
      <c r="P98" s="24" t="s">
        <v>14</v>
      </c>
      <c r="Q98" s="24" t="s">
        <v>14</v>
      </c>
      <c r="R98" s="24" t="s">
        <v>14</v>
      </c>
      <c r="S98" s="24" t="s">
        <v>14</v>
      </c>
      <c r="T98" s="24" t="s">
        <v>14</v>
      </c>
      <c r="U98" s="24" t="s">
        <v>14</v>
      </c>
      <c r="V98" s="24" t="s">
        <v>14</v>
      </c>
      <c r="W98" s="24" t="s">
        <v>14</v>
      </c>
      <c r="X98" s="24" t="s">
        <v>14</v>
      </c>
      <c r="Y98" s="24" t="s">
        <v>14</v>
      </c>
      <c r="Z98" s="24" t="s">
        <v>14</v>
      </c>
      <c r="AA98" s="24" t="s">
        <v>14</v>
      </c>
      <c r="AB98" s="24" t="s">
        <v>14</v>
      </c>
      <c r="AC98" s="24" t="s">
        <v>14</v>
      </c>
      <c r="AD98" s="24" t="s">
        <v>14</v>
      </c>
      <c r="AE98" s="24" t="s">
        <v>14</v>
      </c>
      <c r="AF98" s="24" t="s">
        <v>14</v>
      </c>
      <c r="AG98" s="24" t="s">
        <v>14</v>
      </c>
      <c r="AH98" s="24" t="s">
        <v>14</v>
      </c>
      <c r="AI98" s="24" t="s">
        <v>14</v>
      </c>
      <c r="AJ98" s="24" t="s">
        <v>14</v>
      </c>
      <c r="AK98" s="24" t="s">
        <v>14</v>
      </c>
      <c r="AL98" s="24" t="s">
        <v>14</v>
      </c>
      <c r="AM98" s="24" t="s">
        <v>14</v>
      </c>
      <c r="AN98" s="24" t="s">
        <v>14</v>
      </c>
      <c r="AO98" s="24" t="s">
        <v>14</v>
      </c>
      <c r="AP98" s="24" t="s">
        <v>14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23</v>
      </c>
      <c r="C99" s="24" t="str">
        <f t="shared" si="3"/>
        <v>UCPWR_FLAB-M</v>
      </c>
      <c r="D99" s="24" t="s">
        <v>16</v>
      </c>
      <c r="E99" s="24" t="str" cm="1">
        <f t="array" ref="E99">INDEX(PWR_Lab!$A$2:$A$179,AX99)</f>
        <v>ERSOLTC03-N</v>
      </c>
      <c r="F99" s="24" t="s">
        <v>11</v>
      </c>
      <c r="G99" s="24" t="s">
        <v>11</v>
      </c>
      <c r="H99" s="24" t="s">
        <v>11</v>
      </c>
      <c r="I99" s="24">
        <v>3</v>
      </c>
      <c r="J99" s="24" cm="1">
        <f t="array" ref="J99">-INDEX(PWR_Lab!$F$2:$I$179,AX99,AY99)</f>
        <v>-2.7050000000000001E-2</v>
      </c>
      <c r="K99" s="24" t="s">
        <v>14</v>
      </c>
      <c r="L99" s="24" t="s">
        <v>14</v>
      </c>
      <c r="M99" s="24" t="s">
        <v>14</v>
      </c>
      <c r="N99" s="24" t="s">
        <v>14</v>
      </c>
      <c r="O99" s="24" t="s">
        <v>14</v>
      </c>
      <c r="P99" s="24" t="s">
        <v>14</v>
      </c>
      <c r="Q99" s="24" t="s">
        <v>14</v>
      </c>
      <c r="R99" s="24" t="s">
        <v>14</v>
      </c>
      <c r="S99" s="24" t="s">
        <v>14</v>
      </c>
      <c r="T99" s="24" t="s">
        <v>14</v>
      </c>
      <c r="U99" s="24" t="s">
        <v>14</v>
      </c>
      <c r="V99" s="24" t="s">
        <v>14</v>
      </c>
      <c r="W99" s="24" t="s">
        <v>14</v>
      </c>
      <c r="X99" s="24" t="s">
        <v>14</v>
      </c>
      <c r="Y99" s="24" t="s">
        <v>14</v>
      </c>
      <c r="Z99" s="24" t="s">
        <v>14</v>
      </c>
      <c r="AA99" s="24" t="s">
        <v>14</v>
      </c>
      <c r="AB99" s="24" t="s">
        <v>14</v>
      </c>
      <c r="AC99" s="24" t="s">
        <v>14</v>
      </c>
      <c r="AD99" s="24" t="s">
        <v>14</v>
      </c>
      <c r="AE99" s="24" t="s">
        <v>14</v>
      </c>
      <c r="AF99" s="24" t="s">
        <v>14</v>
      </c>
      <c r="AG99" s="24" t="s">
        <v>14</v>
      </c>
      <c r="AH99" s="24" t="s">
        <v>14</v>
      </c>
      <c r="AI99" s="24" t="s">
        <v>14</v>
      </c>
      <c r="AJ99" s="24" t="s">
        <v>14</v>
      </c>
      <c r="AK99" s="24" t="s">
        <v>14</v>
      </c>
      <c r="AL99" s="24" t="s">
        <v>14</v>
      </c>
      <c r="AM99" s="24" t="s">
        <v>14</v>
      </c>
      <c r="AN99" s="24" t="s">
        <v>14</v>
      </c>
      <c r="AO99" s="24" t="s">
        <v>14</v>
      </c>
      <c r="AP99" s="24" t="s">
        <v>14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23</v>
      </c>
      <c r="C100" s="24" t="str">
        <f t="shared" si="3"/>
        <v>UCPWR_FLAB-S</v>
      </c>
      <c r="D100" s="24" t="s">
        <v>16</v>
      </c>
      <c r="E100" s="24" t="str" cm="1">
        <f t="array" ref="E100">INDEX(PWR_Lab!$A$2:$A$179,AX100)</f>
        <v>ERSOLTC03-N</v>
      </c>
      <c r="F100" s="24" t="s">
        <v>11</v>
      </c>
      <c r="G100" s="24" t="s">
        <v>11</v>
      </c>
      <c r="H100" s="24" t="s">
        <v>11</v>
      </c>
      <c r="I100" s="24">
        <v>3</v>
      </c>
      <c r="J100" s="24" cm="1">
        <f t="array" ref="J100">-INDEX(PWR_Lab!$F$2:$I$179,AX100,AY100)</f>
        <v>-8.949E-2</v>
      </c>
      <c r="K100" s="24" t="s">
        <v>14</v>
      </c>
      <c r="L100" s="24" t="s">
        <v>14</v>
      </c>
      <c r="M100" s="24" t="s">
        <v>14</v>
      </c>
      <c r="N100" s="24" t="s">
        <v>14</v>
      </c>
      <c r="O100" s="24" t="s">
        <v>14</v>
      </c>
      <c r="P100" s="24" t="s">
        <v>14</v>
      </c>
      <c r="Q100" s="24" t="s">
        <v>14</v>
      </c>
      <c r="R100" s="24" t="s">
        <v>14</v>
      </c>
      <c r="S100" s="24" t="s">
        <v>14</v>
      </c>
      <c r="T100" s="24" t="s">
        <v>14</v>
      </c>
      <c r="U100" s="24" t="s">
        <v>14</v>
      </c>
      <c r="V100" s="24" t="s">
        <v>14</v>
      </c>
      <c r="W100" s="24" t="s">
        <v>14</v>
      </c>
      <c r="X100" s="24" t="s">
        <v>14</v>
      </c>
      <c r="Y100" s="24" t="s">
        <v>14</v>
      </c>
      <c r="Z100" s="24" t="s">
        <v>14</v>
      </c>
      <c r="AA100" s="24" t="s">
        <v>14</v>
      </c>
      <c r="AB100" s="24" t="s">
        <v>14</v>
      </c>
      <c r="AC100" s="24" t="s">
        <v>14</v>
      </c>
      <c r="AD100" s="24" t="s">
        <v>14</v>
      </c>
      <c r="AE100" s="24" t="s">
        <v>14</v>
      </c>
      <c r="AF100" s="24" t="s">
        <v>14</v>
      </c>
      <c r="AG100" s="24" t="s">
        <v>14</v>
      </c>
      <c r="AH100" s="24" t="s">
        <v>14</v>
      </c>
      <c r="AI100" s="24" t="s">
        <v>14</v>
      </c>
      <c r="AJ100" s="24" t="s">
        <v>14</v>
      </c>
      <c r="AK100" s="24" t="s">
        <v>14</v>
      </c>
      <c r="AL100" s="24" t="s">
        <v>14</v>
      </c>
      <c r="AM100" s="24" t="s">
        <v>14</v>
      </c>
      <c r="AN100" s="24" t="s">
        <v>14</v>
      </c>
      <c r="AO100" s="24" t="s">
        <v>14</v>
      </c>
      <c r="AP100" s="24" t="s">
        <v>14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23</v>
      </c>
      <c r="C101" s="24" t="str">
        <f t="shared" si="3"/>
        <v>UCPWR_FLAB-T</v>
      </c>
      <c r="D101" s="24" t="s">
        <v>16</v>
      </c>
      <c r="E101" s="24" t="str" cm="1">
        <f t="array" ref="E101">INDEX(PWR_Lab!$A$2:$A$179,AX101)</f>
        <v>ERSOLTC03-N</v>
      </c>
      <c r="F101" s="24" t="s">
        <v>11</v>
      </c>
      <c r="G101" s="24" t="s">
        <v>11</v>
      </c>
      <c r="H101" s="24" t="s">
        <v>11</v>
      </c>
      <c r="I101" s="24">
        <v>3</v>
      </c>
      <c r="J101" s="24" cm="1">
        <f t="array" ref="J101">-INDEX(PWR_Lab!$F$2:$I$179,AX101,AY101)</f>
        <v>-0.32040000000000002</v>
      </c>
      <c r="K101" s="24" t="s">
        <v>14</v>
      </c>
      <c r="L101" s="24" t="s">
        <v>14</v>
      </c>
      <c r="M101" s="24" t="s">
        <v>14</v>
      </c>
      <c r="N101" s="24" t="s">
        <v>14</v>
      </c>
      <c r="O101" s="24" t="s">
        <v>14</v>
      </c>
      <c r="P101" s="24" t="s">
        <v>14</v>
      </c>
      <c r="Q101" s="24" t="s">
        <v>14</v>
      </c>
      <c r="R101" s="24" t="s">
        <v>14</v>
      </c>
      <c r="S101" s="24" t="s">
        <v>14</v>
      </c>
      <c r="T101" s="24" t="s">
        <v>14</v>
      </c>
      <c r="U101" s="24" t="s">
        <v>14</v>
      </c>
      <c r="V101" s="24" t="s">
        <v>14</v>
      </c>
      <c r="W101" s="24" t="s">
        <v>14</v>
      </c>
      <c r="X101" s="24" t="s">
        <v>14</v>
      </c>
      <c r="Y101" s="24" t="s">
        <v>14</v>
      </c>
      <c r="Z101" s="24" t="s">
        <v>14</v>
      </c>
      <c r="AA101" s="24" t="s">
        <v>14</v>
      </c>
      <c r="AB101" s="24" t="s">
        <v>14</v>
      </c>
      <c r="AC101" s="24" t="s">
        <v>14</v>
      </c>
      <c r="AD101" s="24" t="s">
        <v>14</v>
      </c>
      <c r="AE101" s="24" t="s">
        <v>14</v>
      </c>
      <c r="AF101" s="24" t="s">
        <v>14</v>
      </c>
      <c r="AG101" s="24" t="s">
        <v>14</v>
      </c>
      <c r="AH101" s="24" t="s">
        <v>14</v>
      </c>
      <c r="AI101" s="24" t="s">
        <v>14</v>
      </c>
      <c r="AJ101" s="24" t="s">
        <v>14</v>
      </c>
      <c r="AK101" s="24" t="s">
        <v>14</v>
      </c>
      <c r="AL101" s="24" t="s">
        <v>14</v>
      </c>
      <c r="AM101" s="24" t="s">
        <v>14</v>
      </c>
      <c r="AN101" s="24" t="s">
        <v>14</v>
      </c>
      <c r="AO101" s="24" t="s">
        <v>14</v>
      </c>
      <c r="AP101" s="24" t="s">
        <v>14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23</v>
      </c>
      <c r="C102" s="24" t="str">
        <f t="shared" si="3"/>
        <v>UCPWR_FLAB-P</v>
      </c>
      <c r="D102" s="24" t="s">
        <v>16</v>
      </c>
      <c r="E102" s="24" t="str" cm="1">
        <f t="array" ref="E102">INDEX(PWR_Lab!$A$2:$A$179,AX102)</f>
        <v>ERSOLTC09-N</v>
      </c>
      <c r="F102" s="24" t="s">
        <v>11</v>
      </c>
      <c r="G102" s="24" t="s">
        <v>11</v>
      </c>
      <c r="H102" s="24" t="s">
        <v>11</v>
      </c>
      <c r="I102" s="24">
        <v>3</v>
      </c>
      <c r="J102" s="24" cm="1">
        <f t="array" ref="J102">-INDEX(PWR_Lab!$F$2:$I$179,AX102,AY102)</f>
        <v>-2.3769999999999999E-2</v>
      </c>
      <c r="K102" s="24" t="s">
        <v>14</v>
      </c>
      <c r="L102" s="24" t="s">
        <v>14</v>
      </c>
      <c r="M102" s="24" t="s">
        <v>14</v>
      </c>
      <c r="N102" s="24" t="s">
        <v>14</v>
      </c>
      <c r="O102" s="24" t="s">
        <v>14</v>
      </c>
      <c r="P102" s="24" t="s">
        <v>14</v>
      </c>
      <c r="Q102" s="24" t="s">
        <v>14</v>
      </c>
      <c r="R102" s="24" t="s">
        <v>14</v>
      </c>
      <c r="S102" s="24" t="s">
        <v>14</v>
      </c>
      <c r="T102" s="24" t="s">
        <v>14</v>
      </c>
      <c r="U102" s="24" t="s">
        <v>14</v>
      </c>
      <c r="V102" s="24" t="s">
        <v>14</v>
      </c>
      <c r="W102" s="24" t="s">
        <v>14</v>
      </c>
      <c r="X102" s="24" t="s">
        <v>14</v>
      </c>
      <c r="Y102" s="24" t="s">
        <v>14</v>
      </c>
      <c r="Z102" s="24" t="s">
        <v>14</v>
      </c>
      <c r="AA102" s="24" t="s">
        <v>14</v>
      </c>
      <c r="AB102" s="24" t="s">
        <v>14</v>
      </c>
      <c r="AC102" s="24" t="s">
        <v>14</v>
      </c>
      <c r="AD102" s="24" t="s">
        <v>14</v>
      </c>
      <c r="AE102" s="24" t="s">
        <v>14</v>
      </c>
      <c r="AF102" s="24" t="s">
        <v>14</v>
      </c>
      <c r="AG102" s="24" t="s">
        <v>14</v>
      </c>
      <c r="AH102" s="24" t="s">
        <v>14</v>
      </c>
      <c r="AI102" s="24" t="s">
        <v>14</v>
      </c>
      <c r="AJ102" s="24" t="s">
        <v>14</v>
      </c>
      <c r="AK102" s="24" t="s">
        <v>14</v>
      </c>
      <c r="AL102" s="24" t="s">
        <v>14</v>
      </c>
      <c r="AM102" s="24" t="s">
        <v>14</v>
      </c>
      <c r="AN102" s="24" t="s">
        <v>14</v>
      </c>
      <c r="AO102" s="24" t="s">
        <v>14</v>
      </c>
      <c r="AP102" s="24" t="s">
        <v>14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23</v>
      </c>
      <c r="C103" s="24" t="str">
        <f t="shared" si="3"/>
        <v>UCPWR_FLAB-M</v>
      </c>
      <c r="D103" s="24" t="s">
        <v>16</v>
      </c>
      <c r="E103" s="24" t="str" cm="1">
        <f t="array" ref="E103">INDEX(PWR_Lab!$A$2:$A$179,AX103)</f>
        <v>ERSOLTC09-N</v>
      </c>
      <c r="F103" s="24" t="s">
        <v>11</v>
      </c>
      <c r="G103" s="24" t="s">
        <v>11</v>
      </c>
      <c r="H103" s="24" t="s">
        <v>11</v>
      </c>
      <c r="I103" s="24">
        <v>3</v>
      </c>
      <c r="J103" s="24" cm="1">
        <f t="array" ref="J103">-INDEX(PWR_Lab!$F$2:$I$179,AX103,AY103)</f>
        <v>-2.7050000000000001E-2</v>
      </c>
      <c r="K103" s="24" t="s">
        <v>14</v>
      </c>
      <c r="L103" s="24" t="s">
        <v>14</v>
      </c>
      <c r="M103" s="24" t="s">
        <v>14</v>
      </c>
      <c r="N103" s="24" t="s">
        <v>14</v>
      </c>
      <c r="O103" s="24" t="s">
        <v>14</v>
      </c>
      <c r="P103" s="24" t="s">
        <v>14</v>
      </c>
      <c r="Q103" s="24" t="s">
        <v>14</v>
      </c>
      <c r="R103" s="24" t="s">
        <v>14</v>
      </c>
      <c r="S103" s="24" t="s">
        <v>14</v>
      </c>
      <c r="T103" s="24" t="s">
        <v>14</v>
      </c>
      <c r="U103" s="24" t="s">
        <v>14</v>
      </c>
      <c r="V103" s="24" t="s">
        <v>14</v>
      </c>
      <c r="W103" s="24" t="s">
        <v>14</v>
      </c>
      <c r="X103" s="24" t="s">
        <v>14</v>
      </c>
      <c r="Y103" s="24" t="s">
        <v>14</v>
      </c>
      <c r="Z103" s="24" t="s">
        <v>14</v>
      </c>
      <c r="AA103" s="24" t="s">
        <v>14</v>
      </c>
      <c r="AB103" s="24" t="s">
        <v>14</v>
      </c>
      <c r="AC103" s="24" t="s">
        <v>14</v>
      </c>
      <c r="AD103" s="24" t="s">
        <v>14</v>
      </c>
      <c r="AE103" s="24" t="s">
        <v>14</v>
      </c>
      <c r="AF103" s="24" t="s">
        <v>14</v>
      </c>
      <c r="AG103" s="24" t="s">
        <v>14</v>
      </c>
      <c r="AH103" s="24" t="s">
        <v>14</v>
      </c>
      <c r="AI103" s="24" t="s">
        <v>14</v>
      </c>
      <c r="AJ103" s="24" t="s">
        <v>14</v>
      </c>
      <c r="AK103" s="24" t="s">
        <v>14</v>
      </c>
      <c r="AL103" s="24" t="s">
        <v>14</v>
      </c>
      <c r="AM103" s="24" t="s">
        <v>14</v>
      </c>
      <c r="AN103" s="24" t="s">
        <v>14</v>
      </c>
      <c r="AO103" s="24" t="s">
        <v>14</v>
      </c>
      <c r="AP103" s="24" t="s">
        <v>14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23</v>
      </c>
      <c r="C104" s="24" t="str">
        <f t="shared" si="3"/>
        <v>UCPWR_FLAB-S</v>
      </c>
      <c r="D104" s="24" t="s">
        <v>16</v>
      </c>
      <c r="E104" s="24" t="str" cm="1">
        <f t="array" ref="E104">INDEX(PWR_Lab!$A$2:$A$179,AX104)</f>
        <v>ERSOLTC09-N</v>
      </c>
      <c r="F104" s="24" t="s">
        <v>11</v>
      </c>
      <c r="G104" s="24" t="s">
        <v>11</v>
      </c>
      <c r="H104" s="24" t="s">
        <v>11</v>
      </c>
      <c r="I104" s="24">
        <v>3</v>
      </c>
      <c r="J104" s="24" cm="1">
        <f t="array" ref="J104">-INDEX(PWR_Lab!$F$2:$I$179,AX104,AY104)</f>
        <v>-8.949E-2</v>
      </c>
      <c r="K104" s="24" t="s">
        <v>14</v>
      </c>
      <c r="L104" s="24" t="s">
        <v>14</v>
      </c>
      <c r="M104" s="24" t="s">
        <v>14</v>
      </c>
      <c r="N104" s="24" t="s">
        <v>14</v>
      </c>
      <c r="O104" s="24" t="s">
        <v>14</v>
      </c>
      <c r="P104" s="24" t="s">
        <v>14</v>
      </c>
      <c r="Q104" s="24" t="s">
        <v>14</v>
      </c>
      <c r="R104" s="24" t="s">
        <v>14</v>
      </c>
      <c r="S104" s="24" t="s">
        <v>14</v>
      </c>
      <c r="T104" s="24" t="s">
        <v>14</v>
      </c>
      <c r="U104" s="24" t="s">
        <v>14</v>
      </c>
      <c r="V104" s="24" t="s">
        <v>14</v>
      </c>
      <c r="W104" s="24" t="s">
        <v>14</v>
      </c>
      <c r="X104" s="24" t="s">
        <v>14</v>
      </c>
      <c r="Y104" s="24" t="s">
        <v>14</v>
      </c>
      <c r="Z104" s="24" t="s">
        <v>14</v>
      </c>
      <c r="AA104" s="24" t="s">
        <v>14</v>
      </c>
      <c r="AB104" s="24" t="s">
        <v>14</v>
      </c>
      <c r="AC104" s="24" t="s">
        <v>14</v>
      </c>
      <c r="AD104" s="24" t="s">
        <v>14</v>
      </c>
      <c r="AE104" s="24" t="s">
        <v>14</v>
      </c>
      <c r="AF104" s="24" t="s">
        <v>14</v>
      </c>
      <c r="AG104" s="24" t="s">
        <v>14</v>
      </c>
      <c r="AH104" s="24" t="s">
        <v>14</v>
      </c>
      <c r="AI104" s="24" t="s">
        <v>14</v>
      </c>
      <c r="AJ104" s="24" t="s">
        <v>14</v>
      </c>
      <c r="AK104" s="24" t="s">
        <v>14</v>
      </c>
      <c r="AL104" s="24" t="s">
        <v>14</v>
      </c>
      <c r="AM104" s="24" t="s">
        <v>14</v>
      </c>
      <c r="AN104" s="24" t="s">
        <v>14</v>
      </c>
      <c r="AO104" s="24" t="s">
        <v>14</v>
      </c>
      <c r="AP104" s="24" t="s">
        <v>14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23</v>
      </c>
      <c r="C105" s="24" t="str">
        <f t="shared" si="3"/>
        <v>UCPWR_FLAB-T</v>
      </c>
      <c r="D105" s="24" t="s">
        <v>16</v>
      </c>
      <c r="E105" s="24" t="str" cm="1">
        <f t="array" ref="E105">INDEX(PWR_Lab!$A$2:$A$179,AX105)</f>
        <v>ERSOLTC09-N</v>
      </c>
      <c r="F105" s="24" t="s">
        <v>11</v>
      </c>
      <c r="G105" s="24" t="s">
        <v>11</v>
      </c>
      <c r="H105" s="24" t="s">
        <v>11</v>
      </c>
      <c r="I105" s="24">
        <v>3</v>
      </c>
      <c r="J105" s="24" cm="1">
        <f t="array" ref="J105">-INDEX(PWR_Lab!$F$2:$I$179,AX105,AY105)</f>
        <v>-0.32040000000000002</v>
      </c>
      <c r="K105" s="24" t="s">
        <v>14</v>
      </c>
      <c r="L105" s="24" t="s">
        <v>14</v>
      </c>
      <c r="M105" s="24" t="s">
        <v>14</v>
      </c>
      <c r="N105" s="24" t="s">
        <v>14</v>
      </c>
      <c r="O105" s="24" t="s">
        <v>14</v>
      </c>
      <c r="P105" s="24" t="s">
        <v>14</v>
      </c>
      <c r="Q105" s="24" t="s">
        <v>14</v>
      </c>
      <c r="R105" s="24" t="s">
        <v>14</v>
      </c>
      <c r="S105" s="24" t="s">
        <v>14</v>
      </c>
      <c r="T105" s="24" t="s">
        <v>14</v>
      </c>
      <c r="U105" s="24" t="s">
        <v>14</v>
      </c>
      <c r="V105" s="24" t="s">
        <v>14</v>
      </c>
      <c r="W105" s="24" t="s">
        <v>14</v>
      </c>
      <c r="X105" s="24" t="s">
        <v>14</v>
      </c>
      <c r="Y105" s="24" t="s">
        <v>14</v>
      </c>
      <c r="Z105" s="24" t="s">
        <v>14</v>
      </c>
      <c r="AA105" s="24" t="s">
        <v>14</v>
      </c>
      <c r="AB105" s="24" t="s">
        <v>14</v>
      </c>
      <c r="AC105" s="24" t="s">
        <v>14</v>
      </c>
      <c r="AD105" s="24" t="s">
        <v>14</v>
      </c>
      <c r="AE105" s="24" t="s">
        <v>14</v>
      </c>
      <c r="AF105" s="24" t="s">
        <v>14</v>
      </c>
      <c r="AG105" s="24" t="s">
        <v>14</v>
      </c>
      <c r="AH105" s="24" t="s">
        <v>14</v>
      </c>
      <c r="AI105" s="24" t="s">
        <v>14</v>
      </c>
      <c r="AJ105" s="24" t="s">
        <v>14</v>
      </c>
      <c r="AK105" s="24" t="s">
        <v>14</v>
      </c>
      <c r="AL105" s="24" t="s">
        <v>14</v>
      </c>
      <c r="AM105" s="24" t="s">
        <v>14</v>
      </c>
      <c r="AN105" s="24" t="s">
        <v>14</v>
      </c>
      <c r="AO105" s="24" t="s">
        <v>14</v>
      </c>
      <c r="AP105" s="24" t="s">
        <v>14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23</v>
      </c>
      <c r="C106" s="24" t="str">
        <f t="shared" si="3"/>
        <v>UCPWR_FLAB-P</v>
      </c>
      <c r="D106" s="24" t="s">
        <v>16</v>
      </c>
      <c r="E106" s="24" t="str" cm="1">
        <f t="array" ref="E106">INDEX(PWR_Lab!$A$2:$A$179,AX106)</f>
        <v>ERWNDH-N</v>
      </c>
      <c r="F106" s="24" t="s">
        <v>11</v>
      </c>
      <c r="G106" s="24" t="s">
        <v>11</v>
      </c>
      <c r="H106" s="24" t="s">
        <v>11</v>
      </c>
      <c r="I106" s="24">
        <v>3</v>
      </c>
      <c r="J106" s="24" cm="1">
        <f t="array" ref="J106">-INDEX(PWR_Lab!$F$2:$I$179,AX106,AY106)</f>
        <v>-1.6049999999999998E-2</v>
      </c>
      <c r="K106" s="24" t="s">
        <v>14</v>
      </c>
      <c r="L106" s="24" t="s">
        <v>14</v>
      </c>
      <c r="M106" s="24" t="s">
        <v>14</v>
      </c>
      <c r="N106" s="24" t="s">
        <v>14</v>
      </c>
      <c r="O106" s="24" t="s">
        <v>14</v>
      </c>
      <c r="P106" s="24" t="s">
        <v>14</v>
      </c>
      <c r="Q106" s="24" t="s">
        <v>14</v>
      </c>
      <c r="R106" s="24" t="s">
        <v>14</v>
      </c>
      <c r="S106" s="24" t="s">
        <v>14</v>
      </c>
      <c r="T106" s="24" t="s">
        <v>14</v>
      </c>
      <c r="U106" s="24" t="s">
        <v>14</v>
      </c>
      <c r="V106" s="24" t="s">
        <v>14</v>
      </c>
      <c r="W106" s="24" t="s">
        <v>14</v>
      </c>
      <c r="X106" s="24" t="s">
        <v>14</v>
      </c>
      <c r="Y106" s="24" t="s">
        <v>14</v>
      </c>
      <c r="Z106" s="24" t="s">
        <v>14</v>
      </c>
      <c r="AA106" s="24" t="s">
        <v>14</v>
      </c>
      <c r="AB106" s="24" t="s">
        <v>14</v>
      </c>
      <c r="AC106" s="24" t="s">
        <v>14</v>
      </c>
      <c r="AD106" s="24" t="s">
        <v>14</v>
      </c>
      <c r="AE106" s="24" t="s">
        <v>14</v>
      </c>
      <c r="AF106" s="24" t="s">
        <v>14</v>
      </c>
      <c r="AG106" s="24" t="s">
        <v>14</v>
      </c>
      <c r="AH106" s="24" t="s">
        <v>14</v>
      </c>
      <c r="AI106" s="24" t="s">
        <v>14</v>
      </c>
      <c r="AJ106" s="24" t="s">
        <v>14</v>
      </c>
      <c r="AK106" s="24" t="s">
        <v>14</v>
      </c>
      <c r="AL106" s="24" t="s">
        <v>14</v>
      </c>
      <c r="AM106" s="24" t="s">
        <v>14</v>
      </c>
      <c r="AN106" s="24" t="s">
        <v>14</v>
      </c>
      <c r="AO106" s="24" t="s">
        <v>14</v>
      </c>
      <c r="AP106" s="24" t="s">
        <v>14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23</v>
      </c>
      <c r="C107" s="24" t="str">
        <f t="shared" si="3"/>
        <v>UCPWR_FLAB-M</v>
      </c>
      <c r="D107" s="24" t="s">
        <v>16</v>
      </c>
      <c r="E107" s="24" t="str" cm="1">
        <f t="array" ref="E107">INDEX(PWR_Lab!$A$2:$A$179,AX107)</f>
        <v>ERWNDH-N</v>
      </c>
      <c r="F107" s="24" t="s">
        <v>11</v>
      </c>
      <c r="G107" s="24" t="s">
        <v>11</v>
      </c>
      <c r="H107" s="24" t="s">
        <v>11</v>
      </c>
      <c r="I107" s="24">
        <v>3</v>
      </c>
      <c r="J107" s="24" cm="1">
        <f t="array" ref="J107">-INDEX(PWR_Lab!$F$2:$I$179,AX107,AY107)</f>
        <v>-1.8259999999999998E-2</v>
      </c>
      <c r="K107" s="24" t="s">
        <v>14</v>
      </c>
      <c r="L107" s="24" t="s">
        <v>14</v>
      </c>
      <c r="M107" s="24" t="s">
        <v>14</v>
      </c>
      <c r="N107" s="24" t="s">
        <v>14</v>
      </c>
      <c r="O107" s="24" t="s">
        <v>14</v>
      </c>
      <c r="P107" s="24" t="s">
        <v>14</v>
      </c>
      <c r="Q107" s="24" t="s">
        <v>14</v>
      </c>
      <c r="R107" s="24" t="s">
        <v>14</v>
      </c>
      <c r="S107" s="24" t="s">
        <v>14</v>
      </c>
      <c r="T107" s="24" t="s">
        <v>14</v>
      </c>
      <c r="U107" s="24" t="s">
        <v>14</v>
      </c>
      <c r="V107" s="24" t="s">
        <v>14</v>
      </c>
      <c r="W107" s="24" t="s">
        <v>14</v>
      </c>
      <c r="X107" s="24" t="s">
        <v>14</v>
      </c>
      <c r="Y107" s="24" t="s">
        <v>14</v>
      </c>
      <c r="Z107" s="24" t="s">
        <v>14</v>
      </c>
      <c r="AA107" s="24" t="s">
        <v>14</v>
      </c>
      <c r="AB107" s="24" t="s">
        <v>14</v>
      </c>
      <c r="AC107" s="24" t="s">
        <v>14</v>
      </c>
      <c r="AD107" s="24" t="s">
        <v>14</v>
      </c>
      <c r="AE107" s="24" t="s">
        <v>14</v>
      </c>
      <c r="AF107" s="24" t="s">
        <v>14</v>
      </c>
      <c r="AG107" s="24" t="s">
        <v>14</v>
      </c>
      <c r="AH107" s="24" t="s">
        <v>14</v>
      </c>
      <c r="AI107" s="24" t="s">
        <v>14</v>
      </c>
      <c r="AJ107" s="24" t="s">
        <v>14</v>
      </c>
      <c r="AK107" s="24" t="s">
        <v>14</v>
      </c>
      <c r="AL107" s="24" t="s">
        <v>14</v>
      </c>
      <c r="AM107" s="24" t="s">
        <v>14</v>
      </c>
      <c r="AN107" s="24" t="s">
        <v>14</v>
      </c>
      <c r="AO107" s="24" t="s">
        <v>14</v>
      </c>
      <c r="AP107" s="24" t="s">
        <v>14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23</v>
      </c>
      <c r="C108" s="24" t="str">
        <f t="shared" si="3"/>
        <v>UCPWR_FLAB-S</v>
      </c>
      <c r="D108" s="24" t="s">
        <v>16</v>
      </c>
      <c r="E108" s="24" t="str" cm="1">
        <f t="array" ref="E108">INDEX(PWR_Lab!$A$2:$A$179,AX108)</f>
        <v>ERWNDH-N</v>
      </c>
      <c r="F108" s="24" t="s">
        <v>11</v>
      </c>
      <c r="G108" s="24" t="s">
        <v>11</v>
      </c>
      <c r="H108" s="24" t="s">
        <v>11</v>
      </c>
      <c r="I108" s="24">
        <v>3</v>
      </c>
      <c r="J108" s="24" cm="1">
        <f t="array" ref="J108">-INDEX(PWR_Lab!$F$2:$I$179,AX108,AY108)</f>
        <v>-6.0429999999999998E-2</v>
      </c>
      <c r="K108" s="24" t="s">
        <v>14</v>
      </c>
      <c r="L108" s="24" t="s">
        <v>14</v>
      </c>
      <c r="M108" s="24" t="s">
        <v>14</v>
      </c>
      <c r="N108" s="24" t="s">
        <v>14</v>
      </c>
      <c r="O108" s="24" t="s">
        <v>14</v>
      </c>
      <c r="P108" s="24" t="s">
        <v>14</v>
      </c>
      <c r="Q108" s="24" t="s">
        <v>14</v>
      </c>
      <c r="R108" s="24" t="s">
        <v>14</v>
      </c>
      <c r="S108" s="24" t="s">
        <v>14</v>
      </c>
      <c r="T108" s="24" t="s">
        <v>14</v>
      </c>
      <c r="U108" s="24" t="s">
        <v>14</v>
      </c>
      <c r="V108" s="24" t="s">
        <v>14</v>
      </c>
      <c r="W108" s="24" t="s">
        <v>14</v>
      </c>
      <c r="X108" s="24" t="s">
        <v>14</v>
      </c>
      <c r="Y108" s="24" t="s">
        <v>14</v>
      </c>
      <c r="Z108" s="24" t="s">
        <v>14</v>
      </c>
      <c r="AA108" s="24" t="s">
        <v>14</v>
      </c>
      <c r="AB108" s="24" t="s">
        <v>14</v>
      </c>
      <c r="AC108" s="24" t="s">
        <v>14</v>
      </c>
      <c r="AD108" s="24" t="s">
        <v>14</v>
      </c>
      <c r="AE108" s="24" t="s">
        <v>14</v>
      </c>
      <c r="AF108" s="24" t="s">
        <v>14</v>
      </c>
      <c r="AG108" s="24" t="s">
        <v>14</v>
      </c>
      <c r="AH108" s="24" t="s">
        <v>14</v>
      </c>
      <c r="AI108" s="24" t="s">
        <v>14</v>
      </c>
      <c r="AJ108" s="24" t="s">
        <v>14</v>
      </c>
      <c r="AK108" s="24" t="s">
        <v>14</v>
      </c>
      <c r="AL108" s="24" t="s">
        <v>14</v>
      </c>
      <c r="AM108" s="24" t="s">
        <v>14</v>
      </c>
      <c r="AN108" s="24" t="s">
        <v>14</v>
      </c>
      <c r="AO108" s="24" t="s">
        <v>14</v>
      </c>
      <c r="AP108" s="24" t="s">
        <v>14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23</v>
      </c>
      <c r="C109" s="24" t="str">
        <f t="shared" si="3"/>
        <v>UCPWR_FLAB-T</v>
      </c>
      <c r="D109" s="24" t="s">
        <v>16</v>
      </c>
      <c r="E109" s="24" t="str" cm="1">
        <f t="array" ref="E109">INDEX(PWR_Lab!$A$2:$A$179,AX109)</f>
        <v>ERWNDH-N</v>
      </c>
      <c r="F109" s="24" t="s">
        <v>11</v>
      </c>
      <c r="G109" s="24" t="s">
        <v>11</v>
      </c>
      <c r="H109" s="24" t="s">
        <v>11</v>
      </c>
      <c r="I109" s="24">
        <v>3</v>
      </c>
      <c r="J109" s="24" cm="1">
        <f t="array" ref="J109">-INDEX(PWR_Lab!$F$2:$I$179,AX109,AY109)</f>
        <v>-0.21634</v>
      </c>
      <c r="K109" s="24" t="s">
        <v>14</v>
      </c>
      <c r="L109" s="24" t="s">
        <v>14</v>
      </c>
      <c r="M109" s="24" t="s">
        <v>14</v>
      </c>
      <c r="N109" s="24" t="s">
        <v>14</v>
      </c>
      <c r="O109" s="24" t="s">
        <v>14</v>
      </c>
      <c r="P109" s="24" t="s">
        <v>14</v>
      </c>
      <c r="Q109" s="24" t="s">
        <v>14</v>
      </c>
      <c r="R109" s="24" t="s">
        <v>14</v>
      </c>
      <c r="S109" s="24" t="s">
        <v>14</v>
      </c>
      <c r="T109" s="24" t="s">
        <v>14</v>
      </c>
      <c r="U109" s="24" t="s">
        <v>14</v>
      </c>
      <c r="V109" s="24" t="s">
        <v>14</v>
      </c>
      <c r="W109" s="24" t="s">
        <v>14</v>
      </c>
      <c r="X109" s="24" t="s">
        <v>14</v>
      </c>
      <c r="Y109" s="24" t="s">
        <v>14</v>
      </c>
      <c r="Z109" s="24" t="s">
        <v>14</v>
      </c>
      <c r="AA109" s="24" t="s">
        <v>14</v>
      </c>
      <c r="AB109" s="24" t="s">
        <v>14</v>
      </c>
      <c r="AC109" s="24" t="s">
        <v>14</v>
      </c>
      <c r="AD109" s="24" t="s">
        <v>14</v>
      </c>
      <c r="AE109" s="24" t="s">
        <v>14</v>
      </c>
      <c r="AF109" s="24" t="s">
        <v>14</v>
      </c>
      <c r="AG109" s="24" t="s">
        <v>14</v>
      </c>
      <c r="AH109" s="24" t="s">
        <v>14</v>
      </c>
      <c r="AI109" s="24" t="s">
        <v>14</v>
      </c>
      <c r="AJ109" s="24" t="s">
        <v>14</v>
      </c>
      <c r="AK109" s="24" t="s">
        <v>14</v>
      </c>
      <c r="AL109" s="24" t="s">
        <v>14</v>
      </c>
      <c r="AM109" s="24" t="s">
        <v>14</v>
      </c>
      <c r="AN109" s="24" t="s">
        <v>14</v>
      </c>
      <c r="AO109" s="24" t="s">
        <v>14</v>
      </c>
      <c r="AP109" s="24" t="s">
        <v>14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23</v>
      </c>
      <c r="C110" s="24" t="str">
        <f t="shared" si="3"/>
        <v>UCPWR_FLAB-P</v>
      </c>
      <c r="D110" s="24" t="s">
        <v>16</v>
      </c>
      <c r="E110" s="24" t="str" cm="1">
        <f t="array" ref="E110">INDEX(PWR_Lab!$A$2:$A$179,AX110)</f>
        <v>ESTSCOM</v>
      </c>
      <c r="F110" s="24" t="s">
        <v>11</v>
      </c>
      <c r="G110" s="24" t="s">
        <v>11</v>
      </c>
      <c r="H110" s="24" t="s">
        <v>11</v>
      </c>
      <c r="I110" s="24">
        <v>3</v>
      </c>
      <c r="J110" s="24" cm="1">
        <f t="array" ref="J110">-INDEX(PWR_Lab!$F$2:$I$179,AX110,AY110)</f>
        <v>-1.72E-2</v>
      </c>
      <c r="K110" s="24" t="s">
        <v>14</v>
      </c>
      <c r="L110" s="24" t="s">
        <v>14</v>
      </c>
      <c r="M110" s="24" t="s">
        <v>14</v>
      </c>
      <c r="N110" s="24" t="s">
        <v>14</v>
      </c>
      <c r="O110" s="24" t="s">
        <v>14</v>
      </c>
      <c r="P110" s="24" t="s">
        <v>14</v>
      </c>
      <c r="Q110" s="24" t="s">
        <v>14</v>
      </c>
      <c r="R110" s="24" t="s">
        <v>14</v>
      </c>
      <c r="S110" s="24" t="s">
        <v>14</v>
      </c>
      <c r="T110" s="24" t="s">
        <v>14</v>
      </c>
      <c r="U110" s="24" t="s">
        <v>14</v>
      </c>
      <c r="V110" s="24" t="s">
        <v>14</v>
      </c>
      <c r="W110" s="24" t="s">
        <v>14</v>
      </c>
      <c r="X110" s="24" t="s">
        <v>14</v>
      </c>
      <c r="Y110" s="24" t="s">
        <v>14</v>
      </c>
      <c r="Z110" s="24" t="s">
        <v>14</v>
      </c>
      <c r="AA110" s="24" t="s">
        <v>14</v>
      </c>
      <c r="AB110" s="24" t="s">
        <v>14</v>
      </c>
      <c r="AC110" s="24" t="s">
        <v>14</v>
      </c>
      <c r="AD110" s="24" t="s">
        <v>14</v>
      </c>
      <c r="AE110" s="24" t="s">
        <v>14</v>
      </c>
      <c r="AF110" s="24" t="s">
        <v>14</v>
      </c>
      <c r="AG110" s="24" t="s">
        <v>14</v>
      </c>
      <c r="AH110" s="24" t="s">
        <v>14</v>
      </c>
      <c r="AI110" s="24" t="s">
        <v>14</v>
      </c>
      <c r="AJ110" s="24" t="s">
        <v>14</v>
      </c>
      <c r="AK110" s="24" t="s">
        <v>14</v>
      </c>
      <c r="AL110" s="24" t="s">
        <v>14</v>
      </c>
      <c r="AM110" s="24" t="s">
        <v>14</v>
      </c>
      <c r="AN110" s="24" t="s">
        <v>14</v>
      </c>
      <c r="AO110" s="24" t="s">
        <v>14</v>
      </c>
      <c r="AP110" s="24" t="s">
        <v>14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23</v>
      </c>
      <c r="C111" s="24" t="str">
        <f t="shared" si="3"/>
        <v>UCPWR_FLAB-M</v>
      </c>
      <c r="D111" s="24" t="s">
        <v>16</v>
      </c>
      <c r="E111" s="24" t="str" cm="1">
        <f t="array" ref="E111">INDEX(PWR_Lab!$A$2:$A$179,AX111)</f>
        <v>ESTSCOM</v>
      </c>
      <c r="F111" s="24" t="s">
        <v>11</v>
      </c>
      <c r="G111" s="24" t="s">
        <v>11</v>
      </c>
      <c r="H111" s="24" t="s">
        <v>11</v>
      </c>
      <c r="I111" s="24">
        <v>3</v>
      </c>
      <c r="J111" s="24" cm="1">
        <f t="array" ref="J111">-INDEX(PWR_Lab!$F$2:$I$179,AX111,AY111)</f>
        <v>-1.958E-2</v>
      </c>
      <c r="K111" s="24" t="s">
        <v>14</v>
      </c>
      <c r="L111" s="24" t="s">
        <v>14</v>
      </c>
      <c r="M111" s="24" t="s">
        <v>14</v>
      </c>
      <c r="N111" s="24" t="s">
        <v>14</v>
      </c>
      <c r="O111" s="24" t="s">
        <v>14</v>
      </c>
      <c r="P111" s="24" t="s">
        <v>14</v>
      </c>
      <c r="Q111" s="24" t="s">
        <v>14</v>
      </c>
      <c r="R111" s="24" t="s">
        <v>14</v>
      </c>
      <c r="S111" s="24" t="s">
        <v>14</v>
      </c>
      <c r="T111" s="24" t="s">
        <v>14</v>
      </c>
      <c r="U111" s="24" t="s">
        <v>14</v>
      </c>
      <c r="V111" s="24" t="s">
        <v>14</v>
      </c>
      <c r="W111" s="24" t="s">
        <v>14</v>
      </c>
      <c r="X111" s="24" t="s">
        <v>14</v>
      </c>
      <c r="Y111" s="24" t="s">
        <v>14</v>
      </c>
      <c r="Z111" s="24" t="s">
        <v>14</v>
      </c>
      <c r="AA111" s="24" t="s">
        <v>14</v>
      </c>
      <c r="AB111" s="24" t="s">
        <v>14</v>
      </c>
      <c r="AC111" s="24" t="s">
        <v>14</v>
      </c>
      <c r="AD111" s="24" t="s">
        <v>14</v>
      </c>
      <c r="AE111" s="24" t="s">
        <v>14</v>
      </c>
      <c r="AF111" s="24" t="s">
        <v>14</v>
      </c>
      <c r="AG111" s="24" t="s">
        <v>14</v>
      </c>
      <c r="AH111" s="24" t="s">
        <v>14</v>
      </c>
      <c r="AI111" s="24" t="s">
        <v>14</v>
      </c>
      <c r="AJ111" s="24" t="s">
        <v>14</v>
      </c>
      <c r="AK111" s="24" t="s">
        <v>14</v>
      </c>
      <c r="AL111" s="24" t="s">
        <v>14</v>
      </c>
      <c r="AM111" s="24" t="s">
        <v>14</v>
      </c>
      <c r="AN111" s="24" t="s">
        <v>14</v>
      </c>
      <c r="AO111" s="24" t="s">
        <v>14</v>
      </c>
      <c r="AP111" s="24" t="s">
        <v>14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23</v>
      </c>
      <c r="C112" s="24" t="str">
        <f t="shared" si="3"/>
        <v>UCPWR_FLAB-S</v>
      </c>
      <c r="D112" s="24" t="s">
        <v>16</v>
      </c>
      <c r="E112" s="24" t="str" cm="1">
        <f t="array" ref="E112">INDEX(PWR_Lab!$A$2:$A$179,AX112)</f>
        <v>ESTSCOM</v>
      </c>
      <c r="F112" s="24" t="s">
        <v>11</v>
      </c>
      <c r="G112" s="24" t="s">
        <v>11</v>
      </c>
      <c r="H112" s="24" t="s">
        <v>11</v>
      </c>
      <c r="I112" s="24">
        <v>3</v>
      </c>
      <c r="J112" s="24" cm="1">
        <f t="array" ref="J112">-INDEX(PWR_Lab!$F$2:$I$179,AX112,AY112)</f>
        <v>-6.4769999999999994E-2</v>
      </c>
      <c r="K112" s="24" t="s">
        <v>14</v>
      </c>
      <c r="L112" s="24" t="s">
        <v>14</v>
      </c>
      <c r="M112" s="24" t="s">
        <v>14</v>
      </c>
      <c r="N112" s="24" t="s">
        <v>14</v>
      </c>
      <c r="O112" s="24" t="s">
        <v>14</v>
      </c>
      <c r="P112" s="24" t="s">
        <v>14</v>
      </c>
      <c r="Q112" s="24" t="s">
        <v>14</v>
      </c>
      <c r="R112" s="24" t="s">
        <v>14</v>
      </c>
      <c r="S112" s="24" t="s">
        <v>14</v>
      </c>
      <c r="T112" s="24" t="s">
        <v>14</v>
      </c>
      <c r="U112" s="24" t="s">
        <v>14</v>
      </c>
      <c r="V112" s="24" t="s">
        <v>14</v>
      </c>
      <c r="W112" s="24" t="s">
        <v>14</v>
      </c>
      <c r="X112" s="24" t="s">
        <v>14</v>
      </c>
      <c r="Y112" s="24" t="s">
        <v>14</v>
      </c>
      <c r="Z112" s="24" t="s">
        <v>14</v>
      </c>
      <c r="AA112" s="24" t="s">
        <v>14</v>
      </c>
      <c r="AB112" s="24" t="s">
        <v>14</v>
      </c>
      <c r="AC112" s="24" t="s">
        <v>14</v>
      </c>
      <c r="AD112" s="24" t="s">
        <v>14</v>
      </c>
      <c r="AE112" s="24" t="s">
        <v>14</v>
      </c>
      <c r="AF112" s="24" t="s">
        <v>14</v>
      </c>
      <c r="AG112" s="24" t="s">
        <v>14</v>
      </c>
      <c r="AH112" s="24" t="s">
        <v>14</v>
      </c>
      <c r="AI112" s="24" t="s">
        <v>14</v>
      </c>
      <c r="AJ112" s="24" t="s">
        <v>14</v>
      </c>
      <c r="AK112" s="24" t="s">
        <v>14</v>
      </c>
      <c r="AL112" s="24" t="s">
        <v>14</v>
      </c>
      <c r="AM112" s="24" t="s">
        <v>14</v>
      </c>
      <c r="AN112" s="24" t="s">
        <v>14</v>
      </c>
      <c r="AO112" s="24" t="s">
        <v>14</v>
      </c>
      <c r="AP112" s="24" t="s">
        <v>14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23</v>
      </c>
      <c r="C113" s="24" t="str">
        <f t="shared" si="3"/>
        <v>UCPWR_FLAB-T</v>
      </c>
      <c r="D113" s="24" t="s">
        <v>16</v>
      </c>
      <c r="E113" s="24" t="str" cm="1">
        <f t="array" ref="E113">INDEX(PWR_Lab!$A$2:$A$179,AX113)</f>
        <v>ESTSCOM</v>
      </c>
      <c r="F113" s="24" t="s">
        <v>11</v>
      </c>
      <c r="G113" s="24" t="s">
        <v>11</v>
      </c>
      <c r="H113" s="24" t="s">
        <v>11</v>
      </c>
      <c r="I113" s="24">
        <v>3</v>
      </c>
      <c r="J113" s="24" cm="1">
        <f t="array" ref="J113">-INDEX(PWR_Lab!$F$2:$I$179,AX113,AY113)</f>
        <v>-0.23189000000000001</v>
      </c>
      <c r="K113" s="24" t="s">
        <v>14</v>
      </c>
      <c r="L113" s="24" t="s">
        <v>14</v>
      </c>
      <c r="M113" s="24" t="s">
        <v>14</v>
      </c>
      <c r="N113" s="24" t="s">
        <v>14</v>
      </c>
      <c r="O113" s="24" t="s">
        <v>14</v>
      </c>
      <c r="P113" s="24" t="s">
        <v>14</v>
      </c>
      <c r="Q113" s="24" t="s">
        <v>14</v>
      </c>
      <c r="R113" s="24" t="s">
        <v>14</v>
      </c>
      <c r="S113" s="24" t="s">
        <v>14</v>
      </c>
      <c r="T113" s="24" t="s">
        <v>14</v>
      </c>
      <c r="U113" s="24" t="s">
        <v>14</v>
      </c>
      <c r="V113" s="24" t="s">
        <v>14</v>
      </c>
      <c r="W113" s="24" t="s">
        <v>14</v>
      </c>
      <c r="X113" s="24" t="s">
        <v>14</v>
      </c>
      <c r="Y113" s="24" t="s">
        <v>14</v>
      </c>
      <c r="Z113" s="24" t="s">
        <v>14</v>
      </c>
      <c r="AA113" s="24" t="s">
        <v>14</v>
      </c>
      <c r="AB113" s="24" t="s">
        <v>14</v>
      </c>
      <c r="AC113" s="24" t="s">
        <v>14</v>
      </c>
      <c r="AD113" s="24" t="s">
        <v>14</v>
      </c>
      <c r="AE113" s="24" t="s">
        <v>14</v>
      </c>
      <c r="AF113" s="24" t="s">
        <v>14</v>
      </c>
      <c r="AG113" s="24" t="s">
        <v>14</v>
      </c>
      <c r="AH113" s="24" t="s">
        <v>14</v>
      </c>
      <c r="AI113" s="24" t="s">
        <v>14</v>
      </c>
      <c r="AJ113" s="24" t="s">
        <v>14</v>
      </c>
      <c r="AK113" s="24" t="s">
        <v>14</v>
      </c>
      <c r="AL113" s="24" t="s">
        <v>14</v>
      </c>
      <c r="AM113" s="24" t="s">
        <v>14</v>
      </c>
      <c r="AN113" s="24" t="s">
        <v>14</v>
      </c>
      <c r="AO113" s="24" t="s">
        <v>14</v>
      </c>
      <c r="AP113" s="24" t="s">
        <v>14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23</v>
      </c>
      <c r="C114" s="24" t="str">
        <f t="shared" si="3"/>
        <v>UCPWR_FLAB-P</v>
      </c>
      <c r="D114" s="24" t="s">
        <v>16</v>
      </c>
      <c r="E114" s="24" t="str" cm="1">
        <f t="array" ref="E114">INDEX(PWR_Lab!$A$2:$A$179,AX114)</f>
        <v>ESTSICP</v>
      </c>
      <c r="F114" s="24" t="s">
        <v>11</v>
      </c>
      <c r="G114" s="24" t="s">
        <v>11</v>
      </c>
      <c r="H114" s="24" t="s">
        <v>11</v>
      </c>
      <c r="I114" s="24">
        <v>3</v>
      </c>
      <c r="J114" s="24" cm="1">
        <f t="array" ref="J114">-INDEX(PWR_Lab!$F$2:$I$179,AX114,AY114)</f>
        <v>-1.72E-2</v>
      </c>
      <c r="K114" s="24" t="s">
        <v>14</v>
      </c>
      <c r="L114" s="24" t="s">
        <v>14</v>
      </c>
      <c r="M114" s="24" t="s">
        <v>14</v>
      </c>
      <c r="N114" s="24" t="s">
        <v>14</v>
      </c>
      <c r="O114" s="24" t="s">
        <v>14</v>
      </c>
      <c r="P114" s="24" t="s">
        <v>14</v>
      </c>
      <c r="Q114" s="24" t="s">
        <v>14</v>
      </c>
      <c r="R114" s="24" t="s">
        <v>14</v>
      </c>
      <c r="S114" s="24" t="s">
        <v>14</v>
      </c>
      <c r="T114" s="24" t="s">
        <v>14</v>
      </c>
      <c r="U114" s="24" t="s">
        <v>14</v>
      </c>
      <c r="V114" s="24" t="s">
        <v>14</v>
      </c>
      <c r="W114" s="24" t="s">
        <v>14</v>
      </c>
      <c r="X114" s="24" t="s">
        <v>14</v>
      </c>
      <c r="Y114" s="24" t="s">
        <v>14</v>
      </c>
      <c r="Z114" s="24" t="s">
        <v>14</v>
      </c>
      <c r="AA114" s="24" t="s">
        <v>14</v>
      </c>
      <c r="AB114" s="24" t="s">
        <v>14</v>
      </c>
      <c r="AC114" s="24" t="s">
        <v>14</v>
      </c>
      <c r="AD114" s="24" t="s">
        <v>14</v>
      </c>
      <c r="AE114" s="24" t="s">
        <v>14</v>
      </c>
      <c r="AF114" s="24" t="s">
        <v>14</v>
      </c>
      <c r="AG114" s="24" t="s">
        <v>14</v>
      </c>
      <c r="AH114" s="24" t="s">
        <v>14</v>
      </c>
      <c r="AI114" s="24" t="s">
        <v>14</v>
      </c>
      <c r="AJ114" s="24" t="s">
        <v>14</v>
      </c>
      <c r="AK114" s="24" t="s">
        <v>14</v>
      </c>
      <c r="AL114" s="24" t="s">
        <v>14</v>
      </c>
      <c r="AM114" s="24" t="s">
        <v>14</v>
      </c>
      <c r="AN114" s="24" t="s">
        <v>14</v>
      </c>
      <c r="AO114" s="24" t="s">
        <v>14</v>
      </c>
      <c r="AP114" s="24" t="s">
        <v>14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23</v>
      </c>
      <c r="C115" s="24" t="str">
        <f t="shared" si="3"/>
        <v>UCPWR_FLAB-M</v>
      </c>
      <c r="D115" s="24" t="s">
        <v>16</v>
      </c>
      <c r="E115" s="24" t="str" cm="1">
        <f t="array" ref="E115">INDEX(PWR_Lab!$A$2:$A$179,AX115)</f>
        <v>ESTSICP</v>
      </c>
      <c r="F115" s="24" t="s">
        <v>11</v>
      </c>
      <c r="G115" s="24" t="s">
        <v>11</v>
      </c>
      <c r="H115" s="24" t="s">
        <v>11</v>
      </c>
      <c r="I115" s="24">
        <v>3</v>
      </c>
      <c r="J115" s="24" cm="1">
        <f t="array" ref="J115">-INDEX(PWR_Lab!$F$2:$I$179,AX115,AY115)</f>
        <v>-1.958E-2</v>
      </c>
      <c r="K115" s="24" t="s">
        <v>14</v>
      </c>
      <c r="L115" s="24" t="s">
        <v>14</v>
      </c>
      <c r="M115" s="24" t="s">
        <v>14</v>
      </c>
      <c r="N115" s="24" t="s">
        <v>14</v>
      </c>
      <c r="O115" s="24" t="s">
        <v>14</v>
      </c>
      <c r="P115" s="24" t="s">
        <v>14</v>
      </c>
      <c r="Q115" s="24" t="s">
        <v>14</v>
      </c>
      <c r="R115" s="24" t="s">
        <v>14</v>
      </c>
      <c r="S115" s="24" t="s">
        <v>14</v>
      </c>
      <c r="T115" s="24" t="s">
        <v>14</v>
      </c>
      <c r="U115" s="24" t="s">
        <v>14</v>
      </c>
      <c r="V115" s="24" t="s">
        <v>14</v>
      </c>
      <c r="W115" s="24" t="s">
        <v>14</v>
      </c>
      <c r="X115" s="24" t="s">
        <v>14</v>
      </c>
      <c r="Y115" s="24" t="s">
        <v>14</v>
      </c>
      <c r="Z115" s="24" t="s">
        <v>14</v>
      </c>
      <c r="AA115" s="24" t="s">
        <v>14</v>
      </c>
      <c r="AB115" s="24" t="s">
        <v>14</v>
      </c>
      <c r="AC115" s="24" t="s">
        <v>14</v>
      </c>
      <c r="AD115" s="24" t="s">
        <v>14</v>
      </c>
      <c r="AE115" s="24" t="s">
        <v>14</v>
      </c>
      <c r="AF115" s="24" t="s">
        <v>14</v>
      </c>
      <c r="AG115" s="24" t="s">
        <v>14</v>
      </c>
      <c r="AH115" s="24" t="s">
        <v>14</v>
      </c>
      <c r="AI115" s="24" t="s">
        <v>14</v>
      </c>
      <c r="AJ115" s="24" t="s">
        <v>14</v>
      </c>
      <c r="AK115" s="24" t="s">
        <v>14</v>
      </c>
      <c r="AL115" s="24" t="s">
        <v>14</v>
      </c>
      <c r="AM115" s="24" t="s">
        <v>14</v>
      </c>
      <c r="AN115" s="24" t="s">
        <v>14</v>
      </c>
      <c r="AO115" s="24" t="s">
        <v>14</v>
      </c>
      <c r="AP115" s="24" t="s">
        <v>14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23</v>
      </c>
      <c r="C116" s="24" t="str">
        <f t="shared" si="3"/>
        <v>UCPWR_FLAB-S</v>
      </c>
      <c r="D116" s="24" t="s">
        <v>16</v>
      </c>
      <c r="E116" s="24" t="str" cm="1">
        <f t="array" ref="E116">INDEX(PWR_Lab!$A$2:$A$179,AX116)</f>
        <v>ESTSICP</v>
      </c>
      <c r="F116" s="24" t="s">
        <v>11</v>
      </c>
      <c r="G116" s="24" t="s">
        <v>11</v>
      </c>
      <c r="H116" s="24" t="s">
        <v>11</v>
      </c>
      <c r="I116" s="24">
        <v>3</v>
      </c>
      <c r="J116" s="24" cm="1">
        <f t="array" ref="J116">-INDEX(PWR_Lab!$F$2:$I$179,AX116,AY116)</f>
        <v>-6.4769999999999994E-2</v>
      </c>
      <c r="K116" s="24" t="s">
        <v>14</v>
      </c>
      <c r="L116" s="24" t="s">
        <v>14</v>
      </c>
      <c r="M116" s="24" t="s">
        <v>14</v>
      </c>
      <c r="N116" s="24" t="s">
        <v>14</v>
      </c>
      <c r="O116" s="24" t="s">
        <v>14</v>
      </c>
      <c r="P116" s="24" t="s">
        <v>14</v>
      </c>
      <c r="Q116" s="24" t="s">
        <v>14</v>
      </c>
      <c r="R116" s="24" t="s">
        <v>14</v>
      </c>
      <c r="S116" s="24" t="s">
        <v>14</v>
      </c>
      <c r="T116" s="24" t="s">
        <v>14</v>
      </c>
      <c r="U116" s="24" t="s">
        <v>14</v>
      </c>
      <c r="V116" s="24" t="s">
        <v>14</v>
      </c>
      <c r="W116" s="24" t="s">
        <v>14</v>
      </c>
      <c r="X116" s="24" t="s">
        <v>14</v>
      </c>
      <c r="Y116" s="24" t="s">
        <v>14</v>
      </c>
      <c r="Z116" s="24" t="s">
        <v>14</v>
      </c>
      <c r="AA116" s="24" t="s">
        <v>14</v>
      </c>
      <c r="AB116" s="24" t="s">
        <v>14</v>
      </c>
      <c r="AC116" s="24" t="s">
        <v>14</v>
      </c>
      <c r="AD116" s="24" t="s">
        <v>14</v>
      </c>
      <c r="AE116" s="24" t="s">
        <v>14</v>
      </c>
      <c r="AF116" s="24" t="s">
        <v>14</v>
      </c>
      <c r="AG116" s="24" t="s">
        <v>14</v>
      </c>
      <c r="AH116" s="24" t="s">
        <v>14</v>
      </c>
      <c r="AI116" s="24" t="s">
        <v>14</v>
      </c>
      <c r="AJ116" s="24" t="s">
        <v>14</v>
      </c>
      <c r="AK116" s="24" t="s">
        <v>14</v>
      </c>
      <c r="AL116" s="24" t="s">
        <v>14</v>
      </c>
      <c r="AM116" s="24" t="s">
        <v>14</v>
      </c>
      <c r="AN116" s="24" t="s">
        <v>14</v>
      </c>
      <c r="AO116" s="24" t="s">
        <v>14</v>
      </c>
      <c r="AP116" s="24" t="s">
        <v>14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23</v>
      </c>
      <c r="C117" s="24" t="str">
        <f t="shared" si="3"/>
        <v>UCPWR_FLAB-T</v>
      </c>
      <c r="D117" s="24" t="s">
        <v>16</v>
      </c>
      <c r="E117" s="24" t="str" cm="1">
        <f t="array" ref="E117">INDEX(PWR_Lab!$A$2:$A$179,AX117)</f>
        <v>ESTSICP</v>
      </c>
      <c r="F117" s="24" t="s">
        <v>11</v>
      </c>
      <c r="G117" s="24" t="s">
        <v>11</v>
      </c>
      <c r="H117" s="24" t="s">
        <v>11</v>
      </c>
      <c r="I117" s="24">
        <v>3</v>
      </c>
      <c r="J117" s="24" cm="1">
        <f t="array" ref="J117">-INDEX(PWR_Lab!$F$2:$I$179,AX117,AY117)</f>
        <v>-0.23189000000000001</v>
      </c>
      <c r="K117" s="24" t="s">
        <v>14</v>
      </c>
      <c r="L117" s="24" t="s">
        <v>14</v>
      </c>
      <c r="M117" s="24" t="s">
        <v>14</v>
      </c>
      <c r="N117" s="24" t="s">
        <v>14</v>
      </c>
      <c r="O117" s="24" t="s">
        <v>14</v>
      </c>
      <c r="P117" s="24" t="s">
        <v>14</v>
      </c>
      <c r="Q117" s="24" t="s">
        <v>14</v>
      </c>
      <c r="R117" s="24" t="s">
        <v>14</v>
      </c>
      <c r="S117" s="24" t="s">
        <v>14</v>
      </c>
      <c r="T117" s="24" t="s">
        <v>14</v>
      </c>
      <c r="U117" s="24" t="s">
        <v>14</v>
      </c>
      <c r="V117" s="24" t="s">
        <v>14</v>
      </c>
      <c r="W117" s="24" t="s">
        <v>14</v>
      </c>
      <c r="X117" s="24" t="s">
        <v>14</v>
      </c>
      <c r="Y117" s="24" t="s">
        <v>14</v>
      </c>
      <c r="Z117" s="24" t="s">
        <v>14</v>
      </c>
      <c r="AA117" s="24" t="s">
        <v>14</v>
      </c>
      <c r="AB117" s="24" t="s">
        <v>14</v>
      </c>
      <c r="AC117" s="24" t="s">
        <v>14</v>
      </c>
      <c r="AD117" s="24" t="s">
        <v>14</v>
      </c>
      <c r="AE117" s="24" t="s">
        <v>14</v>
      </c>
      <c r="AF117" s="24" t="s">
        <v>14</v>
      </c>
      <c r="AG117" s="24" t="s">
        <v>14</v>
      </c>
      <c r="AH117" s="24" t="s">
        <v>14</v>
      </c>
      <c r="AI117" s="24" t="s">
        <v>14</v>
      </c>
      <c r="AJ117" s="24" t="s">
        <v>14</v>
      </c>
      <c r="AK117" s="24" t="s">
        <v>14</v>
      </c>
      <c r="AL117" s="24" t="s">
        <v>14</v>
      </c>
      <c r="AM117" s="24" t="s">
        <v>14</v>
      </c>
      <c r="AN117" s="24" t="s">
        <v>14</v>
      </c>
      <c r="AO117" s="24" t="s">
        <v>14</v>
      </c>
      <c r="AP117" s="24" t="s">
        <v>14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23</v>
      </c>
      <c r="C118" s="24" t="str">
        <f t="shared" si="3"/>
        <v>UCPWR_FLAB-P</v>
      </c>
      <c r="D118" s="24" t="s">
        <v>16</v>
      </c>
      <c r="E118" s="24" t="str" cm="1">
        <f t="array" ref="E118">INDEX(PWR_Lab!$A$2:$A$179,AX118)</f>
        <v>ESTSIFA</v>
      </c>
      <c r="F118" s="24" t="s">
        <v>11</v>
      </c>
      <c r="G118" s="24" t="s">
        <v>11</v>
      </c>
      <c r="H118" s="24" t="s">
        <v>11</v>
      </c>
      <c r="I118" s="24">
        <v>3</v>
      </c>
      <c r="J118" s="24" cm="1">
        <f t="array" ref="J118">-INDEX(PWR_Lab!$F$2:$I$179,AX118,AY118)</f>
        <v>-1.72E-2</v>
      </c>
      <c r="K118" s="24" t="s">
        <v>14</v>
      </c>
      <c r="L118" s="24" t="s">
        <v>14</v>
      </c>
      <c r="M118" s="24" t="s">
        <v>14</v>
      </c>
      <c r="N118" s="24" t="s">
        <v>14</v>
      </c>
      <c r="O118" s="24" t="s">
        <v>14</v>
      </c>
      <c r="P118" s="24" t="s">
        <v>14</v>
      </c>
      <c r="Q118" s="24" t="s">
        <v>14</v>
      </c>
      <c r="R118" s="24" t="s">
        <v>14</v>
      </c>
      <c r="S118" s="24" t="s">
        <v>14</v>
      </c>
      <c r="T118" s="24" t="s">
        <v>14</v>
      </c>
      <c r="U118" s="24" t="s">
        <v>14</v>
      </c>
      <c r="V118" s="24" t="s">
        <v>14</v>
      </c>
      <c r="W118" s="24" t="s">
        <v>14</v>
      </c>
      <c r="X118" s="24" t="s">
        <v>14</v>
      </c>
      <c r="Y118" s="24" t="s">
        <v>14</v>
      </c>
      <c r="Z118" s="24" t="s">
        <v>14</v>
      </c>
      <c r="AA118" s="24" t="s">
        <v>14</v>
      </c>
      <c r="AB118" s="24" t="s">
        <v>14</v>
      </c>
      <c r="AC118" s="24" t="s">
        <v>14</v>
      </c>
      <c r="AD118" s="24" t="s">
        <v>14</v>
      </c>
      <c r="AE118" s="24" t="s">
        <v>14</v>
      </c>
      <c r="AF118" s="24" t="s">
        <v>14</v>
      </c>
      <c r="AG118" s="24" t="s">
        <v>14</v>
      </c>
      <c r="AH118" s="24" t="s">
        <v>14</v>
      </c>
      <c r="AI118" s="24" t="s">
        <v>14</v>
      </c>
      <c r="AJ118" s="24" t="s">
        <v>14</v>
      </c>
      <c r="AK118" s="24" t="s">
        <v>14</v>
      </c>
      <c r="AL118" s="24" t="s">
        <v>14</v>
      </c>
      <c r="AM118" s="24" t="s">
        <v>14</v>
      </c>
      <c r="AN118" s="24" t="s">
        <v>14</v>
      </c>
      <c r="AO118" s="24" t="s">
        <v>14</v>
      </c>
      <c r="AP118" s="24" t="s">
        <v>14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23</v>
      </c>
      <c r="C119" s="24" t="str">
        <f t="shared" si="3"/>
        <v>UCPWR_FLAB-M</v>
      </c>
      <c r="D119" s="24" t="s">
        <v>16</v>
      </c>
      <c r="E119" s="24" t="str" cm="1">
        <f t="array" ref="E119">INDEX(PWR_Lab!$A$2:$A$179,AX119)</f>
        <v>ESTSIFA</v>
      </c>
      <c r="F119" s="24" t="s">
        <v>11</v>
      </c>
      <c r="G119" s="24" t="s">
        <v>11</v>
      </c>
      <c r="H119" s="24" t="s">
        <v>11</v>
      </c>
      <c r="I119" s="24">
        <v>3</v>
      </c>
      <c r="J119" s="24" cm="1">
        <f t="array" ref="J119">-INDEX(PWR_Lab!$F$2:$I$179,AX119,AY119)</f>
        <v>-1.958E-2</v>
      </c>
      <c r="K119" s="24" t="s">
        <v>14</v>
      </c>
      <c r="L119" s="24" t="s">
        <v>14</v>
      </c>
      <c r="M119" s="24" t="s">
        <v>14</v>
      </c>
      <c r="N119" s="24" t="s">
        <v>14</v>
      </c>
      <c r="O119" s="24" t="s">
        <v>14</v>
      </c>
      <c r="P119" s="24" t="s">
        <v>14</v>
      </c>
      <c r="Q119" s="24" t="s">
        <v>14</v>
      </c>
      <c r="R119" s="24" t="s">
        <v>14</v>
      </c>
      <c r="S119" s="24" t="s">
        <v>14</v>
      </c>
      <c r="T119" s="24" t="s">
        <v>14</v>
      </c>
      <c r="U119" s="24" t="s">
        <v>14</v>
      </c>
      <c r="V119" s="24" t="s">
        <v>14</v>
      </c>
      <c r="W119" s="24" t="s">
        <v>14</v>
      </c>
      <c r="X119" s="24" t="s">
        <v>14</v>
      </c>
      <c r="Y119" s="24" t="s">
        <v>14</v>
      </c>
      <c r="Z119" s="24" t="s">
        <v>14</v>
      </c>
      <c r="AA119" s="24" t="s">
        <v>14</v>
      </c>
      <c r="AB119" s="24" t="s">
        <v>14</v>
      </c>
      <c r="AC119" s="24" t="s">
        <v>14</v>
      </c>
      <c r="AD119" s="24" t="s">
        <v>14</v>
      </c>
      <c r="AE119" s="24" t="s">
        <v>14</v>
      </c>
      <c r="AF119" s="24" t="s">
        <v>14</v>
      </c>
      <c r="AG119" s="24" t="s">
        <v>14</v>
      </c>
      <c r="AH119" s="24" t="s">
        <v>14</v>
      </c>
      <c r="AI119" s="24" t="s">
        <v>14</v>
      </c>
      <c r="AJ119" s="24" t="s">
        <v>14</v>
      </c>
      <c r="AK119" s="24" t="s">
        <v>14</v>
      </c>
      <c r="AL119" s="24" t="s">
        <v>14</v>
      </c>
      <c r="AM119" s="24" t="s">
        <v>14</v>
      </c>
      <c r="AN119" s="24" t="s">
        <v>14</v>
      </c>
      <c r="AO119" s="24" t="s">
        <v>14</v>
      </c>
      <c r="AP119" s="24" t="s">
        <v>14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23</v>
      </c>
      <c r="C120" s="24" t="str">
        <f t="shared" si="3"/>
        <v>UCPWR_FLAB-S</v>
      </c>
      <c r="D120" s="24" t="s">
        <v>16</v>
      </c>
      <c r="E120" s="24" t="str" cm="1">
        <f t="array" ref="E120">INDEX(PWR_Lab!$A$2:$A$179,AX120)</f>
        <v>ESTSIFA</v>
      </c>
      <c r="F120" s="24" t="s">
        <v>11</v>
      </c>
      <c r="G120" s="24" t="s">
        <v>11</v>
      </c>
      <c r="H120" s="24" t="s">
        <v>11</v>
      </c>
      <c r="I120" s="24">
        <v>3</v>
      </c>
      <c r="J120" s="24" cm="1">
        <f t="array" ref="J120">-INDEX(PWR_Lab!$F$2:$I$179,AX120,AY120)</f>
        <v>-6.4769999999999994E-2</v>
      </c>
      <c r="K120" s="24" t="s">
        <v>14</v>
      </c>
      <c r="L120" s="24" t="s">
        <v>14</v>
      </c>
      <c r="M120" s="24" t="s">
        <v>14</v>
      </c>
      <c r="N120" s="24" t="s">
        <v>14</v>
      </c>
      <c r="O120" s="24" t="s">
        <v>14</v>
      </c>
      <c r="P120" s="24" t="s">
        <v>14</v>
      </c>
      <c r="Q120" s="24" t="s">
        <v>14</v>
      </c>
      <c r="R120" s="24" t="s">
        <v>14</v>
      </c>
      <c r="S120" s="24" t="s">
        <v>14</v>
      </c>
      <c r="T120" s="24" t="s">
        <v>14</v>
      </c>
      <c r="U120" s="24" t="s">
        <v>14</v>
      </c>
      <c r="V120" s="24" t="s">
        <v>14</v>
      </c>
      <c r="W120" s="24" t="s">
        <v>14</v>
      </c>
      <c r="X120" s="24" t="s">
        <v>14</v>
      </c>
      <c r="Y120" s="24" t="s">
        <v>14</v>
      </c>
      <c r="Z120" s="24" t="s">
        <v>14</v>
      </c>
      <c r="AA120" s="24" t="s">
        <v>14</v>
      </c>
      <c r="AB120" s="24" t="s">
        <v>14</v>
      </c>
      <c r="AC120" s="24" t="s">
        <v>14</v>
      </c>
      <c r="AD120" s="24" t="s">
        <v>14</v>
      </c>
      <c r="AE120" s="24" t="s">
        <v>14</v>
      </c>
      <c r="AF120" s="24" t="s">
        <v>14</v>
      </c>
      <c r="AG120" s="24" t="s">
        <v>14</v>
      </c>
      <c r="AH120" s="24" t="s">
        <v>14</v>
      </c>
      <c r="AI120" s="24" t="s">
        <v>14</v>
      </c>
      <c r="AJ120" s="24" t="s">
        <v>14</v>
      </c>
      <c r="AK120" s="24" t="s">
        <v>14</v>
      </c>
      <c r="AL120" s="24" t="s">
        <v>14</v>
      </c>
      <c r="AM120" s="24" t="s">
        <v>14</v>
      </c>
      <c r="AN120" s="24" t="s">
        <v>14</v>
      </c>
      <c r="AO120" s="24" t="s">
        <v>14</v>
      </c>
      <c r="AP120" s="24" t="s">
        <v>14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23</v>
      </c>
      <c r="C121" s="24" t="str">
        <f t="shared" si="3"/>
        <v>UCPWR_FLAB-T</v>
      </c>
      <c r="D121" s="24" t="s">
        <v>16</v>
      </c>
      <c r="E121" s="24" t="str" cm="1">
        <f t="array" ref="E121">INDEX(PWR_Lab!$A$2:$A$179,AX121)</f>
        <v>ESTSIFA</v>
      </c>
      <c r="F121" s="24" t="s">
        <v>11</v>
      </c>
      <c r="G121" s="24" t="s">
        <v>11</v>
      </c>
      <c r="H121" s="24" t="s">
        <v>11</v>
      </c>
      <c r="I121" s="24">
        <v>3</v>
      </c>
      <c r="J121" s="24" cm="1">
        <f t="array" ref="J121">-INDEX(PWR_Lab!$F$2:$I$179,AX121,AY121)</f>
        <v>-0.23189000000000001</v>
      </c>
      <c r="K121" s="24" t="s">
        <v>14</v>
      </c>
      <c r="L121" s="24" t="s">
        <v>14</v>
      </c>
      <c r="M121" s="24" t="s">
        <v>14</v>
      </c>
      <c r="N121" s="24" t="s">
        <v>14</v>
      </c>
      <c r="O121" s="24" t="s">
        <v>14</v>
      </c>
      <c r="P121" s="24" t="s">
        <v>14</v>
      </c>
      <c r="Q121" s="24" t="s">
        <v>14</v>
      </c>
      <c r="R121" s="24" t="s">
        <v>14</v>
      </c>
      <c r="S121" s="24" t="s">
        <v>14</v>
      </c>
      <c r="T121" s="24" t="s">
        <v>14</v>
      </c>
      <c r="U121" s="24" t="s">
        <v>14</v>
      </c>
      <c r="V121" s="24" t="s">
        <v>14</v>
      </c>
      <c r="W121" s="24" t="s">
        <v>14</v>
      </c>
      <c r="X121" s="24" t="s">
        <v>14</v>
      </c>
      <c r="Y121" s="24" t="s">
        <v>14</v>
      </c>
      <c r="Z121" s="24" t="s">
        <v>14</v>
      </c>
      <c r="AA121" s="24" t="s">
        <v>14</v>
      </c>
      <c r="AB121" s="24" t="s">
        <v>14</v>
      </c>
      <c r="AC121" s="24" t="s">
        <v>14</v>
      </c>
      <c r="AD121" s="24" t="s">
        <v>14</v>
      </c>
      <c r="AE121" s="24" t="s">
        <v>14</v>
      </c>
      <c r="AF121" s="24" t="s">
        <v>14</v>
      </c>
      <c r="AG121" s="24" t="s">
        <v>14</v>
      </c>
      <c r="AH121" s="24" t="s">
        <v>14</v>
      </c>
      <c r="AI121" s="24" t="s">
        <v>14</v>
      </c>
      <c r="AJ121" s="24" t="s">
        <v>14</v>
      </c>
      <c r="AK121" s="24" t="s">
        <v>14</v>
      </c>
      <c r="AL121" s="24" t="s">
        <v>14</v>
      </c>
      <c r="AM121" s="24" t="s">
        <v>14</v>
      </c>
      <c r="AN121" s="24" t="s">
        <v>14</v>
      </c>
      <c r="AO121" s="24" t="s">
        <v>14</v>
      </c>
      <c r="AP121" s="24" t="s">
        <v>14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23</v>
      </c>
      <c r="C122" s="24" t="str">
        <f t="shared" si="3"/>
        <v>UCPWR_FLAB-P</v>
      </c>
      <c r="D122" s="24" t="s">
        <v>16</v>
      </c>
      <c r="E122" s="24" t="str" cm="1">
        <f t="array" ref="E122">INDEX(PWR_Lab!$A$2:$A$179,AX122)</f>
        <v>ESTSIFB</v>
      </c>
      <c r="F122" s="24" t="s">
        <v>11</v>
      </c>
      <c r="G122" s="24" t="s">
        <v>11</v>
      </c>
      <c r="H122" s="24" t="s">
        <v>11</v>
      </c>
      <c r="I122" s="24">
        <v>3</v>
      </c>
      <c r="J122" s="24" cm="1">
        <f t="array" ref="J122">-INDEX(PWR_Lab!$F$2:$I$179,AX122,AY122)</f>
        <v>-1.72E-2</v>
      </c>
      <c r="K122" s="24" t="s">
        <v>14</v>
      </c>
      <c r="L122" s="24" t="s">
        <v>14</v>
      </c>
      <c r="M122" s="24" t="s">
        <v>14</v>
      </c>
      <c r="N122" s="24" t="s">
        <v>14</v>
      </c>
      <c r="O122" s="24" t="s">
        <v>14</v>
      </c>
      <c r="P122" s="24" t="s">
        <v>14</v>
      </c>
      <c r="Q122" s="24" t="s">
        <v>14</v>
      </c>
      <c r="R122" s="24" t="s">
        <v>14</v>
      </c>
      <c r="S122" s="24" t="s">
        <v>14</v>
      </c>
      <c r="T122" s="24" t="s">
        <v>14</v>
      </c>
      <c r="U122" s="24" t="s">
        <v>14</v>
      </c>
      <c r="V122" s="24" t="s">
        <v>14</v>
      </c>
      <c r="W122" s="24" t="s">
        <v>14</v>
      </c>
      <c r="X122" s="24" t="s">
        <v>14</v>
      </c>
      <c r="Y122" s="24" t="s">
        <v>14</v>
      </c>
      <c r="Z122" s="24" t="s">
        <v>14</v>
      </c>
      <c r="AA122" s="24" t="s">
        <v>14</v>
      </c>
      <c r="AB122" s="24" t="s">
        <v>14</v>
      </c>
      <c r="AC122" s="24" t="s">
        <v>14</v>
      </c>
      <c r="AD122" s="24" t="s">
        <v>14</v>
      </c>
      <c r="AE122" s="24" t="s">
        <v>14</v>
      </c>
      <c r="AF122" s="24" t="s">
        <v>14</v>
      </c>
      <c r="AG122" s="24" t="s">
        <v>14</v>
      </c>
      <c r="AH122" s="24" t="s">
        <v>14</v>
      </c>
      <c r="AI122" s="24" t="s">
        <v>14</v>
      </c>
      <c r="AJ122" s="24" t="s">
        <v>14</v>
      </c>
      <c r="AK122" s="24" t="s">
        <v>14</v>
      </c>
      <c r="AL122" s="24" t="s">
        <v>14</v>
      </c>
      <c r="AM122" s="24" t="s">
        <v>14</v>
      </c>
      <c r="AN122" s="24" t="s">
        <v>14</v>
      </c>
      <c r="AO122" s="24" t="s">
        <v>14</v>
      </c>
      <c r="AP122" s="24" t="s">
        <v>14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23</v>
      </c>
      <c r="C123" s="24" t="str">
        <f t="shared" si="3"/>
        <v>UCPWR_FLAB-M</v>
      </c>
      <c r="D123" s="24" t="s">
        <v>16</v>
      </c>
      <c r="E123" s="24" t="str" cm="1">
        <f t="array" ref="E123">INDEX(PWR_Lab!$A$2:$A$179,AX123)</f>
        <v>ESTSIFB</v>
      </c>
      <c r="F123" s="24" t="s">
        <v>11</v>
      </c>
      <c r="G123" s="24" t="s">
        <v>11</v>
      </c>
      <c r="H123" s="24" t="s">
        <v>11</v>
      </c>
      <c r="I123" s="24">
        <v>3</v>
      </c>
      <c r="J123" s="24" cm="1">
        <f t="array" ref="J123">-INDEX(PWR_Lab!$F$2:$I$179,AX123,AY123)</f>
        <v>-1.958E-2</v>
      </c>
      <c r="K123" s="24" t="s">
        <v>14</v>
      </c>
      <c r="L123" s="24" t="s">
        <v>14</v>
      </c>
      <c r="M123" s="24" t="s">
        <v>14</v>
      </c>
      <c r="N123" s="24" t="s">
        <v>14</v>
      </c>
      <c r="O123" s="24" t="s">
        <v>14</v>
      </c>
      <c r="P123" s="24" t="s">
        <v>14</v>
      </c>
      <c r="Q123" s="24" t="s">
        <v>14</v>
      </c>
      <c r="R123" s="24" t="s">
        <v>14</v>
      </c>
      <c r="S123" s="24" t="s">
        <v>14</v>
      </c>
      <c r="T123" s="24" t="s">
        <v>14</v>
      </c>
      <c r="U123" s="24" t="s">
        <v>14</v>
      </c>
      <c r="V123" s="24" t="s">
        <v>14</v>
      </c>
      <c r="W123" s="24" t="s">
        <v>14</v>
      </c>
      <c r="X123" s="24" t="s">
        <v>14</v>
      </c>
      <c r="Y123" s="24" t="s">
        <v>14</v>
      </c>
      <c r="Z123" s="24" t="s">
        <v>14</v>
      </c>
      <c r="AA123" s="24" t="s">
        <v>14</v>
      </c>
      <c r="AB123" s="24" t="s">
        <v>14</v>
      </c>
      <c r="AC123" s="24" t="s">
        <v>14</v>
      </c>
      <c r="AD123" s="24" t="s">
        <v>14</v>
      </c>
      <c r="AE123" s="24" t="s">
        <v>14</v>
      </c>
      <c r="AF123" s="24" t="s">
        <v>14</v>
      </c>
      <c r="AG123" s="24" t="s">
        <v>14</v>
      </c>
      <c r="AH123" s="24" t="s">
        <v>14</v>
      </c>
      <c r="AI123" s="24" t="s">
        <v>14</v>
      </c>
      <c r="AJ123" s="24" t="s">
        <v>14</v>
      </c>
      <c r="AK123" s="24" t="s">
        <v>14</v>
      </c>
      <c r="AL123" s="24" t="s">
        <v>14</v>
      </c>
      <c r="AM123" s="24" t="s">
        <v>14</v>
      </c>
      <c r="AN123" s="24" t="s">
        <v>14</v>
      </c>
      <c r="AO123" s="24" t="s">
        <v>14</v>
      </c>
      <c r="AP123" s="24" t="s">
        <v>14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23</v>
      </c>
      <c r="C124" s="24" t="str">
        <f t="shared" si="3"/>
        <v>UCPWR_FLAB-S</v>
      </c>
      <c r="D124" s="24" t="s">
        <v>16</v>
      </c>
      <c r="E124" s="24" t="str" cm="1">
        <f t="array" ref="E124">INDEX(PWR_Lab!$A$2:$A$179,AX124)</f>
        <v>ESTSIFB</v>
      </c>
      <c r="F124" s="24" t="s">
        <v>11</v>
      </c>
      <c r="G124" s="24" t="s">
        <v>11</v>
      </c>
      <c r="H124" s="24" t="s">
        <v>11</v>
      </c>
      <c r="I124" s="24">
        <v>3</v>
      </c>
      <c r="J124" s="24" cm="1">
        <f t="array" ref="J124">-INDEX(PWR_Lab!$F$2:$I$179,AX124,AY124)</f>
        <v>-6.4769999999999994E-2</v>
      </c>
      <c r="K124" s="24" t="s">
        <v>14</v>
      </c>
      <c r="L124" s="24" t="s">
        <v>14</v>
      </c>
      <c r="M124" s="24" t="s">
        <v>14</v>
      </c>
      <c r="N124" s="24" t="s">
        <v>14</v>
      </c>
      <c r="O124" s="24" t="s">
        <v>14</v>
      </c>
      <c r="P124" s="24" t="s">
        <v>14</v>
      </c>
      <c r="Q124" s="24" t="s">
        <v>14</v>
      </c>
      <c r="R124" s="24" t="s">
        <v>14</v>
      </c>
      <c r="S124" s="24" t="s">
        <v>14</v>
      </c>
      <c r="T124" s="24" t="s">
        <v>14</v>
      </c>
      <c r="U124" s="24" t="s">
        <v>14</v>
      </c>
      <c r="V124" s="24" t="s">
        <v>14</v>
      </c>
      <c r="W124" s="24" t="s">
        <v>14</v>
      </c>
      <c r="X124" s="24" t="s">
        <v>14</v>
      </c>
      <c r="Y124" s="24" t="s">
        <v>14</v>
      </c>
      <c r="Z124" s="24" t="s">
        <v>14</v>
      </c>
      <c r="AA124" s="24" t="s">
        <v>14</v>
      </c>
      <c r="AB124" s="24" t="s">
        <v>14</v>
      </c>
      <c r="AC124" s="24" t="s">
        <v>14</v>
      </c>
      <c r="AD124" s="24" t="s">
        <v>14</v>
      </c>
      <c r="AE124" s="24" t="s">
        <v>14</v>
      </c>
      <c r="AF124" s="24" t="s">
        <v>14</v>
      </c>
      <c r="AG124" s="24" t="s">
        <v>14</v>
      </c>
      <c r="AH124" s="24" t="s">
        <v>14</v>
      </c>
      <c r="AI124" s="24" t="s">
        <v>14</v>
      </c>
      <c r="AJ124" s="24" t="s">
        <v>14</v>
      </c>
      <c r="AK124" s="24" t="s">
        <v>14</v>
      </c>
      <c r="AL124" s="24" t="s">
        <v>14</v>
      </c>
      <c r="AM124" s="24" t="s">
        <v>14</v>
      </c>
      <c r="AN124" s="24" t="s">
        <v>14</v>
      </c>
      <c r="AO124" s="24" t="s">
        <v>14</v>
      </c>
      <c r="AP124" s="24" t="s">
        <v>14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23</v>
      </c>
      <c r="C125" s="24" t="str">
        <f t="shared" si="3"/>
        <v>UCPWR_FLAB-T</v>
      </c>
      <c r="D125" s="24" t="s">
        <v>16</v>
      </c>
      <c r="E125" s="24" t="str" cm="1">
        <f t="array" ref="E125">INDEX(PWR_Lab!$A$2:$A$179,AX125)</f>
        <v>ESTSIFB</v>
      </c>
      <c r="F125" s="24" t="s">
        <v>11</v>
      </c>
      <c r="G125" s="24" t="s">
        <v>11</v>
      </c>
      <c r="H125" s="24" t="s">
        <v>11</v>
      </c>
      <c r="I125" s="24">
        <v>3</v>
      </c>
      <c r="J125" s="24" cm="1">
        <f t="array" ref="J125">-INDEX(PWR_Lab!$F$2:$I$179,AX125,AY125)</f>
        <v>-0.23189000000000001</v>
      </c>
      <c r="K125" s="24" t="s">
        <v>14</v>
      </c>
      <c r="L125" s="24" t="s">
        <v>14</v>
      </c>
      <c r="M125" s="24" t="s">
        <v>14</v>
      </c>
      <c r="N125" s="24" t="s">
        <v>14</v>
      </c>
      <c r="O125" s="24" t="s">
        <v>14</v>
      </c>
      <c r="P125" s="24" t="s">
        <v>14</v>
      </c>
      <c r="Q125" s="24" t="s">
        <v>14</v>
      </c>
      <c r="R125" s="24" t="s">
        <v>14</v>
      </c>
      <c r="S125" s="24" t="s">
        <v>14</v>
      </c>
      <c r="T125" s="24" t="s">
        <v>14</v>
      </c>
      <c r="U125" s="24" t="s">
        <v>14</v>
      </c>
      <c r="V125" s="24" t="s">
        <v>14</v>
      </c>
      <c r="W125" s="24" t="s">
        <v>14</v>
      </c>
      <c r="X125" s="24" t="s">
        <v>14</v>
      </c>
      <c r="Y125" s="24" t="s">
        <v>14</v>
      </c>
      <c r="Z125" s="24" t="s">
        <v>14</v>
      </c>
      <c r="AA125" s="24" t="s">
        <v>14</v>
      </c>
      <c r="AB125" s="24" t="s">
        <v>14</v>
      </c>
      <c r="AC125" s="24" t="s">
        <v>14</v>
      </c>
      <c r="AD125" s="24" t="s">
        <v>14</v>
      </c>
      <c r="AE125" s="24" t="s">
        <v>14</v>
      </c>
      <c r="AF125" s="24" t="s">
        <v>14</v>
      </c>
      <c r="AG125" s="24" t="s">
        <v>14</v>
      </c>
      <c r="AH125" s="24" t="s">
        <v>14</v>
      </c>
      <c r="AI125" s="24" t="s">
        <v>14</v>
      </c>
      <c r="AJ125" s="24" t="s">
        <v>14</v>
      </c>
      <c r="AK125" s="24" t="s">
        <v>14</v>
      </c>
      <c r="AL125" s="24" t="s">
        <v>14</v>
      </c>
      <c r="AM125" s="24" t="s">
        <v>14</v>
      </c>
      <c r="AN125" s="24" t="s">
        <v>14</v>
      </c>
      <c r="AO125" s="24" t="s">
        <v>14</v>
      </c>
      <c r="AP125" s="24" t="s">
        <v>14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23</v>
      </c>
      <c r="C126" s="24" t="str">
        <f t="shared" si="3"/>
        <v>UCPWR_FLAB-P</v>
      </c>
      <c r="D126" s="24" t="s">
        <v>16</v>
      </c>
      <c r="E126" s="24" t="str" cm="1">
        <f t="array" ref="E126">INDEX(PWR_Lab!$A$2:$A$179,AX126)</f>
        <v>ESTSIIS</v>
      </c>
      <c r="F126" s="24" t="s">
        <v>11</v>
      </c>
      <c r="G126" s="24" t="s">
        <v>11</v>
      </c>
      <c r="H126" s="24" t="s">
        <v>11</v>
      </c>
      <c r="I126" s="24">
        <v>3</v>
      </c>
      <c r="J126" s="24" cm="1">
        <f t="array" ref="J126">-INDEX(PWR_Lab!$F$2:$I$179,AX126,AY126)</f>
        <v>-1.72E-2</v>
      </c>
      <c r="K126" s="24" t="s">
        <v>14</v>
      </c>
      <c r="L126" s="24" t="s">
        <v>14</v>
      </c>
      <c r="M126" s="24" t="s">
        <v>14</v>
      </c>
      <c r="N126" s="24" t="s">
        <v>14</v>
      </c>
      <c r="O126" s="24" t="s">
        <v>14</v>
      </c>
      <c r="P126" s="24" t="s">
        <v>14</v>
      </c>
      <c r="Q126" s="24" t="s">
        <v>14</v>
      </c>
      <c r="R126" s="24" t="s">
        <v>14</v>
      </c>
      <c r="S126" s="24" t="s">
        <v>14</v>
      </c>
      <c r="T126" s="24" t="s">
        <v>14</v>
      </c>
      <c r="U126" s="24" t="s">
        <v>14</v>
      </c>
      <c r="V126" s="24" t="s">
        <v>14</v>
      </c>
      <c r="W126" s="24" t="s">
        <v>14</v>
      </c>
      <c r="X126" s="24" t="s">
        <v>14</v>
      </c>
      <c r="Y126" s="24" t="s">
        <v>14</v>
      </c>
      <c r="Z126" s="24" t="s">
        <v>14</v>
      </c>
      <c r="AA126" s="24" t="s">
        <v>14</v>
      </c>
      <c r="AB126" s="24" t="s">
        <v>14</v>
      </c>
      <c r="AC126" s="24" t="s">
        <v>14</v>
      </c>
      <c r="AD126" s="24" t="s">
        <v>14</v>
      </c>
      <c r="AE126" s="24" t="s">
        <v>14</v>
      </c>
      <c r="AF126" s="24" t="s">
        <v>14</v>
      </c>
      <c r="AG126" s="24" t="s">
        <v>14</v>
      </c>
      <c r="AH126" s="24" t="s">
        <v>14</v>
      </c>
      <c r="AI126" s="24" t="s">
        <v>14</v>
      </c>
      <c r="AJ126" s="24" t="s">
        <v>14</v>
      </c>
      <c r="AK126" s="24" t="s">
        <v>14</v>
      </c>
      <c r="AL126" s="24" t="s">
        <v>14</v>
      </c>
      <c r="AM126" s="24" t="s">
        <v>14</v>
      </c>
      <c r="AN126" s="24" t="s">
        <v>14</v>
      </c>
      <c r="AO126" s="24" t="s">
        <v>14</v>
      </c>
      <c r="AP126" s="24" t="s">
        <v>14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23</v>
      </c>
      <c r="C127" s="24" t="str">
        <f t="shared" si="3"/>
        <v>UCPWR_FLAB-M</v>
      </c>
      <c r="D127" s="24" t="s">
        <v>16</v>
      </c>
      <c r="E127" s="24" t="str" cm="1">
        <f t="array" ref="E127">INDEX(PWR_Lab!$A$2:$A$179,AX127)</f>
        <v>ESTSIIS</v>
      </c>
      <c r="F127" s="24" t="s">
        <v>11</v>
      </c>
      <c r="G127" s="24" t="s">
        <v>11</v>
      </c>
      <c r="H127" s="24" t="s">
        <v>11</v>
      </c>
      <c r="I127" s="24">
        <v>3</v>
      </c>
      <c r="J127" s="24" cm="1">
        <f t="array" ref="J127">-INDEX(PWR_Lab!$F$2:$I$179,AX127,AY127)</f>
        <v>-1.958E-2</v>
      </c>
      <c r="K127" s="24" t="s">
        <v>14</v>
      </c>
      <c r="L127" s="24" t="s">
        <v>14</v>
      </c>
      <c r="M127" s="24" t="s">
        <v>14</v>
      </c>
      <c r="N127" s="24" t="s">
        <v>14</v>
      </c>
      <c r="O127" s="24" t="s">
        <v>14</v>
      </c>
      <c r="P127" s="24" t="s">
        <v>14</v>
      </c>
      <c r="Q127" s="24" t="s">
        <v>14</v>
      </c>
      <c r="R127" s="24" t="s">
        <v>14</v>
      </c>
      <c r="S127" s="24" t="s">
        <v>14</v>
      </c>
      <c r="T127" s="24" t="s">
        <v>14</v>
      </c>
      <c r="U127" s="24" t="s">
        <v>14</v>
      </c>
      <c r="V127" s="24" t="s">
        <v>14</v>
      </c>
      <c r="W127" s="24" t="s">
        <v>14</v>
      </c>
      <c r="X127" s="24" t="s">
        <v>14</v>
      </c>
      <c r="Y127" s="24" t="s">
        <v>14</v>
      </c>
      <c r="Z127" s="24" t="s">
        <v>14</v>
      </c>
      <c r="AA127" s="24" t="s">
        <v>14</v>
      </c>
      <c r="AB127" s="24" t="s">
        <v>14</v>
      </c>
      <c r="AC127" s="24" t="s">
        <v>14</v>
      </c>
      <c r="AD127" s="24" t="s">
        <v>14</v>
      </c>
      <c r="AE127" s="24" t="s">
        <v>14</v>
      </c>
      <c r="AF127" s="24" t="s">
        <v>14</v>
      </c>
      <c r="AG127" s="24" t="s">
        <v>14</v>
      </c>
      <c r="AH127" s="24" t="s">
        <v>14</v>
      </c>
      <c r="AI127" s="24" t="s">
        <v>14</v>
      </c>
      <c r="AJ127" s="24" t="s">
        <v>14</v>
      </c>
      <c r="AK127" s="24" t="s">
        <v>14</v>
      </c>
      <c r="AL127" s="24" t="s">
        <v>14</v>
      </c>
      <c r="AM127" s="24" t="s">
        <v>14</v>
      </c>
      <c r="AN127" s="24" t="s">
        <v>14</v>
      </c>
      <c r="AO127" s="24" t="s">
        <v>14</v>
      </c>
      <c r="AP127" s="24" t="s">
        <v>14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23</v>
      </c>
      <c r="C128" s="24" t="str">
        <f t="shared" si="3"/>
        <v>UCPWR_FLAB-S</v>
      </c>
      <c r="D128" s="24" t="s">
        <v>16</v>
      </c>
      <c r="E128" s="24" t="str" cm="1">
        <f t="array" ref="E128">INDEX(PWR_Lab!$A$2:$A$179,AX128)</f>
        <v>ESTSIIS</v>
      </c>
      <c r="F128" s="24" t="s">
        <v>11</v>
      </c>
      <c r="G128" s="24" t="s">
        <v>11</v>
      </c>
      <c r="H128" s="24" t="s">
        <v>11</v>
      </c>
      <c r="I128" s="24">
        <v>3</v>
      </c>
      <c r="J128" s="24" cm="1">
        <f t="array" ref="J128">-INDEX(PWR_Lab!$F$2:$I$179,AX128,AY128)</f>
        <v>-6.4769999999999994E-2</v>
      </c>
      <c r="K128" s="24" t="s">
        <v>14</v>
      </c>
      <c r="L128" s="24" t="s">
        <v>14</v>
      </c>
      <c r="M128" s="24" t="s">
        <v>14</v>
      </c>
      <c r="N128" s="24" t="s">
        <v>14</v>
      </c>
      <c r="O128" s="24" t="s">
        <v>14</v>
      </c>
      <c r="P128" s="24" t="s">
        <v>14</v>
      </c>
      <c r="Q128" s="24" t="s">
        <v>14</v>
      </c>
      <c r="R128" s="24" t="s">
        <v>14</v>
      </c>
      <c r="S128" s="24" t="s">
        <v>14</v>
      </c>
      <c r="T128" s="24" t="s">
        <v>14</v>
      </c>
      <c r="U128" s="24" t="s">
        <v>14</v>
      </c>
      <c r="V128" s="24" t="s">
        <v>14</v>
      </c>
      <c r="W128" s="24" t="s">
        <v>14</v>
      </c>
      <c r="X128" s="24" t="s">
        <v>14</v>
      </c>
      <c r="Y128" s="24" t="s">
        <v>14</v>
      </c>
      <c r="Z128" s="24" t="s">
        <v>14</v>
      </c>
      <c r="AA128" s="24" t="s">
        <v>14</v>
      </c>
      <c r="AB128" s="24" t="s">
        <v>14</v>
      </c>
      <c r="AC128" s="24" t="s">
        <v>14</v>
      </c>
      <c r="AD128" s="24" t="s">
        <v>14</v>
      </c>
      <c r="AE128" s="24" t="s">
        <v>14</v>
      </c>
      <c r="AF128" s="24" t="s">
        <v>14</v>
      </c>
      <c r="AG128" s="24" t="s">
        <v>14</v>
      </c>
      <c r="AH128" s="24" t="s">
        <v>14</v>
      </c>
      <c r="AI128" s="24" t="s">
        <v>14</v>
      </c>
      <c r="AJ128" s="24" t="s">
        <v>14</v>
      </c>
      <c r="AK128" s="24" t="s">
        <v>14</v>
      </c>
      <c r="AL128" s="24" t="s">
        <v>14</v>
      </c>
      <c r="AM128" s="24" t="s">
        <v>14</v>
      </c>
      <c r="AN128" s="24" t="s">
        <v>14</v>
      </c>
      <c r="AO128" s="24" t="s">
        <v>14</v>
      </c>
      <c r="AP128" s="24" t="s">
        <v>14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23</v>
      </c>
      <c r="C129" s="24" t="str">
        <f t="shared" si="3"/>
        <v>UCPWR_FLAB-T</v>
      </c>
      <c r="D129" s="24" t="s">
        <v>16</v>
      </c>
      <c r="E129" s="24" t="str" cm="1">
        <f t="array" ref="E129">INDEX(PWR_Lab!$A$2:$A$179,AX129)</f>
        <v>ESTSIIS</v>
      </c>
      <c r="F129" s="24" t="s">
        <v>11</v>
      </c>
      <c r="G129" s="24" t="s">
        <v>11</v>
      </c>
      <c r="H129" s="24" t="s">
        <v>11</v>
      </c>
      <c r="I129" s="24">
        <v>3</v>
      </c>
      <c r="J129" s="24" cm="1">
        <f t="array" ref="J129">-INDEX(PWR_Lab!$F$2:$I$179,AX129,AY129)</f>
        <v>-0.23189000000000001</v>
      </c>
      <c r="K129" s="24" t="s">
        <v>14</v>
      </c>
      <c r="L129" s="24" t="s">
        <v>14</v>
      </c>
      <c r="M129" s="24" t="s">
        <v>14</v>
      </c>
      <c r="N129" s="24" t="s">
        <v>14</v>
      </c>
      <c r="O129" s="24" t="s">
        <v>14</v>
      </c>
      <c r="P129" s="24" t="s">
        <v>14</v>
      </c>
      <c r="Q129" s="24" t="s">
        <v>14</v>
      </c>
      <c r="R129" s="24" t="s">
        <v>14</v>
      </c>
      <c r="S129" s="24" t="s">
        <v>14</v>
      </c>
      <c r="T129" s="24" t="s">
        <v>14</v>
      </c>
      <c r="U129" s="24" t="s">
        <v>14</v>
      </c>
      <c r="V129" s="24" t="s">
        <v>14</v>
      </c>
      <c r="W129" s="24" t="s">
        <v>14</v>
      </c>
      <c r="X129" s="24" t="s">
        <v>14</v>
      </c>
      <c r="Y129" s="24" t="s">
        <v>14</v>
      </c>
      <c r="Z129" s="24" t="s">
        <v>14</v>
      </c>
      <c r="AA129" s="24" t="s">
        <v>14</v>
      </c>
      <c r="AB129" s="24" t="s">
        <v>14</v>
      </c>
      <c r="AC129" s="24" t="s">
        <v>14</v>
      </c>
      <c r="AD129" s="24" t="s">
        <v>14</v>
      </c>
      <c r="AE129" s="24" t="s">
        <v>14</v>
      </c>
      <c r="AF129" s="24" t="s">
        <v>14</v>
      </c>
      <c r="AG129" s="24" t="s">
        <v>14</v>
      </c>
      <c r="AH129" s="24" t="s">
        <v>14</v>
      </c>
      <c r="AI129" s="24" t="s">
        <v>14</v>
      </c>
      <c r="AJ129" s="24" t="s">
        <v>14</v>
      </c>
      <c r="AK129" s="24" t="s">
        <v>14</v>
      </c>
      <c r="AL129" s="24" t="s">
        <v>14</v>
      </c>
      <c r="AM129" s="24" t="s">
        <v>14</v>
      </c>
      <c r="AN129" s="24" t="s">
        <v>14</v>
      </c>
      <c r="AO129" s="24" t="s">
        <v>14</v>
      </c>
      <c r="AP129" s="24" t="s">
        <v>14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23</v>
      </c>
      <c r="C130" s="24" t="str">
        <f t="shared" si="3"/>
        <v>UCPWR_FLAB-P</v>
      </c>
      <c r="D130" s="24" t="s">
        <v>16</v>
      </c>
      <c r="E130" s="24" t="str" cm="1">
        <f t="array" ref="E130">INDEX(PWR_Lab!$A$2:$A$179,AX130)</f>
        <v>ESTSINF</v>
      </c>
      <c r="F130" s="24" t="s">
        <v>11</v>
      </c>
      <c r="G130" s="24" t="s">
        <v>11</v>
      </c>
      <c r="H130" s="24" t="s">
        <v>11</v>
      </c>
      <c r="I130" s="24">
        <v>3</v>
      </c>
      <c r="J130" s="24" cm="1">
        <f t="array" ref="J130">-INDEX(PWR_Lab!$F$2:$I$179,AX130,AY130)</f>
        <v>-1.72E-2</v>
      </c>
      <c r="K130" s="24" t="s">
        <v>14</v>
      </c>
      <c r="L130" s="24" t="s">
        <v>14</v>
      </c>
      <c r="M130" s="24" t="s">
        <v>14</v>
      </c>
      <c r="N130" s="24" t="s">
        <v>14</v>
      </c>
      <c r="O130" s="24" t="s">
        <v>14</v>
      </c>
      <c r="P130" s="24" t="s">
        <v>14</v>
      </c>
      <c r="Q130" s="24" t="s">
        <v>14</v>
      </c>
      <c r="R130" s="24" t="s">
        <v>14</v>
      </c>
      <c r="S130" s="24" t="s">
        <v>14</v>
      </c>
      <c r="T130" s="24" t="s">
        <v>14</v>
      </c>
      <c r="U130" s="24" t="s">
        <v>14</v>
      </c>
      <c r="V130" s="24" t="s">
        <v>14</v>
      </c>
      <c r="W130" s="24" t="s">
        <v>14</v>
      </c>
      <c r="X130" s="24" t="s">
        <v>14</v>
      </c>
      <c r="Y130" s="24" t="s">
        <v>14</v>
      </c>
      <c r="Z130" s="24" t="s">
        <v>14</v>
      </c>
      <c r="AA130" s="24" t="s">
        <v>14</v>
      </c>
      <c r="AB130" s="24" t="s">
        <v>14</v>
      </c>
      <c r="AC130" s="24" t="s">
        <v>14</v>
      </c>
      <c r="AD130" s="24" t="s">
        <v>14</v>
      </c>
      <c r="AE130" s="24" t="s">
        <v>14</v>
      </c>
      <c r="AF130" s="24" t="s">
        <v>14</v>
      </c>
      <c r="AG130" s="24" t="s">
        <v>14</v>
      </c>
      <c r="AH130" s="24" t="s">
        <v>14</v>
      </c>
      <c r="AI130" s="24" t="s">
        <v>14</v>
      </c>
      <c r="AJ130" s="24" t="s">
        <v>14</v>
      </c>
      <c r="AK130" s="24" t="s">
        <v>14</v>
      </c>
      <c r="AL130" s="24" t="s">
        <v>14</v>
      </c>
      <c r="AM130" s="24" t="s">
        <v>14</v>
      </c>
      <c r="AN130" s="24" t="s">
        <v>14</v>
      </c>
      <c r="AO130" s="24" t="s">
        <v>14</v>
      </c>
      <c r="AP130" s="24" t="s">
        <v>14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23</v>
      </c>
      <c r="C131" s="24" t="str">
        <f t="shared" si="3"/>
        <v>UCPWR_FLAB-M</v>
      </c>
      <c r="D131" s="24" t="s">
        <v>16</v>
      </c>
      <c r="E131" s="24" t="str" cm="1">
        <f t="array" ref="E131">INDEX(PWR_Lab!$A$2:$A$179,AX131)</f>
        <v>ESTSINF</v>
      </c>
      <c r="F131" s="24" t="s">
        <v>11</v>
      </c>
      <c r="G131" s="24" t="s">
        <v>11</v>
      </c>
      <c r="H131" s="24" t="s">
        <v>11</v>
      </c>
      <c r="I131" s="24">
        <v>3</v>
      </c>
      <c r="J131" s="24" cm="1">
        <f t="array" ref="J131">-INDEX(PWR_Lab!$F$2:$I$179,AX131,AY131)</f>
        <v>-1.958E-2</v>
      </c>
      <c r="K131" s="24" t="s">
        <v>14</v>
      </c>
      <c r="L131" s="24" t="s">
        <v>14</v>
      </c>
      <c r="M131" s="24" t="s">
        <v>14</v>
      </c>
      <c r="N131" s="24" t="s">
        <v>14</v>
      </c>
      <c r="O131" s="24" t="s">
        <v>14</v>
      </c>
      <c r="P131" s="24" t="s">
        <v>14</v>
      </c>
      <c r="Q131" s="24" t="s">
        <v>14</v>
      </c>
      <c r="R131" s="24" t="s">
        <v>14</v>
      </c>
      <c r="S131" s="24" t="s">
        <v>14</v>
      </c>
      <c r="T131" s="24" t="s">
        <v>14</v>
      </c>
      <c r="U131" s="24" t="s">
        <v>14</v>
      </c>
      <c r="V131" s="24" t="s">
        <v>14</v>
      </c>
      <c r="W131" s="24" t="s">
        <v>14</v>
      </c>
      <c r="X131" s="24" t="s">
        <v>14</v>
      </c>
      <c r="Y131" s="24" t="s">
        <v>14</v>
      </c>
      <c r="Z131" s="24" t="s">
        <v>14</v>
      </c>
      <c r="AA131" s="24" t="s">
        <v>14</v>
      </c>
      <c r="AB131" s="24" t="s">
        <v>14</v>
      </c>
      <c r="AC131" s="24" t="s">
        <v>14</v>
      </c>
      <c r="AD131" s="24" t="s">
        <v>14</v>
      </c>
      <c r="AE131" s="24" t="s">
        <v>14</v>
      </c>
      <c r="AF131" s="24" t="s">
        <v>14</v>
      </c>
      <c r="AG131" s="24" t="s">
        <v>14</v>
      </c>
      <c r="AH131" s="24" t="s">
        <v>14</v>
      </c>
      <c r="AI131" s="24" t="s">
        <v>14</v>
      </c>
      <c r="AJ131" s="24" t="s">
        <v>14</v>
      </c>
      <c r="AK131" s="24" t="s">
        <v>14</v>
      </c>
      <c r="AL131" s="24" t="s">
        <v>14</v>
      </c>
      <c r="AM131" s="24" t="s">
        <v>14</v>
      </c>
      <c r="AN131" s="24" t="s">
        <v>14</v>
      </c>
      <c r="AO131" s="24" t="s">
        <v>14</v>
      </c>
      <c r="AP131" s="24" t="s">
        <v>14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23</v>
      </c>
      <c r="C132" s="24" t="str">
        <f t="shared" si="3"/>
        <v>UCPWR_FLAB-S</v>
      </c>
      <c r="D132" s="24" t="s">
        <v>16</v>
      </c>
      <c r="E132" s="24" t="str" cm="1">
        <f t="array" ref="E132">INDEX(PWR_Lab!$A$2:$A$179,AX132)</f>
        <v>ESTSINF</v>
      </c>
      <c r="F132" s="24" t="s">
        <v>11</v>
      </c>
      <c r="G132" s="24" t="s">
        <v>11</v>
      </c>
      <c r="H132" s="24" t="s">
        <v>11</v>
      </c>
      <c r="I132" s="24">
        <v>3</v>
      </c>
      <c r="J132" s="24" cm="1">
        <f t="array" ref="J132">-INDEX(PWR_Lab!$F$2:$I$179,AX132,AY132)</f>
        <v>-6.4769999999999994E-2</v>
      </c>
      <c r="K132" s="24" t="s">
        <v>14</v>
      </c>
      <c r="L132" s="24" t="s">
        <v>14</v>
      </c>
      <c r="M132" s="24" t="s">
        <v>14</v>
      </c>
      <c r="N132" s="24" t="s">
        <v>14</v>
      </c>
      <c r="O132" s="24" t="s">
        <v>14</v>
      </c>
      <c r="P132" s="24" t="s">
        <v>14</v>
      </c>
      <c r="Q132" s="24" t="s">
        <v>14</v>
      </c>
      <c r="R132" s="24" t="s">
        <v>14</v>
      </c>
      <c r="S132" s="24" t="s">
        <v>14</v>
      </c>
      <c r="T132" s="24" t="s">
        <v>14</v>
      </c>
      <c r="U132" s="24" t="s">
        <v>14</v>
      </c>
      <c r="V132" s="24" t="s">
        <v>14</v>
      </c>
      <c r="W132" s="24" t="s">
        <v>14</v>
      </c>
      <c r="X132" s="24" t="s">
        <v>14</v>
      </c>
      <c r="Y132" s="24" t="s">
        <v>14</v>
      </c>
      <c r="Z132" s="24" t="s">
        <v>14</v>
      </c>
      <c r="AA132" s="24" t="s">
        <v>14</v>
      </c>
      <c r="AB132" s="24" t="s">
        <v>14</v>
      </c>
      <c r="AC132" s="24" t="s">
        <v>14</v>
      </c>
      <c r="AD132" s="24" t="s">
        <v>14</v>
      </c>
      <c r="AE132" s="24" t="s">
        <v>14</v>
      </c>
      <c r="AF132" s="24" t="s">
        <v>14</v>
      </c>
      <c r="AG132" s="24" t="s">
        <v>14</v>
      </c>
      <c r="AH132" s="24" t="s">
        <v>14</v>
      </c>
      <c r="AI132" s="24" t="s">
        <v>14</v>
      </c>
      <c r="AJ132" s="24" t="s">
        <v>14</v>
      </c>
      <c r="AK132" s="24" t="s">
        <v>14</v>
      </c>
      <c r="AL132" s="24" t="s">
        <v>14</v>
      </c>
      <c r="AM132" s="24" t="s">
        <v>14</v>
      </c>
      <c r="AN132" s="24" t="s">
        <v>14</v>
      </c>
      <c r="AO132" s="24" t="s">
        <v>14</v>
      </c>
      <c r="AP132" s="24" t="s">
        <v>14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23</v>
      </c>
      <c r="C133" s="24" t="str">
        <f t="shared" si="3"/>
        <v>UCPWR_FLAB-T</v>
      </c>
      <c r="D133" s="24" t="s">
        <v>16</v>
      </c>
      <c r="E133" s="24" t="str" cm="1">
        <f t="array" ref="E133">INDEX(PWR_Lab!$A$2:$A$179,AX133)</f>
        <v>ESTSINF</v>
      </c>
      <c r="F133" s="24" t="s">
        <v>11</v>
      </c>
      <c r="G133" s="24" t="s">
        <v>11</v>
      </c>
      <c r="H133" s="24" t="s">
        <v>11</v>
      </c>
      <c r="I133" s="24">
        <v>3</v>
      </c>
      <c r="J133" s="24" cm="1">
        <f t="array" ref="J133">-INDEX(PWR_Lab!$F$2:$I$179,AX133,AY133)</f>
        <v>-0.23189000000000001</v>
      </c>
      <c r="K133" s="24" t="s">
        <v>14</v>
      </c>
      <c r="L133" s="24" t="s">
        <v>14</v>
      </c>
      <c r="M133" s="24" t="s">
        <v>14</v>
      </c>
      <c r="N133" s="24" t="s">
        <v>14</v>
      </c>
      <c r="O133" s="24" t="s">
        <v>14</v>
      </c>
      <c r="P133" s="24" t="s">
        <v>14</v>
      </c>
      <c r="Q133" s="24" t="s">
        <v>14</v>
      </c>
      <c r="R133" s="24" t="s">
        <v>14</v>
      </c>
      <c r="S133" s="24" t="s">
        <v>14</v>
      </c>
      <c r="T133" s="24" t="s">
        <v>14</v>
      </c>
      <c r="U133" s="24" t="s">
        <v>14</v>
      </c>
      <c r="V133" s="24" t="s">
        <v>14</v>
      </c>
      <c r="W133" s="24" t="s">
        <v>14</v>
      </c>
      <c r="X133" s="24" t="s">
        <v>14</v>
      </c>
      <c r="Y133" s="24" t="s">
        <v>14</v>
      </c>
      <c r="Z133" s="24" t="s">
        <v>14</v>
      </c>
      <c r="AA133" s="24" t="s">
        <v>14</v>
      </c>
      <c r="AB133" s="24" t="s">
        <v>14</v>
      </c>
      <c r="AC133" s="24" t="s">
        <v>14</v>
      </c>
      <c r="AD133" s="24" t="s">
        <v>14</v>
      </c>
      <c r="AE133" s="24" t="s">
        <v>14</v>
      </c>
      <c r="AF133" s="24" t="s">
        <v>14</v>
      </c>
      <c r="AG133" s="24" t="s">
        <v>14</v>
      </c>
      <c r="AH133" s="24" t="s">
        <v>14</v>
      </c>
      <c r="AI133" s="24" t="s">
        <v>14</v>
      </c>
      <c r="AJ133" s="24" t="s">
        <v>14</v>
      </c>
      <c r="AK133" s="24" t="s">
        <v>14</v>
      </c>
      <c r="AL133" s="24" t="s">
        <v>14</v>
      </c>
      <c r="AM133" s="24" t="s">
        <v>14</v>
      </c>
      <c r="AN133" s="24" t="s">
        <v>14</v>
      </c>
      <c r="AO133" s="24" t="s">
        <v>14</v>
      </c>
      <c r="AP133" s="24" t="s">
        <v>14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23</v>
      </c>
      <c r="C134" s="24" t="str">
        <f t="shared" si="3"/>
        <v>UCPWR_FLAB-P</v>
      </c>
      <c r="D134" s="24" t="s">
        <v>16</v>
      </c>
      <c r="E134" s="24" t="str" cm="1">
        <f t="array" ref="E134">INDEX(PWR_Lab!$A$2:$A$179,AX134)</f>
        <v>ESTSINM</v>
      </c>
      <c r="F134" s="24" t="s">
        <v>11</v>
      </c>
      <c r="G134" s="24" t="s">
        <v>11</v>
      </c>
      <c r="H134" s="24" t="s">
        <v>11</v>
      </c>
      <c r="I134" s="24">
        <v>3</v>
      </c>
      <c r="J134" s="24" cm="1">
        <f t="array" ref="J134">-INDEX(PWR_Lab!$F$2:$I$179,AX134,AY134)</f>
        <v>-1.72E-2</v>
      </c>
      <c r="K134" s="24" t="s">
        <v>14</v>
      </c>
      <c r="L134" s="24" t="s">
        <v>14</v>
      </c>
      <c r="M134" s="24" t="s">
        <v>14</v>
      </c>
      <c r="N134" s="24" t="s">
        <v>14</v>
      </c>
      <c r="O134" s="24" t="s">
        <v>14</v>
      </c>
      <c r="P134" s="24" t="s">
        <v>14</v>
      </c>
      <c r="Q134" s="24" t="s">
        <v>14</v>
      </c>
      <c r="R134" s="24" t="s">
        <v>14</v>
      </c>
      <c r="S134" s="24" t="s">
        <v>14</v>
      </c>
      <c r="T134" s="24" t="s">
        <v>14</v>
      </c>
      <c r="U134" s="24" t="s">
        <v>14</v>
      </c>
      <c r="V134" s="24" t="s">
        <v>14</v>
      </c>
      <c r="W134" s="24" t="s">
        <v>14</v>
      </c>
      <c r="X134" s="24" t="s">
        <v>14</v>
      </c>
      <c r="Y134" s="24" t="s">
        <v>14</v>
      </c>
      <c r="Z134" s="24" t="s">
        <v>14</v>
      </c>
      <c r="AA134" s="24" t="s">
        <v>14</v>
      </c>
      <c r="AB134" s="24" t="s">
        <v>14</v>
      </c>
      <c r="AC134" s="24" t="s">
        <v>14</v>
      </c>
      <c r="AD134" s="24" t="s">
        <v>14</v>
      </c>
      <c r="AE134" s="24" t="s">
        <v>14</v>
      </c>
      <c r="AF134" s="24" t="s">
        <v>14</v>
      </c>
      <c r="AG134" s="24" t="s">
        <v>14</v>
      </c>
      <c r="AH134" s="24" t="s">
        <v>14</v>
      </c>
      <c r="AI134" s="24" t="s">
        <v>14</v>
      </c>
      <c r="AJ134" s="24" t="s">
        <v>14</v>
      </c>
      <c r="AK134" s="24" t="s">
        <v>14</v>
      </c>
      <c r="AL134" s="24" t="s">
        <v>14</v>
      </c>
      <c r="AM134" s="24" t="s">
        <v>14</v>
      </c>
      <c r="AN134" s="24" t="s">
        <v>14</v>
      </c>
      <c r="AO134" s="24" t="s">
        <v>14</v>
      </c>
      <c r="AP134" s="24" t="s">
        <v>14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23</v>
      </c>
      <c r="C135" s="24" t="str">
        <f t="shared" si="3"/>
        <v>UCPWR_FLAB-M</v>
      </c>
      <c r="D135" s="24" t="s">
        <v>16</v>
      </c>
      <c r="E135" s="24" t="str" cm="1">
        <f t="array" ref="E135">INDEX(PWR_Lab!$A$2:$A$179,AX135)</f>
        <v>ESTSINM</v>
      </c>
      <c r="F135" s="24" t="s">
        <v>11</v>
      </c>
      <c r="G135" s="24" t="s">
        <v>11</v>
      </c>
      <c r="H135" s="24" t="s">
        <v>11</v>
      </c>
      <c r="I135" s="24">
        <v>3</v>
      </c>
      <c r="J135" s="24" cm="1">
        <f t="array" ref="J135">-INDEX(PWR_Lab!$F$2:$I$179,AX135,AY135)</f>
        <v>-1.958E-2</v>
      </c>
      <c r="K135" s="24" t="s">
        <v>14</v>
      </c>
      <c r="L135" s="24" t="s">
        <v>14</v>
      </c>
      <c r="M135" s="24" t="s">
        <v>14</v>
      </c>
      <c r="N135" s="24" t="s">
        <v>14</v>
      </c>
      <c r="O135" s="24" t="s">
        <v>14</v>
      </c>
      <c r="P135" s="24" t="s">
        <v>14</v>
      </c>
      <c r="Q135" s="24" t="s">
        <v>14</v>
      </c>
      <c r="R135" s="24" t="s">
        <v>14</v>
      </c>
      <c r="S135" s="24" t="s">
        <v>14</v>
      </c>
      <c r="T135" s="24" t="s">
        <v>14</v>
      </c>
      <c r="U135" s="24" t="s">
        <v>14</v>
      </c>
      <c r="V135" s="24" t="s">
        <v>14</v>
      </c>
      <c r="W135" s="24" t="s">
        <v>14</v>
      </c>
      <c r="X135" s="24" t="s">
        <v>14</v>
      </c>
      <c r="Y135" s="24" t="s">
        <v>14</v>
      </c>
      <c r="Z135" s="24" t="s">
        <v>14</v>
      </c>
      <c r="AA135" s="24" t="s">
        <v>14</v>
      </c>
      <c r="AB135" s="24" t="s">
        <v>14</v>
      </c>
      <c r="AC135" s="24" t="s">
        <v>14</v>
      </c>
      <c r="AD135" s="24" t="s">
        <v>14</v>
      </c>
      <c r="AE135" s="24" t="s">
        <v>14</v>
      </c>
      <c r="AF135" s="24" t="s">
        <v>14</v>
      </c>
      <c r="AG135" s="24" t="s">
        <v>14</v>
      </c>
      <c r="AH135" s="24" t="s">
        <v>14</v>
      </c>
      <c r="AI135" s="24" t="s">
        <v>14</v>
      </c>
      <c r="AJ135" s="24" t="s">
        <v>14</v>
      </c>
      <c r="AK135" s="24" t="s">
        <v>14</v>
      </c>
      <c r="AL135" s="24" t="s">
        <v>14</v>
      </c>
      <c r="AM135" s="24" t="s">
        <v>14</v>
      </c>
      <c r="AN135" s="24" t="s">
        <v>14</v>
      </c>
      <c r="AO135" s="24" t="s">
        <v>14</v>
      </c>
      <c r="AP135" s="24" t="s">
        <v>14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23</v>
      </c>
      <c r="C136" s="24" t="str">
        <f t="shared" si="3"/>
        <v>UCPWR_FLAB-S</v>
      </c>
      <c r="D136" s="24" t="s">
        <v>16</v>
      </c>
      <c r="E136" s="24" t="str" cm="1">
        <f t="array" ref="E136">INDEX(PWR_Lab!$A$2:$A$179,AX136)</f>
        <v>ESTSINM</v>
      </c>
      <c r="F136" s="24" t="s">
        <v>11</v>
      </c>
      <c r="G136" s="24" t="s">
        <v>11</v>
      </c>
      <c r="H136" s="24" t="s">
        <v>11</v>
      </c>
      <c r="I136" s="24">
        <v>3</v>
      </c>
      <c r="J136" s="24" cm="1">
        <f t="array" ref="J136">-INDEX(PWR_Lab!$F$2:$I$179,AX136,AY136)</f>
        <v>-6.4769999999999994E-2</v>
      </c>
      <c r="K136" s="24" t="s">
        <v>14</v>
      </c>
      <c r="L136" s="24" t="s">
        <v>14</v>
      </c>
      <c r="M136" s="24" t="s">
        <v>14</v>
      </c>
      <c r="N136" s="24" t="s">
        <v>14</v>
      </c>
      <c r="O136" s="24" t="s">
        <v>14</v>
      </c>
      <c r="P136" s="24" t="s">
        <v>14</v>
      </c>
      <c r="Q136" s="24" t="s">
        <v>14</v>
      </c>
      <c r="R136" s="24" t="s">
        <v>14</v>
      </c>
      <c r="S136" s="24" t="s">
        <v>14</v>
      </c>
      <c r="T136" s="24" t="s">
        <v>14</v>
      </c>
      <c r="U136" s="24" t="s">
        <v>14</v>
      </c>
      <c r="V136" s="24" t="s">
        <v>14</v>
      </c>
      <c r="W136" s="24" t="s">
        <v>14</v>
      </c>
      <c r="X136" s="24" t="s">
        <v>14</v>
      </c>
      <c r="Y136" s="24" t="s">
        <v>14</v>
      </c>
      <c r="Z136" s="24" t="s">
        <v>14</v>
      </c>
      <c r="AA136" s="24" t="s">
        <v>14</v>
      </c>
      <c r="AB136" s="24" t="s">
        <v>14</v>
      </c>
      <c r="AC136" s="24" t="s">
        <v>14</v>
      </c>
      <c r="AD136" s="24" t="s">
        <v>14</v>
      </c>
      <c r="AE136" s="24" t="s">
        <v>14</v>
      </c>
      <c r="AF136" s="24" t="s">
        <v>14</v>
      </c>
      <c r="AG136" s="24" t="s">
        <v>14</v>
      </c>
      <c r="AH136" s="24" t="s">
        <v>14</v>
      </c>
      <c r="AI136" s="24" t="s">
        <v>14</v>
      </c>
      <c r="AJ136" s="24" t="s">
        <v>14</v>
      </c>
      <c r="AK136" s="24" t="s">
        <v>14</v>
      </c>
      <c r="AL136" s="24" t="s">
        <v>14</v>
      </c>
      <c r="AM136" s="24" t="s">
        <v>14</v>
      </c>
      <c r="AN136" s="24" t="s">
        <v>14</v>
      </c>
      <c r="AO136" s="24" t="s">
        <v>14</v>
      </c>
      <c r="AP136" s="24" t="s">
        <v>14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23</v>
      </c>
      <c r="C137" s="24" t="str">
        <f t="shared" si="3"/>
        <v>UCPWR_FLAB-T</v>
      </c>
      <c r="D137" s="24" t="s">
        <v>16</v>
      </c>
      <c r="E137" s="24" t="str" cm="1">
        <f t="array" ref="E137">INDEX(PWR_Lab!$A$2:$A$179,AX137)</f>
        <v>ESTSINM</v>
      </c>
      <c r="F137" s="24" t="s">
        <v>11</v>
      </c>
      <c r="G137" s="24" t="s">
        <v>11</v>
      </c>
      <c r="H137" s="24" t="s">
        <v>11</v>
      </c>
      <c r="I137" s="24">
        <v>3</v>
      </c>
      <c r="J137" s="24" cm="1">
        <f t="array" ref="J137">-INDEX(PWR_Lab!$F$2:$I$179,AX137,AY137)</f>
        <v>-0.23189000000000001</v>
      </c>
      <c r="K137" s="24" t="s">
        <v>14</v>
      </c>
      <c r="L137" s="24" t="s">
        <v>14</v>
      </c>
      <c r="M137" s="24" t="s">
        <v>14</v>
      </c>
      <c r="N137" s="24" t="s">
        <v>14</v>
      </c>
      <c r="O137" s="24" t="s">
        <v>14</v>
      </c>
      <c r="P137" s="24" t="s">
        <v>14</v>
      </c>
      <c r="Q137" s="24" t="s">
        <v>14</v>
      </c>
      <c r="R137" s="24" t="s">
        <v>14</v>
      </c>
      <c r="S137" s="24" t="s">
        <v>14</v>
      </c>
      <c r="T137" s="24" t="s">
        <v>14</v>
      </c>
      <c r="U137" s="24" t="s">
        <v>14</v>
      </c>
      <c r="V137" s="24" t="s">
        <v>14</v>
      </c>
      <c r="W137" s="24" t="s">
        <v>14</v>
      </c>
      <c r="X137" s="24" t="s">
        <v>14</v>
      </c>
      <c r="Y137" s="24" t="s">
        <v>14</v>
      </c>
      <c r="Z137" s="24" t="s">
        <v>14</v>
      </c>
      <c r="AA137" s="24" t="s">
        <v>14</v>
      </c>
      <c r="AB137" s="24" t="s">
        <v>14</v>
      </c>
      <c r="AC137" s="24" t="s">
        <v>14</v>
      </c>
      <c r="AD137" s="24" t="s">
        <v>14</v>
      </c>
      <c r="AE137" s="24" t="s">
        <v>14</v>
      </c>
      <c r="AF137" s="24" t="s">
        <v>14</v>
      </c>
      <c r="AG137" s="24" t="s">
        <v>14</v>
      </c>
      <c r="AH137" s="24" t="s">
        <v>14</v>
      </c>
      <c r="AI137" s="24" t="s">
        <v>14</v>
      </c>
      <c r="AJ137" s="24" t="s">
        <v>14</v>
      </c>
      <c r="AK137" s="24" t="s">
        <v>14</v>
      </c>
      <c r="AL137" s="24" t="s">
        <v>14</v>
      </c>
      <c r="AM137" s="24" t="s">
        <v>14</v>
      </c>
      <c r="AN137" s="24" t="s">
        <v>14</v>
      </c>
      <c r="AO137" s="24" t="s">
        <v>14</v>
      </c>
      <c r="AP137" s="24" t="s">
        <v>14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23</v>
      </c>
      <c r="C138" s="24" t="str">
        <f t="shared" si="3"/>
        <v>UCPWR_FLAB-P</v>
      </c>
      <c r="D138" s="24" t="s">
        <v>16</v>
      </c>
      <c r="E138" s="24" t="str" cm="1">
        <f t="array" ref="E138">INDEX(PWR_Lab!$A$2:$A$179,AX138)</f>
        <v>ESTSIOT</v>
      </c>
      <c r="F138" s="24" t="s">
        <v>11</v>
      </c>
      <c r="G138" s="24" t="s">
        <v>11</v>
      </c>
      <c r="H138" s="24" t="s">
        <v>11</v>
      </c>
      <c r="I138" s="24">
        <v>3</v>
      </c>
      <c r="J138" s="24" cm="1">
        <f t="array" ref="J138">-INDEX(PWR_Lab!$F$2:$I$179,AX138,AY138)</f>
        <v>-1.72E-2</v>
      </c>
      <c r="K138" s="24" t="s">
        <v>14</v>
      </c>
      <c r="L138" s="24" t="s">
        <v>14</v>
      </c>
      <c r="M138" s="24" t="s">
        <v>14</v>
      </c>
      <c r="N138" s="24" t="s">
        <v>14</v>
      </c>
      <c r="O138" s="24" t="s">
        <v>14</v>
      </c>
      <c r="P138" s="24" t="s">
        <v>14</v>
      </c>
      <c r="Q138" s="24" t="s">
        <v>14</v>
      </c>
      <c r="R138" s="24" t="s">
        <v>14</v>
      </c>
      <c r="S138" s="24" t="s">
        <v>14</v>
      </c>
      <c r="T138" s="24" t="s">
        <v>14</v>
      </c>
      <c r="U138" s="24" t="s">
        <v>14</v>
      </c>
      <c r="V138" s="24" t="s">
        <v>14</v>
      </c>
      <c r="W138" s="24" t="s">
        <v>14</v>
      </c>
      <c r="X138" s="24" t="s">
        <v>14</v>
      </c>
      <c r="Y138" s="24" t="s">
        <v>14</v>
      </c>
      <c r="Z138" s="24" t="s">
        <v>14</v>
      </c>
      <c r="AA138" s="24" t="s">
        <v>14</v>
      </c>
      <c r="AB138" s="24" t="s">
        <v>14</v>
      </c>
      <c r="AC138" s="24" t="s">
        <v>14</v>
      </c>
      <c r="AD138" s="24" t="s">
        <v>14</v>
      </c>
      <c r="AE138" s="24" t="s">
        <v>14</v>
      </c>
      <c r="AF138" s="24" t="s">
        <v>14</v>
      </c>
      <c r="AG138" s="24" t="s">
        <v>14</v>
      </c>
      <c r="AH138" s="24" t="s">
        <v>14</v>
      </c>
      <c r="AI138" s="24" t="s">
        <v>14</v>
      </c>
      <c r="AJ138" s="24" t="s">
        <v>14</v>
      </c>
      <c r="AK138" s="24" t="s">
        <v>14</v>
      </c>
      <c r="AL138" s="24" t="s">
        <v>14</v>
      </c>
      <c r="AM138" s="24" t="s">
        <v>14</v>
      </c>
      <c r="AN138" s="24" t="s">
        <v>14</v>
      </c>
      <c r="AO138" s="24" t="s">
        <v>14</v>
      </c>
      <c r="AP138" s="24" t="s">
        <v>14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23</v>
      </c>
      <c r="C139" s="24" t="str">
        <f t="shared" ref="C139:C202" si="6">C135</f>
        <v>UCPWR_FLAB-M</v>
      </c>
      <c r="D139" s="24" t="s">
        <v>16</v>
      </c>
      <c r="E139" s="24" t="str" cm="1">
        <f t="array" ref="E139">INDEX(PWR_Lab!$A$2:$A$179,AX139)</f>
        <v>ESTSIOT</v>
      </c>
      <c r="F139" s="24" t="s">
        <v>11</v>
      </c>
      <c r="G139" s="24" t="s">
        <v>11</v>
      </c>
      <c r="H139" s="24" t="s">
        <v>11</v>
      </c>
      <c r="I139" s="24">
        <v>3</v>
      </c>
      <c r="J139" s="24" cm="1">
        <f t="array" ref="J139">-INDEX(PWR_Lab!$F$2:$I$179,AX139,AY139)</f>
        <v>-1.958E-2</v>
      </c>
      <c r="K139" s="24" t="s">
        <v>14</v>
      </c>
      <c r="L139" s="24" t="s">
        <v>14</v>
      </c>
      <c r="M139" s="24" t="s">
        <v>14</v>
      </c>
      <c r="N139" s="24" t="s">
        <v>14</v>
      </c>
      <c r="O139" s="24" t="s">
        <v>14</v>
      </c>
      <c r="P139" s="24" t="s">
        <v>14</v>
      </c>
      <c r="Q139" s="24" t="s">
        <v>14</v>
      </c>
      <c r="R139" s="24" t="s">
        <v>14</v>
      </c>
      <c r="S139" s="24" t="s">
        <v>14</v>
      </c>
      <c r="T139" s="24" t="s">
        <v>14</v>
      </c>
      <c r="U139" s="24" t="s">
        <v>14</v>
      </c>
      <c r="V139" s="24" t="s">
        <v>14</v>
      </c>
      <c r="W139" s="24" t="s">
        <v>14</v>
      </c>
      <c r="X139" s="24" t="s">
        <v>14</v>
      </c>
      <c r="Y139" s="24" t="s">
        <v>14</v>
      </c>
      <c r="Z139" s="24" t="s">
        <v>14</v>
      </c>
      <c r="AA139" s="24" t="s">
        <v>14</v>
      </c>
      <c r="AB139" s="24" t="s">
        <v>14</v>
      </c>
      <c r="AC139" s="24" t="s">
        <v>14</v>
      </c>
      <c r="AD139" s="24" t="s">
        <v>14</v>
      </c>
      <c r="AE139" s="24" t="s">
        <v>14</v>
      </c>
      <c r="AF139" s="24" t="s">
        <v>14</v>
      </c>
      <c r="AG139" s="24" t="s">
        <v>14</v>
      </c>
      <c r="AH139" s="24" t="s">
        <v>14</v>
      </c>
      <c r="AI139" s="24" t="s">
        <v>14</v>
      </c>
      <c r="AJ139" s="24" t="s">
        <v>14</v>
      </c>
      <c r="AK139" s="24" t="s">
        <v>14</v>
      </c>
      <c r="AL139" s="24" t="s">
        <v>14</v>
      </c>
      <c r="AM139" s="24" t="s">
        <v>14</v>
      </c>
      <c r="AN139" s="24" t="s">
        <v>14</v>
      </c>
      <c r="AO139" s="24" t="s">
        <v>14</v>
      </c>
      <c r="AP139" s="24" t="s">
        <v>14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23</v>
      </c>
      <c r="C140" s="24" t="str">
        <f t="shared" si="6"/>
        <v>UCPWR_FLAB-S</v>
      </c>
      <c r="D140" s="24" t="s">
        <v>16</v>
      </c>
      <c r="E140" s="24" t="str" cm="1">
        <f t="array" ref="E140">INDEX(PWR_Lab!$A$2:$A$179,AX140)</f>
        <v>ESTSIOT</v>
      </c>
      <c r="F140" s="24" t="s">
        <v>11</v>
      </c>
      <c r="G140" s="24" t="s">
        <v>11</v>
      </c>
      <c r="H140" s="24" t="s">
        <v>11</v>
      </c>
      <c r="I140" s="24">
        <v>3</v>
      </c>
      <c r="J140" s="24" cm="1">
        <f t="array" ref="J140">-INDEX(PWR_Lab!$F$2:$I$179,AX140,AY140)</f>
        <v>-6.4769999999999994E-2</v>
      </c>
      <c r="K140" s="24" t="s">
        <v>14</v>
      </c>
      <c r="L140" s="24" t="s">
        <v>14</v>
      </c>
      <c r="M140" s="24" t="s">
        <v>14</v>
      </c>
      <c r="N140" s="24" t="s">
        <v>14</v>
      </c>
      <c r="O140" s="24" t="s">
        <v>14</v>
      </c>
      <c r="P140" s="24" t="s">
        <v>14</v>
      </c>
      <c r="Q140" s="24" t="s">
        <v>14</v>
      </c>
      <c r="R140" s="24" t="s">
        <v>14</v>
      </c>
      <c r="S140" s="24" t="s">
        <v>14</v>
      </c>
      <c r="T140" s="24" t="s">
        <v>14</v>
      </c>
      <c r="U140" s="24" t="s">
        <v>14</v>
      </c>
      <c r="V140" s="24" t="s">
        <v>14</v>
      </c>
      <c r="W140" s="24" t="s">
        <v>14</v>
      </c>
      <c r="X140" s="24" t="s">
        <v>14</v>
      </c>
      <c r="Y140" s="24" t="s">
        <v>14</v>
      </c>
      <c r="Z140" s="24" t="s">
        <v>14</v>
      </c>
      <c r="AA140" s="24" t="s">
        <v>14</v>
      </c>
      <c r="AB140" s="24" t="s">
        <v>14</v>
      </c>
      <c r="AC140" s="24" t="s">
        <v>14</v>
      </c>
      <c r="AD140" s="24" t="s">
        <v>14</v>
      </c>
      <c r="AE140" s="24" t="s">
        <v>14</v>
      </c>
      <c r="AF140" s="24" t="s">
        <v>14</v>
      </c>
      <c r="AG140" s="24" t="s">
        <v>14</v>
      </c>
      <c r="AH140" s="24" t="s">
        <v>14</v>
      </c>
      <c r="AI140" s="24" t="s">
        <v>14</v>
      </c>
      <c r="AJ140" s="24" t="s">
        <v>14</v>
      </c>
      <c r="AK140" s="24" t="s">
        <v>14</v>
      </c>
      <c r="AL140" s="24" t="s">
        <v>14</v>
      </c>
      <c r="AM140" s="24" t="s">
        <v>14</v>
      </c>
      <c r="AN140" s="24" t="s">
        <v>14</v>
      </c>
      <c r="AO140" s="24" t="s">
        <v>14</v>
      </c>
      <c r="AP140" s="24" t="s">
        <v>14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23</v>
      </c>
      <c r="C141" s="24" t="str">
        <f t="shared" si="6"/>
        <v>UCPWR_FLAB-T</v>
      </c>
      <c r="D141" s="24" t="s">
        <v>16</v>
      </c>
      <c r="E141" s="24" t="str" cm="1">
        <f t="array" ref="E141">INDEX(PWR_Lab!$A$2:$A$179,AX141)</f>
        <v>ESTSIOT</v>
      </c>
      <c r="F141" s="24" t="s">
        <v>11</v>
      </c>
      <c r="G141" s="24" t="s">
        <v>11</v>
      </c>
      <c r="H141" s="24" t="s">
        <v>11</v>
      </c>
      <c r="I141" s="24">
        <v>3</v>
      </c>
      <c r="J141" s="24" cm="1">
        <f t="array" ref="J141">-INDEX(PWR_Lab!$F$2:$I$179,AX141,AY141)</f>
        <v>-0.23189000000000001</v>
      </c>
      <c r="K141" s="24" t="s">
        <v>14</v>
      </c>
      <c r="L141" s="24" t="s">
        <v>14</v>
      </c>
      <c r="M141" s="24" t="s">
        <v>14</v>
      </c>
      <c r="N141" s="24" t="s">
        <v>14</v>
      </c>
      <c r="O141" s="24" t="s">
        <v>14</v>
      </c>
      <c r="P141" s="24" t="s">
        <v>14</v>
      </c>
      <c r="Q141" s="24" t="s">
        <v>14</v>
      </c>
      <c r="R141" s="24" t="s">
        <v>14</v>
      </c>
      <c r="S141" s="24" t="s">
        <v>14</v>
      </c>
      <c r="T141" s="24" t="s">
        <v>14</v>
      </c>
      <c r="U141" s="24" t="s">
        <v>14</v>
      </c>
      <c r="V141" s="24" t="s">
        <v>14</v>
      </c>
      <c r="W141" s="24" t="s">
        <v>14</v>
      </c>
      <c r="X141" s="24" t="s">
        <v>14</v>
      </c>
      <c r="Y141" s="24" t="s">
        <v>14</v>
      </c>
      <c r="Z141" s="24" t="s">
        <v>14</v>
      </c>
      <c r="AA141" s="24" t="s">
        <v>14</v>
      </c>
      <c r="AB141" s="24" t="s">
        <v>14</v>
      </c>
      <c r="AC141" s="24" t="s">
        <v>14</v>
      </c>
      <c r="AD141" s="24" t="s">
        <v>14</v>
      </c>
      <c r="AE141" s="24" t="s">
        <v>14</v>
      </c>
      <c r="AF141" s="24" t="s">
        <v>14</v>
      </c>
      <c r="AG141" s="24" t="s">
        <v>14</v>
      </c>
      <c r="AH141" s="24" t="s">
        <v>14</v>
      </c>
      <c r="AI141" s="24" t="s">
        <v>14</v>
      </c>
      <c r="AJ141" s="24" t="s">
        <v>14</v>
      </c>
      <c r="AK141" s="24" t="s">
        <v>14</v>
      </c>
      <c r="AL141" s="24" t="s">
        <v>14</v>
      </c>
      <c r="AM141" s="24" t="s">
        <v>14</v>
      </c>
      <c r="AN141" s="24" t="s">
        <v>14</v>
      </c>
      <c r="AO141" s="24" t="s">
        <v>14</v>
      </c>
      <c r="AP141" s="24" t="s">
        <v>14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23</v>
      </c>
      <c r="C142" s="24" t="str">
        <f t="shared" si="6"/>
        <v>UCPWR_FLAB-P</v>
      </c>
      <c r="D142" s="24" t="s">
        <v>16</v>
      </c>
      <c r="E142" s="24" t="str" cm="1">
        <f t="array" ref="E142">INDEX(PWR_Lab!$A$2:$A$179,AX142)</f>
        <v>ESTSIPP</v>
      </c>
      <c r="F142" s="24" t="s">
        <v>11</v>
      </c>
      <c r="G142" s="24" t="s">
        <v>11</v>
      </c>
      <c r="H142" s="24" t="s">
        <v>11</v>
      </c>
      <c r="I142" s="24">
        <v>3</v>
      </c>
      <c r="J142" s="24" cm="1">
        <f t="array" ref="J142">-INDEX(PWR_Lab!$F$2:$I$179,AX142,AY142)</f>
        <v>-1.72E-2</v>
      </c>
      <c r="K142" s="24" t="s">
        <v>14</v>
      </c>
      <c r="L142" s="24" t="s">
        <v>14</v>
      </c>
      <c r="M142" s="24" t="s">
        <v>14</v>
      </c>
      <c r="N142" s="24" t="s">
        <v>14</v>
      </c>
      <c r="O142" s="24" t="s">
        <v>14</v>
      </c>
      <c r="P142" s="24" t="s">
        <v>14</v>
      </c>
      <c r="Q142" s="24" t="s">
        <v>14</v>
      </c>
      <c r="R142" s="24" t="s">
        <v>14</v>
      </c>
      <c r="S142" s="24" t="s">
        <v>14</v>
      </c>
      <c r="T142" s="24" t="s">
        <v>14</v>
      </c>
      <c r="U142" s="24" t="s">
        <v>14</v>
      </c>
      <c r="V142" s="24" t="s">
        <v>14</v>
      </c>
      <c r="W142" s="24" t="s">
        <v>14</v>
      </c>
      <c r="X142" s="24" t="s">
        <v>14</v>
      </c>
      <c r="Y142" s="24" t="s">
        <v>14</v>
      </c>
      <c r="Z142" s="24" t="s">
        <v>14</v>
      </c>
      <c r="AA142" s="24" t="s">
        <v>14</v>
      </c>
      <c r="AB142" s="24" t="s">
        <v>14</v>
      </c>
      <c r="AC142" s="24" t="s">
        <v>14</v>
      </c>
      <c r="AD142" s="24" t="s">
        <v>14</v>
      </c>
      <c r="AE142" s="24" t="s">
        <v>14</v>
      </c>
      <c r="AF142" s="24" t="s">
        <v>14</v>
      </c>
      <c r="AG142" s="24" t="s">
        <v>14</v>
      </c>
      <c r="AH142" s="24" t="s">
        <v>14</v>
      </c>
      <c r="AI142" s="24" t="s">
        <v>14</v>
      </c>
      <c r="AJ142" s="24" t="s">
        <v>14</v>
      </c>
      <c r="AK142" s="24" t="s">
        <v>14</v>
      </c>
      <c r="AL142" s="24" t="s">
        <v>14</v>
      </c>
      <c r="AM142" s="24" t="s">
        <v>14</v>
      </c>
      <c r="AN142" s="24" t="s">
        <v>14</v>
      </c>
      <c r="AO142" s="24" t="s">
        <v>14</v>
      </c>
      <c r="AP142" s="24" t="s">
        <v>14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23</v>
      </c>
      <c r="C143" s="24" t="str">
        <f t="shared" si="6"/>
        <v>UCPWR_FLAB-M</v>
      </c>
      <c r="D143" s="24" t="s">
        <v>16</v>
      </c>
      <c r="E143" s="24" t="str" cm="1">
        <f t="array" ref="E143">INDEX(PWR_Lab!$A$2:$A$179,AX143)</f>
        <v>ESTSIPP</v>
      </c>
      <c r="F143" s="24" t="s">
        <v>11</v>
      </c>
      <c r="G143" s="24" t="s">
        <v>11</v>
      </c>
      <c r="H143" s="24" t="s">
        <v>11</v>
      </c>
      <c r="I143" s="24">
        <v>3</v>
      </c>
      <c r="J143" s="24" cm="1">
        <f t="array" ref="J143">-INDEX(PWR_Lab!$F$2:$I$179,AX143,AY143)</f>
        <v>-1.958E-2</v>
      </c>
      <c r="K143" s="24" t="s">
        <v>14</v>
      </c>
      <c r="L143" s="24" t="s">
        <v>14</v>
      </c>
      <c r="M143" s="24" t="s">
        <v>14</v>
      </c>
      <c r="N143" s="24" t="s">
        <v>14</v>
      </c>
      <c r="O143" s="24" t="s">
        <v>14</v>
      </c>
      <c r="P143" s="24" t="s">
        <v>14</v>
      </c>
      <c r="Q143" s="24" t="s">
        <v>14</v>
      </c>
      <c r="R143" s="24" t="s">
        <v>14</v>
      </c>
      <c r="S143" s="24" t="s">
        <v>14</v>
      </c>
      <c r="T143" s="24" t="s">
        <v>14</v>
      </c>
      <c r="U143" s="24" t="s">
        <v>14</v>
      </c>
      <c r="V143" s="24" t="s">
        <v>14</v>
      </c>
      <c r="W143" s="24" t="s">
        <v>14</v>
      </c>
      <c r="X143" s="24" t="s">
        <v>14</v>
      </c>
      <c r="Y143" s="24" t="s">
        <v>14</v>
      </c>
      <c r="Z143" s="24" t="s">
        <v>14</v>
      </c>
      <c r="AA143" s="24" t="s">
        <v>14</v>
      </c>
      <c r="AB143" s="24" t="s">
        <v>14</v>
      </c>
      <c r="AC143" s="24" t="s">
        <v>14</v>
      </c>
      <c r="AD143" s="24" t="s">
        <v>14</v>
      </c>
      <c r="AE143" s="24" t="s">
        <v>14</v>
      </c>
      <c r="AF143" s="24" t="s">
        <v>14</v>
      </c>
      <c r="AG143" s="24" t="s">
        <v>14</v>
      </c>
      <c r="AH143" s="24" t="s">
        <v>14</v>
      </c>
      <c r="AI143" s="24" t="s">
        <v>14</v>
      </c>
      <c r="AJ143" s="24" t="s">
        <v>14</v>
      </c>
      <c r="AK143" s="24" t="s">
        <v>14</v>
      </c>
      <c r="AL143" s="24" t="s">
        <v>14</v>
      </c>
      <c r="AM143" s="24" t="s">
        <v>14</v>
      </c>
      <c r="AN143" s="24" t="s">
        <v>14</v>
      </c>
      <c r="AO143" s="24" t="s">
        <v>14</v>
      </c>
      <c r="AP143" s="24" t="s">
        <v>14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23</v>
      </c>
      <c r="C144" s="24" t="str">
        <f t="shared" si="6"/>
        <v>UCPWR_FLAB-S</v>
      </c>
      <c r="D144" s="24" t="s">
        <v>16</v>
      </c>
      <c r="E144" s="24" t="str" cm="1">
        <f t="array" ref="E144">INDEX(PWR_Lab!$A$2:$A$179,AX144)</f>
        <v>ESTSIPP</v>
      </c>
      <c r="F144" s="24" t="s">
        <v>11</v>
      </c>
      <c r="G144" s="24" t="s">
        <v>11</v>
      </c>
      <c r="H144" s="24" t="s">
        <v>11</v>
      </c>
      <c r="I144" s="24">
        <v>3</v>
      </c>
      <c r="J144" s="24" cm="1">
        <f t="array" ref="J144">-INDEX(PWR_Lab!$F$2:$I$179,AX144,AY144)</f>
        <v>-6.4769999999999994E-2</v>
      </c>
      <c r="K144" s="24" t="s">
        <v>14</v>
      </c>
      <c r="L144" s="24" t="s">
        <v>14</v>
      </c>
      <c r="M144" s="24" t="s">
        <v>14</v>
      </c>
      <c r="N144" s="24" t="s">
        <v>14</v>
      </c>
      <c r="O144" s="24" t="s">
        <v>14</v>
      </c>
      <c r="P144" s="24" t="s">
        <v>14</v>
      </c>
      <c r="Q144" s="24" t="s">
        <v>14</v>
      </c>
      <c r="R144" s="24" t="s">
        <v>14</v>
      </c>
      <c r="S144" s="24" t="s">
        <v>14</v>
      </c>
      <c r="T144" s="24" t="s">
        <v>14</v>
      </c>
      <c r="U144" s="24" t="s">
        <v>14</v>
      </c>
      <c r="V144" s="24" t="s">
        <v>14</v>
      </c>
      <c r="W144" s="24" t="s">
        <v>14</v>
      </c>
      <c r="X144" s="24" t="s">
        <v>14</v>
      </c>
      <c r="Y144" s="24" t="s">
        <v>14</v>
      </c>
      <c r="Z144" s="24" t="s">
        <v>14</v>
      </c>
      <c r="AA144" s="24" t="s">
        <v>14</v>
      </c>
      <c r="AB144" s="24" t="s">
        <v>14</v>
      </c>
      <c r="AC144" s="24" t="s">
        <v>14</v>
      </c>
      <c r="AD144" s="24" t="s">
        <v>14</v>
      </c>
      <c r="AE144" s="24" t="s">
        <v>14</v>
      </c>
      <c r="AF144" s="24" t="s">
        <v>14</v>
      </c>
      <c r="AG144" s="24" t="s">
        <v>14</v>
      </c>
      <c r="AH144" s="24" t="s">
        <v>14</v>
      </c>
      <c r="AI144" s="24" t="s">
        <v>14</v>
      </c>
      <c r="AJ144" s="24" t="s">
        <v>14</v>
      </c>
      <c r="AK144" s="24" t="s">
        <v>14</v>
      </c>
      <c r="AL144" s="24" t="s">
        <v>14</v>
      </c>
      <c r="AM144" s="24" t="s">
        <v>14</v>
      </c>
      <c r="AN144" s="24" t="s">
        <v>14</v>
      </c>
      <c r="AO144" s="24" t="s">
        <v>14</v>
      </c>
      <c r="AP144" s="24" t="s">
        <v>14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23</v>
      </c>
      <c r="C145" s="24" t="str">
        <f t="shared" si="6"/>
        <v>UCPWR_FLAB-T</v>
      </c>
      <c r="D145" s="24" t="s">
        <v>16</v>
      </c>
      <c r="E145" s="24" t="str" cm="1">
        <f t="array" ref="E145">INDEX(PWR_Lab!$A$2:$A$179,AX145)</f>
        <v>ESTSIPP</v>
      </c>
      <c r="F145" s="24" t="s">
        <v>11</v>
      </c>
      <c r="G145" s="24" t="s">
        <v>11</v>
      </c>
      <c r="H145" s="24" t="s">
        <v>11</v>
      </c>
      <c r="I145" s="24">
        <v>3</v>
      </c>
      <c r="J145" s="24" cm="1">
        <f t="array" ref="J145">-INDEX(PWR_Lab!$F$2:$I$179,AX145,AY145)</f>
        <v>-0.23189000000000001</v>
      </c>
      <c r="K145" s="24" t="s">
        <v>14</v>
      </c>
      <c r="L145" s="24" t="s">
        <v>14</v>
      </c>
      <c r="M145" s="24" t="s">
        <v>14</v>
      </c>
      <c r="N145" s="24" t="s">
        <v>14</v>
      </c>
      <c r="O145" s="24" t="s">
        <v>14</v>
      </c>
      <c r="P145" s="24" t="s">
        <v>14</v>
      </c>
      <c r="Q145" s="24" t="s">
        <v>14</v>
      </c>
      <c r="R145" s="24" t="s">
        <v>14</v>
      </c>
      <c r="S145" s="24" t="s">
        <v>14</v>
      </c>
      <c r="T145" s="24" t="s">
        <v>14</v>
      </c>
      <c r="U145" s="24" t="s">
        <v>14</v>
      </c>
      <c r="V145" s="24" t="s">
        <v>14</v>
      </c>
      <c r="W145" s="24" t="s">
        <v>14</v>
      </c>
      <c r="X145" s="24" t="s">
        <v>14</v>
      </c>
      <c r="Y145" s="24" t="s">
        <v>14</v>
      </c>
      <c r="Z145" s="24" t="s">
        <v>14</v>
      </c>
      <c r="AA145" s="24" t="s">
        <v>14</v>
      </c>
      <c r="AB145" s="24" t="s">
        <v>14</v>
      </c>
      <c r="AC145" s="24" t="s">
        <v>14</v>
      </c>
      <c r="AD145" s="24" t="s">
        <v>14</v>
      </c>
      <c r="AE145" s="24" t="s">
        <v>14</v>
      </c>
      <c r="AF145" s="24" t="s">
        <v>14</v>
      </c>
      <c r="AG145" s="24" t="s">
        <v>14</v>
      </c>
      <c r="AH145" s="24" t="s">
        <v>14</v>
      </c>
      <c r="AI145" s="24" t="s">
        <v>14</v>
      </c>
      <c r="AJ145" s="24" t="s">
        <v>14</v>
      </c>
      <c r="AK145" s="24" t="s">
        <v>14</v>
      </c>
      <c r="AL145" s="24" t="s">
        <v>14</v>
      </c>
      <c r="AM145" s="24" t="s">
        <v>14</v>
      </c>
      <c r="AN145" s="24" t="s">
        <v>14</v>
      </c>
      <c r="AO145" s="24" t="s">
        <v>14</v>
      </c>
      <c r="AP145" s="24" t="s">
        <v>14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23</v>
      </c>
      <c r="C146" s="24" t="str">
        <f t="shared" si="6"/>
        <v>UCPWR_FLAB-P</v>
      </c>
      <c r="D146" s="24" t="s">
        <v>16</v>
      </c>
      <c r="E146" s="24" t="str" cm="1">
        <f t="array" ref="E146">INDEX(PWR_Lab!$A$2:$A$179,AX146)</f>
        <v>ESTSRES</v>
      </c>
      <c r="F146" s="24" t="s">
        <v>11</v>
      </c>
      <c r="G146" s="24" t="s">
        <v>11</v>
      </c>
      <c r="H146" s="24" t="s">
        <v>11</v>
      </c>
      <c r="I146" s="24">
        <v>3</v>
      </c>
      <c r="J146" s="24" cm="1">
        <f t="array" ref="J146">-INDEX(PWR_Lab!$F$2:$I$179,AX146,AY146)</f>
        <v>-1.72E-2</v>
      </c>
      <c r="K146" s="24" t="s">
        <v>14</v>
      </c>
      <c r="L146" s="24" t="s">
        <v>14</v>
      </c>
      <c r="M146" s="24" t="s">
        <v>14</v>
      </c>
      <c r="N146" s="24" t="s">
        <v>14</v>
      </c>
      <c r="O146" s="24" t="s">
        <v>14</v>
      </c>
      <c r="P146" s="24" t="s">
        <v>14</v>
      </c>
      <c r="Q146" s="24" t="s">
        <v>14</v>
      </c>
      <c r="R146" s="24" t="s">
        <v>14</v>
      </c>
      <c r="S146" s="24" t="s">
        <v>14</v>
      </c>
      <c r="T146" s="24" t="s">
        <v>14</v>
      </c>
      <c r="U146" s="24" t="s">
        <v>14</v>
      </c>
      <c r="V146" s="24" t="s">
        <v>14</v>
      </c>
      <c r="W146" s="24" t="s">
        <v>14</v>
      </c>
      <c r="X146" s="24" t="s">
        <v>14</v>
      </c>
      <c r="Y146" s="24" t="s">
        <v>14</v>
      </c>
      <c r="Z146" s="24" t="s">
        <v>14</v>
      </c>
      <c r="AA146" s="24" t="s">
        <v>14</v>
      </c>
      <c r="AB146" s="24" t="s">
        <v>14</v>
      </c>
      <c r="AC146" s="24" t="s">
        <v>14</v>
      </c>
      <c r="AD146" s="24" t="s">
        <v>14</v>
      </c>
      <c r="AE146" s="24" t="s">
        <v>14</v>
      </c>
      <c r="AF146" s="24" t="s">
        <v>14</v>
      </c>
      <c r="AG146" s="24" t="s">
        <v>14</v>
      </c>
      <c r="AH146" s="24" t="s">
        <v>14</v>
      </c>
      <c r="AI146" s="24" t="s">
        <v>14</v>
      </c>
      <c r="AJ146" s="24" t="s">
        <v>14</v>
      </c>
      <c r="AK146" s="24" t="s">
        <v>14</v>
      </c>
      <c r="AL146" s="24" t="s">
        <v>14</v>
      </c>
      <c r="AM146" s="24" t="s">
        <v>14</v>
      </c>
      <c r="AN146" s="24" t="s">
        <v>14</v>
      </c>
      <c r="AO146" s="24" t="s">
        <v>14</v>
      </c>
      <c r="AP146" s="24" t="s">
        <v>14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23</v>
      </c>
      <c r="C147" s="24" t="str">
        <f t="shared" si="6"/>
        <v>UCPWR_FLAB-M</v>
      </c>
      <c r="D147" s="24" t="s">
        <v>16</v>
      </c>
      <c r="E147" s="24" t="str" cm="1">
        <f t="array" ref="E147">INDEX(PWR_Lab!$A$2:$A$179,AX147)</f>
        <v>ESTSRES</v>
      </c>
      <c r="F147" s="24" t="s">
        <v>11</v>
      </c>
      <c r="G147" s="24" t="s">
        <v>11</v>
      </c>
      <c r="H147" s="24" t="s">
        <v>11</v>
      </c>
      <c r="I147" s="24">
        <v>3</v>
      </c>
      <c r="J147" s="24" cm="1">
        <f t="array" ref="J147">-INDEX(PWR_Lab!$F$2:$I$179,AX147,AY147)</f>
        <v>-1.958E-2</v>
      </c>
      <c r="K147" s="24" t="s">
        <v>14</v>
      </c>
      <c r="L147" s="24" t="s">
        <v>14</v>
      </c>
      <c r="M147" s="24" t="s">
        <v>14</v>
      </c>
      <c r="N147" s="24" t="s">
        <v>14</v>
      </c>
      <c r="O147" s="24" t="s">
        <v>14</v>
      </c>
      <c r="P147" s="24" t="s">
        <v>14</v>
      </c>
      <c r="Q147" s="24" t="s">
        <v>14</v>
      </c>
      <c r="R147" s="24" t="s">
        <v>14</v>
      </c>
      <c r="S147" s="24" t="s">
        <v>14</v>
      </c>
      <c r="T147" s="24" t="s">
        <v>14</v>
      </c>
      <c r="U147" s="24" t="s">
        <v>14</v>
      </c>
      <c r="V147" s="24" t="s">
        <v>14</v>
      </c>
      <c r="W147" s="24" t="s">
        <v>14</v>
      </c>
      <c r="X147" s="24" t="s">
        <v>14</v>
      </c>
      <c r="Y147" s="24" t="s">
        <v>14</v>
      </c>
      <c r="Z147" s="24" t="s">
        <v>14</v>
      </c>
      <c r="AA147" s="24" t="s">
        <v>14</v>
      </c>
      <c r="AB147" s="24" t="s">
        <v>14</v>
      </c>
      <c r="AC147" s="24" t="s">
        <v>14</v>
      </c>
      <c r="AD147" s="24" t="s">
        <v>14</v>
      </c>
      <c r="AE147" s="24" t="s">
        <v>14</v>
      </c>
      <c r="AF147" s="24" t="s">
        <v>14</v>
      </c>
      <c r="AG147" s="24" t="s">
        <v>14</v>
      </c>
      <c r="AH147" s="24" t="s">
        <v>14</v>
      </c>
      <c r="AI147" s="24" t="s">
        <v>14</v>
      </c>
      <c r="AJ147" s="24" t="s">
        <v>14</v>
      </c>
      <c r="AK147" s="24" t="s">
        <v>14</v>
      </c>
      <c r="AL147" s="24" t="s">
        <v>14</v>
      </c>
      <c r="AM147" s="24" t="s">
        <v>14</v>
      </c>
      <c r="AN147" s="24" t="s">
        <v>14</v>
      </c>
      <c r="AO147" s="24" t="s">
        <v>14</v>
      </c>
      <c r="AP147" s="24" t="s">
        <v>14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23</v>
      </c>
      <c r="C148" s="24" t="str">
        <f t="shared" si="6"/>
        <v>UCPWR_FLAB-S</v>
      </c>
      <c r="D148" s="24" t="s">
        <v>16</v>
      </c>
      <c r="E148" s="24" t="str" cm="1">
        <f t="array" ref="E148">INDEX(PWR_Lab!$A$2:$A$179,AX148)</f>
        <v>ESTSRES</v>
      </c>
      <c r="F148" s="24" t="s">
        <v>11</v>
      </c>
      <c r="G148" s="24" t="s">
        <v>11</v>
      </c>
      <c r="H148" s="24" t="s">
        <v>11</v>
      </c>
      <c r="I148" s="24">
        <v>3</v>
      </c>
      <c r="J148" s="24" cm="1">
        <f t="array" ref="J148">-INDEX(PWR_Lab!$F$2:$I$179,AX148,AY148)</f>
        <v>-6.4769999999999994E-2</v>
      </c>
      <c r="K148" s="24" t="s">
        <v>14</v>
      </c>
      <c r="L148" s="24" t="s">
        <v>14</v>
      </c>
      <c r="M148" s="24" t="s">
        <v>14</v>
      </c>
      <c r="N148" s="24" t="s">
        <v>14</v>
      </c>
      <c r="O148" s="24" t="s">
        <v>14</v>
      </c>
      <c r="P148" s="24" t="s">
        <v>14</v>
      </c>
      <c r="Q148" s="24" t="s">
        <v>14</v>
      </c>
      <c r="R148" s="24" t="s">
        <v>14</v>
      </c>
      <c r="S148" s="24" t="s">
        <v>14</v>
      </c>
      <c r="T148" s="24" t="s">
        <v>14</v>
      </c>
      <c r="U148" s="24" t="s">
        <v>14</v>
      </c>
      <c r="V148" s="24" t="s">
        <v>14</v>
      </c>
      <c r="W148" s="24" t="s">
        <v>14</v>
      </c>
      <c r="X148" s="24" t="s">
        <v>14</v>
      </c>
      <c r="Y148" s="24" t="s">
        <v>14</v>
      </c>
      <c r="Z148" s="24" t="s">
        <v>14</v>
      </c>
      <c r="AA148" s="24" t="s">
        <v>14</v>
      </c>
      <c r="AB148" s="24" t="s">
        <v>14</v>
      </c>
      <c r="AC148" s="24" t="s">
        <v>14</v>
      </c>
      <c r="AD148" s="24" t="s">
        <v>14</v>
      </c>
      <c r="AE148" s="24" t="s">
        <v>14</v>
      </c>
      <c r="AF148" s="24" t="s">
        <v>14</v>
      </c>
      <c r="AG148" s="24" t="s">
        <v>14</v>
      </c>
      <c r="AH148" s="24" t="s">
        <v>14</v>
      </c>
      <c r="AI148" s="24" t="s">
        <v>14</v>
      </c>
      <c r="AJ148" s="24" t="s">
        <v>14</v>
      </c>
      <c r="AK148" s="24" t="s">
        <v>14</v>
      </c>
      <c r="AL148" s="24" t="s">
        <v>14</v>
      </c>
      <c r="AM148" s="24" t="s">
        <v>14</v>
      </c>
      <c r="AN148" s="24" t="s">
        <v>14</v>
      </c>
      <c r="AO148" s="24" t="s">
        <v>14</v>
      </c>
      <c r="AP148" s="24" t="s">
        <v>14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23</v>
      </c>
      <c r="C149" s="24" t="str">
        <f t="shared" si="6"/>
        <v>UCPWR_FLAB-T</v>
      </c>
      <c r="D149" s="24" t="s">
        <v>16</v>
      </c>
      <c r="E149" s="24" t="str" cm="1">
        <f t="array" ref="E149">INDEX(PWR_Lab!$A$2:$A$179,AX149)</f>
        <v>ESTSRES</v>
      </c>
      <c r="F149" s="24" t="s">
        <v>11</v>
      </c>
      <c r="G149" s="24" t="s">
        <v>11</v>
      </c>
      <c r="H149" s="24" t="s">
        <v>11</v>
      </c>
      <c r="I149" s="24">
        <v>3</v>
      </c>
      <c r="J149" s="24" cm="1">
        <f t="array" ref="J149">-INDEX(PWR_Lab!$F$2:$I$179,AX149,AY149)</f>
        <v>-0.23189000000000001</v>
      </c>
      <c r="K149" s="24" t="s">
        <v>14</v>
      </c>
      <c r="L149" s="24" t="s">
        <v>14</v>
      </c>
      <c r="M149" s="24" t="s">
        <v>14</v>
      </c>
      <c r="N149" s="24" t="s">
        <v>14</v>
      </c>
      <c r="O149" s="24" t="s">
        <v>14</v>
      </c>
      <c r="P149" s="24" t="s">
        <v>14</v>
      </c>
      <c r="Q149" s="24" t="s">
        <v>14</v>
      </c>
      <c r="R149" s="24" t="s">
        <v>14</v>
      </c>
      <c r="S149" s="24" t="s">
        <v>14</v>
      </c>
      <c r="T149" s="24" t="s">
        <v>14</v>
      </c>
      <c r="U149" s="24" t="s">
        <v>14</v>
      </c>
      <c r="V149" s="24" t="s">
        <v>14</v>
      </c>
      <c r="W149" s="24" t="s">
        <v>14</v>
      </c>
      <c r="X149" s="24" t="s">
        <v>14</v>
      </c>
      <c r="Y149" s="24" t="s">
        <v>14</v>
      </c>
      <c r="Z149" s="24" t="s">
        <v>14</v>
      </c>
      <c r="AA149" s="24" t="s">
        <v>14</v>
      </c>
      <c r="AB149" s="24" t="s">
        <v>14</v>
      </c>
      <c r="AC149" s="24" t="s">
        <v>14</v>
      </c>
      <c r="AD149" s="24" t="s">
        <v>14</v>
      </c>
      <c r="AE149" s="24" t="s">
        <v>14</v>
      </c>
      <c r="AF149" s="24" t="s">
        <v>14</v>
      </c>
      <c r="AG149" s="24" t="s">
        <v>14</v>
      </c>
      <c r="AH149" s="24" t="s">
        <v>14</v>
      </c>
      <c r="AI149" s="24" t="s">
        <v>14</v>
      </c>
      <c r="AJ149" s="24" t="s">
        <v>14</v>
      </c>
      <c r="AK149" s="24" t="s">
        <v>14</v>
      </c>
      <c r="AL149" s="24" t="s">
        <v>14</v>
      </c>
      <c r="AM149" s="24" t="s">
        <v>14</v>
      </c>
      <c r="AN149" s="24" t="s">
        <v>14</v>
      </c>
      <c r="AO149" s="24" t="s">
        <v>14</v>
      </c>
      <c r="AP149" s="24" t="s">
        <v>14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23</v>
      </c>
      <c r="C150" s="24" t="str">
        <f t="shared" si="6"/>
        <v>UCPWR_FLAB-P</v>
      </c>
      <c r="D150" s="24" t="s">
        <v>16</v>
      </c>
      <c r="E150" s="24" t="str" cm="1">
        <f t="array" ref="E150">INDEX(PWR_Lab!$A$2:$A$179,AX150)</f>
        <v>ESTSUTL</v>
      </c>
      <c r="F150" s="24" t="s">
        <v>11</v>
      </c>
      <c r="G150" s="24" t="s">
        <v>11</v>
      </c>
      <c r="H150" s="24" t="s">
        <v>11</v>
      </c>
      <c r="I150" s="24">
        <v>3</v>
      </c>
      <c r="J150" s="24" cm="1">
        <f t="array" ref="J150">-INDEX(PWR_Lab!$F$2:$I$179,AX150,AY150)</f>
        <v>-1.72E-2</v>
      </c>
      <c r="K150" s="24" t="s">
        <v>14</v>
      </c>
      <c r="L150" s="24" t="s">
        <v>14</v>
      </c>
      <c r="M150" s="24" t="s">
        <v>14</v>
      </c>
      <c r="N150" s="24" t="s">
        <v>14</v>
      </c>
      <c r="O150" s="24" t="s">
        <v>14</v>
      </c>
      <c r="P150" s="24" t="s">
        <v>14</v>
      </c>
      <c r="Q150" s="24" t="s">
        <v>14</v>
      </c>
      <c r="R150" s="24" t="s">
        <v>14</v>
      </c>
      <c r="S150" s="24" t="s">
        <v>14</v>
      </c>
      <c r="T150" s="24" t="s">
        <v>14</v>
      </c>
      <c r="U150" s="24" t="s">
        <v>14</v>
      </c>
      <c r="V150" s="24" t="s">
        <v>14</v>
      </c>
      <c r="W150" s="24" t="s">
        <v>14</v>
      </c>
      <c r="X150" s="24" t="s">
        <v>14</v>
      </c>
      <c r="Y150" s="24" t="s">
        <v>14</v>
      </c>
      <c r="Z150" s="24" t="s">
        <v>14</v>
      </c>
      <c r="AA150" s="24" t="s">
        <v>14</v>
      </c>
      <c r="AB150" s="24" t="s">
        <v>14</v>
      </c>
      <c r="AC150" s="24" t="s">
        <v>14</v>
      </c>
      <c r="AD150" s="24" t="s">
        <v>14</v>
      </c>
      <c r="AE150" s="24" t="s">
        <v>14</v>
      </c>
      <c r="AF150" s="24" t="s">
        <v>14</v>
      </c>
      <c r="AG150" s="24" t="s">
        <v>14</v>
      </c>
      <c r="AH150" s="24" t="s">
        <v>14</v>
      </c>
      <c r="AI150" s="24" t="s">
        <v>14</v>
      </c>
      <c r="AJ150" s="24" t="s">
        <v>14</v>
      </c>
      <c r="AK150" s="24" t="s">
        <v>14</v>
      </c>
      <c r="AL150" s="24" t="s">
        <v>14</v>
      </c>
      <c r="AM150" s="24" t="s">
        <v>14</v>
      </c>
      <c r="AN150" s="24" t="s">
        <v>14</v>
      </c>
      <c r="AO150" s="24" t="s">
        <v>14</v>
      </c>
      <c r="AP150" s="24" t="s">
        <v>14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23</v>
      </c>
      <c r="C151" s="24" t="str">
        <f t="shared" si="6"/>
        <v>UCPWR_FLAB-M</v>
      </c>
      <c r="D151" s="24" t="s">
        <v>16</v>
      </c>
      <c r="E151" s="24" t="str" cm="1">
        <f t="array" ref="E151">INDEX(PWR_Lab!$A$2:$A$179,AX151)</f>
        <v>ESTSUTL</v>
      </c>
      <c r="F151" s="24" t="s">
        <v>11</v>
      </c>
      <c r="G151" s="24" t="s">
        <v>11</v>
      </c>
      <c r="H151" s="24" t="s">
        <v>11</v>
      </c>
      <c r="I151" s="24">
        <v>3</v>
      </c>
      <c r="J151" s="24" cm="1">
        <f t="array" ref="J151">-INDEX(PWR_Lab!$F$2:$I$179,AX151,AY151)</f>
        <v>-1.958E-2</v>
      </c>
      <c r="K151" s="24" t="s">
        <v>14</v>
      </c>
      <c r="L151" s="24" t="s">
        <v>14</v>
      </c>
      <c r="M151" s="24" t="s">
        <v>14</v>
      </c>
      <c r="N151" s="24" t="s">
        <v>14</v>
      </c>
      <c r="O151" s="24" t="s">
        <v>14</v>
      </c>
      <c r="P151" s="24" t="s">
        <v>14</v>
      </c>
      <c r="Q151" s="24" t="s">
        <v>14</v>
      </c>
      <c r="R151" s="24" t="s">
        <v>14</v>
      </c>
      <c r="S151" s="24" t="s">
        <v>14</v>
      </c>
      <c r="T151" s="24" t="s">
        <v>14</v>
      </c>
      <c r="U151" s="24" t="s">
        <v>14</v>
      </c>
      <c r="V151" s="24" t="s">
        <v>14</v>
      </c>
      <c r="W151" s="24" t="s">
        <v>14</v>
      </c>
      <c r="X151" s="24" t="s">
        <v>14</v>
      </c>
      <c r="Y151" s="24" t="s">
        <v>14</v>
      </c>
      <c r="Z151" s="24" t="s">
        <v>14</v>
      </c>
      <c r="AA151" s="24" t="s">
        <v>14</v>
      </c>
      <c r="AB151" s="24" t="s">
        <v>14</v>
      </c>
      <c r="AC151" s="24" t="s">
        <v>14</v>
      </c>
      <c r="AD151" s="24" t="s">
        <v>14</v>
      </c>
      <c r="AE151" s="24" t="s">
        <v>14</v>
      </c>
      <c r="AF151" s="24" t="s">
        <v>14</v>
      </c>
      <c r="AG151" s="24" t="s">
        <v>14</v>
      </c>
      <c r="AH151" s="24" t="s">
        <v>14</v>
      </c>
      <c r="AI151" s="24" t="s">
        <v>14</v>
      </c>
      <c r="AJ151" s="24" t="s">
        <v>14</v>
      </c>
      <c r="AK151" s="24" t="s">
        <v>14</v>
      </c>
      <c r="AL151" s="24" t="s">
        <v>14</v>
      </c>
      <c r="AM151" s="24" t="s">
        <v>14</v>
      </c>
      <c r="AN151" s="24" t="s">
        <v>14</v>
      </c>
      <c r="AO151" s="24" t="s">
        <v>14</v>
      </c>
      <c r="AP151" s="24" t="s">
        <v>14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23</v>
      </c>
      <c r="C152" s="24" t="str">
        <f t="shared" si="6"/>
        <v>UCPWR_FLAB-S</v>
      </c>
      <c r="D152" s="24" t="s">
        <v>16</v>
      </c>
      <c r="E152" s="24" t="str" cm="1">
        <f t="array" ref="E152">INDEX(PWR_Lab!$A$2:$A$179,AX152)</f>
        <v>ESTSUTL</v>
      </c>
      <c r="F152" s="24" t="s">
        <v>11</v>
      </c>
      <c r="G152" s="24" t="s">
        <v>11</v>
      </c>
      <c r="H152" s="24" t="s">
        <v>11</v>
      </c>
      <c r="I152" s="24">
        <v>3</v>
      </c>
      <c r="J152" s="24" cm="1">
        <f t="array" ref="J152">-INDEX(PWR_Lab!$F$2:$I$179,AX152,AY152)</f>
        <v>-6.4769999999999994E-2</v>
      </c>
      <c r="K152" s="24" t="s">
        <v>14</v>
      </c>
      <c r="L152" s="24" t="s">
        <v>14</v>
      </c>
      <c r="M152" s="24" t="s">
        <v>14</v>
      </c>
      <c r="N152" s="24" t="s">
        <v>14</v>
      </c>
      <c r="O152" s="24" t="s">
        <v>14</v>
      </c>
      <c r="P152" s="24" t="s">
        <v>14</v>
      </c>
      <c r="Q152" s="24" t="s">
        <v>14</v>
      </c>
      <c r="R152" s="24" t="s">
        <v>14</v>
      </c>
      <c r="S152" s="24" t="s">
        <v>14</v>
      </c>
      <c r="T152" s="24" t="s">
        <v>14</v>
      </c>
      <c r="U152" s="24" t="s">
        <v>14</v>
      </c>
      <c r="V152" s="24" t="s">
        <v>14</v>
      </c>
      <c r="W152" s="24" t="s">
        <v>14</v>
      </c>
      <c r="X152" s="24" t="s">
        <v>14</v>
      </c>
      <c r="Y152" s="24" t="s">
        <v>14</v>
      </c>
      <c r="Z152" s="24" t="s">
        <v>14</v>
      </c>
      <c r="AA152" s="24" t="s">
        <v>14</v>
      </c>
      <c r="AB152" s="24" t="s">
        <v>14</v>
      </c>
      <c r="AC152" s="24" t="s">
        <v>14</v>
      </c>
      <c r="AD152" s="24" t="s">
        <v>14</v>
      </c>
      <c r="AE152" s="24" t="s">
        <v>14</v>
      </c>
      <c r="AF152" s="24" t="s">
        <v>14</v>
      </c>
      <c r="AG152" s="24" t="s">
        <v>14</v>
      </c>
      <c r="AH152" s="24" t="s">
        <v>14</v>
      </c>
      <c r="AI152" s="24" t="s">
        <v>14</v>
      </c>
      <c r="AJ152" s="24" t="s">
        <v>14</v>
      </c>
      <c r="AK152" s="24" t="s">
        <v>14</v>
      </c>
      <c r="AL152" s="24" t="s">
        <v>14</v>
      </c>
      <c r="AM152" s="24" t="s">
        <v>14</v>
      </c>
      <c r="AN152" s="24" t="s">
        <v>14</v>
      </c>
      <c r="AO152" s="24" t="s">
        <v>14</v>
      </c>
      <c r="AP152" s="24" t="s">
        <v>14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23</v>
      </c>
      <c r="C153" s="24" t="str">
        <f t="shared" si="6"/>
        <v>UCPWR_FLAB-T</v>
      </c>
      <c r="D153" s="24" t="s">
        <v>16</v>
      </c>
      <c r="E153" s="24" t="str" cm="1">
        <f t="array" ref="E153">INDEX(PWR_Lab!$A$2:$A$179,AX153)</f>
        <v>ESTSUTL</v>
      </c>
      <c r="F153" s="24" t="s">
        <v>11</v>
      </c>
      <c r="G153" s="24" t="s">
        <v>11</v>
      </c>
      <c r="H153" s="24" t="s">
        <v>11</v>
      </c>
      <c r="I153" s="24">
        <v>3</v>
      </c>
      <c r="J153" s="24" cm="1">
        <f t="array" ref="J153">-INDEX(PWR_Lab!$F$2:$I$179,AX153,AY153)</f>
        <v>-0.23189000000000001</v>
      </c>
      <c r="K153" s="24" t="s">
        <v>14</v>
      </c>
      <c r="L153" s="24" t="s">
        <v>14</v>
      </c>
      <c r="M153" s="24" t="s">
        <v>14</v>
      </c>
      <c r="N153" s="24" t="s">
        <v>14</v>
      </c>
      <c r="O153" s="24" t="s">
        <v>14</v>
      </c>
      <c r="P153" s="24" t="s">
        <v>14</v>
      </c>
      <c r="Q153" s="24" t="s">
        <v>14</v>
      </c>
      <c r="R153" s="24" t="s">
        <v>14</v>
      </c>
      <c r="S153" s="24" t="s">
        <v>14</v>
      </c>
      <c r="T153" s="24" t="s">
        <v>14</v>
      </c>
      <c r="U153" s="24" t="s">
        <v>14</v>
      </c>
      <c r="V153" s="24" t="s">
        <v>14</v>
      </c>
      <c r="W153" s="24" t="s">
        <v>14</v>
      </c>
      <c r="X153" s="24" t="s">
        <v>14</v>
      </c>
      <c r="Y153" s="24" t="s">
        <v>14</v>
      </c>
      <c r="Z153" s="24" t="s">
        <v>14</v>
      </c>
      <c r="AA153" s="24" t="s">
        <v>14</v>
      </c>
      <c r="AB153" s="24" t="s">
        <v>14</v>
      </c>
      <c r="AC153" s="24" t="s">
        <v>14</v>
      </c>
      <c r="AD153" s="24" t="s">
        <v>14</v>
      </c>
      <c r="AE153" s="24" t="s">
        <v>14</v>
      </c>
      <c r="AF153" s="24" t="s">
        <v>14</v>
      </c>
      <c r="AG153" s="24" t="s">
        <v>14</v>
      </c>
      <c r="AH153" s="24" t="s">
        <v>14</v>
      </c>
      <c r="AI153" s="24" t="s">
        <v>14</v>
      </c>
      <c r="AJ153" s="24" t="s">
        <v>14</v>
      </c>
      <c r="AK153" s="24" t="s">
        <v>14</v>
      </c>
      <c r="AL153" s="24" t="s">
        <v>14</v>
      </c>
      <c r="AM153" s="24" t="s">
        <v>14</v>
      </c>
      <c r="AN153" s="24" t="s">
        <v>14</v>
      </c>
      <c r="AO153" s="24" t="s">
        <v>14</v>
      </c>
      <c r="AP153" s="24" t="s">
        <v>14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23</v>
      </c>
      <c r="C154" s="24" t="str">
        <f t="shared" si="6"/>
        <v>UCPWR_FLAB-P</v>
      </c>
      <c r="D154" s="24" t="s">
        <v>16</v>
      </c>
      <c r="E154" s="24" t="str" cm="1">
        <f t="array" ref="E154">INDEX(PWR_Lab!$A$2:$A$179,AX154)</f>
        <v>ETCLDFB-N</v>
      </c>
      <c r="F154" s="24" t="s">
        <v>11</v>
      </c>
      <c r="G154" s="24" t="s">
        <v>11</v>
      </c>
      <c r="H154" s="24" t="s">
        <v>11</v>
      </c>
      <c r="I154" s="24">
        <v>3</v>
      </c>
      <c r="J154" s="24" cm="1">
        <f t="array" ref="J154">-INDEX(PWR_Lab!$F$2:$I$179,AX154,AY154)</f>
        <v>-1.72E-2</v>
      </c>
      <c r="K154" s="24" t="s">
        <v>14</v>
      </c>
      <c r="L154" s="24" t="s">
        <v>14</v>
      </c>
      <c r="M154" s="24" t="s">
        <v>14</v>
      </c>
      <c r="N154" s="24" t="s">
        <v>14</v>
      </c>
      <c r="O154" s="24" t="s">
        <v>14</v>
      </c>
      <c r="P154" s="24" t="s">
        <v>14</v>
      </c>
      <c r="Q154" s="24" t="s">
        <v>14</v>
      </c>
      <c r="R154" s="24" t="s">
        <v>14</v>
      </c>
      <c r="S154" s="24" t="s">
        <v>14</v>
      </c>
      <c r="T154" s="24" t="s">
        <v>14</v>
      </c>
      <c r="U154" s="24" t="s">
        <v>14</v>
      </c>
      <c r="V154" s="24" t="s">
        <v>14</v>
      </c>
      <c r="W154" s="24" t="s">
        <v>14</v>
      </c>
      <c r="X154" s="24" t="s">
        <v>14</v>
      </c>
      <c r="Y154" s="24" t="s">
        <v>14</v>
      </c>
      <c r="Z154" s="24" t="s">
        <v>14</v>
      </c>
      <c r="AA154" s="24" t="s">
        <v>14</v>
      </c>
      <c r="AB154" s="24" t="s">
        <v>14</v>
      </c>
      <c r="AC154" s="24" t="s">
        <v>14</v>
      </c>
      <c r="AD154" s="24" t="s">
        <v>14</v>
      </c>
      <c r="AE154" s="24" t="s">
        <v>14</v>
      </c>
      <c r="AF154" s="24" t="s">
        <v>14</v>
      </c>
      <c r="AG154" s="24" t="s">
        <v>14</v>
      </c>
      <c r="AH154" s="24" t="s">
        <v>14</v>
      </c>
      <c r="AI154" s="24" t="s">
        <v>14</v>
      </c>
      <c r="AJ154" s="24" t="s">
        <v>14</v>
      </c>
      <c r="AK154" s="24" t="s">
        <v>14</v>
      </c>
      <c r="AL154" s="24" t="s">
        <v>14</v>
      </c>
      <c r="AM154" s="24" t="s">
        <v>14</v>
      </c>
      <c r="AN154" s="24" t="s">
        <v>14</v>
      </c>
      <c r="AO154" s="24" t="s">
        <v>14</v>
      </c>
      <c r="AP154" s="24" t="s">
        <v>14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23</v>
      </c>
      <c r="C155" s="24" t="str">
        <f t="shared" si="6"/>
        <v>UCPWR_FLAB-M</v>
      </c>
      <c r="D155" s="24" t="s">
        <v>16</v>
      </c>
      <c r="E155" s="24" t="str" cm="1">
        <f t="array" ref="E155">INDEX(PWR_Lab!$A$2:$A$179,AX155)</f>
        <v>ETCLDFB-N</v>
      </c>
      <c r="F155" s="24" t="s">
        <v>11</v>
      </c>
      <c r="G155" s="24" t="s">
        <v>11</v>
      </c>
      <c r="H155" s="24" t="s">
        <v>11</v>
      </c>
      <c r="I155" s="24">
        <v>3</v>
      </c>
      <c r="J155" s="24" cm="1">
        <f t="array" ref="J155">-INDEX(PWR_Lab!$F$2:$I$179,AX155,AY155)</f>
        <v>-1.958E-2</v>
      </c>
      <c r="K155" s="24" t="s">
        <v>14</v>
      </c>
      <c r="L155" s="24" t="s">
        <v>14</v>
      </c>
      <c r="M155" s="24" t="s">
        <v>14</v>
      </c>
      <c r="N155" s="24" t="s">
        <v>14</v>
      </c>
      <c r="O155" s="24" t="s">
        <v>14</v>
      </c>
      <c r="P155" s="24" t="s">
        <v>14</v>
      </c>
      <c r="Q155" s="24" t="s">
        <v>14</v>
      </c>
      <c r="R155" s="24" t="s">
        <v>14</v>
      </c>
      <c r="S155" s="24" t="s">
        <v>14</v>
      </c>
      <c r="T155" s="24" t="s">
        <v>14</v>
      </c>
      <c r="U155" s="24" t="s">
        <v>14</v>
      </c>
      <c r="V155" s="24" t="s">
        <v>14</v>
      </c>
      <c r="W155" s="24" t="s">
        <v>14</v>
      </c>
      <c r="X155" s="24" t="s">
        <v>14</v>
      </c>
      <c r="Y155" s="24" t="s">
        <v>14</v>
      </c>
      <c r="Z155" s="24" t="s">
        <v>14</v>
      </c>
      <c r="AA155" s="24" t="s">
        <v>14</v>
      </c>
      <c r="AB155" s="24" t="s">
        <v>14</v>
      </c>
      <c r="AC155" s="24" t="s">
        <v>14</v>
      </c>
      <c r="AD155" s="24" t="s">
        <v>14</v>
      </c>
      <c r="AE155" s="24" t="s">
        <v>14</v>
      </c>
      <c r="AF155" s="24" t="s">
        <v>14</v>
      </c>
      <c r="AG155" s="24" t="s">
        <v>14</v>
      </c>
      <c r="AH155" s="24" t="s">
        <v>14</v>
      </c>
      <c r="AI155" s="24" t="s">
        <v>14</v>
      </c>
      <c r="AJ155" s="24" t="s">
        <v>14</v>
      </c>
      <c r="AK155" s="24" t="s">
        <v>14</v>
      </c>
      <c r="AL155" s="24" t="s">
        <v>14</v>
      </c>
      <c r="AM155" s="24" t="s">
        <v>14</v>
      </c>
      <c r="AN155" s="24" t="s">
        <v>14</v>
      </c>
      <c r="AO155" s="24" t="s">
        <v>14</v>
      </c>
      <c r="AP155" s="24" t="s">
        <v>14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23</v>
      </c>
      <c r="C156" s="24" t="str">
        <f t="shared" si="6"/>
        <v>UCPWR_FLAB-S</v>
      </c>
      <c r="D156" s="24" t="s">
        <v>16</v>
      </c>
      <c r="E156" s="24" t="str" cm="1">
        <f t="array" ref="E156">INDEX(PWR_Lab!$A$2:$A$179,AX156)</f>
        <v>ETCLDFB-N</v>
      </c>
      <c r="F156" s="24" t="s">
        <v>11</v>
      </c>
      <c r="G156" s="24" t="s">
        <v>11</v>
      </c>
      <c r="H156" s="24" t="s">
        <v>11</v>
      </c>
      <c r="I156" s="24">
        <v>3</v>
      </c>
      <c r="J156" s="24" cm="1">
        <f t="array" ref="J156">-INDEX(PWR_Lab!$F$2:$I$179,AX156,AY156)</f>
        <v>-6.4769999999999994E-2</v>
      </c>
      <c r="K156" s="24" t="s">
        <v>14</v>
      </c>
      <c r="L156" s="24" t="s">
        <v>14</v>
      </c>
      <c r="M156" s="24" t="s">
        <v>14</v>
      </c>
      <c r="N156" s="24" t="s">
        <v>14</v>
      </c>
      <c r="O156" s="24" t="s">
        <v>14</v>
      </c>
      <c r="P156" s="24" t="s">
        <v>14</v>
      </c>
      <c r="Q156" s="24" t="s">
        <v>14</v>
      </c>
      <c r="R156" s="24" t="s">
        <v>14</v>
      </c>
      <c r="S156" s="24" t="s">
        <v>14</v>
      </c>
      <c r="T156" s="24" t="s">
        <v>14</v>
      </c>
      <c r="U156" s="24" t="s">
        <v>14</v>
      </c>
      <c r="V156" s="24" t="s">
        <v>14</v>
      </c>
      <c r="W156" s="24" t="s">
        <v>14</v>
      </c>
      <c r="X156" s="24" t="s">
        <v>14</v>
      </c>
      <c r="Y156" s="24" t="s">
        <v>14</v>
      </c>
      <c r="Z156" s="24" t="s">
        <v>14</v>
      </c>
      <c r="AA156" s="24" t="s">
        <v>14</v>
      </c>
      <c r="AB156" s="24" t="s">
        <v>14</v>
      </c>
      <c r="AC156" s="24" t="s">
        <v>14</v>
      </c>
      <c r="AD156" s="24" t="s">
        <v>14</v>
      </c>
      <c r="AE156" s="24" t="s">
        <v>14</v>
      </c>
      <c r="AF156" s="24" t="s">
        <v>14</v>
      </c>
      <c r="AG156" s="24" t="s">
        <v>14</v>
      </c>
      <c r="AH156" s="24" t="s">
        <v>14</v>
      </c>
      <c r="AI156" s="24" t="s">
        <v>14</v>
      </c>
      <c r="AJ156" s="24" t="s">
        <v>14</v>
      </c>
      <c r="AK156" s="24" t="s">
        <v>14</v>
      </c>
      <c r="AL156" s="24" t="s">
        <v>14</v>
      </c>
      <c r="AM156" s="24" t="s">
        <v>14</v>
      </c>
      <c r="AN156" s="24" t="s">
        <v>14</v>
      </c>
      <c r="AO156" s="24" t="s">
        <v>14</v>
      </c>
      <c r="AP156" s="24" t="s">
        <v>14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23</v>
      </c>
      <c r="C157" s="24" t="str">
        <f t="shared" si="6"/>
        <v>UCPWR_FLAB-T</v>
      </c>
      <c r="D157" s="24" t="s">
        <v>16</v>
      </c>
      <c r="E157" s="24" t="str" cm="1">
        <f t="array" ref="E157">INDEX(PWR_Lab!$A$2:$A$179,AX157)</f>
        <v>ETCLDFB-N</v>
      </c>
      <c r="F157" s="24" t="s">
        <v>11</v>
      </c>
      <c r="G157" s="24" t="s">
        <v>11</v>
      </c>
      <c r="H157" s="24" t="s">
        <v>11</v>
      </c>
      <c r="I157" s="24">
        <v>3</v>
      </c>
      <c r="J157" s="24" cm="1">
        <f t="array" ref="J157">-INDEX(PWR_Lab!$F$2:$I$179,AX157,AY157)</f>
        <v>-0.23189000000000001</v>
      </c>
      <c r="K157" s="24" t="s">
        <v>14</v>
      </c>
      <c r="L157" s="24" t="s">
        <v>14</v>
      </c>
      <c r="M157" s="24" t="s">
        <v>14</v>
      </c>
      <c r="N157" s="24" t="s">
        <v>14</v>
      </c>
      <c r="O157" s="24" t="s">
        <v>14</v>
      </c>
      <c r="P157" s="24" t="s">
        <v>14</v>
      </c>
      <c r="Q157" s="24" t="s">
        <v>14</v>
      </c>
      <c r="R157" s="24" t="s">
        <v>14</v>
      </c>
      <c r="S157" s="24" t="s">
        <v>14</v>
      </c>
      <c r="T157" s="24" t="s">
        <v>14</v>
      </c>
      <c r="U157" s="24" t="s">
        <v>14</v>
      </c>
      <c r="V157" s="24" t="s">
        <v>14</v>
      </c>
      <c r="W157" s="24" t="s">
        <v>14</v>
      </c>
      <c r="X157" s="24" t="s">
        <v>14</v>
      </c>
      <c r="Y157" s="24" t="s">
        <v>14</v>
      </c>
      <c r="Z157" s="24" t="s">
        <v>14</v>
      </c>
      <c r="AA157" s="24" t="s">
        <v>14</v>
      </c>
      <c r="AB157" s="24" t="s">
        <v>14</v>
      </c>
      <c r="AC157" s="24" t="s">
        <v>14</v>
      </c>
      <c r="AD157" s="24" t="s">
        <v>14</v>
      </c>
      <c r="AE157" s="24" t="s">
        <v>14</v>
      </c>
      <c r="AF157" s="24" t="s">
        <v>14</v>
      </c>
      <c r="AG157" s="24" t="s">
        <v>14</v>
      </c>
      <c r="AH157" s="24" t="s">
        <v>14</v>
      </c>
      <c r="AI157" s="24" t="s">
        <v>14</v>
      </c>
      <c r="AJ157" s="24" t="s">
        <v>14</v>
      </c>
      <c r="AK157" s="24" t="s">
        <v>14</v>
      </c>
      <c r="AL157" s="24" t="s">
        <v>14</v>
      </c>
      <c r="AM157" s="24" t="s">
        <v>14</v>
      </c>
      <c r="AN157" s="24" t="s">
        <v>14</v>
      </c>
      <c r="AO157" s="24" t="s">
        <v>14</v>
      </c>
      <c r="AP157" s="24" t="s">
        <v>14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23</v>
      </c>
      <c r="C158" s="24" t="str">
        <f t="shared" si="6"/>
        <v>UCPWR_FLAB-P</v>
      </c>
      <c r="D158" s="24" t="s">
        <v>16</v>
      </c>
      <c r="E158" s="24" t="str" cm="1">
        <f t="array" ref="E158">INDEX(PWR_Lab!$A$2:$A$179,AX158)</f>
        <v>ETCLEARNO-E</v>
      </c>
      <c r="F158" s="24" t="s">
        <v>11</v>
      </c>
      <c r="G158" s="24" t="s">
        <v>11</v>
      </c>
      <c r="H158" s="24" t="s">
        <v>11</v>
      </c>
      <c r="I158" s="24">
        <v>3</v>
      </c>
      <c r="J158" s="24" cm="1">
        <f t="array" ref="J158">-INDEX(PWR_Lab!$F$2:$I$179,AX158,AY158)</f>
        <v>-1.72E-2</v>
      </c>
      <c r="K158" s="24" t="s">
        <v>14</v>
      </c>
      <c r="L158" s="24" t="s">
        <v>14</v>
      </c>
      <c r="M158" s="24" t="s">
        <v>14</v>
      </c>
      <c r="N158" s="24" t="s">
        <v>14</v>
      </c>
      <c r="O158" s="24" t="s">
        <v>14</v>
      </c>
      <c r="P158" s="24" t="s">
        <v>14</v>
      </c>
      <c r="Q158" s="24" t="s">
        <v>14</v>
      </c>
      <c r="R158" s="24" t="s">
        <v>14</v>
      </c>
      <c r="S158" s="24" t="s">
        <v>14</v>
      </c>
      <c r="T158" s="24" t="s">
        <v>14</v>
      </c>
      <c r="U158" s="24" t="s">
        <v>14</v>
      </c>
      <c r="V158" s="24" t="s">
        <v>14</v>
      </c>
      <c r="W158" s="24" t="s">
        <v>14</v>
      </c>
      <c r="X158" s="24" t="s">
        <v>14</v>
      </c>
      <c r="Y158" s="24" t="s">
        <v>14</v>
      </c>
      <c r="Z158" s="24" t="s">
        <v>14</v>
      </c>
      <c r="AA158" s="24" t="s">
        <v>14</v>
      </c>
      <c r="AB158" s="24" t="s">
        <v>14</v>
      </c>
      <c r="AC158" s="24" t="s">
        <v>14</v>
      </c>
      <c r="AD158" s="24" t="s">
        <v>14</v>
      </c>
      <c r="AE158" s="24" t="s">
        <v>14</v>
      </c>
      <c r="AF158" s="24" t="s">
        <v>14</v>
      </c>
      <c r="AG158" s="24" t="s">
        <v>14</v>
      </c>
      <c r="AH158" s="24" t="s">
        <v>14</v>
      </c>
      <c r="AI158" s="24" t="s">
        <v>14</v>
      </c>
      <c r="AJ158" s="24" t="s">
        <v>14</v>
      </c>
      <c r="AK158" s="24" t="s">
        <v>14</v>
      </c>
      <c r="AL158" s="24" t="s">
        <v>14</v>
      </c>
      <c r="AM158" s="24" t="s">
        <v>14</v>
      </c>
      <c r="AN158" s="24" t="s">
        <v>14</v>
      </c>
      <c r="AO158" s="24" t="s">
        <v>14</v>
      </c>
      <c r="AP158" s="24" t="s">
        <v>14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23</v>
      </c>
      <c r="C159" s="24" t="str">
        <f t="shared" si="6"/>
        <v>UCPWR_FLAB-M</v>
      </c>
      <c r="D159" s="24" t="s">
        <v>16</v>
      </c>
      <c r="E159" s="24" t="str" cm="1">
        <f t="array" ref="E159">INDEX(PWR_Lab!$A$2:$A$179,AX159)</f>
        <v>ETCLEARNO-E</v>
      </c>
      <c r="F159" s="24" t="s">
        <v>11</v>
      </c>
      <c r="G159" s="24" t="s">
        <v>11</v>
      </c>
      <c r="H159" s="24" t="s">
        <v>11</v>
      </c>
      <c r="I159" s="24">
        <v>3</v>
      </c>
      <c r="J159" s="24" cm="1">
        <f t="array" ref="J159">-INDEX(PWR_Lab!$F$2:$I$179,AX159,AY159)</f>
        <v>-1.958E-2</v>
      </c>
      <c r="K159" s="24" t="s">
        <v>14</v>
      </c>
      <c r="L159" s="24" t="s">
        <v>14</v>
      </c>
      <c r="M159" s="24" t="s">
        <v>14</v>
      </c>
      <c r="N159" s="24" t="s">
        <v>14</v>
      </c>
      <c r="O159" s="24" t="s">
        <v>14</v>
      </c>
      <c r="P159" s="24" t="s">
        <v>14</v>
      </c>
      <c r="Q159" s="24" t="s">
        <v>14</v>
      </c>
      <c r="R159" s="24" t="s">
        <v>14</v>
      </c>
      <c r="S159" s="24" t="s">
        <v>14</v>
      </c>
      <c r="T159" s="24" t="s">
        <v>14</v>
      </c>
      <c r="U159" s="24" t="s">
        <v>14</v>
      </c>
      <c r="V159" s="24" t="s">
        <v>14</v>
      </c>
      <c r="W159" s="24" t="s">
        <v>14</v>
      </c>
      <c r="X159" s="24" t="s">
        <v>14</v>
      </c>
      <c r="Y159" s="24" t="s">
        <v>14</v>
      </c>
      <c r="Z159" s="24" t="s">
        <v>14</v>
      </c>
      <c r="AA159" s="24" t="s">
        <v>14</v>
      </c>
      <c r="AB159" s="24" t="s">
        <v>14</v>
      </c>
      <c r="AC159" s="24" t="s">
        <v>14</v>
      </c>
      <c r="AD159" s="24" t="s">
        <v>14</v>
      </c>
      <c r="AE159" s="24" t="s">
        <v>14</v>
      </c>
      <c r="AF159" s="24" t="s">
        <v>14</v>
      </c>
      <c r="AG159" s="24" t="s">
        <v>14</v>
      </c>
      <c r="AH159" s="24" t="s">
        <v>14</v>
      </c>
      <c r="AI159" s="24" t="s">
        <v>14</v>
      </c>
      <c r="AJ159" s="24" t="s">
        <v>14</v>
      </c>
      <c r="AK159" s="24" t="s">
        <v>14</v>
      </c>
      <c r="AL159" s="24" t="s">
        <v>14</v>
      </c>
      <c r="AM159" s="24" t="s">
        <v>14</v>
      </c>
      <c r="AN159" s="24" t="s">
        <v>14</v>
      </c>
      <c r="AO159" s="24" t="s">
        <v>14</v>
      </c>
      <c r="AP159" s="24" t="s">
        <v>14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23</v>
      </c>
      <c r="C160" s="24" t="str">
        <f t="shared" si="6"/>
        <v>UCPWR_FLAB-S</v>
      </c>
      <c r="D160" s="24" t="s">
        <v>16</v>
      </c>
      <c r="E160" s="24" t="str" cm="1">
        <f t="array" ref="E160">INDEX(PWR_Lab!$A$2:$A$179,AX160)</f>
        <v>ETCLEARNO-E</v>
      </c>
      <c r="F160" s="24" t="s">
        <v>11</v>
      </c>
      <c r="G160" s="24" t="s">
        <v>11</v>
      </c>
      <c r="H160" s="24" t="s">
        <v>11</v>
      </c>
      <c r="I160" s="24">
        <v>3</v>
      </c>
      <c r="J160" s="24" cm="1">
        <f t="array" ref="J160">-INDEX(PWR_Lab!$F$2:$I$179,AX160,AY160)</f>
        <v>-6.4769999999999994E-2</v>
      </c>
      <c r="K160" s="24" t="s">
        <v>14</v>
      </c>
      <c r="L160" s="24" t="s">
        <v>14</v>
      </c>
      <c r="M160" s="24" t="s">
        <v>14</v>
      </c>
      <c r="N160" s="24" t="s">
        <v>14</v>
      </c>
      <c r="O160" s="24" t="s">
        <v>14</v>
      </c>
      <c r="P160" s="24" t="s">
        <v>14</v>
      </c>
      <c r="Q160" s="24" t="s">
        <v>14</v>
      </c>
      <c r="R160" s="24" t="s">
        <v>14</v>
      </c>
      <c r="S160" s="24" t="s">
        <v>14</v>
      </c>
      <c r="T160" s="24" t="s">
        <v>14</v>
      </c>
      <c r="U160" s="24" t="s">
        <v>14</v>
      </c>
      <c r="V160" s="24" t="s">
        <v>14</v>
      </c>
      <c r="W160" s="24" t="s">
        <v>14</v>
      </c>
      <c r="X160" s="24" t="s">
        <v>14</v>
      </c>
      <c r="Y160" s="24" t="s">
        <v>14</v>
      </c>
      <c r="Z160" s="24" t="s">
        <v>14</v>
      </c>
      <c r="AA160" s="24" t="s">
        <v>14</v>
      </c>
      <c r="AB160" s="24" t="s">
        <v>14</v>
      </c>
      <c r="AC160" s="24" t="s">
        <v>14</v>
      </c>
      <c r="AD160" s="24" t="s">
        <v>14</v>
      </c>
      <c r="AE160" s="24" t="s">
        <v>14</v>
      </c>
      <c r="AF160" s="24" t="s">
        <v>14</v>
      </c>
      <c r="AG160" s="24" t="s">
        <v>14</v>
      </c>
      <c r="AH160" s="24" t="s">
        <v>14</v>
      </c>
      <c r="AI160" s="24" t="s">
        <v>14</v>
      </c>
      <c r="AJ160" s="24" t="s">
        <v>14</v>
      </c>
      <c r="AK160" s="24" t="s">
        <v>14</v>
      </c>
      <c r="AL160" s="24" t="s">
        <v>14</v>
      </c>
      <c r="AM160" s="24" t="s">
        <v>14</v>
      </c>
      <c r="AN160" s="24" t="s">
        <v>14</v>
      </c>
      <c r="AO160" s="24" t="s">
        <v>14</v>
      </c>
      <c r="AP160" s="24" t="s">
        <v>14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23</v>
      </c>
      <c r="C161" s="24" t="str">
        <f t="shared" si="6"/>
        <v>UCPWR_FLAB-T</v>
      </c>
      <c r="D161" s="24" t="s">
        <v>16</v>
      </c>
      <c r="E161" s="24" t="str" cm="1">
        <f t="array" ref="E161">INDEX(PWR_Lab!$A$2:$A$179,AX161)</f>
        <v>ETCLEARNO-E</v>
      </c>
      <c r="F161" s="24" t="s">
        <v>11</v>
      </c>
      <c r="G161" s="24" t="s">
        <v>11</v>
      </c>
      <c r="H161" s="24" t="s">
        <v>11</v>
      </c>
      <c r="I161" s="24">
        <v>3</v>
      </c>
      <c r="J161" s="24" cm="1">
        <f t="array" ref="J161">-INDEX(PWR_Lab!$F$2:$I$179,AX161,AY161)</f>
        <v>-0.23189000000000001</v>
      </c>
      <c r="K161" s="24" t="s">
        <v>14</v>
      </c>
      <c r="L161" s="24" t="s">
        <v>14</v>
      </c>
      <c r="M161" s="24" t="s">
        <v>14</v>
      </c>
      <c r="N161" s="24" t="s">
        <v>14</v>
      </c>
      <c r="O161" s="24" t="s">
        <v>14</v>
      </c>
      <c r="P161" s="24" t="s">
        <v>14</v>
      </c>
      <c r="Q161" s="24" t="s">
        <v>14</v>
      </c>
      <c r="R161" s="24" t="s">
        <v>14</v>
      </c>
      <c r="S161" s="24" t="s">
        <v>14</v>
      </c>
      <c r="T161" s="24" t="s">
        <v>14</v>
      </c>
      <c r="U161" s="24" t="s">
        <v>14</v>
      </c>
      <c r="V161" s="24" t="s">
        <v>14</v>
      </c>
      <c r="W161" s="24" t="s">
        <v>14</v>
      </c>
      <c r="X161" s="24" t="s">
        <v>14</v>
      </c>
      <c r="Y161" s="24" t="s">
        <v>14</v>
      </c>
      <c r="Z161" s="24" t="s">
        <v>14</v>
      </c>
      <c r="AA161" s="24" t="s">
        <v>14</v>
      </c>
      <c r="AB161" s="24" t="s">
        <v>14</v>
      </c>
      <c r="AC161" s="24" t="s">
        <v>14</v>
      </c>
      <c r="AD161" s="24" t="s">
        <v>14</v>
      </c>
      <c r="AE161" s="24" t="s">
        <v>14</v>
      </c>
      <c r="AF161" s="24" t="s">
        <v>14</v>
      </c>
      <c r="AG161" s="24" t="s">
        <v>14</v>
      </c>
      <c r="AH161" s="24" t="s">
        <v>14</v>
      </c>
      <c r="AI161" s="24" t="s">
        <v>14</v>
      </c>
      <c r="AJ161" s="24" t="s">
        <v>14</v>
      </c>
      <c r="AK161" s="24" t="s">
        <v>14</v>
      </c>
      <c r="AL161" s="24" t="s">
        <v>14</v>
      </c>
      <c r="AM161" s="24" t="s">
        <v>14</v>
      </c>
      <c r="AN161" s="24" t="s">
        <v>14</v>
      </c>
      <c r="AO161" s="24" t="s">
        <v>14</v>
      </c>
      <c r="AP161" s="24" t="s">
        <v>14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23</v>
      </c>
      <c r="C162" s="24" t="str">
        <f t="shared" si="6"/>
        <v>UCPWR_FLAB-P</v>
      </c>
      <c r="D162" s="24" t="s">
        <v>16</v>
      </c>
      <c r="E162" s="24" t="str" cm="1">
        <f t="array" ref="E162">INDEX(PWR_Lab!$A$2:$A$179,AX162)</f>
        <v>ETCLECAMD-E</v>
      </c>
      <c r="F162" s="24" t="s">
        <v>11</v>
      </c>
      <c r="G162" s="24" t="s">
        <v>11</v>
      </c>
      <c r="H162" s="24" t="s">
        <v>11</v>
      </c>
      <c r="I162" s="24">
        <v>3</v>
      </c>
      <c r="J162" s="24" cm="1">
        <f t="array" ref="J162">-INDEX(PWR_Lab!$F$2:$I$179,AX162,AY162)</f>
        <v>-1.72E-2</v>
      </c>
      <c r="K162" s="24" t="s">
        <v>14</v>
      </c>
      <c r="L162" s="24" t="s">
        <v>14</v>
      </c>
      <c r="M162" s="24" t="s">
        <v>14</v>
      </c>
      <c r="N162" s="24" t="s">
        <v>14</v>
      </c>
      <c r="O162" s="24" t="s">
        <v>14</v>
      </c>
      <c r="P162" s="24" t="s">
        <v>14</v>
      </c>
      <c r="Q162" s="24" t="s">
        <v>14</v>
      </c>
      <c r="R162" s="24" t="s">
        <v>14</v>
      </c>
      <c r="S162" s="24" t="s">
        <v>14</v>
      </c>
      <c r="T162" s="24" t="s">
        <v>14</v>
      </c>
      <c r="U162" s="24" t="s">
        <v>14</v>
      </c>
      <c r="V162" s="24" t="s">
        <v>14</v>
      </c>
      <c r="W162" s="24" t="s">
        <v>14</v>
      </c>
      <c r="X162" s="24" t="s">
        <v>14</v>
      </c>
      <c r="Y162" s="24" t="s">
        <v>14</v>
      </c>
      <c r="Z162" s="24" t="s">
        <v>14</v>
      </c>
      <c r="AA162" s="24" t="s">
        <v>14</v>
      </c>
      <c r="AB162" s="24" t="s">
        <v>14</v>
      </c>
      <c r="AC162" s="24" t="s">
        <v>14</v>
      </c>
      <c r="AD162" s="24" t="s">
        <v>14</v>
      </c>
      <c r="AE162" s="24" t="s">
        <v>14</v>
      </c>
      <c r="AF162" s="24" t="s">
        <v>14</v>
      </c>
      <c r="AG162" s="24" t="s">
        <v>14</v>
      </c>
      <c r="AH162" s="24" t="s">
        <v>14</v>
      </c>
      <c r="AI162" s="24" t="s">
        <v>14</v>
      </c>
      <c r="AJ162" s="24" t="s">
        <v>14</v>
      </c>
      <c r="AK162" s="24" t="s">
        <v>14</v>
      </c>
      <c r="AL162" s="24" t="s">
        <v>14</v>
      </c>
      <c r="AM162" s="24" t="s">
        <v>14</v>
      </c>
      <c r="AN162" s="24" t="s">
        <v>14</v>
      </c>
      <c r="AO162" s="24" t="s">
        <v>14</v>
      </c>
      <c r="AP162" s="24" t="s">
        <v>14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23</v>
      </c>
      <c r="C163" s="24" t="str">
        <f t="shared" si="6"/>
        <v>UCPWR_FLAB-M</v>
      </c>
      <c r="D163" s="24" t="s">
        <v>16</v>
      </c>
      <c r="E163" s="24" t="str" cm="1">
        <f t="array" ref="E163">INDEX(PWR_Lab!$A$2:$A$179,AX163)</f>
        <v>ETCLECAMD-E</v>
      </c>
      <c r="F163" s="24" t="s">
        <v>11</v>
      </c>
      <c r="G163" s="24" t="s">
        <v>11</v>
      </c>
      <c r="H163" s="24" t="s">
        <v>11</v>
      </c>
      <c r="I163" s="24">
        <v>3</v>
      </c>
      <c r="J163" s="24" cm="1">
        <f t="array" ref="J163">-INDEX(PWR_Lab!$F$2:$I$179,AX163,AY163)</f>
        <v>-1.958E-2</v>
      </c>
      <c r="K163" s="24" t="s">
        <v>14</v>
      </c>
      <c r="L163" s="24" t="s">
        <v>14</v>
      </c>
      <c r="M163" s="24" t="s">
        <v>14</v>
      </c>
      <c r="N163" s="24" t="s">
        <v>14</v>
      </c>
      <c r="O163" s="24" t="s">
        <v>14</v>
      </c>
      <c r="P163" s="24" t="s">
        <v>14</v>
      </c>
      <c r="Q163" s="24" t="s">
        <v>14</v>
      </c>
      <c r="R163" s="24" t="s">
        <v>14</v>
      </c>
      <c r="S163" s="24" t="s">
        <v>14</v>
      </c>
      <c r="T163" s="24" t="s">
        <v>14</v>
      </c>
      <c r="U163" s="24" t="s">
        <v>14</v>
      </c>
      <c r="V163" s="24" t="s">
        <v>14</v>
      </c>
      <c r="W163" s="24" t="s">
        <v>14</v>
      </c>
      <c r="X163" s="24" t="s">
        <v>14</v>
      </c>
      <c r="Y163" s="24" t="s">
        <v>14</v>
      </c>
      <c r="Z163" s="24" t="s">
        <v>14</v>
      </c>
      <c r="AA163" s="24" t="s">
        <v>14</v>
      </c>
      <c r="AB163" s="24" t="s">
        <v>14</v>
      </c>
      <c r="AC163" s="24" t="s">
        <v>14</v>
      </c>
      <c r="AD163" s="24" t="s">
        <v>14</v>
      </c>
      <c r="AE163" s="24" t="s">
        <v>14</v>
      </c>
      <c r="AF163" s="24" t="s">
        <v>14</v>
      </c>
      <c r="AG163" s="24" t="s">
        <v>14</v>
      </c>
      <c r="AH163" s="24" t="s">
        <v>14</v>
      </c>
      <c r="AI163" s="24" t="s">
        <v>14</v>
      </c>
      <c r="AJ163" s="24" t="s">
        <v>14</v>
      </c>
      <c r="AK163" s="24" t="s">
        <v>14</v>
      </c>
      <c r="AL163" s="24" t="s">
        <v>14</v>
      </c>
      <c r="AM163" s="24" t="s">
        <v>14</v>
      </c>
      <c r="AN163" s="24" t="s">
        <v>14</v>
      </c>
      <c r="AO163" s="24" t="s">
        <v>14</v>
      </c>
      <c r="AP163" s="24" t="s">
        <v>14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23</v>
      </c>
      <c r="C164" s="24" t="str">
        <f t="shared" si="6"/>
        <v>UCPWR_FLAB-S</v>
      </c>
      <c r="D164" s="24" t="s">
        <v>16</v>
      </c>
      <c r="E164" s="24" t="str" cm="1">
        <f t="array" ref="E164">INDEX(PWR_Lab!$A$2:$A$179,AX164)</f>
        <v>ETCLECAMD-E</v>
      </c>
      <c r="F164" s="24" t="s">
        <v>11</v>
      </c>
      <c r="G164" s="24" t="s">
        <v>11</v>
      </c>
      <c r="H164" s="24" t="s">
        <v>11</v>
      </c>
      <c r="I164" s="24">
        <v>3</v>
      </c>
      <c r="J164" s="24" cm="1">
        <f t="array" ref="J164">-INDEX(PWR_Lab!$F$2:$I$179,AX164,AY164)</f>
        <v>-6.4769999999999994E-2</v>
      </c>
      <c r="K164" s="24" t="s">
        <v>14</v>
      </c>
      <c r="L164" s="24" t="s">
        <v>14</v>
      </c>
      <c r="M164" s="24" t="s">
        <v>14</v>
      </c>
      <c r="N164" s="24" t="s">
        <v>14</v>
      </c>
      <c r="O164" s="24" t="s">
        <v>14</v>
      </c>
      <c r="P164" s="24" t="s">
        <v>14</v>
      </c>
      <c r="Q164" s="24" t="s">
        <v>14</v>
      </c>
      <c r="R164" s="24" t="s">
        <v>14</v>
      </c>
      <c r="S164" s="24" t="s">
        <v>14</v>
      </c>
      <c r="T164" s="24" t="s">
        <v>14</v>
      </c>
      <c r="U164" s="24" t="s">
        <v>14</v>
      </c>
      <c r="V164" s="24" t="s">
        <v>14</v>
      </c>
      <c r="W164" s="24" t="s">
        <v>14</v>
      </c>
      <c r="X164" s="24" t="s">
        <v>14</v>
      </c>
      <c r="Y164" s="24" t="s">
        <v>14</v>
      </c>
      <c r="Z164" s="24" t="s">
        <v>14</v>
      </c>
      <c r="AA164" s="24" t="s">
        <v>14</v>
      </c>
      <c r="AB164" s="24" t="s">
        <v>14</v>
      </c>
      <c r="AC164" s="24" t="s">
        <v>14</v>
      </c>
      <c r="AD164" s="24" t="s">
        <v>14</v>
      </c>
      <c r="AE164" s="24" t="s">
        <v>14</v>
      </c>
      <c r="AF164" s="24" t="s">
        <v>14</v>
      </c>
      <c r="AG164" s="24" t="s">
        <v>14</v>
      </c>
      <c r="AH164" s="24" t="s">
        <v>14</v>
      </c>
      <c r="AI164" s="24" t="s">
        <v>14</v>
      </c>
      <c r="AJ164" s="24" t="s">
        <v>14</v>
      </c>
      <c r="AK164" s="24" t="s">
        <v>14</v>
      </c>
      <c r="AL164" s="24" t="s">
        <v>14</v>
      </c>
      <c r="AM164" s="24" t="s">
        <v>14</v>
      </c>
      <c r="AN164" s="24" t="s">
        <v>14</v>
      </c>
      <c r="AO164" s="24" t="s">
        <v>14</v>
      </c>
      <c r="AP164" s="24" t="s">
        <v>14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23</v>
      </c>
      <c r="C165" s="24" t="str">
        <f t="shared" si="6"/>
        <v>UCPWR_FLAB-T</v>
      </c>
      <c r="D165" s="24" t="s">
        <v>16</v>
      </c>
      <c r="E165" s="24" t="str" cm="1">
        <f t="array" ref="E165">INDEX(PWR_Lab!$A$2:$A$179,AX165)</f>
        <v>ETCLECAMD-E</v>
      </c>
      <c r="F165" s="24" t="s">
        <v>11</v>
      </c>
      <c r="G165" s="24" t="s">
        <v>11</v>
      </c>
      <c r="H165" s="24" t="s">
        <v>11</v>
      </c>
      <c r="I165" s="24">
        <v>3</v>
      </c>
      <c r="J165" s="24" cm="1">
        <f t="array" ref="J165">-INDEX(PWR_Lab!$F$2:$I$179,AX165,AY165)</f>
        <v>-0.23189000000000001</v>
      </c>
      <c r="K165" s="24" t="s">
        <v>14</v>
      </c>
      <c r="L165" s="24" t="s">
        <v>14</v>
      </c>
      <c r="M165" s="24" t="s">
        <v>14</v>
      </c>
      <c r="N165" s="24" t="s">
        <v>14</v>
      </c>
      <c r="O165" s="24" t="s">
        <v>14</v>
      </c>
      <c r="P165" s="24" t="s">
        <v>14</v>
      </c>
      <c r="Q165" s="24" t="s">
        <v>14</v>
      </c>
      <c r="R165" s="24" t="s">
        <v>14</v>
      </c>
      <c r="S165" s="24" t="s">
        <v>14</v>
      </c>
      <c r="T165" s="24" t="s">
        <v>14</v>
      </c>
      <c r="U165" s="24" t="s">
        <v>14</v>
      </c>
      <c r="V165" s="24" t="s">
        <v>14</v>
      </c>
      <c r="W165" s="24" t="s">
        <v>14</v>
      </c>
      <c r="X165" s="24" t="s">
        <v>14</v>
      </c>
      <c r="Y165" s="24" t="s">
        <v>14</v>
      </c>
      <c r="Z165" s="24" t="s">
        <v>14</v>
      </c>
      <c r="AA165" s="24" t="s">
        <v>14</v>
      </c>
      <c r="AB165" s="24" t="s">
        <v>14</v>
      </c>
      <c r="AC165" s="24" t="s">
        <v>14</v>
      </c>
      <c r="AD165" s="24" t="s">
        <v>14</v>
      </c>
      <c r="AE165" s="24" t="s">
        <v>14</v>
      </c>
      <c r="AF165" s="24" t="s">
        <v>14</v>
      </c>
      <c r="AG165" s="24" t="s">
        <v>14</v>
      </c>
      <c r="AH165" s="24" t="s">
        <v>14</v>
      </c>
      <c r="AI165" s="24" t="s">
        <v>14</v>
      </c>
      <c r="AJ165" s="24" t="s">
        <v>14</v>
      </c>
      <c r="AK165" s="24" t="s">
        <v>14</v>
      </c>
      <c r="AL165" s="24" t="s">
        <v>14</v>
      </c>
      <c r="AM165" s="24" t="s">
        <v>14</v>
      </c>
      <c r="AN165" s="24" t="s">
        <v>14</v>
      </c>
      <c r="AO165" s="24" t="s">
        <v>14</v>
      </c>
      <c r="AP165" s="24" t="s">
        <v>14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23</v>
      </c>
      <c r="C166" s="24" t="str">
        <f t="shared" si="6"/>
        <v>UCPWR_FLAB-P</v>
      </c>
      <c r="D166" s="24" t="s">
        <v>16</v>
      </c>
      <c r="E166" s="24" t="str" cm="1">
        <f t="array" ref="E166">INDEX(PWR_Lab!$A$2:$A$179,AX166)</f>
        <v>ETCLEDUVH-E</v>
      </c>
      <c r="F166" s="24" t="s">
        <v>11</v>
      </c>
      <c r="G166" s="24" t="s">
        <v>11</v>
      </c>
      <c r="H166" s="24" t="s">
        <v>11</v>
      </c>
      <c r="I166" s="24">
        <v>3</v>
      </c>
      <c r="J166" s="24" cm="1">
        <f t="array" ref="J166">-INDEX(PWR_Lab!$F$2:$I$179,AX166,AY166)</f>
        <v>-1.72E-2</v>
      </c>
      <c r="K166" s="24" t="s">
        <v>14</v>
      </c>
      <c r="L166" s="24" t="s">
        <v>14</v>
      </c>
      <c r="M166" s="24" t="s">
        <v>14</v>
      </c>
      <c r="N166" s="24" t="s">
        <v>14</v>
      </c>
      <c r="O166" s="24" t="s">
        <v>14</v>
      </c>
      <c r="P166" s="24" t="s">
        <v>14</v>
      </c>
      <c r="Q166" s="24" t="s">
        <v>14</v>
      </c>
      <c r="R166" s="24" t="s">
        <v>14</v>
      </c>
      <c r="S166" s="24" t="s">
        <v>14</v>
      </c>
      <c r="T166" s="24" t="s">
        <v>14</v>
      </c>
      <c r="U166" s="24" t="s">
        <v>14</v>
      </c>
      <c r="V166" s="24" t="s">
        <v>14</v>
      </c>
      <c r="W166" s="24" t="s">
        <v>14</v>
      </c>
      <c r="X166" s="24" t="s">
        <v>14</v>
      </c>
      <c r="Y166" s="24" t="s">
        <v>14</v>
      </c>
      <c r="Z166" s="24" t="s">
        <v>14</v>
      </c>
      <c r="AA166" s="24" t="s">
        <v>14</v>
      </c>
      <c r="AB166" s="24" t="s">
        <v>14</v>
      </c>
      <c r="AC166" s="24" t="s">
        <v>14</v>
      </c>
      <c r="AD166" s="24" t="s">
        <v>14</v>
      </c>
      <c r="AE166" s="24" t="s">
        <v>14</v>
      </c>
      <c r="AF166" s="24" t="s">
        <v>14</v>
      </c>
      <c r="AG166" s="24" t="s">
        <v>14</v>
      </c>
      <c r="AH166" s="24" t="s">
        <v>14</v>
      </c>
      <c r="AI166" s="24" t="s">
        <v>14</v>
      </c>
      <c r="AJ166" s="24" t="s">
        <v>14</v>
      </c>
      <c r="AK166" s="24" t="s">
        <v>14</v>
      </c>
      <c r="AL166" s="24" t="s">
        <v>14</v>
      </c>
      <c r="AM166" s="24" t="s">
        <v>14</v>
      </c>
      <c r="AN166" s="24" t="s">
        <v>14</v>
      </c>
      <c r="AO166" s="24" t="s">
        <v>14</v>
      </c>
      <c r="AP166" s="24" t="s">
        <v>14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23</v>
      </c>
      <c r="C167" s="24" t="str">
        <f t="shared" si="6"/>
        <v>UCPWR_FLAB-M</v>
      </c>
      <c r="D167" s="24" t="s">
        <v>16</v>
      </c>
      <c r="E167" s="24" t="str" cm="1">
        <f t="array" ref="E167">INDEX(PWR_Lab!$A$2:$A$179,AX167)</f>
        <v>ETCLEDUVH-E</v>
      </c>
      <c r="F167" s="24" t="s">
        <v>11</v>
      </c>
      <c r="G167" s="24" t="s">
        <v>11</v>
      </c>
      <c r="H167" s="24" t="s">
        <v>11</v>
      </c>
      <c r="I167" s="24">
        <v>3</v>
      </c>
      <c r="J167" s="24" cm="1">
        <f t="array" ref="J167">-INDEX(PWR_Lab!$F$2:$I$179,AX167,AY167)</f>
        <v>-1.958E-2</v>
      </c>
      <c r="K167" s="24" t="s">
        <v>14</v>
      </c>
      <c r="L167" s="24" t="s">
        <v>14</v>
      </c>
      <c r="M167" s="24" t="s">
        <v>14</v>
      </c>
      <c r="N167" s="24" t="s">
        <v>14</v>
      </c>
      <c r="O167" s="24" t="s">
        <v>14</v>
      </c>
      <c r="P167" s="24" t="s">
        <v>14</v>
      </c>
      <c r="Q167" s="24" t="s">
        <v>14</v>
      </c>
      <c r="R167" s="24" t="s">
        <v>14</v>
      </c>
      <c r="S167" s="24" t="s">
        <v>14</v>
      </c>
      <c r="T167" s="24" t="s">
        <v>14</v>
      </c>
      <c r="U167" s="24" t="s">
        <v>14</v>
      </c>
      <c r="V167" s="24" t="s">
        <v>14</v>
      </c>
      <c r="W167" s="24" t="s">
        <v>14</v>
      </c>
      <c r="X167" s="24" t="s">
        <v>14</v>
      </c>
      <c r="Y167" s="24" t="s">
        <v>14</v>
      </c>
      <c r="Z167" s="24" t="s">
        <v>14</v>
      </c>
      <c r="AA167" s="24" t="s">
        <v>14</v>
      </c>
      <c r="AB167" s="24" t="s">
        <v>14</v>
      </c>
      <c r="AC167" s="24" t="s">
        <v>14</v>
      </c>
      <c r="AD167" s="24" t="s">
        <v>14</v>
      </c>
      <c r="AE167" s="24" t="s">
        <v>14</v>
      </c>
      <c r="AF167" s="24" t="s">
        <v>14</v>
      </c>
      <c r="AG167" s="24" t="s">
        <v>14</v>
      </c>
      <c r="AH167" s="24" t="s">
        <v>14</v>
      </c>
      <c r="AI167" s="24" t="s">
        <v>14</v>
      </c>
      <c r="AJ167" s="24" t="s">
        <v>14</v>
      </c>
      <c r="AK167" s="24" t="s">
        <v>14</v>
      </c>
      <c r="AL167" s="24" t="s">
        <v>14</v>
      </c>
      <c r="AM167" s="24" t="s">
        <v>14</v>
      </c>
      <c r="AN167" s="24" t="s">
        <v>14</v>
      </c>
      <c r="AO167" s="24" t="s">
        <v>14</v>
      </c>
      <c r="AP167" s="24" t="s">
        <v>14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23</v>
      </c>
      <c r="C168" s="24" t="str">
        <f t="shared" si="6"/>
        <v>UCPWR_FLAB-S</v>
      </c>
      <c r="D168" s="24" t="s">
        <v>16</v>
      </c>
      <c r="E168" s="24" t="str" cm="1">
        <f t="array" ref="E168">INDEX(PWR_Lab!$A$2:$A$179,AX168)</f>
        <v>ETCLEDUVH-E</v>
      </c>
      <c r="F168" s="24" t="s">
        <v>11</v>
      </c>
      <c r="G168" s="24" t="s">
        <v>11</v>
      </c>
      <c r="H168" s="24" t="s">
        <v>11</v>
      </c>
      <c r="I168" s="24">
        <v>3</v>
      </c>
      <c r="J168" s="24" cm="1">
        <f t="array" ref="J168">-INDEX(PWR_Lab!$F$2:$I$179,AX168,AY168)</f>
        <v>-6.4769999999999994E-2</v>
      </c>
      <c r="K168" s="24" t="s">
        <v>14</v>
      </c>
      <c r="L168" s="24" t="s">
        <v>14</v>
      </c>
      <c r="M168" s="24" t="s">
        <v>14</v>
      </c>
      <c r="N168" s="24" t="s">
        <v>14</v>
      </c>
      <c r="O168" s="24" t="s">
        <v>14</v>
      </c>
      <c r="P168" s="24" t="s">
        <v>14</v>
      </c>
      <c r="Q168" s="24" t="s">
        <v>14</v>
      </c>
      <c r="R168" s="24" t="s">
        <v>14</v>
      </c>
      <c r="S168" s="24" t="s">
        <v>14</v>
      </c>
      <c r="T168" s="24" t="s">
        <v>14</v>
      </c>
      <c r="U168" s="24" t="s">
        <v>14</v>
      </c>
      <c r="V168" s="24" t="s">
        <v>14</v>
      </c>
      <c r="W168" s="24" t="s">
        <v>14</v>
      </c>
      <c r="X168" s="24" t="s">
        <v>14</v>
      </c>
      <c r="Y168" s="24" t="s">
        <v>14</v>
      </c>
      <c r="Z168" s="24" t="s">
        <v>14</v>
      </c>
      <c r="AA168" s="24" t="s">
        <v>14</v>
      </c>
      <c r="AB168" s="24" t="s">
        <v>14</v>
      </c>
      <c r="AC168" s="24" t="s">
        <v>14</v>
      </c>
      <c r="AD168" s="24" t="s">
        <v>14</v>
      </c>
      <c r="AE168" s="24" t="s">
        <v>14</v>
      </c>
      <c r="AF168" s="24" t="s">
        <v>14</v>
      </c>
      <c r="AG168" s="24" t="s">
        <v>14</v>
      </c>
      <c r="AH168" s="24" t="s">
        <v>14</v>
      </c>
      <c r="AI168" s="24" t="s">
        <v>14</v>
      </c>
      <c r="AJ168" s="24" t="s">
        <v>14</v>
      </c>
      <c r="AK168" s="24" t="s">
        <v>14</v>
      </c>
      <c r="AL168" s="24" t="s">
        <v>14</v>
      </c>
      <c r="AM168" s="24" t="s">
        <v>14</v>
      </c>
      <c r="AN168" s="24" t="s">
        <v>14</v>
      </c>
      <c r="AO168" s="24" t="s">
        <v>14</v>
      </c>
      <c r="AP168" s="24" t="s">
        <v>14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23</v>
      </c>
      <c r="C169" s="24" t="str">
        <f t="shared" si="6"/>
        <v>UCPWR_FLAB-T</v>
      </c>
      <c r="D169" s="24" t="s">
        <v>16</v>
      </c>
      <c r="E169" s="24" t="str" cm="1">
        <f t="array" ref="E169">INDEX(PWR_Lab!$A$2:$A$179,AX169)</f>
        <v>ETCLEDUVH-E</v>
      </c>
      <c r="F169" s="24" t="s">
        <v>11</v>
      </c>
      <c r="G169" s="24" t="s">
        <v>11</v>
      </c>
      <c r="H169" s="24" t="s">
        <v>11</v>
      </c>
      <c r="I169" s="24">
        <v>3</v>
      </c>
      <c r="J169" s="24" cm="1">
        <f t="array" ref="J169">-INDEX(PWR_Lab!$F$2:$I$179,AX169,AY169)</f>
        <v>-0.23189000000000001</v>
      </c>
      <c r="K169" s="24" t="s">
        <v>14</v>
      </c>
      <c r="L169" s="24" t="s">
        <v>14</v>
      </c>
      <c r="M169" s="24" t="s">
        <v>14</v>
      </c>
      <c r="N169" s="24" t="s">
        <v>14</v>
      </c>
      <c r="O169" s="24" t="s">
        <v>14</v>
      </c>
      <c r="P169" s="24" t="s">
        <v>14</v>
      </c>
      <c r="Q169" s="24" t="s">
        <v>14</v>
      </c>
      <c r="R169" s="24" t="s">
        <v>14</v>
      </c>
      <c r="S169" s="24" t="s">
        <v>14</v>
      </c>
      <c r="T169" s="24" t="s">
        <v>14</v>
      </c>
      <c r="U169" s="24" t="s">
        <v>14</v>
      </c>
      <c r="V169" s="24" t="s">
        <v>14</v>
      </c>
      <c r="W169" s="24" t="s">
        <v>14</v>
      </c>
      <c r="X169" s="24" t="s">
        <v>14</v>
      </c>
      <c r="Y169" s="24" t="s">
        <v>14</v>
      </c>
      <c r="Z169" s="24" t="s">
        <v>14</v>
      </c>
      <c r="AA169" s="24" t="s">
        <v>14</v>
      </c>
      <c r="AB169" s="24" t="s">
        <v>14</v>
      </c>
      <c r="AC169" s="24" t="s">
        <v>14</v>
      </c>
      <c r="AD169" s="24" t="s">
        <v>14</v>
      </c>
      <c r="AE169" s="24" t="s">
        <v>14</v>
      </c>
      <c r="AF169" s="24" t="s">
        <v>14</v>
      </c>
      <c r="AG169" s="24" t="s">
        <v>14</v>
      </c>
      <c r="AH169" s="24" t="s">
        <v>14</v>
      </c>
      <c r="AI169" s="24" t="s">
        <v>14</v>
      </c>
      <c r="AJ169" s="24" t="s">
        <v>14</v>
      </c>
      <c r="AK169" s="24" t="s">
        <v>14</v>
      </c>
      <c r="AL169" s="24" t="s">
        <v>14</v>
      </c>
      <c r="AM169" s="24" t="s">
        <v>14</v>
      </c>
      <c r="AN169" s="24" t="s">
        <v>14</v>
      </c>
      <c r="AO169" s="24" t="s">
        <v>14</v>
      </c>
      <c r="AP169" s="24" t="s">
        <v>14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23</v>
      </c>
      <c r="C170" s="24" t="str">
        <f t="shared" si="6"/>
        <v>UCPWR_FLAB-P</v>
      </c>
      <c r="D170" s="24" t="s">
        <v>16</v>
      </c>
      <c r="E170" s="24" t="str" cm="1">
        <f t="array" ref="E170">INDEX(PWR_Lab!$A$2:$A$179,AX170)</f>
        <v>ETCLEGROO-E</v>
      </c>
      <c r="F170" s="24" t="s">
        <v>11</v>
      </c>
      <c r="G170" s="24" t="s">
        <v>11</v>
      </c>
      <c r="H170" s="24" t="s">
        <v>11</v>
      </c>
      <c r="I170" s="24">
        <v>3</v>
      </c>
      <c r="J170" s="24" cm="1">
        <f t="array" ref="J170">-INDEX(PWR_Lab!$F$2:$I$179,AX170,AY170)</f>
        <v>-1.72E-2</v>
      </c>
      <c r="K170" s="24" t="s">
        <v>14</v>
      </c>
      <c r="L170" s="24" t="s">
        <v>14</v>
      </c>
      <c r="M170" s="24" t="s">
        <v>14</v>
      </c>
      <c r="N170" s="24" t="s">
        <v>14</v>
      </c>
      <c r="O170" s="24" t="s">
        <v>14</v>
      </c>
      <c r="P170" s="24" t="s">
        <v>14</v>
      </c>
      <c r="Q170" s="24" t="s">
        <v>14</v>
      </c>
      <c r="R170" s="24" t="s">
        <v>14</v>
      </c>
      <c r="S170" s="24" t="s">
        <v>14</v>
      </c>
      <c r="T170" s="24" t="s">
        <v>14</v>
      </c>
      <c r="U170" s="24" t="s">
        <v>14</v>
      </c>
      <c r="V170" s="24" t="s">
        <v>14</v>
      </c>
      <c r="W170" s="24" t="s">
        <v>14</v>
      </c>
      <c r="X170" s="24" t="s">
        <v>14</v>
      </c>
      <c r="Y170" s="24" t="s">
        <v>14</v>
      </c>
      <c r="Z170" s="24" t="s">
        <v>14</v>
      </c>
      <c r="AA170" s="24" t="s">
        <v>14</v>
      </c>
      <c r="AB170" s="24" t="s">
        <v>14</v>
      </c>
      <c r="AC170" s="24" t="s">
        <v>14</v>
      </c>
      <c r="AD170" s="24" t="s">
        <v>14</v>
      </c>
      <c r="AE170" s="24" t="s">
        <v>14</v>
      </c>
      <c r="AF170" s="24" t="s">
        <v>14</v>
      </c>
      <c r="AG170" s="24" t="s">
        <v>14</v>
      </c>
      <c r="AH170" s="24" t="s">
        <v>14</v>
      </c>
      <c r="AI170" s="24" t="s">
        <v>14</v>
      </c>
      <c r="AJ170" s="24" t="s">
        <v>14</v>
      </c>
      <c r="AK170" s="24" t="s">
        <v>14</v>
      </c>
      <c r="AL170" s="24" t="s">
        <v>14</v>
      </c>
      <c r="AM170" s="24" t="s">
        <v>14</v>
      </c>
      <c r="AN170" s="24" t="s">
        <v>14</v>
      </c>
      <c r="AO170" s="24" t="s">
        <v>14</v>
      </c>
      <c r="AP170" s="24" t="s">
        <v>14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23</v>
      </c>
      <c r="C171" s="24" t="str">
        <f t="shared" si="6"/>
        <v>UCPWR_FLAB-M</v>
      </c>
      <c r="D171" s="24" t="s">
        <v>16</v>
      </c>
      <c r="E171" s="24" t="str" cm="1">
        <f t="array" ref="E171">INDEX(PWR_Lab!$A$2:$A$179,AX171)</f>
        <v>ETCLEGROO-E</v>
      </c>
      <c r="F171" s="24" t="s">
        <v>11</v>
      </c>
      <c r="G171" s="24" t="s">
        <v>11</v>
      </c>
      <c r="H171" s="24" t="s">
        <v>11</v>
      </c>
      <c r="I171" s="24">
        <v>3</v>
      </c>
      <c r="J171" s="24" cm="1">
        <f t="array" ref="J171">-INDEX(PWR_Lab!$F$2:$I$179,AX171,AY171)</f>
        <v>-1.958E-2</v>
      </c>
      <c r="K171" s="24" t="s">
        <v>14</v>
      </c>
      <c r="L171" s="24" t="s">
        <v>14</v>
      </c>
      <c r="M171" s="24" t="s">
        <v>14</v>
      </c>
      <c r="N171" s="24" t="s">
        <v>14</v>
      </c>
      <c r="O171" s="24" t="s">
        <v>14</v>
      </c>
      <c r="P171" s="24" t="s">
        <v>14</v>
      </c>
      <c r="Q171" s="24" t="s">
        <v>14</v>
      </c>
      <c r="R171" s="24" t="s">
        <v>14</v>
      </c>
      <c r="S171" s="24" t="s">
        <v>14</v>
      </c>
      <c r="T171" s="24" t="s">
        <v>14</v>
      </c>
      <c r="U171" s="24" t="s">
        <v>14</v>
      </c>
      <c r="V171" s="24" t="s">
        <v>14</v>
      </c>
      <c r="W171" s="24" t="s">
        <v>14</v>
      </c>
      <c r="X171" s="24" t="s">
        <v>14</v>
      </c>
      <c r="Y171" s="24" t="s">
        <v>14</v>
      </c>
      <c r="Z171" s="24" t="s">
        <v>14</v>
      </c>
      <c r="AA171" s="24" t="s">
        <v>14</v>
      </c>
      <c r="AB171" s="24" t="s">
        <v>14</v>
      </c>
      <c r="AC171" s="24" t="s">
        <v>14</v>
      </c>
      <c r="AD171" s="24" t="s">
        <v>14</v>
      </c>
      <c r="AE171" s="24" t="s">
        <v>14</v>
      </c>
      <c r="AF171" s="24" t="s">
        <v>14</v>
      </c>
      <c r="AG171" s="24" t="s">
        <v>14</v>
      </c>
      <c r="AH171" s="24" t="s">
        <v>14</v>
      </c>
      <c r="AI171" s="24" t="s">
        <v>14</v>
      </c>
      <c r="AJ171" s="24" t="s">
        <v>14</v>
      </c>
      <c r="AK171" s="24" t="s">
        <v>14</v>
      </c>
      <c r="AL171" s="24" t="s">
        <v>14</v>
      </c>
      <c r="AM171" s="24" t="s">
        <v>14</v>
      </c>
      <c r="AN171" s="24" t="s">
        <v>14</v>
      </c>
      <c r="AO171" s="24" t="s">
        <v>14</v>
      </c>
      <c r="AP171" s="24" t="s">
        <v>14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23</v>
      </c>
      <c r="C172" s="24" t="str">
        <f t="shared" si="6"/>
        <v>UCPWR_FLAB-S</v>
      </c>
      <c r="D172" s="24" t="s">
        <v>16</v>
      </c>
      <c r="E172" s="24" t="str" cm="1">
        <f t="array" ref="E172">INDEX(PWR_Lab!$A$2:$A$179,AX172)</f>
        <v>ETCLEGROO-E</v>
      </c>
      <c r="F172" s="24" t="s">
        <v>11</v>
      </c>
      <c r="G172" s="24" t="s">
        <v>11</v>
      </c>
      <c r="H172" s="24" t="s">
        <v>11</v>
      </c>
      <c r="I172" s="24">
        <v>3</v>
      </c>
      <c r="J172" s="24" cm="1">
        <f t="array" ref="J172">-INDEX(PWR_Lab!$F$2:$I$179,AX172,AY172)</f>
        <v>-6.4769999999999994E-2</v>
      </c>
      <c r="K172" s="24" t="s">
        <v>14</v>
      </c>
      <c r="L172" s="24" t="s">
        <v>14</v>
      </c>
      <c r="M172" s="24" t="s">
        <v>14</v>
      </c>
      <c r="N172" s="24" t="s">
        <v>14</v>
      </c>
      <c r="O172" s="24" t="s">
        <v>14</v>
      </c>
      <c r="P172" s="24" t="s">
        <v>14</v>
      </c>
      <c r="Q172" s="24" t="s">
        <v>14</v>
      </c>
      <c r="R172" s="24" t="s">
        <v>14</v>
      </c>
      <c r="S172" s="24" t="s">
        <v>14</v>
      </c>
      <c r="T172" s="24" t="s">
        <v>14</v>
      </c>
      <c r="U172" s="24" t="s">
        <v>14</v>
      </c>
      <c r="V172" s="24" t="s">
        <v>14</v>
      </c>
      <c r="W172" s="24" t="s">
        <v>14</v>
      </c>
      <c r="X172" s="24" t="s">
        <v>14</v>
      </c>
      <c r="Y172" s="24" t="s">
        <v>14</v>
      </c>
      <c r="Z172" s="24" t="s">
        <v>14</v>
      </c>
      <c r="AA172" s="24" t="s">
        <v>14</v>
      </c>
      <c r="AB172" s="24" t="s">
        <v>14</v>
      </c>
      <c r="AC172" s="24" t="s">
        <v>14</v>
      </c>
      <c r="AD172" s="24" t="s">
        <v>14</v>
      </c>
      <c r="AE172" s="24" t="s">
        <v>14</v>
      </c>
      <c r="AF172" s="24" t="s">
        <v>14</v>
      </c>
      <c r="AG172" s="24" t="s">
        <v>14</v>
      </c>
      <c r="AH172" s="24" t="s">
        <v>14</v>
      </c>
      <c r="AI172" s="24" t="s">
        <v>14</v>
      </c>
      <c r="AJ172" s="24" t="s">
        <v>14</v>
      </c>
      <c r="AK172" s="24" t="s">
        <v>14</v>
      </c>
      <c r="AL172" s="24" t="s">
        <v>14</v>
      </c>
      <c r="AM172" s="24" t="s">
        <v>14</v>
      </c>
      <c r="AN172" s="24" t="s">
        <v>14</v>
      </c>
      <c r="AO172" s="24" t="s">
        <v>14</v>
      </c>
      <c r="AP172" s="24" t="s">
        <v>14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23</v>
      </c>
      <c r="C173" s="24" t="str">
        <f t="shared" si="6"/>
        <v>UCPWR_FLAB-T</v>
      </c>
      <c r="D173" s="24" t="s">
        <v>16</v>
      </c>
      <c r="E173" s="24" t="str" cm="1">
        <f t="array" ref="E173">INDEX(PWR_Lab!$A$2:$A$179,AX173)</f>
        <v>ETCLEGROO-E</v>
      </c>
      <c r="F173" s="24" t="s">
        <v>11</v>
      </c>
      <c r="G173" s="24" t="s">
        <v>11</v>
      </c>
      <c r="H173" s="24" t="s">
        <v>11</v>
      </c>
      <c r="I173" s="24">
        <v>3</v>
      </c>
      <c r="J173" s="24" cm="1">
        <f t="array" ref="J173">-INDEX(PWR_Lab!$F$2:$I$179,AX173,AY173)</f>
        <v>-0.23189000000000001</v>
      </c>
      <c r="K173" s="24" t="s">
        <v>14</v>
      </c>
      <c r="L173" s="24" t="s">
        <v>14</v>
      </c>
      <c r="M173" s="24" t="s">
        <v>14</v>
      </c>
      <c r="N173" s="24" t="s">
        <v>14</v>
      </c>
      <c r="O173" s="24" t="s">
        <v>14</v>
      </c>
      <c r="P173" s="24" t="s">
        <v>14</v>
      </c>
      <c r="Q173" s="24" t="s">
        <v>14</v>
      </c>
      <c r="R173" s="24" t="s">
        <v>14</v>
      </c>
      <c r="S173" s="24" t="s">
        <v>14</v>
      </c>
      <c r="T173" s="24" t="s">
        <v>14</v>
      </c>
      <c r="U173" s="24" t="s">
        <v>14</v>
      </c>
      <c r="V173" s="24" t="s">
        <v>14</v>
      </c>
      <c r="W173" s="24" t="s">
        <v>14</v>
      </c>
      <c r="X173" s="24" t="s">
        <v>14</v>
      </c>
      <c r="Y173" s="24" t="s">
        <v>14</v>
      </c>
      <c r="Z173" s="24" t="s">
        <v>14</v>
      </c>
      <c r="AA173" s="24" t="s">
        <v>14</v>
      </c>
      <c r="AB173" s="24" t="s">
        <v>14</v>
      </c>
      <c r="AC173" s="24" t="s">
        <v>14</v>
      </c>
      <c r="AD173" s="24" t="s">
        <v>14</v>
      </c>
      <c r="AE173" s="24" t="s">
        <v>14</v>
      </c>
      <c r="AF173" s="24" t="s">
        <v>14</v>
      </c>
      <c r="AG173" s="24" t="s">
        <v>14</v>
      </c>
      <c r="AH173" s="24" t="s">
        <v>14</v>
      </c>
      <c r="AI173" s="24" t="s">
        <v>14</v>
      </c>
      <c r="AJ173" s="24" t="s">
        <v>14</v>
      </c>
      <c r="AK173" s="24" t="s">
        <v>14</v>
      </c>
      <c r="AL173" s="24" t="s">
        <v>14</v>
      </c>
      <c r="AM173" s="24" t="s">
        <v>14</v>
      </c>
      <c r="AN173" s="24" t="s">
        <v>14</v>
      </c>
      <c r="AO173" s="24" t="s">
        <v>14</v>
      </c>
      <c r="AP173" s="24" t="s">
        <v>14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23</v>
      </c>
      <c r="C174" s="24" t="str">
        <f t="shared" si="6"/>
        <v>UCPWR_FLAB-P</v>
      </c>
      <c r="D174" s="24" t="s">
        <v>16</v>
      </c>
      <c r="E174" s="24" t="str" cm="1">
        <f t="array" ref="E174">INDEX(PWR_Lab!$A$2:$A$179,AX174)</f>
        <v>ETCLEHEND-E</v>
      </c>
      <c r="F174" s="24" t="s">
        <v>11</v>
      </c>
      <c r="G174" s="24" t="s">
        <v>11</v>
      </c>
      <c r="H174" s="24" t="s">
        <v>11</v>
      </c>
      <c r="I174" s="24">
        <v>3</v>
      </c>
      <c r="J174" s="24" cm="1">
        <f t="array" ref="J174">-INDEX(PWR_Lab!$F$2:$I$179,AX174,AY174)</f>
        <v>-1.72E-2</v>
      </c>
      <c r="K174" s="24" t="s">
        <v>14</v>
      </c>
      <c r="L174" s="24" t="s">
        <v>14</v>
      </c>
      <c r="M174" s="24" t="s">
        <v>14</v>
      </c>
      <c r="N174" s="24" t="s">
        <v>14</v>
      </c>
      <c r="O174" s="24" t="s">
        <v>14</v>
      </c>
      <c r="P174" s="24" t="s">
        <v>14</v>
      </c>
      <c r="Q174" s="24" t="s">
        <v>14</v>
      </c>
      <c r="R174" s="24" t="s">
        <v>14</v>
      </c>
      <c r="S174" s="24" t="s">
        <v>14</v>
      </c>
      <c r="T174" s="24" t="s">
        <v>14</v>
      </c>
      <c r="U174" s="24" t="s">
        <v>14</v>
      </c>
      <c r="V174" s="24" t="s">
        <v>14</v>
      </c>
      <c r="W174" s="24" t="s">
        <v>14</v>
      </c>
      <c r="X174" s="24" t="s">
        <v>14</v>
      </c>
      <c r="Y174" s="24" t="s">
        <v>14</v>
      </c>
      <c r="Z174" s="24" t="s">
        <v>14</v>
      </c>
      <c r="AA174" s="24" t="s">
        <v>14</v>
      </c>
      <c r="AB174" s="24" t="s">
        <v>14</v>
      </c>
      <c r="AC174" s="24" t="s">
        <v>14</v>
      </c>
      <c r="AD174" s="24" t="s">
        <v>14</v>
      </c>
      <c r="AE174" s="24" t="s">
        <v>14</v>
      </c>
      <c r="AF174" s="24" t="s">
        <v>14</v>
      </c>
      <c r="AG174" s="24" t="s">
        <v>14</v>
      </c>
      <c r="AH174" s="24" t="s">
        <v>14</v>
      </c>
      <c r="AI174" s="24" t="s">
        <v>14</v>
      </c>
      <c r="AJ174" s="24" t="s">
        <v>14</v>
      </c>
      <c r="AK174" s="24" t="s">
        <v>14</v>
      </c>
      <c r="AL174" s="24" t="s">
        <v>14</v>
      </c>
      <c r="AM174" s="24" t="s">
        <v>14</v>
      </c>
      <c r="AN174" s="24" t="s">
        <v>14</v>
      </c>
      <c r="AO174" s="24" t="s">
        <v>14</v>
      </c>
      <c r="AP174" s="24" t="s">
        <v>14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23</v>
      </c>
      <c r="C175" s="24" t="str">
        <f t="shared" si="6"/>
        <v>UCPWR_FLAB-M</v>
      </c>
      <c r="D175" s="24" t="s">
        <v>16</v>
      </c>
      <c r="E175" s="24" t="str" cm="1">
        <f t="array" ref="E175">INDEX(PWR_Lab!$A$2:$A$179,AX175)</f>
        <v>ETCLEHEND-E</v>
      </c>
      <c r="F175" s="24" t="s">
        <v>11</v>
      </c>
      <c r="G175" s="24" t="s">
        <v>11</v>
      </c>
      <c r="H175" s="24" t="s">
        <v>11</v>
      </c>
      <c r="I175" s="24">
        <v>3</v>
      </c>
      <c r="J175" s="24" cm="1">
        <f t="array" ref="J175">-INDEX(PWR_Lab!$F$2:$I$179,AX175,AY175)</f>
        <v>-1.958E-2</v>
      </c>
      <c r="K175" s="24" t="s">
        <v>14</v>
      </c>
      <c r="L175" s="24" t="s">
        <v>14</v>
      </c>
      <c r="M175" s="24" t="s">
        <v>14</v>
      </c>
      <c r="N175" s="24" t="s">
        <v>14</v>
      </c>
      <c r="O175" s="24" t="s">
        <v>14</v>
      </c>
      <c r="P175" s="24" t="s">
        <v>14</v>
      </c>
      <c r="Q175" s="24" t="s">
        <v>14</v>
      </c>
      <c r="R175" s="24" t="s">
        <v>14</v>
      </c>
      <c r="S175" s="24" t="s">
        <v>14</v>
      </c>
      <c r="T175" s="24" t="s">
        <v>14</v>
      </c>
      <c r="U175" s="24" t="s">
        <v>14</v>
      </c>
      <c r="V175" s="24" t="s">
        <v>14</v>
      </c>
      <c r="W175" s="24" t="s">
        <v>14</v>
      </c>
      <c r="X175" s="24" t="s">
        <v>14</v>
      </c>
      <c r="Y175" s="24" t="s">
        <v>14</v>
      </c>
      <c r="Z175" s="24" t="s">
        <v>14</v>
      </c>
      <c r="AA175" s="24" t="s">
        <v>14</v>
      </c>
      <c r="AB175" s="24" t="s">
        <v>14</v>
      </c>
      <c r="AC175" s="24" t="s">
        <v>14</v>
      </c>
      <c r="AD175" s="24" t="s">
        <v>14</v>
      </c>
      <c r="AE175" s="24" t="s">
        <v>14</v>
      </c>
      <c r="AF175" s="24" t="s">
        <v>14</v>
      </c>
      <c r="AG175" s="24" t="s">
        <v>14</v>
      </c>
      <c r="AH175" s="24" t="s">
        <v>14</v>
      </c>
      <c r="AI175" s="24" t="s">
        <v>14</v>
      </c>
      <c r="AJ175" s="24" t="s">
        <v>14</v>
      </c>
      <c r="AK175" s="24" t="s">
        <v>14</v>
      </c>
      <c r="AL175" s="24" t="s">
        <v>14</v>
      </c>
      <c r="AM175" s="24" t="s">
        <v>14</v>
      </c>
      <c r="AN175" s="24" t="s">
        <v>14</v>
      </c>
      <c r="AO175" s="24" t="s">
        <v>14</v>
      </c>
      <c r="AP175" s="24" t="s">
        <v>14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23</v>
      </c>
      <c r="C176" s="24" t="str">
        <f t="shared" si="6"/>
        <v>UCPWR_FLAB-S</v>
      </c>
      <c r="D176" s="24" t="s">
        <v>16</v>
      </c>
      <c r="E176" s="24" t="str" cm="1">
        <f t="array" ref="E176">INDEX(PWR_Lab!$A$2:$A$179,AX176)</f>
        <v>ETCLEHEND-E</v>
      </c>
      <c r="F176" s="24" t="s">
        <v>11</v>
      </c>
      <c r="G176" s="24" t="s">
        <v>11</v>
      </c>
      <c r="H176" s="24" t="s">
        <v>11</v>
      </c>
      <c r="I176" s="24">
        <v>3</v>
      </c>
      <c r="J176" s="24" cm="1">
        <f t="array" ref="J176">-INDEX(PWR_Lab!$F$2:$I$179,AX176,AY176)</f>
        <v>-6.4769999999999994E-2</v>
      </c>
      <c r="K176" s="24" t="s">
        <v>14</v>
      </c>
      <c r="L176" s="24" t="s">
        <v>14</v>
      </c>
      <c r="M176" s="24" t="s">
        <v>14</v>
      </c>
      <c r="N176" s="24" t="s">
        <v>14</v>
      </c>
      <c r="O176" s="24" t="s">
        <v>14</v>
      </c>
      <c r="P176" s="24" t="s">
        <v>14</v>
      </c>
      <c r="Q176" s="24" t="s">
        <v>14</v>
      </c>
      <c r="R176" s="24" t="s">
        <v>14</v>
      </c>
      <c r="S176" s="24" t="s">
        <v>14</v>
      </c>
      <c r="T176" s="24" t="s">
        <v>14</v>
      </c>
      <c r="U176" s="24" t="s">
        <v>14</v>
      </c>
      <c r="V176" s="24" t="s">
        <v>14</v>
      </c>
      <c r="W176" s="24" t="s">
        <v>14</v>
      </c>
      <c r="X176" s="24" t="s">
        <v>14</v>
      </c>
      <c r="Y176" s="24" t="s">
        <v>14</v>
      </c>
      <c r="Z176" s="24" t="s">
        <v>14</v>
      </c>
      <c r="AA176" s="24" t="s">
        <v>14</v>
      </c>
      <c r="AB176" s="24" t="s">
        <v>14</v>
      </c>
      <c r="AC176" s="24" t="s">
        <v>14</v>
      </c>
      <c r="AD176" s="24" t="s">
        <v>14</v>
      </c>
      <c r="AE176" s="24" t="s">
        <v>14</v>
      </c>
      <c r="AF176" s="24" t="s">
        <v>14</v>
      </c>
      <c r="AG176" s="24" t="s">
        <v>14</v>
      </c>
      <c r="AH176" s="24" t="s">
        <v>14</v>
      </c>
      <c r="AI176" s="24" t="s">
        <v>14</v>
      </c>
      <c r="AJ176" s="24" t="s">
        <v>14</v>
      </c>
      <c r="AK176" s="24" t="s">
        <v>14</v>
      </c>
      <c r="AL176" s="24" t="s">
        <v>14</v>
      </c>
      <c r="AM176" s="24" t="s">
        <v>14</v>
      </c>
      <c r="AN176" s="24" t="s">
        <v>14</v>
      </c>
      <c r="AO176" s="24" t="s">
        <v>14</v>
      </c>
      <c r="AP176" s="24" t="s">
        <v>14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23</v>
      </c>
      <c r="C177" s="24" t="str">
        <f t="shared" si="6"/>
        <v>UCPWR_FLAB-T</v>
      </c>
      <c r="D177" s="24" t="s">
        <v>16</v>
      </c>
      <c r="E177" s="24" t="str" cm="1">
        <f t="array" ref="E177">INDEX(PWR_Lab!$A$2:$A$179,AX177)</f>
        <v>ETCLEHEND-E</v>
      </c>
      <c r="F177" s="24" t="s">
        <v>11</v>
      </c>
      <c r="G177" s="24" t="s">
        <v>11</v>
      </c>
      <c r="H177" s="24" t="s">
        <v>11</v>
      </c>
      <c r="I177" s="24">
        <v>3</v>
      </c>
      <c r="J177" s="24" cm="1">
        <f t="array" ref="J177">-INDEX(PWR_Lab!$F$2:$I$179,AX177,AY177)</f>
        <v>-0.23189000000000001</v>
      </c>
      <c r="K177" s="24" t="s">
        <v>14</v>
      </c>
      <c r="L177" s="24" t="s">
        <v>14</v>
      </c>
      <c r="M177" s="24" t="s">
        <v>14</v>
      </c>
      <c r="N177" s="24" t="s">
        <v>14</v>
      </c>
      <c r="O177" s="24" t="s">
        <v>14</v>
      </c>
      <c r="P177" s="24" t="s">
        <v>14</v>
      </c>
      <c r="Q177" s="24" t="s">
        <v>14</v>
      </c>
      <c r="R177" s="24" t="s">
        <v>14</v>
      </c>
      <c r="S177" s="24" t="s">
        <v>14</v>
      </c>
      <c r="T177" s="24" t="s">
        <v>14</v>
      </c>
      <c r="U177" s="24" t="s">
        <v>14</v>
      </c>
      <c r="V177" s="24" t="s">
        <v>14</v>
      </c>
      <c r="W177" s="24" t="s">
        <v>14</v>
      </c>
      <c r="X177" s="24" t="s">
        <v>14</v>
      </c>
      <c r="Y177" s="24" t="s">
        <v>14</v>
      </c>
      <c r="Z177" s="24" t="s">
        <v>14</v>
      </c>
      <c r="AA177" s="24" t="s">
        <v>14</v>
      </c>
      <c r="AB177" s="24" t="s">
        <v>14</v>
      </c>
      <c r="AC177" s="24" t="s">
        <v>14</v>
      </c>
      <c r="AD177" s="24" t="s">
        <v>14</v>
      </c>
      <c r="AE177" s="24" t="s">
        <v>14</v>
      </c>
      <c r="AF177" s="24" t="s">
        <v>14</v>
      </c>
      <c r="AG177" s="24" t="s">
        <v>14</v>
      </c>
      <c r="AH177" s="24" t="s">
        <v>14</v>
      </c>
      <c r="AI177" s="24" t="s">
        <v>14</v>
      </c>
      <c r="AJ177" s="24" t="s">
        <v>14</v>
      </c>
      <c r="AK177" s="24" t="s">
        <v>14</v>
      </c>
      <c r="AL177" s="24" t="s">
        <v>14</v>
      </c>
      <c r="AM177" s="24" t="s">
        <v>14</v>
      </c>
      <c r="AN177" s="24" t="s">
        <v>14</v>
      </c>
      <c r="AO177" s="24" t="s">
        <v>14</v>
      </c>
      <c r="AP177" s="24" t="s">
        <v>14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23</v>
      </c>
      <c r="C178" s="24" t="str">
        <f t="shared" si="6"/>
        <v>UCPWR_FLAB-P</v>
      </c>
      <c r="D178" s="24" t="s">
        <v>16</v>
      </c>
      <c r="E178" s="24" t="str" cm="1">
        <f t="array" ref="E178">INDEX(PWR_Lab!$A$2:$A$179,AX178)</f>
        <v>ETCLEKELB-E</v>
      </c>
      <c r="F178" s="24" t="s">
        <v>11</v>
      </c>
      <c r="G178" s="24" t="s">
        <v>11</v>
      </c>
      <c r="H178" s="24" t="s">
        <v>11</v>
      </c>
      <c r="I178" s="24">
        <v>3</v>
      </c>
      <c r="J178" s="24" cm="1">
        <f t="array" ref="J178">-INDEX(PWR_Lab!$F$2:$I$179,AX178,AY178)</f>
        <v>-1.72E-2</v>
      </c>
      <c r="K178" s="24" t="s">
        <v>14</v>
      </c>
      <c r="L178" s="24" t="s">
        <v>14</v>
      </c>
      <c r="M178" s="24" t="s">
        <v>14</v>
      </c>
      <c r="N178" s="24" t="s">
        <v>14</v>
      </c>
      <c r="O178" s="24" t="s">
        <v>14</v>
      </c>
      <c r="P178" s="24" t="s">
        <v>14</v>
      </c>
      <c r="Q178" s="24" t="s">
        <v>14</v>
      </c>
      <c r="R178" s="24" t="s">
        <v>14</v>
      </c>
      <c r="S178" s="24" t="s">
        <v>14</v>
      </c>
      <c r="T178" s="24" t="s">
        <v>14</v>
      </c>
      <c r="U178" s="24" t="s">
        <v>14</v>
      </c>
      <c r="V178" s="24" t="s">
        <v>14</v>
      </c>
      <c r="W178" s="24" t="s">
        <v>14</v>
      </c>
      <c r="X178" s="24" t="s">
        <v>14</v>
      </c>
      <c r="Y178" s="24" t="s">
        <v>14</v>
      </c>
      <c r="Z178" s="24" t="s">
        <v>14</v>
      </c>
      <c r="AA178" s="24" t="s">
        <v>14</v>
      </c>
      <c r="AB178" s="24" t="s">
        <v>14</v>
      </c>
      <c r="AC178" s="24" t="s">
        <v>14</v>
      </c>
      <c r="AD178" s="24" t="s">
        <v>14</v>
      </c>
      <c r="AE178" s="24" t="s">
        <v>14</v>
      </c>
      <c r="AF178" s="24" t="s">
        <v>14</v>
      </c>
      <c r="AG178" s="24" t="s">
        <v>14</v>
      </c>
      <c r="AH178" s="24" t="s">
        <v>14</v>
      </c>
      <c r="AI178" s="24" t="s">
        <v>14</v>
      </c>
      <c r="AJ178" s="24" t="s">
        <v>14</v>
      </c>
      <c r="AK178" s="24" t="s">
        <v>14</v>
      </c>
      <c r="AL178" s="24" t="s">
        <v>14</v>
      </c>
      <c r="AM178" s="24" t="s">
        <v>14</v>
      </c>
      <c r="AN178" s="24" t="s">
        <v>14</v>
      </c>
      <c r="AO178" s="24" t="s">
        <v>14</v>
      </c>
      <c r="AP178" s="24" t="s">
        <v>14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23</v>
      </c>
      <c r="C179" s="24" t="str">
        <f t="shared" si="6"/>
        <v>UCPWR_FLAB-M</v>
      </c>
      <c r="D179" s="24" t="s">
        <v>16</v>
      </c>
      <c r="E179" s="24" t="str" cm="1">
        <f t="array" ref="E179">INDEX(PWR_Lab!$A$2:$A$179,AX179)</f>
        <v>ETCLEKELB-E</v>
      </c>
      <c r="F179" s="24" t="s">
        <v>11</v>
      </c>
      <c r="G179" s="24" t="s">
        <v>11</v>
      </c>
      <c r="H179" s="24" t="s">
        <v>11</v>
      </c>
      <c r="I179" s="24">
        <v>3</v>
      </c>
      <c r="J179" s="24" cm="1">
        <f t="array" ref="J179">-INDEX(PWR_Lab!$F$2:$I$179,AX179,AY179)</f>
        <v>-1.958E-2</v>
      </c>
      <c r="K179" s="24" t="s">
        <v>14</v>
      </c>
      <c r="L179" s="24" t="s">
        <v>14</v>
      </c>
      <c r="M179" s="24" t="s">
        <v>14</v>
      </c>
      <c r="N179" s="24" t="s">
        <v>14</v>
      </c>
      <c r="O179" s="24" t="s">
        <v>14</v>
      </c>
      <c r="P179" s="24" t="s">
        <v>14</v>
      </c>
      <c r="Q179" s="24" t="s">
        <v>14</v>
      </c>
      <c r="R179" s="24" t="s">
        <v>14</v>
      </c>
      <c r="S179" s="24" t="s">
        <v>14</v>
      </c>
      <c r="T179" s="24" t="s">
        <v>14</v>
      </c>
      <c r="U179" s="24" t="s">
        <v>14</v>
      </c>
      <c r="V179" s="24" t="s">
        <v>14</v>
      </c>
      <c r="W179" s="24" t="s">
        <v>14</v>
      </c>
      <c r="X179" s="24" t="s">
        <v>14</v>
      </c>
      <c r="Y179" s="24" t="s">
        <v>14</v>
      </c>
      <c r="Z179" s="24" t="s">
        <v>14</v>
      </c>
      <c r="AA179" s="24" t="s">
        <v>14</v>
      </c>
      <c r="AB179" s="24" t="s">
        <v>14</v>
      </c>
      <c r="AC179" s="24" t="s">
        <v>14</v>
      </c>
      <c r="AD179" s="24" t="s">
        <v>14</v>
      </c>
      <c r="AE179" s="24" t="s">
        <v>14</v>
      </c>
      <c r="AF179" s="24" t="s">
        <v>14</v>
      </c>
      <c r="AG179" s="24" t="s">
        <v>14</v>
      </c>
      <c r="AH179" s="24" t="s">
        <v>14</v>
      </c>
      <c r="AI179" s="24" t="s">
        <v>14</v>
      </c>
      <c r="AJ179" s="24" t="s">
        <v>14</v>
      </c>
      <c r="AK179" s="24" t="s">
        <v>14</v>
      </c>
      <c r="AL179" s="24" t="s">
        <v>14</v>
      </c>
      <c r="AM179" s="24" t="s">
        <v>14</v>
      </c>
      <c r="AN179" s="24" t="s">
        <v>14</v>
      </c>
      <c r="AO179" s="24" t="s">
        <v>14</v>
      </c>
      <c r="AP179" s="24" t="s">
        <v>14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23</v>
      </c>
      <c r="C180" s="24" t="str">
        <f t="shared" si="6"/>
        <v>UCPWR_FLAB-S</v>
      </c>
      <c r="D180" s="24" t="s">
        <v>16</v>
      </c>
      <c r="E180" s="24" t="str" cm="1">
        <f t="array" ref="E180">INDEX(PWR_Lab!$A$2:$A$179,AX180)</f>
        <v>ETCLEKELB-E</v>
      </c>
      <c r="F180" s="24" t="s">
        <v>11</v>
      </c>
      <c r="G180" s="24" t="s">
        <v>11</v>
      </c>
      <c r="H180" s="24" t="s">
        <v>11</v>
      </c>
      <c r="I180" s="24">
        <v>3</v>
      </c>
      <c r="J180" s="24" cm="1">
        <f t="array" ref="J180">-INDEX(PWR_Lab!$F$2:$I$179,AX180,AY180)</f>
        <v>-6.4769999999999994E-2</v>
      </c>
      <c r="K180" s="24" t="s">
        <v>14</v>
      </c>
      <c r="L180" s="24" t="s">
        <v>14</v>
      </c>
      <c r="M180" s="24" t="s">
        <v>14</v>
      </c>
      <c r="N180" s="24" t="s">
        <v>14</v>
      </c>
      <c r="O180" s="24" t="s">
        <v>14</v>
      </c>
      <c r="P180" s="24" t="s">
        <v>14</v>
      </c>
      <c r="Q180" s="24" t="s">
        <v>14</v>
      </c>
      <c r="R180" s="24" t="s">
        <v>14</v>
      </c>
      <c r="S180" s="24" t="s">
        <v>14</v>
      </c>
      <c r="T180" s="24" t="s">
        <v>14</v>
      </c>
      <c r="U180" s="24" t="s">
        <v>14</v>
      </c>
      <c r="V180" s="24" t="s">
        <v>14</v>
      </c>
      <c r="W180" s="24" t="s">
        <v>14</v>
      </c>
      <c r="X180" s="24" t="s">
        <v>14</v>
      </c>
      <c r="Y180" s="24" t="s">
        <v>14</v>
      </c>
      <c r="Z180" s="24" t="s">
        <v>14</v>
      </c>
      <c r="AA180" s="24" t="s">
        <v>14</v>
      </c>
      <c r="AB180" s="24" t="s">
        <v>14</v>
      </c>
      <c r="AC180" s="24" t="s">
        <v>14</v>
      </c>
      <c r="AD180" s="24" t="s">
        <v>14</v>
      </c>
      <c r="AE180" s="24" t="s">
        <v>14</v>
      </c>
      <c r="AF180" s="24" t="s">
        <v>14</v>
      </c>
      <c r="AG180" s="24" t="s">
        <v>14</v>
      </c>
      <c r="AH180" s="24" t="s">
        <v>14</v>
      </c>
      <c r="AI180" s="24" t="s">
        <v>14</v>
      </c>
      <c r="AJ180" s="24" t="s">
        <v>14</v>
      </c>
      <c r="AK180" s="24" t="s">
        <v>14</v>
      </c>
      <c r="AL180" s="24" t="s">
        <v>14</v>
      </c>
      <c r="AM180" s="24" t="s">
        <v>14</v>
      </c>
      <c r="AN180" s="24" t="s">
        <v>14</v>
      </c>
      <c r="AO180" s="24" t="s">
        <v>14</v>
      </c>
      <c r="AP180" s="24" t="s">
        <v>14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23</v>
      </c>
      <c r="C181" s="24" t="str">
        <f t="shared" si="6"/>
        <v>UCPWR_FLAB-T</v>
      </c>
      <c r="D181" s="24" t="s">
        <v>16</v>
      </c>
      <c r="E181" s="24" t="str" cm="1">
        <f t="array" ref="E181">INDEX(PWR_Lab!$A$2:$A$179,AX181)</f>
        <v>ETCLEKELB-E</v>
      </c>
      <c r="F181" s="24" t="s">
        <v>11</v>
      </c>
      <c r="G181" s="24" t="s">
        <v>11</v>
      </c>
      <c r="H181" s="24" t="s">
        <v>11</v>
      </c>
      <c r="I181" s="24">
        <v>3</v>
      </c>
      <c r="J181" s="24" cm="1">
        <f t="array" ref="J181">-INDEX(PWR_Lab!$F$2:$I$179,AX181,AY181)</f>
        <v>-0.23189000000000001</v>
      </c>
      <c r="K181" s="24" t="s">
        <v>14</v>
      </c>
      <c r="L181" s="24" t="s">
        <v>14</v>
      </c>
      <c r="M181" s="24" t="s">
        <v>14</v>
      </c>
      <c r="N181" s="24" t="s">
        <v>14</v>
      </c>
      <c r="O181" s="24" t="s">
        <v>14</v>
      </c>
      <c r="P181" s="24" t="s">
        <v>14</v>
      </c>
      <c r="Q181" s="24" t="s">
        <v>14</v>
      </c>
      <c r="R181" s="24" t="s">
        <v>14</v>
      </c>
      <c r="S181" s="24" t="s">
        <v>14</v>
      </c>
      <c r="T181" s="24" t="s">
        <v>14</v>
      </c>
      <c r="U181" s="24" t="s">
        <v>14</v>
      </c>
      <c r="V181" s="24" t="s">
        <v>14</v>
      </c>
      <c r="W181" s="24" t="s">
        <v>14</v>
      </c>
      <c r="X181" s="24" t="s">
        <v>14</v>
      </c>
      <c r="Y181" s="24" t="s">
        <v>14</v>
      </c>
      <c r="Z181" s="24" t="s">
        <v>14</v>
      </c>
      <c r="AA181" s="24" t="s">
        <v>14</v>
      </c>
      <c r="AB181" s="24" t="s">
        <v>14</v>
      </c>
      <c r="AC181" s="24" t="s">
        <v>14</v>
      </c>
      <c r="AD181" s="24" t="s">
        <v>14</v>
      </c>
      <c r="AE181" s="24" t="s">
        <v>14</v>
      </c>
      <c r="AF181" s="24" t="s">
        <v>14</v>
      </c>
      <c r="AG181" s="24" t="s">
        <v>14</v>
      </c>
      <c r="AH181" s="24" t="s">
        <v>14</v>
      </c>
      <c r="AI181" s="24" t="s">
        <v>14</v>
      </c>
      <c r="AJ181" s="24" t="s">
        <v>14</v>
      </c>
      <c r="AK181" s="24" t="s">
        <v>14</v>
      </c>
      <c r="AL181" s="24" t="s">
        <v>14</v>
      </c>
      <c r="AM181" s="24" t="s">
        <v>14</v>
      </c>
      <c r="AN181" s="24" t="s">
        <v>14</v>
      </c>
      <c r="AO181" s="24" t="s">
        <v>14</v>
      </c>
      <c r="AP181" s="24" t="s">
        <v>14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23</v>
      </c>
      <c r="C182" s="24" t="str">
        <f t="shared" si="6"/>
        <v>UCPWR_FLAB-P</v>
      </c>
      <c r="D182" s="24" t="s">
        <v>16</v>
      </c>
      <c r="E182" s="24" t="str" cm="1">
        <f t="array" ref="E182">INDEX(PWR_Lab!$A$2:$A$179,AX182)</f>
        <v>ETCLEKEND-E</v>
      </c>
      <c r="F182" s="24" t="s">
        <v>11</v>
      </c>
      <c r="G182" s="24" t="s">
        <v>11</v>
      </c>
      <c r="H182" s="24" t="s">
        <v>11</v>
      </c>
      <c r="I182" s="24">
        <v>3</v>
      </c>
      <c r="J182" s="24" cm="1">
        <f t="array" ref="J182">-INDEX(PWR_Lab!$F$2:$I$179,AX182,AY182)</f>
        <v>-1.72E-2</v>
      </c>
      <c r="K182" s="24" t="s">
        <v>14</v>
      </c>
      <c r="L182" s="24" t="s">
        <v>14</v>
      </c>
      <c r="M182" s="24" t="s">
        <v>14</v>
      </c>
      <c r="N182" s="24" t="s">
        <v>14</v>
      </c>
      <c r="O182" s="24" t="s">
        <v>14</v>
      </c>
      <c r="P182" s="24" t="s">
        <v>14</v>
      </c>
      <c r="Q182" s="24" t="s">
        <v>14</v>
      </c>
      <c r="R182" s="24" t="s">
        <v>14</v>
      </c>
      <c r="S182" s="24" t="s">
        <v>14</v>
      </c>
      <c r="T182" s="24" t="s">
        <v>14</v>
      </c>
      <c r="U182" s="24" t="s">
        <v>14</v>
      </c>
      <c r="V182" s="24" t="s">
        <v>14</v>
      </c>
      <c r="W182" s="24" t="s">
        <v>14</v>
      </c>
      <c r="X182" s="24" t="s">
        <v>14</v>
      </c>
      <c r="Y182" s="24" t="s">
        <v>14</v>
      </c>
      <c r="Z182" s="24" t="s">
        <v>14</v>
      </c>
      <c r="AA182" s="24" t="s">
        <v>14</v>
      </c>
      <c r="AB182" s="24" t="s">
        <v>14</v>
      </c>
      <c r="AC182" s="24" t="s">
        <v>14</v>
      </c>
      <c r="AD182" s="24" t="s">
        <v>14</v>
      </c>
      <c r="AE182" s="24" t="s">
        <v>14</v>
      </c>
      <c r="AF182" s="24" t="s">
        <v>14</v>
      </c>
      <c r="AG182" s="24" t="s">
        <v>14</v>
      </c>
      <c r="AH182" s="24" t="s">
        <v>14</v>
      </c>
      <c r="AI182" s="24" t="s">
        <v>14</v>
      </c>
      <c r="AJ182" s="24" t="s">
        <v>14</v>
      </c>
      <c r="AK182" s="24" t="s">
        <v>14</v>
      </c>
      <c r="AL182" s="24" t="s">
        <v>14</v>
      </c>
      <c r="AM182" s="24" t="s">
        <v>14</v>
      </c>
      <c r="AN182" s="24" t="s">
        <v>14</v>
      </c>
      <c r="AO182" s="24" t="s">
        <v>14</v>
      </c>
      <c r="AP182" s="24" t="s">
        <v>14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23</v>
      </c>
      <c r="C183" s="24" t="str">
        <f t="shared" si="6"/>
        <v>UCPWR_FLAB-M</v>
      </c>
      <c r="D183" s="24" t="s">
        <v>16</v>
      </c>
      <c r="E183" s="24" t="str" cm="1">
        <f t="array" ref="E183">INDEX(PWR_Lab!$A$2:$A$179,AX183)</f>
        <v>ETCLEKEND-E</v>
      </c>
      <c r="F183" s="24" t="s">
        <v>11</v>
      </c>
      <c r="G183" s="24" t="s">
        <v>11</v>
      </c>
      <c r="H183" s="24" t="s">
        <v>11</v>
      </c>
      <c r="I183" s="24">
        <v>3</v>
      </c>
      <c r="J183" s="24" cm="1">
        <f t="array" ref="J183">-INDEX(PWR_Lab!$F$2:$I$179,AX183,AY183)</f>
        <v>-1.958E-2</v>
      </c>
      <c r="K183" s="24" t="s">
        <v>14</v>
      </c>
      <c r="L183" s="24" t="s">
        <v>14</v>
      </c>
      <c r="M183" s="24" t="s">
        <v>14</v>
      </c>
      <c r="N183" s="24" t="s">
        <v>14</v>
      </c>
      <c r="O183" s="24" t="s">
        <v>14</v>
      </c>
      <c r="P183" s="24" t="s">
        <v>14</v>
      </c>
      <c r="Q183" s="24" t="s">
        <v>14</v>
      </c>
      <c r="R183" s="24" t="s">
        <v>14</v>
      </c>
      <c r="S183" s="24" t="s">
        <v>14</v>
      </c>
      <c r="T183" s="24" t="s">
        <v>14</v>
      </c>
      <c r="U183" s="24" t="s">
        <v>14</v>
      </c>
      <c r="V183" s="24" t="s">
        <v>14</v>
      </c>
      <c r="W183" s="24" t="s">
        <v>14</v>
      </c>
      <c r="X183" s="24" t="s">
        <v>14</v>
      </c>
      <c r="Y183" s="24" t="s">
        <v>14</v>
      </c>
      <c r="Z183" s="24" t="s">
        <v>14</v>
      </c>
      <c r="AA183" s="24" t="s">
        <v>14</v>
      </c>
      <c r="AB183" s="24" t="s">
        <v>14</v>
      </c>
      <c r="AC183" s="24" t="s">
        <v>14</v>
      </c>
      <c r="AD183" s="24" t="s">
        <v>14</v>
      </c>
      <c r="AE183" s="24" t="s">
        <v>14</v>
      </c>
      <c r="AF183" s="24" t="s">
        <v>14</v>
      </c>
      <c r="AG183" s="24" t="s">
        <v>14</v>
      </c>
      <c r="AH183" s="24" t="s">
        <v>14</v>
      </c>
      <c r="AI183" s="24" t="s">
        <v>14</v>
      </c>
      <c r="AJ183" s="24" t="s">
        <v>14</v>
      </c>
      <c r="AK183" s="24" t="s">
        <v>14</v>
      </c>
      <c r="AL183" s="24" t="s">
        <v>14</v>
      </c>
      <c r="AM183" s="24" t="s">
        <v>14</v>
      </c>
      <c r="AN183" s="24" t="s">
        <v>14</v>
      </c>
      <c r="AO183" s="24" t="s">
        <v>14</v>
      </c>
      <c r="AP183" s="24" t="s">
        <v>14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23</v>
      </c>
      <c r="C184" s="24" t="str">
        <f t="shared" si="6"/>
        <v>UCPWR_FLAB-S</v>
      </c>
      <c r="D184" s="24" t="s">
        <v>16</v>
      </c>
      <c r="E184" s="24" t="str" cm="1">
        <f t="array" ref="E184">INDEX(PWR_Lab!$A$2:$A$179,AX184)</f>
        <v>ETCLEKEND-E</v>
      </c>
      <c r="F184" s="24" t="s">
        <v>11</v>
      </c>
      <c r="G184" s="24" t="s">
        <v>11</v>
      </c>
      <c r="H184" s="24" t="s">
        <v>11</v>
      </c>
      <c r="I184" s="24">
        <v>3</v>
      </c>
      <c r="J184" s="24" cm="1">
        <f t="array" ref="J184">-INDEX(PWR_Lab!$F$2:$I$179,AX184,AY184)</f>
        <v>-6.4769999999999994E-2</v>
      </c>
      <c r="K184" s="24" t="s">
        <v>14</v>
      </c>
      <c r="L184" s="24" t="s">
        <v>14</v>
      </c>
      <c r="M184" s="24" t="s">
        <v>14</v>
      </c>
      <c r="N184" s="24" t="s">
        <v>14</v>
      </c>
      <c r="O184" s="24" t="s">
        <v>14</v>
      </c>
      <c r="P184" s="24" t="s">
        <v>14</v>
      </c>
      <c r="Q184" s="24" t="s">
        <v>14</v>
      </c>
      <c r="R184" s="24" t="s">
        <v>14</v>
      </c>
      <c r="S184" s="24" t="s">
        <v>14</v>
      </c>
      <c r="T184" s="24" t="s">
        <v>14</v>
      </c>
      <c r="U184" s="24" t="s">
        <v>14</v>
      </c>
      <c r="V184" s="24" t="s">
        <v>14</v>
      </c>
      <c r="W184" s="24" t="s">
        <v>14</v>
      </c>
      <c r="X184" s="24" t="s">
        <v>14</v>
      </c>
      <c r="Y184" s="24" t="s">
        <v>14</v>
      </c>
      <c r="Z184" s="24" t="s">
        <v>14</v>
      </c>
      <c r="AA184" s="24" t="s">
        <v>14</v>
      </c>
      <c r="AB184" s="24" t="s">
        <v>14</v>
      </c>
      <c r="AC184" s="24" t="s">
        <v>14</v>
      </c>
      <c r="AD184" s="24" t="s">
        <v>14</v>
      </c>
      <c r="AE184" s="24" t="s">
        <v>14</v>
      </c>
      <c r="AF184" s="24" t="s">
        <v>14</v>
      </c>
      <c r="AG184" s="24" t="s">
        <v>14</v>
      </c>
      <c r="AH184" s="24" t="s">
        <v>14</v>
      </c>
      <c r="AI184" s="24" t="s">
        <v>14</v>
      </c>
      <c r="AJ184" s="24" t="s">
        <v>14</v>
      </c>
      <c r="AK184" s="24" t="s">
        <v>14</v>
      </c>
      <c r="AL184" s="24" t="s">
        <v>14</v>
      </c>
      <c r="AM184" s="24" t="s">
        <v>14</v>
      </c>
      <c r="AN184" s="24" t="s">
        <v>14</v>
      </c>
      <c r="AO184" s="24" t="s">
        <v>14</v>
      </c>
      <c r="AP184" s="24" t="s">
        <v>14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23</v>
      </c>
      <c r="C185" s="24" t="str">
        <f t="shared" si="6"/>
        <v>UCPWR_FLAB-T</v>
      </c>
      <c r="D185" s="24" t="s">
        <v>16</v>
      </c>
      <c r="E185" s="24" t="str" cm="1">
        <f t="array" ref="E185">INDEX(PWR_Lab!$A$2:$A$179,AX185)</f>
        <v>ETCLEKEND-E</v>
      </c>
      <c r="F185" s="24" t="s">
        <v>11</v>
      </c>
      <c r="G185" s="24" t="s">
        <v>11</v>
      </c>
      <c r="H185" s="24" t="s">
        <v>11</v>
      </c>
      <c r="I185" s="24">
        <v>3</v>
      </c>
      <c r="J185" s="24" cm="1">
        <f t="array" ref="J185">-INDEX(PWR_Lab!$F$2:$I$179,AX185,AY185)</f>
        <v>-0.23189000000000001</v>
      </c>
      <c r="K185" s="24" t="s">
        <v>14</v>
      </c>
      <c r="L185" s="24" t="s">
        <v>14</v>
      </c>
      <c r="M185" s="24" t="s">
        <v>14</v>
      </c>
      <c r="N185" s="24" t="s">
        <v>14</v>
      </c>
      <c r="O185" s="24" t="s">
        <v>14</v>
      </c>
      <c r="P185" s="24" t="s">
        <v>14</v>
      </c>
      <c r="Q185" s="24" t="s">
        <v>14</v>
      </c>
      <c r="R185" s="24" t="s">
        <v>14</v>
      </c>
      <c r="S185" s="24" t="s">
        <v>14</v>
      </c>
      <c r="T185" s="24" t="s">
        <v>14</v>
      </c>
      <c r="U185" s="24" t="s">
        <v>14</v>
      </c>
      <c r="V185" s="24" t="s">
        <v>14</v>
      </c>
      <c r="W185" s="24" t="s">
        <v>14</v>
      </c>
      <c r="X185" s="24" t="s">
        <v>14</v>
      </c>
      <c r="Y185" s="24" t="s">
        <v>14</v>
      </c>
      <c r="Z185" s="24" t="s">
        <v>14</v>
      </c>
      <c r="AA185" s="24" t="s">
        <v>14</v>
      </c>
      <c r="AB185" s="24" t="s">
        <v>14</v>
      </c>
      <c r="AC185" s="24" t="s">
        <v>14</v>
      </c>
      <c r="AD185" s="24" t="s">
        <v>14</v>
      </c>
      <c r="AE185" s="24" t="s">
        <v>14</v>
      </c>
      <c r="AF185" s="24" t="s">
        <v>14</v>
      </c>
      <c r="AG185" s="24" t="s">
        <v>14</v>
      </c>
      <c r="AH185" s="24" t="s">
        <v>14</v>
      </c>
      <c r="AI185" s="24" t="s">
        <v>14</v>
      </c>
      <c r="AJ185" s="24" t="s">
        <v>14</v>
      </c>
      <c r="AK185" s="24" t="s">
        <v>14</v>
      </c>
      <c r="AL185" s="24" t="s">
        <v>14</v>
      </c>
      <c r="AM185" s="24" t="s">
        <v>14</v>
      </c>
      <c r="AN185" s="24" t="s">
        <v>14</v>
      </c>
      <c r="AO185" s="24" t="s">
        <v>14</v>
      </c>
      <c r="AP185" s="24" t="s">
        <v>14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23</v>
      </c>
      <c r="C186" s="24" t="str">
        <f t="shared" si="6"/>
        <v>UCPWR_FLAB-P</v>
      </c>
      <c r="D186" s="24" t="s">
        <v>16</v>
      </c>
      <c r="E186" s="24" t="str" cm="1">
        <f t="array" ref="E186">INDEX(PWR_Lab!$A$2:$A$179,AX186)</f>
        <v>ETCLEKOMA-E</v>
      </c>
      <c r="F186" s="24" t="s">
        <v>11</v>
      </c>
      <c r="G186" s="24" t="s">
        <v>11</v>
      </c>
      <c r="H186" s="24" t="s">
        <v>11</v>
      </c>
      <c r="I186" s="24">
        <v>3</v>
      </c>
      <c r="J186" s="24" cm="1">
        <f t="array" ref="J186">-INDEX(PWR_Lab!$F$2:$I$179,AX186,AY186)</f>
        <v>-1.72E-2</v>
      </c>
      <c r="K186" s="24" t="s">
        <v>14</v>
      </c>
      <c r="L186" s="24" t="s">
        <v>14</v>
      </c>
      <c r="M186" s="24" t="s">
        <v>14</v>
      </c>
      <c r="N186" s="24" t="s">
        <v>14</v>
      </c>
      <c r="O186" s="24" t="s">
        <v>14</v>
      </c>
      <c r="P186" s="24" t="s">
        <v>14</v>
      </c>
      <c r="Q186" s="24" t="s">
        <v>14</v>
      </c>
      <c r="R186" s="24" t="s">
        <v>14</v>
      </c>
      <c r="S186" s="24" t="s">
        <v>14</v>
      </c>
      <c r="T186" s="24" t="s">
        <v>14</v>
      </c>
      <c r="U186" s="24" t="s">
        <v>14</v>
      </c>
      <c r="V186" s="24" t="s">
        <v>14</v>
      </c>
      <c r="W186" s="24" t="s">
        <v>14</v>
      </c>
      <c r="X186" s="24" t="s">
        <v>14</v>
      </c>
      <c r="Y186" s="24" t="s">
        <v>14</v>
      </c>
      <c r="Z186" s="24" t="s">
        <v>14</v>
      </c>
      <c r="AA186" s="24" t="s">
        <v>14</v>
      </c>
      <c r="AB186" s="24" t="s">
        <v>14</v>
      </c>
      <c r="AC186" s="24" t="s">
        <v>14</v>
      </c>
      <c r="AD186" s="24" t="s">
        <v>14</v>
      </c>
      <c r="AE186" s="24" t="s">
        <v>14</v>
      </c>
      <c r="AF186" s="24" t="s">
        <v>14</v>
      </c>
      <c r="AG186" s="24" t="s">
        <v>14</v>
      </c>
      <c r="AH186" s="24" t="s">
        <v>14</v>
      </c>
      <c r="AI186" s="24" t="s">
        <v>14</v>
      </c>
      <c r="AJ186" s="24" t="s">
        <v>14</v>
      </c>
      <c r="AK186" s="24" t="s">
        <v>14</v>
      </c>
      <c r="AL186" s="24" t="s">
        <v>14</v>
      </c>
      <c r="AM186" s="24" t="s">
        <v>14</v>
      </c>
      <c r="AN186" s="24" t="s">
        <v>14</v>
      </c>
      <c r="AO186" s="24" t="s">
        <v>14</v>
      </c>
      <c r="AP186" s="24" t="s">
        <v>14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23</v>
      </c>
      <c r="C187" s="24" t="str">
        <f t="shared" si="6"/>
        <v>UCPWR_FLAB-M</v>
      </c>
      <c r="D187" s="24" t="s">
        <v>16</v>
      </c>
      <c r="E187" s="24" t="str" cm="1">
        <f t="array" ref="E187">INDEX(PWR_Lab!$A$2:$A$179,AX187)</f>
        <v>ETCLEKOMA-E</v>
      </c>
      <c r="F187" s="24" t="s">
        <v>11</v>
      </c>
      <c r="G187" s="24" t="s">
        <v>11</v>
      </c>
      <c r="H187" s="24" t="s">
        <v>11</v>
      </c>
      <c r="I187" s="24">
        <v>3</v>
      </c>
      <c r="J187" s="24" cm="1">
        <f t="array" ref="J187">-INDEX(PWR_Lab!$F$2:$I$179,AX187,AY187)</f>
        <v>-1.958E-2</v>
      </c>
      <c r="K187" s="24" t="s">
        <v>14</v>
      </c>
      <c r="L187" s="24" t="s">
        <v>14</v>
      </c>
      <c r="M187" s="24" t="s">
        <v>14</v>
      </c>
      <c r="N187" s="24" t="s">
        <v>14</v>
      </c>
      <c r="O187" s="24" t="s">
        <v>14</v>
      </c>
      <c r="P187" s="24" t="s">
        <v>14</v>
      </c>
      <c r="Q187" s="24" t="s">
        <v>14</v>
      </c>
      <c r="R187" s="24" t="s">
        <v>14</v>
      </c>
      <c r="S187" s="24" t="s">
        <v>14</v>
      </c>
      <c r="T187" s="24" t="s">
        <v>14</v>
      </c>
      <c r="U187" s="24" t="s">
        <v>14</v>
      </c>
      <c r="V187" s="24" t="s">
        <v>14</v>
      </c>
      <c r="W187" s="24" t="s">
        <v>14</v>
      </c>
      <c r="X187" s="24" t="s">
        <v>14</v>
      </c>
      <c r="Y187" s="24" t="s">
        <v>14</v>
      </c>
      <c r="Z187" s="24" t="s">
        <v>14</v>
      </c>
      <c r="AA187" s="24" t="s">
        <v>14</v>
      </c>
      <c r="AB187" s="24" t="s">
        <v>14</v>
      </c>
      <c r="AC187" s="24" t="s">
        <v>14</v>
      </c>
      <c r="AD187" s="24" t="s">
        <v>14</v>
      </c>
      <c r="AE187" s="24" t="s">
        <v>14</v>
      </c>
      <c r="AF187" s="24" t="s">
        <v>14</v>
      </c>
      <c r="AG187" s="24" t="s">
        <v>14</v>
      </c>
      <c r="AH187" s="24" t="s">
        <v>14</v>
      </c>
      <c r="AI187" s="24" t="s">
        <v>14</v>
      </c>
      <c r="AJ187" s="24" t="s">
        <v>14</v>
      </c>
      <c r="AK187" s="24" t="s">
        <v>14</v>
      </c>
      <c r="AL187" s="24" t="s">
        <v>14</v>
      </c>
      <c r="AM187" s="24" t="s">
        <v>14</v>
      </c>
      <c r="AN187" s="24" t="s">
        <v>14</v>
      </c>
      <c r="AO187" s="24" t="s">
        <v>14</v>
      </c>
      <c r="AP187" s="24" t="s">
        <v>14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23</v>
      </c>
      <c r="C188" s="24" t="str">
        <f t="shared" si="6"/>
        <v>UCPWR_FLAB-S</v>
      </c>
      <c r="D188" s="24" t="s">
        <v>16</v>
      </c>
      <c r="E188" s="24" t="str" cm="1">
        <f t="array" ref="E188">INDEX(PWR_Lab!$A$2:$A$179,AX188)</f>
        <v>ETCLEKOMA-E</v>
      </c>
      <c r="F188" s="24" t="s">
        <v>11</v>
      </c>
      <c r="G188" s="24" t="s">
        <v>11</v>
      </c>
      <c r="H188" s="24" t="s">
        <v>11</v>
      </c>
      <c r="I188" s="24">
        <v>3</v>
      </c>
      <c r="J188" s="24" cm="1">
        <f t="array" ref="J188">-INDEX(PWR_Lab!$F$2:$I$179,AX188,AY188)</f>
        <v>-6.4769999999999994E-2</v>
      </c>
      <c r="K188" s="24" t="s">
        <v>14</v>
      </c>
      <c r="L188" s="24" t="s">
        <v>14</v>
      </c>
      <c r="M188" s="24" t="s">
        <v>14</v>
      </c>
      <c r="N188" s="24" t="s">
        <v>14</v>
      </c>
      <c r="O188" s="24" t="s">
        <v>14</v>
      </c>
      <c r="P188" s="24" t="s">
        <v>14</v>
      </c>
      <c r="Q188" s="24" t="s">
        <v>14</v>
      </c>
      <c r="R188" s="24" t="s">
        <v>14</v>
      </c>
      <c r="S188" s="24" t="s">
        <v>14</v>
      </c>
      <c r="T188" s="24" t="s">
        <v>14</v>
      </c>
      <c r="U188" s="24" t="s">
        <v>14</v>
      </c>
      <c r="V188" s="24" t="s">
        <v>14</v>
      </c>
      <c r="W188" s="24" t="s">
        <v>14</v>
      </c>
      <c r="X188" s="24" t="s">
        <v>14</v>
      </c>
      <c r="Y188" s="24" t="s">
        <v>14</v>
      </c>
      <c r="Z188" s="24" t="s">
        <v>14</v>
      </c>
      <c r="AA188" s="24" t="s">
        <v>14</v>
      </c>
      <c r="AB188" s="24" t="s">
        <v>14</v>
      </c>
      <c r="AC188" s="24" t="s">
        <v>14</v>
      </c>
      <c r="AD188" s="24" t="s">
        <v>14</v>
      </c>
      <c r="AE188" s="24" t="s">
        <v>14</v>
      </c>
      <c r="AF188" s="24" t="s">
        <v>14</v>
      </c>
      <c r="AG188" s="24" t="s">
        <v>14</v>
      </c>
      <c r="AH188" s="24" t="s">
        <v>14</v>
      </c>
      <c r="AI188" s="24" t="s">
        <v>14</v>
      </c>
      <c r="AJ188" s="24" t="s">
        <v>14</v>
      </c>
      <c r="AK188" s="24" t="s">
        <v>14</v>
      </c>
      <c r="AL188" s="24" t="s">
        <v>14</v>
      </c>
      <c r="AM188" s="24" t="s">
        <v>14</v>
      </c>
      <c r="AN188" s="24" t="s">
        <v>14</v>
      </c>
      <c r="AO188" s="24" t="s">
        <v>14</v>
      </c>
      <c r="AP188" s="24" t="s">
        <v>14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23</v>
      </c>
      <c r="C189" s="24" t="str">
        <f t="shared" si="6"/>
        <v>UCPWR_FLAB-T</v>
      </c>
      <c r="D189" s="24" t="s">
        <v>16</v>
      </c>
      <c r="E189" s="24" t="str" cm="1">
        <f t="array" ref="E189">INDEX(PWR_Lab!$A$2:$A$179,AX189)</f>
        <v>ETCLEKOMA-E</v>
      </c>
      <c r="F189" s="24" t="s">
        <v>11</v>
      </c>
      <c r="G189" s="24" t="s">
        <v>11</v>
      </c>
      <c r="H189" s="24" t="s">
        <v>11</v>
      </c>
      <c r="I189" s="24">
        <v>3</v>
      </c>
      <c r="J189" s="24" cm="1">
        <f t="array" ref="J189">-INDEX(PWR_Lab!$F$2:$I$179,AX189,AY189)</f>
        <v>-0.23189000000000001</v>
      </c>
      <c r="K189" s="24" t="s">
        <v>14</v>
      </c>
      <c r="L189" s="24" t="s">
        <v>14</v>
      </c>
      <c r="M189" s="24" t="s">
        <v>14</v>
      </c>
      <c r="N189" s="24" t="s">
        <v>14</v>
      </c>
      <c r="O189" s="24" t="s">
        <v>14</v>
      </c>
      <c r="P189" s="24" t="s">
        <v>14</v>
      </c>
      <c r="Q189" s="24" t="s">
        <v>14</v>
      </c>
      <c r="R189" s="24" t="s">
        <v>14</v>
      </c>
      <c r="S189" s="24" t="s">
        <v>14</v>
      </c>
      <c r="T189" s="24" t="s">
        <v>14</v>
      </c>
      <c r="U189" s="24" t="s">
        <v>14</v>
      </c>
      <c r="V189" s="24" t="s">
        <v>14</v>
      </c>
      <c r="W189" s="24" t="s">
        <v>14</v>
      </c>
      <c r="X189" s="24" t="s">
        <v>14</v>
      </c>
      <c r="Y189" s="24" t="s">
        <v>14</v>
      </c>
      <c r="Z189" s="24" t="s">
        <v>14</v>
      </c>
      <c r="AA189" s="24" t="s">
        <v>14</v>
      </c>
      <c r="AB189" s="24" t="s">
        <v>14</v>
      </c>
      <c r="AC189" s="24" t="s">
        <v>14</v>
      </c>
      <c r="AD189" s="24" t="s">
        <v>14</v>
      </c>
      <c r="AE189" s="24" t="s">
        <v>14</v>
      </c>
      <c r="AF189" s="24" t="s">
        <v>14</v>
      </c>
      <c r="AG189" s="24" t="s">
        <v>14</v>
      </c>
      <c r="AH189" s="24" t="s">
        <v>14</v>
      </c>
      <c r="AI189" s="24" t="s">
        <v>14</v>
      </c>
      <c r="AJ189" s="24" t="s">
        <v>14</v>
      </c>
      <c r="AK189" s="24" t="s">
        <v>14</v>
      </c>
      <c r="AL189" s="24" t="s">
        <v>14</v>
      </c>
      <c r="AM189" s="24" t="s">
        <v>14</v>
      </c>
      <c r="AN189" s="24" t="s">
        <v>14</v>
      </c>
      <c r="AO189" s="24" t="s">
        <v>14</v>
      </c>
      <c r="AP189" s="24" t="s">
        <v>14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23</v>
      </c>
      <c r="C190" s="24" t="str">
        <f t="shared" si="6"/>
        <v>UCPWR_FLAB-P</v>
      </c>
      <c r="D190" s="24" t="s">
        <v>16</v>
      </c>
      <c r="E190" s="24" t="str" cm="1">
        <f t="array" ref="E190">INDEX(PWR_Lab!$A$2:$A$179,AX190)</f>
        <v>ETCLEKRIE-E</v>
      </c>
      <c r="F190" s="24" t="s">
        <v>11</v>
      </c>
      <c r="G190" s="24" t="s">
        <v>11</v>
      </c>
      <c r="H190" s="24" t="s">
        <v>11</v>
      </c>
      <c r="I190" s="24">
        <v>3</v>
      </c>
      <c r="J190" s="24" cm="1">
        <f t="array" ref="J190">-INDEX(PWR_Lab!$F$2:$I$179,AX190,AY190)</f>
        <v>-1.72E-2</v>
      </c>
      <c r="K190" s="24" t="s">
        <v>14</v>
      </c>
      <c r="L190" s="24" t="s">
        <v>14</v>
      </c>
      <c r="M190" s="24" t="s">
        <v>14</v>
      </c>
      <c r="N190" s="24" t="s">
        <v>14</v>
      </c>
      <c r="O190" s="24" t="s">
        <v>14</v>
      </c>
      <c r="P190" s="24" t="s">
        <v>14</v>
      </c>
      <c r="Q190" s="24" t="s">
        <v>14</v>
      </c>
      <c r="R190" s="24" t="s">
        <v>14</v>
      </c>
      <c r="S190" s="24" t="s">
        <v>14</v>
      </c>
      <c r="T190" s="24" t="s">
        <v>14</v>
      </c>
      <c r="U190" s="24" t="s">
        <v>14</v>
      </c>
      <c r="V190" s="24" t="s">
        <v>14</v>
      </c>
      <c r="W190" s="24" t="s">
        <v>14</v>
      </c>
      <c r="X190" s="24" t="s">
        <v>14</v>
      </c>
      <c r="Y190" s="24" t="s">
        <v>14</v>
      </c>
      <c r="Z190" s="24" t="s">
        <v>14</v>
      </c>
      <c r="AA190" s="24" t="s">
        <v>14</v>
      </c>
      <c r="AB190" s="24" t="s">
        <v>14</v>
      </c>
      <c r="AC190" s="24" t="s">
        <v>14</v>
      </c>
      <c r="AD190" s="24" t="s">
        <v>14</v>
      </c>
      <c r="AE190" s="24" t="s">
        <v>14</v>
      </c>
      <c r="AF190" s="24" t="s">
        <v>14</v>
      </c>
      <c r="AG190" s="24" t="s">
        <v>14</v>
      </c>
      <c r="AH190" s="24" t="s">
        <v>14</v>
      </c>
      <c r="AI190" s="24" t="s">
        <v>14</v>
      </c>
      <c r="AJ190" s="24" t="s">
        <v>14</v>
      </c>
      <c r="AK190" s="24" t="s">
        <v>14</v>
      </c>
      <c r="AL190" s="24" t="s">
        <v>14</v>
      </c>
      <c r="AM190" s="24" t="s">
        <v>14</v>
      </c>
      <c r="AN190" s="24" t="s">
        <v>14</v>
      </c>
      <c r="AO190" s="24" t="s">
        <v>14</v>
      </c>
      <c r="AP190" s="24" t="s">
        <v>14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23</v>
      </c>
      <c r="C191" s="24" t="str">
        <f t="shared" si="6"/>
        <v>UCPWR_FLAB-M</v>
      </c>
      <c r="D191" s="24" t="s">
        <v>16</v>
      </c>
      <c r="E191" s="24" t="str" cm="1">
        <f t="array" ref="E191">INDEX(PWR_Lab!$A$2:$A$179,AX191)</f>
        <v>ETCLEKRIE-E</v>
      </c>
      <c r="F191" s="24" t="s">
        <v>11</v>
      </c>
      <c r="G191" s="24" t="s">
        <v>11</v>
      </c>
      <c r="H191" s="24" t="s">
        <v>11</v>
      </c>
      <c r="I191" s="24">
        <v>3</v>
      </c>
      <c r="J191" s="24" cm="1">
        <f t="array" ref="J191">-INDEX(PWR_Lab!$F$2:$I$179,AX191,AY191)</f>
        <v>-1.958E-2</v>
      </c>
      <c r="K191" s="24" t="s">
        <v>14</v>
      </c>
      <c r="L191" s="24" t="s">
        <v>14</v>
      </c>
      <c r="M191" s="24" t="s">
        <v>14</v>
      </c>
      <c r="N191" s="24" t="s">
        <v>14</v>
      </c>
      <c r="O191" s="24" t="s">
        <v>14</v>
      </c>
      <c r="P191" s="24" t="s">
        <v>14</v>
      </c>
      <c r="Q191" s="24" t="s">
        <v>14</v>
      </c>
      <c r="R191" s="24" t="s">
        <v>14</v>
      </c>
      <c r="S191" s="24" t="s">
        <v>14</v>
      </c>
      <c r="T191" s="24" t="s">
        <v>14</v>
      </c>
      <c r="U191" s="24" t="s">
        <v>14</v>
      </c>
      <c r="V191" s="24" t="s">
        <v>14</v>
      </c>
      <c r="W191" s="24" t="s">
        <v>14</v>
      </c>
      <c r="X191" s="24" t="s">
        <v>14</v>
      </c>
      <c r="Y191" s="24" t="s">
        <v>14</v>
      </c>
      <c r="Z191" s="24" t="s">
        <v>14</v>
      </c>
      <c r="AA191" s="24" t="s">
        <v>14</v>
      </c>
      <c r="AB191" s="24" t="s">
        <v>14</v>
      </c>
      <c r="AC191" s="24" t="s">
        <v>14</v>
      </c>
      <c r="AD191" s="24" t="s">
        <v>14</v>
      </c>
      <c r="AE191" s="24" t="s">
        <v>14</v>
      </c>
      <c r="AF191" s="24" t="s">
        <v>14</v>
      </c>
      <c r="AG191" s="24" t="s">
        <v>14</v>
      </c>
      <c r="AH191" s="24" t="s">
        <v>14</v>
      </c>
      <c r="AI191" s="24" t="s">
        <v>14</v>
      </c>
      <c r="AJ191" s="24" t="s">
        <v>14</v>
      </c>
      <c r="AK191" s="24" t="s">
        <v>14</v>
      </c>
      <c r="AL191" s="24" t="s">
        <v>14</v>
      </c>
      <c r="AM191" s="24" t="s">
        <v>14</v>
      </c>
      <c r="AN191" s="24" t="s">
        <v>14</v>
      </c>
      <c r="AO191" s="24" t="s">
        <v>14</v>
      </c>
      <c r="AP191" s="24" t="s">
        <v>14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23</v>
      </c>
      <c r="C192" s="24" t="str">
        <f t="shared" si="6"/>
        <v>UCPWR_FLAB-S</v>
      </c>
      <c r="D192" s="24" t="s">
        <v>16</v>
      </c>
      <c r="E192" s="24" t="str" cm="1">
        <f t="array" ref="E192">INDEX(PWR_Lab!$A$2:$A$179,AX192)</f>
        <v>ETCLEKRIE-E</v>
      </c>
      <c r="F192" s="24" t="s">
        <v>11</v>
      </c>
      <c r="G192" s="24" t="s">
        <v>11</v>
      </c>
      <c r="H192" s="24" t="s">
        <v>11</v>
      </c>
      <c r="I192" s="24">
        <v>3</v>
      </c>
      <c r="J192" s="24" cm="1">
        <f t="array" ref="J192">-INDEX(PWR_Lab!$F$2:$I$179,AX192,AY192)</f>
        <v>-6.4769999999999994E-2</v>
      </c>
      <c r="K192" s="24" t="s">
        <v>14</v>
      </c>
      <c r="L192" s="24" t="s">
        <v>14</v>
      </c>
      <c r="M192" s="24" t="s">
        <v>14</v>
      </c>
      <c r="N192" s="24" t="s">
        <v>14</v>
      </c>
      <c r="O192" s="24" t="s">
        <v>14</v>
      </c>
      <c r="P192" s="24" t="s">
        <v>14</v>
      </c>
      <c r="Q192" s="24" t="s">
        <v>14</v>
      </c>
      <c r="R192" s="24" t="s">
        <v>14</v>
      </c>
      <c r="S192" s="24" t="s">
        <v>14</v>
      </c>
      <c r="T192" s="24" t="s">
        <v>14</v>
      </c>
      <c r="U192" s="24" t="s">
        <v>14</v>
      </c>
      <c r="V192" s="24" t="s">
        <v>14</v>
      </c>
      <c r="W192" s="24" t="s">
        <v>14</v>
      </c>
      <c r="X192" s="24" t="s">
        <v>14</v>
      </c>
      <c r="Y192" s="24" t="s">
        <v>14</v>
      </c>
      <c r="Z192" s="24" t="s">
        <v>14</v>
      </c>
      <c r="AA192" s="24" t="s">
        <v>14</v>
      </c>
      <c r="AB192" s="24" t="s">
        <v>14</v>
      </c>
      <c r="AC192" s="24" t="s">
        <v>14</v>
      </c>
      <c r="AD192" s="24" t="s">
        <v>14</v>
      </c>
      <c r="AE192" s="24" t="s">
        <v>14</v>
      </c>
      <c r="AF192" s="24" t="s">
        <v>14</v>
      </c>
      <c r="AG192" s="24" t="s">
        <v>14</v>
      </c>
      <c r="AH192" s="24" t="s">
        <v>14</v>
      </c>
      <c r="AI192" s="24" t="s">
        <v>14</v>
      </c>
      <c r="AJ192" s="24" t="s">
        <v>14</v>
      </c>
      <c r="AK192" s="24" t="s">
        <v>14</v>
      </c>
      <c r="AL192" s="24" t="s">
        <v>14</v>
      </c>
      <c r="AM192" s="24" t="s">
        <v>14</v>
      </c>
      <c r="AN192" s="24" t="s">
        <v>14</v>
      </c>
      <c r="AO192" s="24" t="s">
        <v>14</v>
      </c>
      <c r="AP192" s="24" t="s">
        <v>14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23</v>
      </c>
      <c r="C193" s="24" t="str">
        <f t="shared" si="6"/>
        <v>UCPWR_FLAB-T</v>
      </c>
      <c r="D193" s="24" t="s">
        <v>16</v>
      </c>
      <c r="E193" s="24" t="str" cm="1">
        <f t="array" ref="E193">INDEX(PWR_Lab!$A$2:$A$179,AX193)</f>
        <v>ETCLEKRIE-E</v>
      </c>
      <c r="F193" s="24" t="s">
        <v>11</v>
      </c>
      <c r="G193" s="24" t="s">
        <v>11</v>
      </c>
      <c r="H193" s="24" t="s">
        <v>11</v>
      </c>
      <c r="I193" s="24">
        <v>3</v>
      </c>
      <c r="J193" s="24" cm="1">
        <f t="array" ref="J193">-INDEX(PWR_Lab!$F$2:$I$179,AX193,AY193)</f>
        <v>-0.23189000000000001</v>
      </c>
      <c r="K193" s="24" t="s">
        <v>14</v>
      </c>
      <c r="L193" s="24" t="s">
        <v>14</v>
      </c>
      <c r="M193" s="24" t="s">
        <v>14</v>
      </c>
      <c r="N193" s="24" t="s">
        <v>14</v>
      </c>
      <c r="O193" s="24" t="s">
        <v>14</v>
      </c>
      <c r="P193" s="24" t="s">
        <v>14</v>
      </c>
      <c r="Q193" s="24" t="s">
        <v>14</v>
      </c>
      <c r="R193" s="24" t="s">
        <v>14</v>
      </c>
      <c r="S193" s="24" t="s">
        <v>14</v>
      </c>
      <c r="T193" s="24" t="s">
        <v>14</v>
      </c>
      <c r="U193" s="24" t="s">
        <v>14</v>
      </c>
      <c r="V193" s="24" t="s">
        <v>14</v>
      </c>
      <c r="W193" s="24" t="s">
        <v>14</v>
      </c>
      <c r="X193" s="24" t="s">
        <v>14</v>
      </c>
      <c r="Y193" s="24" t="s">
        <v>14</v>
      </c>
      <c r="Z193" s="24" t="s">
        <v>14</v>
      </c>
      <c r="AA193" s="24" t="s">
        <v>14</v>
      </c>
      <c r="AB193" s="24" t="s">
        <v>14</v>
      </c>
      <c r="AC193" s="24" t="s">
        <v>14</v>
      </c>
      <c r="AD193" s="24" t="s">
        <v>14</v>
      </c>
      <c r="AE193" s="24" t="s">
        <v>14</v>
      </c>
      <c r="AF193" s="24" t="s">
        <v>14</v>
      </c>
      <c r="AG193" s="24" t="s">
        <v>14</v>
      </c>
      <c r="AH193" s="24" t="s">
        <v>14</v>
      </c>
      <c r="AI193" s="24" t="s">
        <v>14</v>
      </c>
      <c r="AJ193" s="24" t="s">
        <v>14</v>
      </c>
      <c r="AK193" s="24" t="s">
        <v>14</v>
      </c>
      <c r="AL193" s="24" t="s">
        <v>14</v>
      </c>
      <c r="AM193" s="24" t="s">
        <v>14</v>
      </c>
      <c r="AN193" s="24" t="s">
        <v>14</v>
      </c>
      <c r="AO193" s="24" t="s">
        <v>14</v>
      </c>
      <c r="AP193" s="24" t="s">
        <v>14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23</v>
      </c>
      <c r="C194" s="24" t="str">
        <f t="shared" si="6"/>
        <v>UCPWR_FLAB-P</v>
      </c>
      <c r="D194" s="24" t="s">
        <v>16</v>
      </c>
      <c r="E194" s="24" t="str" cm="1">
        <f t="array" ref="E194">INDEX(PWR_Lab!$A$2:$A$179,AX194)</f>
        <v>ETCLEKUSI-N</v>
      </c>
      <c r="F194" s="24" t="s">
        <v>11</v>
      </c>
      <c r="G194" s="24" t="s">
        <v>11</v>
      </c>
      <c r="H194" s="24" t="s">
        <v>11</v>
      </c>
      <c r="I194" s="24">
        <v>3</v>
      </c>
      <c r="J194" s="24" cm="1">
        <f t="array" ref="J194">-INDEX(PWR_Lab!$F$2:$I$179,AX194,AY194)</f>
        <v>-1.72E-2</v>
      </c>
      <c r="K194" s="24" t="s">
        <v>14</v>
      </c>
      <c r="L194" s="24" t="s">
        <v>14</v>
      </c>
      <c r="M194" s="24" t="s">
        <v>14</v>
      </c>
      <c r="N194" s="24" t="s">
        <v>14</v>
      </c>
      <c r="O194" s="24" t="s">
        <v>14</v>
      </c>
      <c r="P194" s="24" t="s">
        <v>14</v>
      </c>
      <c r="Q194" s="24" t="s">
        <v>14</v>
      </c>
      <c r="R194" s="24" t="s">
        <v>14</v>
      </c>
      <c r="S194" s="24" t="s">
        <v>14</v>
      </c>
      <c r="T194" s="24" t="s">
        <v>14</v>
      </c>
      <c r="U194" s="24" t="s">
        <v>14</v>
      </c>
      <c r="V194" s="24" t="s">
        <v>14</v>
      </c>
      <c r="W194" s="24" t="s">
        <v>14</v>
      </c>
      <c r="X194" s="24" t="s">
        <v>14</v>
      </c>
      <c r="Y194" s="24" t="s">
        <v>14</v>
      </c>
      <c r="Z194" s="24" t="s">
        <v>14</v>
      </c>
      <c r="AA194" s="24" t="s">
        <v>14</v>
      </c>
      <c r="AB194" s="24" t="s">
        <v>14</v>
      </c>
      <c r="AC194" s="24" t="s">
        <v>14</v>
      </c>
      <c r="AD194" s="24" t="s">
        <v>14</v>
      </c>
      <c r="AE194" s="24" t="s">
        <v>14</v>
      </c>
      <c r="AF194" s="24" t="s">
        <v>14</v>
      </c>
      <c r="AG194" s="24" t="s">
        <v>14</v>
      </c>
      <c r="AH194" s="24" t="s">
        <v>14</v>
      </c>
      <c r="AI194" s="24" t="s">
        <v>14</v>
      </c>
      <c r="AJ194" s="24" t="s">
        <v>14</v>
      </c>
      <c r="AK194" s="24" t="s">
        <v>14</v>
      </c>
      <c r="AL194" s="24" t="s">
        <v>14</v>
      </c>
      <c r="AM194" s="24" t="s">
        <v>14</v>
      </c>
      <c r="AN194" s="24" t="s">
        <v>14</v>
      </c>
      <c r="AO194" s="24" t="s">
        <v>14</v>
      </c>
      <c r="AP194" s="24" t="s">
        <v>14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23</v>
      </c>
      <c r="C195" s="24" t="str">
        <f t="shared" si="6"/>
        <v>UCPWR_FLAB-M</v>
      </c>
      <c r="D195" s="24" t="s">
        <v>16</v>
      </c>
      <c r="E195" s="24" t="str" cm="1">
        <f t="array" ref="E195">INDEX(PWR_Lab!$A$2:$A$179,AX195)</f>
        <v>ETCLEKUSI-N</v>
      </c>
      <c r="F195" s="24" t="s">
        <v>11</v>
      </c>
      <c r="G195" s="24" t="s">
        <v>11</v>
      </c>
      <c r="H195" s="24" t="s">
        <v>11</v>
      </c>
      <c r="I195" s="24">
        <v>3</v>
      </c>
      <c r="J195" s="24" cm="1">
        <f t="array" ref="J195">-INDEX(PWR_Lab!$F$2:$I$179,AX195,AY195)</f>
        <v>-1.958E-2</v>
      </c>
      <c r="K195" s="24" t="s">
        <v>14</v>
      </c>
      <c r="L195" s="24" t="s">
        <v>14</v>
      </c>
      <c r="M195" s="24" t="s">
        <v>14</v>
      </c>
      <c r="N195" s="24" t="s">
        <v>14</v>
      </c>
      <c r="O195" s="24" t="s">
        <v>14</v>
      </c>
      <c r="P195" s="24" t="s">
        <v>14</v>
      </c>
      <c r="Q195" s="24" t="s">
        <v>14</v>
      </c>
      <c r="R195" s="24" t="s">
        <v>14</v>
      </c>
      <c r="S195" s="24" t="s">
        <v>14</v>
      </c>
      <c r="T195" s="24" t="s">
        <v>14</v>
      </c>
      <c r="U195" s="24" t="s">
        <v>14</v>
      </c>
      <c r="V195" s="24" t="s">
        <v>14</v>
      </c>
      <c r="W195" s="24" t="s">
        <v>14</v>
      </c>
      <c r="X195" s="24" t="s">
        <v>14</v>
      </c>
      <c r="Y195" s="24" t="s">
        <v>14</v>
      </c>
      <c r="Z195" s="24" t="s">
        <v>14</v>
      </c>
      <c r="AA195" s="24" t="s">
        <v>14</v>
      </c>
      <c r="AB195" s="24" t="s">
        <v>14</v>
      </c>
      <c r="AC195" s="24" t="s">
        <v>14</v>
      </c>
      <c r="AD195" s="24" t="s">
        <v>14</v>
      </c>
      <c r="AE195" s="24" t="s">
        <v>14</v>
      </c>
      <c r="AF195" s="24" t="s">
        <v>14</v>
      </c>
      <c r="AG195" s="24" t="s">
        <v>14</v>
      </c>
      <c r="AH195" s="24" t="s">
        <v>14</v>
      </c>
      <c r="AI195" s="24" t="s">
        <v>14</v>
      </c>
      <c r="AJ195" s="24" t="s">
        <v>14</v>
      </c>
      <c r="AK195" s="24" t="s">
        <v>14</v>
      </c>
      <c r="AL195" s="24" t="s">
        <v>14</v>
      </c>
      <c r="AM195" s="24" t="s">
        <v>14</v>
      </c>
      <c r="AN195" s="24" t="s">
        <v>14</v>
      </c>
      <c r="AO195" s="24" t="s">
        <v>14</v>
      </c>
      <c r="AP195" s="24" t="s">
        <v>14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23</v>
      </c>
      <c r="C196" s="24" t="str">
        <f t="shared" si="6"/>
        <v>UCPWR_FLAB-S</v>
      </c>
      <c r="D196" s="24" t="s">
        <v>16</v>
      </c>
      <c r="E196" s="24" t="str" cm="1">
        <f t="array" ref="E196">INDEX(PWR_Lab!$A$2:$A$179,AX196)</f>
        <v>ETCLEKUSI-N</v>
      </c>
      <c r="F196" s="24" t="s">
        <v>11</v>
      </c>
      <c r="G196" s="24" t="s">
        <v>11</v>
      </c>
      <c r="H196" s="24" t="s">
        <v>11</v>
      </c>
      <c r="I196" s="24">
        <v>3</v>
      </c>
      <c r="J196" s="24" cm="1">
        <f t="array" ref="J196">-INDEX(PWR_Lab!$F$2:$I$179,AX196,AY196)</f>
        <v>-6.4769999999999994E-2</v>
      </c>
      <c r="K196" s="24" t="s">
        <v>14</v>
      </c>
      <c r="L196" s="24" t="s">
        <v>14</v>
      </c>
      <c r="M196" s="24" t="s">
        <v>14</v>
      </c>
      <c r="N196" s="24" t="s">
        <v>14</v>
      </c>
      <c r="O196" s="24" t="s">
        <v>14</v>
      </c>
      <c r="P196" s="24" t="s">
        <v>14</v>
      </c>
      <c r="Q196" s="24" t="s">
        <v>14</v>
      </c>
      <c r="R196" s="24" t="s">
        <v>14</v>
      </c>
      <c r="S196" s="24" t="s">
        <v>14</v>
      </c>
      <c r="T196" s="24" t="s">
        <v>14</v>
      </c>
      <c r="U196" s="24" t="s">
        <v>14</v>
      </c>
      <c r="V196" s="24" t="s">
        <v>14</v>
      </c>
      <c r="W196" s="24" t="s">
        <v>14</v>
      </c>
      <c r="X196" s="24" t="s">
        <v>14</v>
      </c>
      <c r="Y196" s="24" t="s">
        <v>14</v>
      </c>
      <c r="Z196" s="24" t="s">
        <v>14</v>
      </c>
      <c r="AA196" s="24" t="s">
        <v>14</v>
      </c>
      <c r="AB196" s="24" t="s">
        <v>14</v>
      </c>
      <c r="AC196" s="24" t="s">
        <v>14</v>
      </c>
      <c r="AD196" s="24" t="s">
        <v>14</v>
      </c>
      <c r="AE196" s="24" t="s">
        <v>14</v>
      </c>
      <c r="AF196" s="24" t="s">
        <v>14</v>
      </c>
      <c r="AG196" s="24" t="s">
        <v>14</v>
      </c>
      <c r="AH196" s="24" t="s">
        <v>14</v>
      </c>
      <c r="AI196" s="24" t="s">
        <v>14</v>
      </c>
      <c r="AJ196" s="24" t="s">
        <v>14</v>
      </c>
      <c r="AK196" s="24" t="s">
        <v>14</v>
      </c>
      <c r="AL196" s="24" t="s">
        <v>14</v>
      </c>
      <c r="AM196" s="24" t="s">
        <v>14</v>
      </c>
      <c r="AN196" s="24" t="s">
        <v>14</v>
      </c>
      <c r="AO196" s="24" t="s">
        <v>14</v>
      </c>
      <c r="AP196" s="24" t="s">
        <v>14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23</v>
      </c>
      <c r="C197" s="24" t="str">
        <f t="shared" si="6"/>
        <v>UCPWR_FLAB-T</v>
      </c>
      <c r="D197" s="24" t="s">
        <v>16</v>
      </c>
      <c r="E197" s="24" t="str" cm="1">
        <f t="array" ref="E197">INDEX(PWR_Lab!$A$2:$A$179,AX197)</f>
        <v>ETCLEKUSI-N</v>
      </c>
      <c r="F197" s="24" t="s">
        <v>11</v>
      </c>
      <c r="G197" s="24" t="s">
        <v>11</v>
      </c>
      <c r="H197" s="24" t="s">
        <v>11</v>
      </c>
      <c r="I197" s="24">
        <v>3</v>
      </c>
      <c r="J197" s="24" cm="1">
        <f t="array" ref="J197">-INDEX(PWR_Lab!$F$2:$I$179,AX197,AY197)</f>
        <v>-0.23189000000000001</v>
      </c>
      <c r="K197" s="24" t="s">
        <v>14</v>
      </c>
      <c r="L197" s="24" t="s">
        <v>14</v>
      </c>
      <c r="M197" s="24" t="s">
        <v>14</v>
      </c>
      <c r="N197" s="24" t="s">
        <v>14</v>
      </c>
      <c r="O197" s="24" t="s">
        <v>14</v>
      </c>
      <c r="P197" s="24" t="s">
        <v>14</v>
      </c>
      <c r="Q197" s="24" t="s">
        <v>14</v>
      </c>
      <c r="R197" s="24" t="s">
        <v>14</v>
      </c>
      <c r="S197" s="24" t="s">
        <v>14</v>
      </c>
      <c r="T197" s="24" t="s">
        <v>14</v>
      </c>
      <c r="U197" s="24" t="s">
        <v>14</v>
      </c>
      <c r="V197" s="24" t="s">
        <v>14</v>
      </c>
      <c r="W197" s="24" t="s">
        <v>14</v>
      </c>
      <c r="X197" s="24" t="s">
        <v>14</v>
      </c>
      <c r="Y197" s="24" t="s">
        <v>14</v>
      </c>
      <c r="Z197" s="24" t="s">
        <v>14</v>
      </c>
      <c r="AA197" s="24" t="s">
        <v>14</v>
      </c>
      <c r="AB197" s="24" t="s">
        <v>14</v>
      </c>
      <c r="AC197" s="24" t="s">
        <v>14</v>
      </c>
      <c r="AD197" s="24" t="s">
        <v>14</v>
      </c>
      <c r="AE197" s="24" t="s">
        <v>14</v>
      </c>
      <c r="AF197" s="24" t="s">
        <v>14</v>
      </c>
      <c r="AG197" s="24" t="s">
        <v>14</v>
      </c>
      <c r="AH197" s="24" t="s">
        <v>14</v>
      </c>
      <c r="AI197" s="24" t="s">
        <v>14</v>
      </c>
      <c r="AJ197" s="24" t="s">
        <v>14</v>
      </c>
      <c r="AK197" s="24" t="s">
        <v>14</v>
      </c>
      <c r="AL197" s="24" t="s">
        <v>14</v>
      </c>
      <c r="AM197" s="24" t="s">
        <v>14</v>
      </c>
      <c r="AN197" s="24" t="s">
        <v>14</v>
      </c>
      <c r="AO197" s="24" t="s">
        <v>14</v>
      </c>
      <c r="AP197" s="24" t="s">
        <v>14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23</v>
      </c>
      <c r="C198" s="24" t="str">
        <f t="shared" si="6"/>
        <v>UCPWR_FLAB-P</v>
      </c>
      <c r="D198" s="24" t="s">
        <v>16</v>
      </c>
      <c r="E198" s="24" t="str" cm="1">
        <f t="array" ref="E198">INDEX(PWR_Lab!$A$2:$A$179,AX198)</f>
        <v>ETCLELETH-E</v>
      </c>
      <c r="F198" s="24" t="s">
        <v>11</v>
      </c>
      <c r="G198" s="24" t="s">
        <v>11</v>
      </c>
      <c r="H198" s="24" t="s">
        <v>11</v>
      </c>
      <c r="I198" s="24">
        <v>3</v>
      </c>
      <c r="J198" s="24" cm="1">
        <f t="array" ref="J198">-INDEX(PWR_Lab!$F$2:$I$179,AX198,AY198)</f>
        <v>-1.72E-2</v>
      </c>
      <c r="K198" s="24" t="s">
        <v>14</v>
      </c>
      <c r="L198" s="24" t="s">
        <v>14</v>
      </c>
      <c r="M198" s="24" t="s">
        <v>14</v>
      </c>
      <c r="N198" s="24" t="s">
        <v>14</v>
      </c>
      <c r="O198" s="24" t="s">
        <v>14</v>
      </c>
      <c r="P198" s="24" t="s">
        <v>14</v>
      </c>
      <c r="Q198" s="24" t="s">
        <v>14</v>
      </c>
      <c r="R198" s="24" t="s">
        <v>14</v>
      </c>
      <c r="S198" s="24" t="s">
        <v>14</v>
      </c>
      <c r="T198" s="24" t="s">
        <v>14</v>
      </c>
      <c r="U198" s="24" t="s">
        <v>14</v>
      </c>
      <c r="V198" s="24" t="s">
        <v>14</v>
      </c>
      <c r="W198" s="24" t="s">
        <v>14</v>
      </c>
      <c r="X198" s="24" t="s">
        <v>14</v>
      </c>
      <c r="Y198" s="24" t="s">
        <v>14</v>
      </c>
      <c r="Z198" s="24" t="s">
        <v>14</v>
      </c>
      <c r="AA198" s="24" t="s">
        <v>14</v>
      </c>
      <c r="AB198" s="24" t="s">
        <v>14</v>
      </c>
      <c r="AC198" s="24" t="s">
        <v>14</v>
      </c>
      <c r="AD198" s="24" t="s">
        <v>14</v>
      </c>
      <c r="AE198" s="24" t="s">
        <v>14</v>
      </c>
      <c r="AF198" s="24" t="s">
        <v>14</v>
      </c>
      <c r="AG198" s="24" t="s">
        <v>14</v>
      </c>
      <c r="AH198" s="24" t="s">
        <v>14</v>
      </c>
      <c r="AI198" s="24" t="s">
        <v>14</v>
      </c>
      <c r="AJ198" s="24" t="s">
        <v>14</v>
      </c>
      <c r="AK198" s="24" t="s">
        <v>14</v>
      </c>
      <c r="AL198" s="24" t="s">
        <v>14</v>
      </c>
      <c r="AM198" s="24" t="s">
        <v>14</v>
      </c>
      <c r="AN198" s="24" t="s">
        <v>14</v>
      </c>
      <c r="AO198" s="24" t="s">
        <v>14</v>
      </c>
      <c r="AP198" s="24" t="s">
        <v>14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23</v>
      </c>
      <c r="C199" s="24" t="str">
        <f t="shared" si="6"/>
        <v>UCPWR_FLAB-M</v>
      </c>
      <c r="D199" s="24" t="s">
        <v>16</v>
      </c>
      <c r="E199" s="24" t="str" cm="1">
        <f t="array" ref="E199">INDEX(PWR_Lab!$A$2:$A$179,AX199)</f>
        <v>ETCLELETH-E</v>
      </c>
      <c r="F199" s="24" t="s">
        <v>11</v>
      </c>
      <c r="G199" s="24" t="s">
        <v>11</v>
      </c>
      <c r="H199" s="24" t="s">
        <v>11</v>
      </c>
      <c r="I199" s="24">
        <v>3</v>
      </c>
      <c r="J199" s="24" cm="1">
        <f t="array" ref="J199">-INDEX(PWR_Lab!$F$2:$I$179,AX199,AY199)</f>
        <v>-1.958E-2</v>
      </c>
      <c r="K199" s="24" t="s">
        <v>14</v>
      </c>
      <c r="L199" s="24" t="s">
        <v>14</v>
      </c>
      <c r="M199" s="24" t="s">
        <v>14</v>
      </c>
      <c r="N199" s="24" t="s">
        <v>14</v>
      </c>
      <c r="O199" s="24" t="s">
        <v>14</v>
      </c>
      <c r="P199" s="24" t="s">
        <v>14</v>
      </c>
      <c r="Q199" s="24" t="s">
        <v>14</v>
      </c>
      <c r="R199" s="24" t="s">
        <v>14</v>
      </c>
      <c r="S199" s="24" t="s">
        <v>14</v>
      </c>
      <c r="T199" s="24" t="s">
        <v>14</v>
      </c>
      <c r="U199" s="24" t="s">
        <v>14</v>
      </c>
      <c r="V199" s="24" t="s">
        <v>14</v>
      </c>
      <c r="W199" s="24" t="s">
        <v>14</v>
      </c>
      <c r="X199" s="24" t="s">
        <v>14</v>
      </c>
      <c r="Y199" s="24" t="s">
        <v>14</v>
      </c>
      <c r="Z199" s="24" t="s">
        <v>14</v>
      </c>
      <c r="AA199" s="24" t="s">
        <v>14</v>
      </c>
      <c r="AB199" s="24" t="s">
        <v>14</v>
      </c>
      <c r="AC199" s="24" t="s">
        <v>14</v>
      </c>
      <c r="AD199" s="24" t="s">
        <v>14</v>
      </c>
      <c r="AE199" s="24" t="s">
        <v>14</v>
      </c>
      <c r="AF199" s="24" t="s">
        <v>14</v>
      </c>
      <c r="AG199" s="24" t="s">
        <v>14</v>
      </c>
      <c r="AH199" s="24" t="s">
        <v>14</v>
      </c>
      <c r="AI199" s="24" t="s">
        <v>14</v>
      </c>
      <c r="AJ199" s="24" t="s">
        <v>14</v>
      </c>
      <c r="AK199" s="24" t="s">
        <v>14</v>
      </c>
      <c r="AL199" s="24" t="s">
        <v>14</v>
      </c>
      <c r="AM199" s="24" t="s">
        <v>14</v>
      </c>
      <c r="AN199" s="24" t="s">
        <v>14</v>
      </c>
      <c r="AO199" s="24" t="s">
        <v>14</v>
      </c>
      <c r="AP199" s="24" t="s">
        <v>14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23</v>
      </c>
      <c r="C200" s="24" t="str">
        <f t="shared" si="6"/>
        <v>UCPWR_FLAB-S</v>
      </c>
      <c r="D200" s="24" t="s">
        <v>16</v>
      </c>
      <c r="E200" s="24" t="str" cm="1">
        <f t="array" ref="E200">INDEX(PWR_Lab!$A$2:$A$179,AX200)</f>
        <v>ETCLELETH-E</v>
      </c>
      <c r="F200" s="24" t="s">
        <v>11</v>
      </c>
      <c r="G200" s="24" t="s">
        <v>11</v>
      </c>
      <c r="H200" s="24" t="s">
        <v>11</v>
      </c>
      <c r="I200" s="24">
        <v>3</v>
      </c>
      <c r="J200" s="24" cm="1">
        <f t="array" ref="J200">-INDEX(PWR_Lab!$F$2:$I$179,AX200,AY200)</f>
        <v>-6.4769999999999994E-2</v>
      </c>
      <c r="K200" s="24" t="s">
        <v>14</v>
      </c>
      <c r="L200" s="24" t="s">
        <v>14</v>
      </c>
      <c r="M200" s="24" t="s">
        <v>14</v>
      </c>
      <c r="N200" s="24" t="s">
        <v>14</v>
      </c>
      <c r="O200" s="24" t="s">
        <v>14</v>
      </c>
      <c r="P200" s="24" t="s">
        <v>14</v>
      </c>
      <c r="Q200" s="24" t="s">
        <v>14</v>
      </c>
      <c r="R200" s="24" t="s">
        <v>14</v>
      </c>
      <c r="S200" s="24" t="s">
        <v>14</v>
      </c>
      <c r="T200" s="24" t="s">
        <v>14</v>
      </c>
      <c r="U200" s="24" t="s">
        <v>14</v>
      </c>
      <c r="V200" s="24" t="s">
        <v>14</v>
      </c>
      <c r="W200" s="24" t="s">
        <v>14</v>
      </c>
      <c r="X200" s="24" t="s">
        <v>14</v>
      </c>
      <c r="Y200" s="24" t="s">
        <v>14</v>
      </c>
      <c r="Z200" s="24" t="s">
        <v>14</v>
      </c>
      <c r="AA200" s="24" t="s">
        <v>14</v>
      </c>
      <c r="AB200" s="24" t="s">
        <v>14</v>
      </c>
      <c r="AC200" s="24" t="s">
        <v>14</v>
      </c>
      <c r="AD200" s="24" t="s">
        <v>14</v>
      </c>
      <c r="AE200" s="24" t="s">
        <v>14</v>
      </c>
      <c r="AF200" s="24" t="s">
        <v>14</v>
      </c>
      <c r="AG200" s="24" t="s">
        <v>14</v>
      </c>
      <c r="AH200" s="24" t="s">
        <v>14</v>
      </c>
      <c r="AI200" s="24" t="s">
        <v>14</v>
      </c>
      <c r="AJ200" s="24" t="s">
        <v>14</v>
      </c>
      <c r="AK200" s="24" t="s">
        <v>14</v>
      </c>
      <c r="AL200" s="24" t="s">
        <v>14</v>
      </c>
      <c r="AM200" s="24" t="s">
        <v>14</v>
      </c>
      <c r="AN200" s="24" t="s">
        <v>14</v>
      </c>
      <c r="AO200" s="24" t="s">
        <v>14</v>
      </c>
      <c r="AP200" s="24" t="s">
        <v>14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23</v>
      </c>
      <c r="C201" s="24" t="str">
        <f t="shared" si="6"/>
        <v>UCPWR_FLAB-T</v>
      </c>
      <c r="D201" s="24" t="s">
        <v>16</v>
      </c>
      <c r="E201" s="24" t="str" cm="1">
        <f t="array" ref="E201">INDEX(PWR_Lab!$A$2:$A$179,AX201)</f>
        <v>ETCLELETH-E</v>
      </c>
      <c r="F201" s="24" t="s">
        <v>11</v>
      </c>
      <c r="G201" s="24" t="s">
        <v>11</v>
      </c>
      <c r="H201" s="24" t="s">
        <v>11</v>
      </c>
      <c r="I201" s="24">
        <v>3</v>
      </c>
      <c r="J201" s="24" cm="1">
        <f t="array" ref="J201">-INDEX(PWR_Lab!$F$2:$I$179,AX201,AY201)</f>
        <v>-0.23189000000000001</v>
      </c>
      <c r="K201" s="24" t="s">
        <v>14</v>
      </c>
      <c r="L201" s="24" t="s">
        <v>14</v>
      </c>
      <c r="M201" s="24" t="s">
        <v>14</v>
      </c>
      <c r="N201" s="24" t="s">
        <v>14</v>
      </c>
      <c r="O201" s="24" t="s">
        <v>14</v>
      </c>
      <c r="P201" s="24" t="s">
        <v>14</v>
      </c>
      <c r="Q201" s="24" t="s">
        <v>14</v>
      </c>
      <c r="R201" s="24" t="s">
        <v>14</v>
      </c>
      <c r="S201" s="24" t="s">
        <v>14</v>
      </c>
      <c r="T201" s="24" t="s">
        <v>14</v>
      </c>
      <c r="U201" s="24" t="s">
        <v>14</v>
      </c>
      <c r="V201" s="24" t="s">
        <v>14</v>
      </c>
      <c r="W201" s="24" t="s">
        <v>14</v>
      </c>
      <c r="X201" s="24" t="s">
        <v>14</v>
      </c>
      <c r="Y201" s="24" t="s">
        <v>14</v>
      </c>
      <c r="Z201" s="24" t="s">
        <v>14</v>
      </c>
      <c r="AA201" s="24" t="s">
        <v>14</v>
      </c>
      <c r="AB201" s="24" t="s">
        <v>14</v>
      </c>
      <c r="AC201" s="24" t="s">
        <v>14</v>
      </c>
      <c r="AD201" s="24" t="s">
        <v>14</v>
      </c>
      <c r="AE201" s="24" t="s">
        <v>14</v>
      </c>
      <c r="AF201" s="24" t="s">
        <v>14</v>
      </c>
      <c r="AG201" s="24" t="s">
        <v>14</v>
      </c>
      <c r="AH201" s="24" t="s">
        <v>14</v>
      </c>
      <c r="AI201" s="24" t="s">
        <v>14</v>
      </c>
      <c r="AJ201" s="24" t="s">
        <v>14</v>
      </c>
      <c r="AK201" s="24" t="s">
        <v>14</v>
      </c>
      <c r="AL201" s="24" t="s">
        <v>14</v>
      </c>
      <c r="AM201" s="24" t="s">
        <v>14</v>
      </c>
      <c r="AN201" s="24" t="s">
        <v>14</v>
      </c>
      <c r="AO201" s="24" t="s">
        <v>14</v>
      </c>
      <c r="AP201" s="24" t="s">
        <v>14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23</v>
      </c>
      <c r="C202" s="24" t="str">
        <f t="shared" si="6"/>
        <v>UCPWR_FLAB-P</v>
      </c>
      <c r="D202" s="24" t="s">
        <v>16</v>
      </c>
      <c r="E202" s="24" t="str" cm="1">
        <f t="array" ref="E202">INDEX(PWR_Lab!$A$2:$A$179,AX202)</f>
        <v>ETCLEMAJD-E</v>
      </c>
      <c r="F202" s="24" t="s">
        <v>11</v>
      </c>
      <c r="G202" s="24" t="s">
        <v>11</v>
      </c>
      <c r="H202" s="24" t="s">
        <v>11</v>
      </c>
      <c r="I202" s="24">
        <v>3</v>
      </c>
      <c r="J202" s="24" cm="1">
        <f t="array" ref="J202">-INDEX(PWR_Lab!$F$2:$I$179,AX202,AY202)</f>
        <v>-1.72E-2</v>
      </c>
      <c r="K202" s="24" t="s">
        <v>14</v>
      </c>
      <c r="L202" s="24" t="s">
        <v>14</v>
      </c>
      <c r="M202" s="24" t="s">
        <v>14</v>
      </c>
      <c r="N202" s="24" t="s">
        <v>14</v>
      </c>
      <c r="O202" s="24" t="s">
        <v>14</v>
      </c>
      <c r="P202" s="24" t="s">
        <v>14</v>
      </c>
      <c r="Q202" s="24" t="s">
        <v>14</v>
      </c>
      <c r="R202" s="24" t="s">
        <v>14</v>
      </c>
      <c r="S202" s="24" t="s">
        <v>14</v>
      </c>
      <c r="T202" s="24" t="s">
        <v>14</v>
      </c>
      <c r="U202" s="24" t="s">
        <v>14</v>
      </c>
      <c r="V202" s="24" t="s">
        <v>14</v>
      </c>
      <c r="W202" s="24" t="s">
        <v>14</v>
      </c>
      <c r="X202" s="24" t="s">
        <v>14</v>
      </c>
      <c r="Y202" s="24" t="s">
        <v>14</v>
      </c>
      <c r="Z202" s="24" t="s">
        <v>14</v>
      </c>
      <c r="AA202" s="24" t="s">
        <v>14</v>
      </c>
      <c r="AB202" s="24" t="s">
        <v>14</v>
      </c>
      <c r="AC202" s="24" t="s">
        <v>14</v>
      </c>
      <c r="AD202" s="24" t="s">
        <v>14</v>
      </c>
      <c r="AE202" s="24" t="s">
        <v>14</v>
      </c>
      <c r="AF202" s="24" t="s">
        <v>14</v>
      </c>
      <c r="AG202" s="24" t="s">
        <v>14</v>
      </c>
      <c r="AH202" s="24" t="s">
        <v>14</v>
      </c>
      <c r="AI202" s="24" t="s">
        <v>14</v>
      </c>
      <c r="AJ202" s="24" t="s">
        <v>14</v>
      </c>
      <c r="AK202" s="24" t="s">
        <v>14</v>
      </c>
      <c r="AL202" s="24" t="s">
        <v>14</v>
      </c>
      <c r="AM202" s="24" t="s">
        <v>14</v>
      </c>
      <c r="AN202" s="24" t="s">
        <v>14</v>
      </c>
      <c r="AO202" s="24" t="s">
        <v>14</v>
      </c>
      <c r="AP202" s="24" t="s">
        <v>14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23</v>
      </c>
      <c r="C203" s="24" t="str">
        <f t="shared" ref="C203:C266" si="9">C199</f>
        <v>UCPWR_FLAB-M</v>
      </c>
      <c r="D203" s="24" t="s">
        <v>16</v>
      </c>
      <c r="E203" s="24" t="str" cm="1">
        <f t="array" ref="E203">INDEX(PWR_Lab!$A$2:$A$179,AX203)</f>
        <v>ETCLEMAJD-E</v>
      </c>
      <c r="F203" s="24" t="s">
        <v>11</v>
      </c>
      <c r="G203" s="24" t="s">
        <v>11</v>
      </c>
      <c r="H203" s="24" t="s">
        <v>11</v>
      </c>
      <c r="I203" s="24">
        <v>3</v>
      </c>
      <c r="J203" s="24" cm="1">
        <f t="array" ref="J203">-INDEX(PWR_Lab!$F$2:$I$179,AX203,AY203)</f>
        <v>-1.958E-2</v>
      </c>
      <c r="K203" s="24" t="s">
        <v>14</v>
      </c>
      <c r="L203" s="24" t="s">
        <v>14</v>
      </c>
      <c r="M203" s="24" t="s">
        <v>14</v>
      </c>
      <c r="N203" s="24" t="s">
        <v>14</v>
      </c>
      <c r="O203" s="24" t="s">
        <v>14</v>
      </c>
      <c r="P203" s="24" t="s">
        <v>14</v>
      </c>
      <c r="Q203" s="24" t="s">
        <v>14</v>
      </c>
      <c r="R203" s="24" t="s">
        <v>14</v>
      </c>
      <c r="S203" s="24" t="s">
        <v>14</v>
      </c>
      <c r="T203" s="24" t="s">
        <v>14</v>
      </c>
      <c r="U203" s="24" t="s">
        <v>14</v>
      </c>
      <c r="V203" s="24" t="s">
        <v>14</v>
      </c>
      <c r="W203" s="24" t="s">
        <v>14</v>
      </c>
      <c r="X203" s="24" t="s">
        <v>14</v>
      </c>
      <c r="Y203" s="24" t="s">
        <v>14</v>
      </c>
      <c r="Z203" s="24" t="s">
        <v>14</v>
      </c>
      <c r="AA203" s="24" t="s">
        <v>14</v>
      </c>
      <c r="AB203" s="24" t="s">
        <v>14</v>
      </c>
      <c r="AC203" s="24" t="s">
        <v>14</v>
      </c>
      <c r="AD203" s="24" t="s">
        <v>14</v>
      </c>
      <c r="AE203" s="24" t="s">
        <v>14</v>
      </c>
      <c r="AF203" s="24" t="s">
        <v>14</v>
      </c>
      <c r="AG203" s="24" t="s">
        <v>14</v>
      </c>
      <c r="AH203" s="24" t="s">
        <v>14</v>
      </c>
      <c r="AI203" s="24" t="s">
        <v>14</v>
      </c>
      <c r="AJ203" s="24" t="s">
        <v>14</v>
      </c>
      <c r="AK203" s="24" t="s">
        <v>14</v>
      </c>
      <c r="AL203" s="24" t="s">
        <v>14</v>
      </c>
      <c r="AM203" s="24" t="s">
        <v>14</v>
      </c>
      <c r="AN203" s="24" t="s">
        <v>14</v>
      </c>
      <c r="AO203" s="24" t="s">
        <v>14</v>
      </c>
      <c r="AP203" s="24" t="s">
        <v>14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23</v>
      </c>
      <c r="C204" s="24" t="str">
        <f t="shared" si="9"/>
        <v>UCPWR_FLAB-S</v>
      </c>
      <c r="D204" s="24" t="s">
        <v>16</v>
      </c>
      <c r="E204" s="24" t="str" cm="1">
        <f t="array" ref="E204">INDEX(PWR_Lab!$A$2:$A$179,AX204)</f>
        <v>ETCLEMAJD-E</v>
      </c>
      <c r="F204" s="24" t="s">
        <v>11</v>
      </c>
      <c r="G204" s="24" t="s">
        <v>11</v>
      </c>
      <c r="H204" s="24" t="s">
        <v>11</v>
      </c>
      <c r="I204" s="24">
        <v>3</v>
      </c>
      <c r="J204" s="24" cm="1">
        <f t="array" ref="J204">-INDEX(PWR_Lab!$F$2:$I$179,AX204,AY204)</f>
        <v>-6.4769999999999994E-2</v>
      </c>
      <c r="K204" s="24" t="s">
        <v>14</v>
      </c>
      <c r="L204" s="24" t="s">
        <v>14</v>
      </c>
      <c r="M204" s="24" t="s">
        <v>14</v>
      </c>
      <c r="N204" s="24" t="s">
        <v>14</v>
      </c>
      <c r="O204" s="24" t="s">
        <v>14</v>
      </c>
      <c r="P204" s="24" t="s">
        <v>14</v>
      </c>
      <c r="Q204" s="24" t="s">
        <v>14</v>
      </c>
      <c r="R204" s="24" t="s">
        <v>14</v>
      </c>
      <c r="S204" s="24" t="s">
        <v>14</v>
      </c>
      <c r="T204" s="24" t="s">
        <v>14</v>
      </c>
      <c r="U204" s="24" t="s">
        <v>14</v>
      </c>
      <c r="V204" s="24" t="s">
        <v>14</v>
      </c>
      <c r="W204" s="24" t="s">
        <v>14</v>
      </c>
      <c r="X204" s="24" t="s">
        <v>14</v>
      </c>
      <c r="Y204" s="24" t="s">
        <v>14</v>
      </c>
      <c r="Z204" s="24" t="s">
        <v>14</v>
      </c>
      <c r="AA204" s="24" t="s">
        <v>14</v>
      </c>
      <c r="AB204" s="24" t="s">
        <v>14</v>
      </c>
      <c r="AC204" s="24" t="s">
        <v>14</v>
      </c>
      <c r="AD204" s="24" t="s">
        <v>14</v>
      </c>
      <c r="AE204" s="24" t="s">
        <v>14</v>
      </c>
      <c r="AF204" s="24" t="s">
        <v>14</v>
      </c>
      <c r="AG204" s="24" t="s">
        <v>14</v>
      </c>
      <c r="AH204" s="24" t="s">
        <v>14</v>
      </c>
      <c r="AI204" s="24" t="s">
        <v>14</v>
      </c>
      <c r="AJ204" s="24" t="s">
        <v>14</v>
      </c>
      <c r="AK204" s="24" t="s">
        <v>14</v>
      </c>
      <c r="AL204" s="24" t="s">
        <v>14</v>
      </c>
      <c r="AM204" s="24" t="s">
        <v>14</v>
      </c>
      <c r="AN204" s="24" t="s">
        <v>14</v>
      </c>
      <c r="AO204" s="24" t="s">
        <v>14</v>
      </c>
      <c r="AP204" s="24" t="s">
        <v>14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23</v>
      </c>
      <c r="C205" s="24" t="str">
        <f t="shared" si="9"/>
        <v>UCPWR_FLAB-T</v>
      </c>
      <c r="D205" s="24" t="s">
        <v>16</v>
      </c>
      <c r="E205" s="24" t="str" cm="1">
        <f t="array" ref="E205">INDEX(PWR_Lab!$A$2:$A$179,AX205)</f>
        <v>ETCLEMAJD-E</v>
      </c>
      <c r="F205" s="24" t="s">
        <v>11</v>
      </c>
      <c r="G205" s="24" t="s">
        <v>11</v>
      </c>
      <c r="H205" s="24" t="s">
        <v>11</v>
      </c>
      <c r="I205" s="24">
        <v>3</v>
      </c>
      <c r="J205" s="24" cm="1">
        <f t="array" ref="J205">-INDEX(PWR_Lab!$F$2:$I$179,AX205,AY205)</f>
        <v>-0.23189000000000001</v>
      </c>
      <c r="K205" s="24" t="s">
        <v>14</v>
      </c>
      <c r="L205" s="24" t="s">
        <v>14</v>
      </c>
      <c r="M205" s="24" t="s">
        <v>14</v>
      </c>
      <c r="N205" s="24" t="s">
        <v>14</v>
      </c>
      <c r="O205" s="24" t="s">
        <v>14</v>
      </c>
      <c r="P205" s="24" t="s">
        <v>14</v>
      </c>
      <c r="Q205" s="24" t="s">
        <v>14</v>
      </c>
      <c r="R205" s="24" t="s">
        <v>14</v>
      </c>
      <c r="S205" s="24" t="s">
        <v>14</v>
      </c>
      <c r="T205" s="24" t="s">
        <v>14</v>
      </c>
      <c r="U205" s="24" t="s">
        <v>14</v>
      </c>
      <c r="V205" s="24" t="s">
        <v>14</v>
      </c>
      <c r="W205" s="24" t="s">
        <v>14</v>
      </c>
      <c r="X205" s="24" t="s">
        <v>14</v>
      </c>
      <c r="Y205" s="24" t="s">
        <v>14</v>
      </c>
      <c r="Z205" s="24" t="s">
        <v>14</v>
      </c>
      <c r="AA205" s="24" t="s">
        <v>14</v>
      </c>
      <c r="AB205" s="24" t="s">
        <v>14</v>
      </c>
      <c r="AC205" s="24" t="s">
        <v>14</v>
      </c>
      <c r="AD205" s="24" t="s">
        <v>14</v>
      </c>
      <c r="AE205" s="24" t="s">
        <v>14</v>
      </c>
      <c r="AF205" s="24" t="s">
        <v>14</v>
      </c>
      <c r="AG205" s="24" t="s">
        <v>14</v>
      </c>
      <c r="AH205" s="24" t="s">
        <v>14</v>
      </c>
      <c r="AI205" s="24" t="s">
        <v>14</v>
      </c>
      <c r="AJ205" s="24" t="s">
        <v>14</v>
      </c>
      <c r="AK205" s="24" t="s">
        <v>14</v>
      </c>
      <c r="AL205" s="24" t="s">
        <v>14</v>
      </c>
      <c r="AM205" s="24" t="s">
        <v>14</v>
      </c>
      <c r="AN205" s="24" t="s">
        <v>14</v>
      </c>
      <c r="AO205" s="24" t="s">
        <v>14</v>
      </c>
      <c r="AP205" s="24" t="s">
        <v>14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23</v>
      </c>
      <c r="C206" s="24" t="str">
        <f t="shared" si="9"/>
        <v>UCPWR_FLAB-P</v>
      </c>
      <c r="D206" s="24" t="s">
        <v>16</v>
      </c>
      <c r="E206" s="24" t="str" cm="1">
        <f t="array" ref="E206">INDEX(PWR_Lab!$A$2:$A$179,AX206)</f>
        <v>ETCLEMAJW-E</v>
      </c>
      <c r="F206" s="24" t="s">
        <v>11</v>
      </c>
      <c r="G206" s="24" t="s">
        <v>11</v>
      </c>
      <c r="H206" s="24" t="s">
        <v>11</v>
      </c>
      <c r="I206" s="24">
        <v>3</v>
      </c>
      <c r="J206" s="24" cm="1">
        <f t="array" ref="J206">-INDEX(PWR_Lab!$F$2:$I$179,AX206,AY206)</f>
        <v>-1.72E-2</v>
      </c>
      <c r="K206" s="24" t="s">
        <v>14</v>
      </c>
      <c r="L206" s="24" t="s">
        <v>14</v>
      </c>
      <c r="M206" s="24" t="s">
        <v>14</v>
      </c>
      <c r="N206" s="24" t="s">
        <v>14</v>
      </c>
      <c r="O206" s="24" t="s">
        <v>14</v>
      </c>
      <c r="P206" s="24" t="s">
        <v>14</v>
      </c>
      <c r="Q206" s="24" t="s">
        <v>14</v>
      </c>
      <c r="R206" s="24" t="s">
        <v>14</v>
      </c>
      <c r="S206" s="24" t="s">
        <v>14</v>
      </c>
      <c r="T206" s="24" t="s">
        <v>14</v>
      </c>
      <c r="U206" s="24" t="s">
        <v>14</v>
      </c>
      <c r="V206" s="24" t="s">
        <v>14</v>
      </c>
      <c r="W206" s="24" t="s">
        <v>14</v>
      </c>
      <c r="X206" s="24" t="s">
        <v>14</v>
      </c>
      <c r="Y206" s="24" t="s">
        <v>14</v>
      </c>
      <c r="Z206" s="24" t="s">
        <v>14</v>
      </c>
      <c r="AA206" s="24" t="s">
        <v>14</v>
      </c>
      <c r="AB206" s="24" t="s">
        <v>14</v>
      </c>
      <c r="AC206" s="24" t="s">
        <v>14</v>
      </c>
      <c r="AD206" s="24" t="s">
        <v>14</v>
      </c>
      <c r="AE206" s="24" t="s">
        <v>14</v>
      </c>
      <c r="AF206" s="24" t="s">
        <v>14</v>
      </c>
      <c r="AG206" s="24" t="s">
        <v>14</v>
      </c>
      <c r="AH206" s="24" t="s">
        <v>14</v>
      </c>
      <c r="AI206" s="24" t="s">
        <v>14</v>
      </c>
      <c r="AJ206" s="24" t="s">
        <v>14</v>
      </c>
      <c r="AK206" s="24" t="s">
        <v>14</v>
      </c>
      <c r="AL206" s="24" t="s">
        <v>14</v>
      </c>
      <c r="AM206" s="24" t="s">
        <v>14</v>
      </c>
      <c r="AN206" s="24" t="s">
        <v>14</v>
      </c>
      <c r="AO206" s="24" t="s">
        <v>14</v>
      </c>
      <c r="AP206" s="24" t="s">
        <v>14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23</v>
      </c>
      <c r="C207" s="24" t="str">
        <f t="shared" si="9"/>
        <v>UCPWR_FLAB-M</v>
      </c>
      <c r="D207" s="24" t="s">
        <v>16</v>
      </c>
      <c r="E207" s="24" t="str" cm="1">
        <f t="array" ref="E207">INDEX(PWR_Lab!$A$2:$A$179,AX207)</f>
        <v>ETCLEMAJW-E</v>
      </c>
      <c r="F207" s="24" t="s">
        <v>11</v>
      </c>
      <c r="G207" s="24" t="s">
        <v>11</v>
      </c>
      <c r="H207" s="24" t="s">
        <v>11</v>
      </c>
      <c r="I207" s="24">
        <v>3</v>
      </c>
      <c r="J207" s="24" cm="1">
        <f t="array" ref="J207">-INDEX(PWR_Lab!$F$2:$I$179,AX207,AY207)</f>
        <v>-1.958E-2</v>
      </c>
      <c r="K207" s="24" t="s">
        <v>14</v>
      </c>
      <c r="L207" s="24" t="s">
        <v>14</v>
      </c>
      <c r="M207" s="24" t="s">
        <v>14</v>
      </c>
      <c r="N207" s="24" t="s">
        <v>14</v>
      </c>
      <c r="O207" s="24" t="s">
        <v>14</v>
      </c>
      <c r="P207" s="24" t="s">
        <v>14</v>
      </c>
      <c r="Q207" s="24" t="s">
        <v>14</v>
      </c>
      <c r="R207" s="24" t="s">
        <v>14</v>
      </c>
      <c r="S207" s="24" t="s">
        <v>14</v>
      </c>
      <c r="T207" s="24" t="s">
        <v>14</v>
      </c>
      <c r="U207" s="24" t="s">
        <v>14</v>
      </c>
      <c r="V207" s="24" t="s">
        <v>14</v>
      </c>
      <c r="W207" s="24" t="s">
        <v>14</v>
      </c>
      <c r="X207" s="24" t="s">
        <v>14</v>
      </c>
      <c r="Y207" s="24" t="s">
        <v>14</v>
      </c>
      <c r="Z207" s="24" t="s">
        <v>14</v>
      </c>
      <c r="AA207" s="24" t="s">
        <v>14</v>
      </c>
      <c r="AB207" s="24" t="s">
        <v>14</v>
      </c>
      <c r="AC207" s="24" t="s">
        <v>14</v>
      </c>
      <c r="AD207" s="24" t="s">
        <v>14</v>
      </c>
      <c r="AE207" s="24" t="s">
        <v>14</v>
      </c>
      <c r="AF207" s="24" t="s">
        <v>14</v>
      </c>
      <c r="AG207" s="24" t="s">
        <v>14</v>
      </c>
      <c r="AH207" s="24" t="s">
        <v>14</v>
      </c>
      <c r="AI207" s="24" t="s">
        <v>14</v>
      </c>
      <c r="AJ207" s="24" t="s">
        <v>14</v>
      </c>
      <c r="AK207" s="24" t="s">
        <v>14</v>
      </c>
      <c r="AL207" s="24" t="s">
        <v>14</v>
      </c>
      <c r="AM207" s="24" t="s">
        <v>14</v>
      </c>
      <c r="AN207" s="24" t="s">
        <v>14</v>
      </c>
      <c r="AO207" s="24" t="s">
        <v>14</v>
      </c>
      <c r="AP207" s="24" t="s">
        <v>14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23</v>
      </c>
      <c r="C208" s="24" t="str">
        <f t="shared" si="9"/>
        <v>UCPWR_FLAB-S</v>
      </c>
      <c r="D208" s="24" t="s">
        <v>16</v>
      </c>
      <c r="E208" s="24" t="str" cm="1">
        <f t="array" ref="E208">INDEX(PWR_Lab!$A$2:$A$179,AX208)</f>
        <v>ETCLEMAJW-E</v>
      </c>
      <c r="F208" s="24" t="s">
        <v>11</v>
      </c>
      <c r="G208" s="24" t="s">
        <v>11</v>
      </c>
      <c r="H208" s="24" t="s">
        <v>11</v>
      </c>
      <c r="I208" s="24">
        <v>3</v>
      </c>
      <c r="J208" s="24" cm="1">
        <f t="array" ref="J208">-INDEX(PWR_Lab!$F$2:$I$179,AX208,AY208)</f>
        <v>-6.4769999999999994E-2</v>
      </c>
      <c r="K208" s="24" t="s">
        <v>14</v>
      </c>
      <c r="L208" s="24" t="s">
        <v>14</v>
      </c>
      <c r="M208" s="24" t="s">
        <v>14</v>
      </c>
      <c r="N208" s="24" t="s">
        <v>14</v>
      </c>
      <c r="O208" s="24" t="s">
        <v>14</v>
      </c>
      <c r="P208" s="24" t="s">
        <v>14</v>
      </c>
      <c r="Q208" s="24" t="s">
        <v>14</v>
      </c>
      <c r="R208" s="24" t="s">
        <v>14</v>
      </c>
      <c r="S208" s="24" t="s">
        <v>14</v>
      </c>
      <c r="T208" s="24" t="s">
        <v>14</v>
      </c>
      <c r="U208" s="24" t="s">
        <v>14</v>
      </c>
      <c r="V208" s="24" t="s">
        <v>14</v>
      </c>
      <c r="W208" s="24" t="s">
        <v>14</v>
      </c>
      <c r="X208" s="24" t="s">
        <v>14</v>
      </c>
      <c r="Y208" s="24" t="s">
        <v>14</v>
      </c>
      <c r="Z208" s="24" t="s">
        <v>14</v>
      </c>
      <c r="AA208" s="24" t="s">
        <v>14</v>
      </c>
      <c r="AB208" s="24" t="s">
        <v>14</v>
      </c>
      <c r="AC208" s="24" t="s">
        <v>14</v>
      </c>
      <c r="AD208" s="24" t="s">
        <v>14</v>
      </c>
      <c r="AE208" s="24" t="s">
        <v>14</v>
      </c>
      <c r="AF208" s="24" t="s">
        <v>14</v>
      </c>
      <c r="AG208" s="24" t="s">
        <v>14</v>
      </c>
      <c r="AH208" s="24" t="s">
        <v>14</v>
      </c>
      <c r="AI208" s="24" t="s">
        <v>14</v>
      </c>
      <c r="AJ208" s="24" t="s">
        <v>14</v>
      </c>
      <c r="AK208" s="24" t="s">
        <v>14</v>
      </c>
      <c r="AL208" s="24" t="s">
        <v>14</v>
      </c>
      <c r="AM208" s="24" t="s">
        <v>14</v>
      </c>
      <c r="AN208" s="24" t="s">
        <v>14</v>
      </c>
      <c r="AO208" s="24" t="s">
        <v>14</v>
      </c>
      <c r="AP208" s="24" t="s">
        <v>14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23</v>
      </c>
      <c r="C209" s="24" t="str">
        <f t="shared" si="9"/>
        <v>UCPWR_FLAB-T</v>
      </c>
      <c r="D209" s="24" t="s">
        <v>16</v>
      </c>
      <c r="E209" s="24" t="str" cm="1">
        <f t="array" ref="E209">INDEX(PWR_Lab!$A$2:$A$179,AX209)</f>
        <v>ETCLEMAJW-E</v>
      </c>
      <c r="F209" s="24" t="s">
        <v>11</v>
      </c>
      <c r="G209" s="24" t="s">
        <v>11</v>
      </c>
      <c r="H209" s="24" t="s">
        <v>11</v>
      </c>
      <c r="I209" s="24">
        <v>3</v>
      </c>
      <c r="J209" s="24" cm="1">
        <f t="array" ref="J209">-INDEX(PWR_Lab!$F$2:$I$179,AX209,AY209)</f>
        <v>-0.23189000000000001</v>
      </c>
      <c r="K209" s="24" t="s">
        <v>14</v>
      </c>
      <c r="L209" s="24" t="s">
        <v>14</v>
      </c>
      <c r="M209" s="24" t="s">
        <v>14</v>
      </c>
      <c r="N209" s="24" t="s">
        <v>14</v>
      </c>
      <c r="O209" s="24" t="s">
        <v>14</v>
      </c>
      <c r="P209" s="24" t="s">
        <v>14</v>
      </c>
      <c r="Q209" s="24" t="s">
        <v>14</v>
      </c>
      <c r="R209" s="24" t="s">
        <v>14</v>
      </c>
      <c r="S209" s="24" t="s">
        <v>14</v>
      </c>
      <c r="T209" s="24" t="s">
        <v>14</v>
      </c>
      <c r="U209" s="24" t="s">
        <v>14</v>
      </c>
      <c r="V209" s="24" t="s">
        <v>14</v>
      </c>
      <c r="W209" s="24" t="s">
        <v>14</v>
      </c>
      <c r="X209" s="24" t="s">
        <v>14</v>
      </c>
      <c r="Y209" s="24" t="s">
        <v>14</v>
      </c>
      <c r="Z209" s="24" t="s">
        <v>14</v>
      </c>
      <c r="AA209" s="24" t="s">
        <v>14</v>
      </c>
      <c r="AB209" s="24" t="s">
        <v>14</v>
      </c>
      <c r="AC209" s="24" t="s">
        <v>14</v>
      </c>
      <c r="AD209" s="24" t="s">
        <v>14</v>
      </c>
      <c r="AE209" s="24" t="s">
        <v>14</v>
      </c>
      <c r="AF209" s="24" t="s">
        <v>14</v>
      </c>
      <c r="AG209" s="24" t="s">
        <v>14</v>
      </c>
      <c r="AH209" s="24" t="s">
        <v>14</v>
      </c>
      <c r="AI209" s="24" t="s">
        <v>14</v>
      </c>
      <c r="AJ209" s="24" t="s">
        <v>14</v>
      </c>
      <c r="AK209" s="24" t="s">
        <v>14</v>
      </c>
      <c r="AL209" s="24" t="s">
        <v>14</v>
      </c>
      <c r="AM209" s="24" t="s">
        <v>14</v>
      </c>
      <c r="AN209" s="24" t="s">
        <v>14</v>
      </c>
      <c r="AO209" s="24" t="s">
        <v>14</v>
      </c>
      <c r="AP209" s="24" t="s">
        <v>14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23</v>
      </c>
      <c r="C210" s="24" t="str">
        <f t="shared" si="9"/>
        <v>UCPWR_FLAB-P</v>
      </c>
      <c r="D210" s="24" t="s">
        <v>16</v>
      </c>
      <c r="E210" s="24" t="str" cm="1">
        <f t="array" ref="E210">INDEX(PWR_Lab!$A$2:$A$179,AX210)</f>
        <v>ETCLEMATI-E</v>
      </c>
      <c r="F210" s="24" t="s">
        <v>11</v>
      </c>
      <c r="G210" s="24" t="s">
        <v>11</v>
      </c>
      <c r="H210" s="24" t="s">
        <v>11</v>
      </c>
      <c r="I210" s="24">
        <v>3</v>
      </c>
      <c r="J210" s="24" cm="1">
        <f t="array" ref="J210">-INDEX(PWR_Lab!$F$2:$I$179,AX210,AY210)</f>
        <v>-1.72E-2</v>
      </c>
      <c r="K210" s="24" t="s">
        <v>14</v>
      </c>
      <c r="L210" s="24" t="s">
        <v>14</v>
      </c>
      <c r="M210" s="24" t="s">
        <v>14</v>
      </c>
      <c r="N210" s="24" t="s">
        <v>14</v>
      </c>
      <c r="O210" s="24" t="s">
        <v>14</v>
      </c>
      <c r="P210" s="24" t="s">
        <v>14</v>
      </c>
      <c r="Q210" s="24" t="s">
        <v>14</v>
      </c>
      <c r="R210" s="24" t="s">
        <v>14</v>
      </c>
      <c r="S210" s="24" t="s">
        <v>14</v>
      </c>
      <c r="T210" s="24" t="s">
        <v>14</v>
      </c>
      <c r="U210" s="24" t="s">
        <v>14</v>
      </c>
      <c r="V210" s="24" t="s">
        <v>14</v>
      </c>
      <c r="W210" s="24" t="s">
        <v>14</v>
      </c>
      <c r="X210" s="24" t="s">
        <v>14</v>
      </c>
      <c r="Y210" s="24" t="s">
        <v>14</v>
      </c>
      <c r="Z210" s="24" t="s">
        <v>14</v>
      </c>
      <c r="AA210" s="24" t="s">
        <v>14</v>
      </c>
      <c r="AB210" s="24" t="s">
        <v>14</v>
      </c>
      <c r="AC210" s="24" t="s">
        <v>14</v>
      </c>
      <c r="AD210" s="24" t="s">
        <v>14</v>
      </c>
      <c r="AE210" s="24" t="s">
        <v>14</v>
      </c>
      <c r="AF210" s="24" t="s">
        <v>14</v>
      </c>
      <c r="AG210" s="24" t="s">
        <v>14</v>
      </c>
      <c r="AH210" s="24" t="s">
        <v>14</v>
      </c>
      <c r="AI210" s="24" t="s">
        <v>14</v>
      </c>
      <c r="AJ210" s="24" t="s">
        <v>14</v>
      </c>
      <c r="AK210" s="24" t="s">
        <v>14</v>
      </c>
      <c r="AL210" s="24" t="s">
        <v>14</v>
      </c>
      <c r="AM210" s="24" t="s">
        <v>14</v>
      </c>
      <c r="AN210" s="24" t="s">
        <v>14</v>
      </c>
      <c r="AO210" s="24" t="s">
        <v>14</v>
      </c>
      <c r="AP210" s="24" t="s">
        <v>14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23</v>
      </c>
      <c r="C211" s="24" t="str">
        <f t="shared" si="9"/>
        <v>UCPWR_FLAB-M</v>
      </c>
      <c r="D211" s="24" t="s">
        <v>16</v>
      </c>
      <c r="E211" s="24" t="str" cm="1">
        <f t="array" ref="E211">INDEX(PWR_Lab!$A$2:$A$179,AX211)</f>
        <v>ETCLEMATI-E</v>
      </c>
      <c r="F211" s="24" t="s">
        <v>11</v>
      </c>
      <c r="G211" s="24" t="s">
        <v>11</v>
      </c>
      <c r="H211" s="24" t="s">
        <v>11</v>
      </c>
      <c r="I211" s="24">
        <v>3</v>
      </c>
      <c r="J211" s="24" cm="1">
        <f t="array" ref="J211">-INDEX(PWR_Lab!$F$2:$I$179,AX211,AY211)</f>
        <v>-1.958E-2</v>
      </c>
      <c r="K211" s="24" t="s">
        <v>14</v>
      </c>
      <c r="L211" s="24" t="s">
        <v>14</v>
      </c>
      <c r="M211" s="24" t="s">
        <v>14</v>
      </c>
      <c r="N211" s="24" t="s">
        <v>14</v>
      </c>
      <c r="O211" s="24" t="s">
        <v>14</v>
      </c>
      <c r="P211" s="24" t="s">
        <v>14</v>
      </c>
      <c r="Q211" s="24" t="s">
        <v>14</v>
      </c>
      <c r="R211" s="24" t="s">
        <v>14</v>
      </c>
      <c r="S211" s="24" t="s">
        <v>14</v>
      </c>
      <c r="T211" s="24" t="s">
        <v>14</v>
      </c>
      <c r="U211" s="24" t="s">
        <v>14</v>
      </c>
      <c r="V211" s="24" t="s">
        <v>14</v>
      </c>
      <c r="W211" s="24" t="s">
        <v>14</v>
      </c>
      <c r="X211" s="24" t="s">
        <v>14</v>
      </c>
      <c r="Y211" s="24" t="s">
        <v>14</v>
      </c>
      <c r="Z211" s="24" t="s">
        <v>14</v>
      </c>
      <c r="AA211" s="24" t="s">
        <v>14</v>
      </c>
      <c r="AB211" s="24" t="s">
        <v>14</v>
      </c>
      <c r="AC211" s="24" t="s">
        <v>14</v>
      </c>
      <c r="AD211" s="24" t="s">
        <v>14</v>
      </c>
      <c r="AE211" s="24" t="s">
        <v>14</v>
      </c>
      <c r="AF211" s="24" t="s">
        <v>14</v>
      </c>
      <c r="AG211" s="24" t="s">
        <v>14</v>
      </c>
      <c r="AH211" s="24" t="s">
        <v>14</v>
      </c>
      <c r="AI211" s="24" t="s">
        <v>14</v>
      </c>
      <c r="AJ211" s="24" t="s">
        <v>14</v>
      </c>
      <c r="AK211" s="24" t="s">
        <v>14</v>
      </c>
      <c r="AL211" s="24" t="s">
        <v>14</v>
      </c>
      <c r="AM211" s="24" t="s">
        <v>14</v>
      </c>
      <c r="AN211" s="24" t="s">
        <v>14</v>
      </c>
      <c r="AO211" s="24" t="s">
        <v>14</v>
      </c>
      <c r="AP211" s="24" t="s">
        <v>14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23</v>
      </c>
      <c r="C212" s="24" t="str">
        <f t="shared" si="9"/>
        <v>UCPWR_FLAB-S</v>
      </c>
      <c r="D212" s="24" t="s">
        <v>16</v>
      </c>
      <c r="E212" s="24" t="str" cm="1">
        <f t="array" ref="E212">INDEX(PWR_Lab!$A$2:$A$179,AX212)</f>
        <v>ETCLEMATI-E</v>
      </c>
      <c r="F212" s="24" t="s">
        <v>11</v>
      </c>
      <c r="G212" s="24" t="s">
        <v>11</v>
      </c>
      <c r="H212" s="24" t="s">
        <v>11</v>
      </c>
      <c r="I212" s="24">
        <v>3</v>
      </c>
      <c r="J212" s="24" cm="1">
        <f t="array" ref="J212">-INDEX(PWR_Lab!$F$2:$I$179,AX212,AY212)</f>
        <v>-6.4769999999999994E-2</v>
      </c>
      <c r="K212" s="24" t="s">
        <v>14</v>
      </c>
      <c r="L212" s="24" t="s">
        <v>14</v>
      </c>
      <c r="M212" s="24" t="s">
        <v>14</v>
      </c>
      <c r="N212" s="24" t="s">
        <v>14</v>
      </c>
      <c r="O212" s="24" t="s">
        <v>14</v>
      </c>
      <c r="P212" s="24" t="s">
        <v>14</v>
      </c>
      <c r="Q212" s="24" t="s">
        <v>14</v>
      </c>
      <c r="R212" s="24" t="s">
        <v>14</v>
      </c>
      <c r="S212" s="24" t="s">
        <v>14</v>
      </c>
      <c r="T212" s="24" t="s">
        <v>14</v>
      </c>
      <c r="U212" s="24" t="s">
        <v>14</v>
      </c>
      <c r="V212" s="24" t="s">
        <v>14</v>
      </c>
      <c r="W212" s="24" t="s">
        <v>14</v>
      </c>
      <c r="X212" s="24" t="s">
        <v>14</v>
      </c>
      <c r="Y212" s="24" t="s">
        <v>14</v>
      </c>
      <c r="Z212" s="24" t="s">
        <v>14</v>
      </c>
      <c r="AA212" s="24" t="s">
        <v>14</v>
      </c>
      <c r="AB212" s="24" t="s">
        <v>14</v>
      </c>
      <c r="AC212" s="24" t="s">
        <v>14</v>
      </c>
      <c r="AD212" s="24" t="s">
        <v>14</v>
      </c>
      <c r="AE212" s="24" t="s">
        <v>14</v>
      </c>
      <c r="AF212" s="24" t="s">
        <v>14</v>
      </c>
      <c r="AG212" s="24" t="s">
        <v>14</v>
      </c>
      <c r="AH212" s="24" t="s">
        <v>14</v>
      </c>
      <c r="AI212" s="24" t="s">
        <v>14</v>
      </c>
      <c r="AJ212" s="24" t="s">
        <v>14</v>
      </c>
      <c r="AK212" s="24" t="s">
        <v>14</v>
      </c>
      <c r="AL212" s="24" t="s">
        <v>14</v>
      </c>
      <c r="AM212" s="24" t="s">
        <v>14</v>
      </c>
      <c r="AN212" s="24" t="s">
        <v>14</v>
      </c>
      <c r="AO212" s="24" t="s">
        <v>14</v>
      </c>
      <c r="AP212" s="24" t="s">
        <v>14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23</v>
      </c>
      <c r="C213" s="24" t="str">
        <f t="shared" si="9"/>
        <v>UCPWR_FLAB-T</v>
      </c>
      <c r="D213" s="24" t="s">
        <v>16</v>
      </c>
      <c r="E213" s="24" t="str" cm="1">
        <f t="array" ref="E213">INDEX(PWR_Lab!$A$2:$A$179,AX213)</f>
        <v>ETCLEMATI-E</v>
      </c>
      <c r="F213" s="24" t="s">
        <v>11</v>
      </c>
      <c r="G213" s="24" t="s">
        <v>11</v>
      </c>
      <c r="H213" s="24" t="s">
        <v>11</v>
      </c>
      <c r="I213" s="24">
        <v>3</v>
      </c>
      <c r="J213" s="24" cm="1">
        <f t="array" ref="J213">-INDEX(PWR_Lab!$F$2:$I$179,AX213,AY213)</f>
        <v>-0.23189000000000001</v>
      </c>
      <c r="K213" s="24" t="s">
        <v>14</v>
      </c>
      <c r="L213" s="24" t="s">
        <v>14</v>
      </c>
      <c r="M213" s="24" t="s">
        <v>14</v>
      </c>
      <c r="N213" s="24" t="s">
        <v>14</v>
      </c>
      <c r="O213" s="24" t="s">
        <v>14</v>
      </c>
      <c r="P213" s="24" t="s">
        <v>14</v>
      </c>
      <c r="Q213" s="24" t="s">
        <v>14</v>
      </c>
      <c r="R213" s="24" t="s">
        <v>14</v>
      </c>
      <c r="S213" s="24" t="s">
        <v>14</v>
      </c>
      <c r="T213" s="24" t="s">
        <v>14</v>
      </c>
      <c r="U213" s="24" t="s">
        <v>14</v>
      </c>
      <c r="V213" s="24" t="s">
        <v>14</v>
      </c>
      <c r="W213" s="24" t="s">
        <v>14</v>
      </c>
      <c r="X213" s="24" t="s">
        <v>14</v>
      </c>
      <c r="Y213" s="24" t="s">
        <v>14</v>
      </c>
      <c r="Z213" s="24" t="s">
        <v>14</v>
      </c>
      <c r="AA213" s="24" t="s">
        <v>14</v>
      </c>
      <c r="AB213" s="24" t="s">
        <v>14</v>
      </c>
      <c r="AC213" s="24" t="s">
        <v>14</v>
      </c>
      <c r="AD213" s="24" t="s">
        <v>14</v>
      </c>
      <c r="AE213" s="24" t="s">
        <v>14</v>
      </c>
      <c r="AF213" s="24" t="s">
        <v>14</v>
      </c>
      <c r="AG213" s="24" t="s">
        <v>14</v>
      </c>
      <c r="AH213" s="24" t="s">
        <v>14</v>
      </c>
      <c r="AI213" s="24" t="s">
        <v>14</v>
      </c>
      <c r="AJ213" s="24" t="s">
        <v>14</v>
      </c>
      <c r="AK213" s="24" t="s">
        <v>14</v>
      </c>
      <c r="AL213" s="24" t="s">
        <v>14</v>
      </c>
      <c r="AM213" s="24" t="s">
        <v>14</v>
      </c>
      <c r="AN213" s="24" t="s">
        <v>14</v>
      </c>
      <c r="AO213" s="24" t="s">
        <v>14</v>
      </c>
      <c r="AP213" s="24" t="s">
        <v>14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23</v>
      </c>
      <c r="C214" s="24" t="str">
        <f t="shared" si="9"/>
        <v>UCPWR_FLAB-P</v>
      </c>
      <c r="D214" s="24" t="s">
        <v>16</v>
      </c>
      <c r="E214" s="24" t="str" cm="1">
        <f t="array" ref="E214">INDEX(PWR_Lab!$A$2:$A$179,AX214)</f>
        <v>ETCLEMATL-E</v>
      </c>
      <c r="F214" s="24" t="s">
        <v>11</v>
      </c>
      <c r="G214" s="24" t="s">
        <v>11</v>
      </c>
      <c r="H214" s="24" t="s">
        <v>11</v>
      </c>
      <c r="I214" s="24">
        <v>3</v>
      </c>
      <c r="J214" s="24" cm="1">
        <f t="array" ref="J214">-INDEX(PWR_Lab!$F$2:$I$179,AX214,AY214)</f>
        <v>-1.72E-2</v>
      </c>
      <c r="K214" s="24" t="s">
        <v>14</v>
      </c>
      <c r="L214" s="24" t="s">
        <v>14</v>
      </c>
      <c r="M214" s="24" t="s">
        <v>14</v>
      </c>
      <c r="N214" s="24" t="s">
        <v>14</v>
      </c>
      <c r="O214" s="24" t="s">
        <v>14</v>
      </c>
      <c r="P214" s="24" t="s">
        <v>14</v>
      </c>
      <c r="Q214" s="24" t="s">
        <v>14</v>
      </c>
      <c r="R214" s="24" t="s">
        <v>14</v>
      </c>
      <c r="S214" s="24" t="s">
        <v>14</v>
      </c>
      <c r="T214" s="24" t="s">
        <v>14</v>
      </c>
      <c r="U214" s="24" t="s">
        <v>14</v>
      </c>
      <c r="V214" s="24" t="s">
        <v>14</v>
      </c>
      <c r="W214" s="24" t="s">
        <v>14</v>
      </c>
      <c r="X214" s="24" t="s">
        <v>14</v>
      </c>
      <c r="Y214" s="24" t="s">
        <v>14</v>
      </c>
      <c r="Z214" s="24" t="s">
        <v>14</v>
      </c>
      <c r="AA214" s="24" t="s">
        <v>14</v>
      </c>
      <c r="AB214" s="24" t="s">
        <v>14</v>
      </c>
      <c r="AC214" s="24" t="s">
        <v>14</v>
      </c>
      <c r="AD214" s="24" t="s">
        <v>14</v>
      </c>
      <c r="AE214" s="24" t="s">
        <v>14</v>
      </c>
      <c r="AF214" s="24" t="s">
        <v>14</v>
      </c>
      <c r="AG214" s="24" t="s">
        <v>14</v>
      </c>
      <c r="AH214" s="24" t="s">
        <v>14</v>
      </c>
      <c r="AI214" s="24" t="s">
        <v>14</v>
      </c>
      <c r="AJ214" s="24" t="s">
        <v>14</v>
      </c>
      <c r="AK214" s="24" t="s">
        <v>14</v>
      </c>
      <c r="AL214" s="24" t="s">
        <v>14</v>
      </c>
      <c r="AM214" s="24" t="s">
        <v>14</v>
      </c>
      <c r="AN214" s="24" t="s">
        <v>14</v>
      </c>
      <c r="AO214" s="24" t="s">
        <v>14</v>
      </c>
      <c r="AP214" s="24" t="s">
        <v>14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23</v>
      </c>
      <c r="C215" s="24" t="str">
        <f t="shared" si="9"/>
        <v>UCPWR_FLAB-M</v>
      </c>
      <c r="D215" s="24" t="s">
        <v>16</v>
      </c>
      <c r="E215" s="24" t="str" cm="1">
        <f t="array" ref="E215">INDEX(PWR_Lab!$A$2:$A$179,AX215)</f>
        <v>ETCLEMATL-E</v>
      </c>
      <c r="F215" s="24" t="s">
        <v>11</v>
      </c>
      <c r="G215" s="24" t="s">
        <v>11</v>
      </c>
      <c r="H215" s="24" t="s">
        <v>11</v>
      </c>
      <c r="I215" s="24">
        <v>3</v>
      </c>
      <c r="J215" s="24" cm="1">
        <f t="array" ref="J215">-INDEX(PWR_Lab!$F$2:$I$179,AX215,AY215)</f>
        <v>-1.958E-2</v>
      </c>
      <c r="K215" s="24" t="s">
        <v>14</v>
      </c>
      <c r="L215" s="24" t="s">
        <v>14</v>
      </c>
      <c r="M215" s="24" t="s">
        <v>14</v>
      </c>
      <c r="N215" s="24" t="s">
        <v>14</v>
      </c>
      <c r="O215" s="24" t="s">
        <v>14</v>
      </c>
      <c r="P215" s="24" t="s">
        <v>14</v>
      </c>
      <c r="Q215" s="24" t="s">
        <v>14</v>
      </c>
      <c r="R215" s="24" t="s">
        <v>14</v>
      </c>
      <c r="S215" s="24" t="s">
        <v>14</v>
      </c>
      <c r="T215" s="24" t="s">
        <v>14</v>
      </c>
      <c r="U215" s="24" t="s">
        <v>14</v>
      </c>
      <c r="V215" s="24" t="s">
        <v>14</v>
      </c>
      <c r="W215" s="24" t="s">
        <v>14</v>
      </c>
      <c r="X215" s="24" t="s">
        <v>14</v>
      </c>
      <c r="Y215" s="24" t="s">
        <v>14</v>
      </c>
      <c r="Z215" s="24" t="s">
        <v>14</v>
      </c>
      <c r="AA215" s="24" t="s">
        <v>14</v>
      </c>
      <c r="AB215" s="24" t="s">
        <v>14</v>
      </c>
      <c r="AC215" s="24" t="s">
        <v>14</v>
      </c>
      <c r="AD215" s="24" t="s">
        <v>14</v>
      </c>
      <c r="AE215" s="24" t="s">
        <v>14</v>
      </c>
      <c r="AF215" s="24" t="s">
        <v>14</v>
      </c>
      <c r="AG215" s="24" t="s">
        <v>14</v>
      </c>
      <c r="AH215" s="24" t="s">
        <v>14</v>
      </c>
      <c r="AI215" s="24" t="s">
        <v>14</v>
      </c>
      <c r="AJ215" s="24" t="s">
        <v>14</v>
      </c>
      <c r="AK215" s="24" t="s">
        <v>14</v>
      </c>
      <c r="AL215" s="24" t="s">
        <v>14</v>
      </c>
      <c r="AM215" s="24" t="s">
        <v>14</v>
      </c>
      <c r="AN215" s="24" t="s">
        <v>14</v>
      </c>
      <c r="AO215" s="24" t="s">
        <v>14</v>
      </c>
      <c r="AP215" s="24" t="s">
        <v>14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23</v>
      </c>
      <c r="C216" s="24" t="str">
        <f t="shared" si="9"/>
        <v>UCPWR_FLAB-S</v>
      </c>
      <c r="D216" s="24" t="s">
        <v>16</v>
      </c>
      <c r="E216" s="24" t="str" cm="1">
        <f t="array" ref="E216">INDEX(PWR_Lab!$A$2:$A$179,AX216)</f>
        <v>ETCLEMATL-E</v>
      </c>
      <c r="F216" s="24" t="s">
        <v>11</v>
      </c>
      <c r="G216" s="24" t="s">
        <v>11</v>
      </c>
      <c r="H216" s="24" t="s">
        <v>11</v>
      </c>
      <c r="I216" s="24">
        <v>3</v>
      </c>
      <c r="J216" s="24" cm="1">
        <f t="array" ref="J216">-INDEX(PWR_Lab!$F$2:$I$179,AX216,AY216)</f>
        <v>-6.4769999999999994E-2</v>
      </c>
      <c r="K216" s="24" t="s">
        <v>14</v>
      </c>
      <c r="L216" s="24" t="s">
        <v>14</v>
      </c>
      <c r="M216" s="24" t="s">
        <v>14</v>
      </c>
      <c r="N216" s="24" t="s">
        <v>14</v>
      </c>
      <c r="O216" s="24" t="s">
        <v>14</v>
      </c>
      <c r="P216" s="24" t="s">
        <v>14</v>
      </c>
      <c r="Q216" s="24" t="s">
        <v>14</v>
      </c>
      <c r="R216" s="24" t="s">
        <v>14</v>
      </c>
      <c r="S216" s="24" t="s">
        <v>14</v>
      </c>
      <c r="T216" s="24" t="s">
        <v>14</v>
      </c>
      <c r="U216" s="24" t="s">
        <v>14</v>
      </c>
      <c r="V216" s="24" t="s">
        <v>14</v>
      </c>
      <c r="W216" s="24" t="s">
        <v>14</v>
      </c>
      <c r="X216" s="24" t="s">
        <v>14</v>
      </c>
      <c r="Y216" s="24" t="s">
        <v>14</v>
      </c>
      <c r="Z216" s="24" t="s">
        <v>14</v>
      </c>
      <c r="AA216" s="24" t="s">
        <v>14</v>
      </c>
      <c r="AB216" s="24" t="s">
        <v>14</v>
      </c>
      <c r="AC216" s="24" t="s">
        <v>14</v>
      </c>
      <c r="AD216" s="24" t="s">
        <v>14</v>
      </c>
      <c r="AE216" s="24" t="s">
        <v>14</v>
      </c>
      <c r="AF216" s="24" t="s">
        <v>14</v>
      </c>
      <c r="AG216" s="24" t="s">
        <v>14</v>
      </c>
      <c r="AH216" s="24" t="s">
        <v>14</v>
      </c>
      <c r="AI216" s="24" t="s">
        <v>14</v>
      </c>
      <c r="AJ216" s="24" t="s">
        <v>14</v>
      </c>
      <c r="AK216" s="24" t="s">
        <v>14</v>
      </c>
      <c r="AL216" s="24" t="s">
        <v>14</v>
      </c>
      <c r="AM216" s="24" t="s">
        <v>14</v>
      </c>
      <c r="AN216" s="24" t="s">
        <v>14</v>
      </c>
      <c r="AO216" s="24" t="s">
        <v>14</v>
      </c>
      <c r="AP216" s="24" t="s">
        <v>14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23</v>
      </c>
      <c r="C217" s="24" t="str">
        <f t="shared" si="9"/>
        <v>UCPWR_FLAB-T</v>
      </c>
      <c r="D217" s="24" t="s">
        <v>16</v>
      </c>
      <c r="E217" s="24" t="str" cm="1">
        <f t="array" ref="E217">INDEX(PWR_Lab!$A$2:$A$179,AX217)</f>
        <v>ETCLEMATL-E</v>
      </c>
      <c r="F217" s="24" t="s">
        <v>11</v>
      </c>
      <c r="G217" s="24" t="s">
        <v>11</v>
      </c>
      <c r="H217" s="24" t="s">
        <v>11</v>
      </c>
      <c r="I217" s="24">
        <v>3</v>
      </c>
      <c r="J217" s="24" cm="1">
        <f t="array" ref="J217">-INDEX(PWR_Lab!$F$2:$I$179,AX217,AY217)</f>
        <v>-0.23189000000000001</v>
      </c>
      <c r="K217" s="24" t="s">
        <v>14</v>
      </c>
      <c r="L217" s="24" t="s">
        <v>14</v>
      </c>
      <c r="M217" s="24" t="s">
        <v>14</v>
      </c>
      <c r="N217" s="24" t="s">
        <v>14</v>
      </c>
      <c r="O217" s="24" t="s">
        <v>14</v>
      </c>
      <c r="P217" s="24" t="s">
        <v>14</v>
      </c>
      <c r="Q217" s="24" t="s">
        <v>14</v>
      </c>
      <c r="R217" s="24" t="s">
        <v>14</v>
      </c>
      <c r="S217" s="24" t="s">
        <v>14</v>
      </c>
      <c r="T217" s="24" t="s">
        <v>14</v>
      </c>
      <c r="U217" s="24" t="s">
        <v>14</v>
      </c>
      <c r="V217" s="24" t="s">
        <v>14</v>
      </c>
      <c r="W217" s="24" t="s">
        <v>14</v>
      </c>
      <c r="X217" s="24" t="s">
        <v>14</v>
      </c>
      <c r="Y217" s="24" t="s">
        <v>14</v>
      </c>
      <c r="Z217" s="24" t="s">
        <v>14</v>
      </c>
      <c r="AA217" s="24" t="s">
        <v>14</v>
      </c>
      <c r="AB217" s="24" t="s">
        <v>14</v>
      </c>
      <c r="AC217" s="24" t="s">
        <v>14</v>
      </c>
      <c r="AD217" s="24" t="s">
        <v>14</v>
      </c>
      <c r="AE217" s="24" t="s">
        <v>14</v>
      </c>
      <c r="AF217" s="24" t="s">
        <v>14</v>
      </c>
      <c r="AG217" s="24" t="s">
        <v>14</v>
      </c>
      <c r="AH217" s="24" t="s">
        <v>14</v>
      </c>
      <c r="AI217" s="24" t="s">
        <v>14</v>
      </c>
      <c r="AJ217" s="24" t="s">
        <v>14</v>
      </c>
      <c r="AK217" s="24" t="s">
        <v>14</v>
      </c>
      <c r="AL217" s="24" t="s">
        <v>14</v>
      </c>
      <c r="AM217" s="24" t="s">
        <v>14</v>
      </c>
      <c r="AN217" s="24" t="s">
        <v>14</v>
      </c>
      <c r="AO217" s="24" t="s">
        <v>14</v>
      </c>
      <c r="AP217" s="24" t="s">
        <v>14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23</v>
      </c>
      <c r="C218" s="24" t="str">
        <f t="shared" si="9"/>
        <v>UCPWR_FLAB-P</v>
      </c>
      <c r="D218" s="24" t="s">
        <v>16</v>
      </c>
      <c r="E218" s="24" t="str" cm="1">
        <f t="array" ref="E218">INDEX(PWR_Lab!$A$2:$A$179,AX218)</f>
        <v>ETCLEMEDU-N</v>
      </c>
      <c r="F218" s="24" t="s">
        <v>11</v>
      </c>
      <c r="G218" s="24" t="s">
        <v>11</v>
      </c>
      <c r="H218" s="24" t="s">
        <v>11</v>
      </c>
      <c r="I218" s="24">
        <v>3</v>
      </c>
      <c r="J218" s="24" cm="1">
        <f t="array" ref="J218">-INDEX(PWR_Lab!$F$2:$I$179,AX218,AY218)</f>
        <v>-1.72E-2</v>
      </c>
      <c r="K218" s="24" t="s">
        <v>14</v>
      </c>
      <c r="L218" s="24" t="s">
        <v>14</v>
      </c>
      <c r="M218" s="24" t="s">
        <v>14</v>
      </c>
      <c r="N218" s="24" t="s">
        <v>14</v>
      </c>
      <c r="O218" s="24" t="s">
        <v>14</v>
      </c>
      <c r="P218" s="24" t="s">
        <v>14</v>
      </c>
      <c r="Q218" s="24" t="s">
        <v>14</v>
      </c>
      <c r="R218" s="24" t="s">
        <v>14</v>
      </c>
      <c r="S218" s="24" t="s">
        <v>14</v>
      </c>
      <c r="T218" s="24" t="s">
        <v>14</v>
      </c>
      <c r="U218" s="24" t="s">
        <v>14</v>
      </c>
      <c r="V218" s="24" t="s">
        <v>14</v>
      </c>
      <c r="W218" s="24" t="s">
        <v>14</v>
      </c>
      <c r="X218" s="24" t="s">
        <v>14</v>
      </c>
      <c r="Y218" s="24" t="s">
        <v>14</v>
      </c>
      <c r="Z218" s="24" t="s">
        <v>14</v>
      </c>
      <c r="AA218" s="24" t="s">
        <v>14</v>
      </c>
      <c r="AB218" s="24" t="s">
        <v>14</v>
      </c>
      <c r="AC218" s="24" t="s">
        <v>14</v>
      </c>
      <c r="AD218" s="24" t="s">
        <v>14</v>
      </c>
      <c r="AE218" s="24" t="s">
        <v>14</v>
      </c>
      <c r="AF218" s="24" t="s">
        <v>14</v>
      </c>
      <c r="AG218" s="24" t="s">
        <v>14</v>
      </c>
      <c r="AH218" s="24" t="s">
        <v>14</v>
      </c>
      <c r="AI218" s="24" t="s">
        <v>14</v>
      </c>
      <c r="AJ218" s="24" t="s">
        <v>14</v>
      </c>
      <c r="AK218" s="24" t="s">
        <v>14</v>
      </c>
      <c r="AL218" s="24" t="s">
        <v>14</v>
      </c>
      <c r="AM218" s="24" t="s">
        <v>14</v>
      </c>
      <c r="AN218" s="24" t="s">
        <v>14</v>
      </c>
      <c r="AO218" s="24" t="s">
        <v>14</v>
      </c>
      <c r="AP218" s="24" t="s">
        <v>14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23</v>
      </c>
      <c r="C219" s="24" t="str">
        <f t="shared" si="9"/>
        <v>UCPWR_FLAB-M</v>
      </c>
      <c r="D219" s="24" t="s">
        <v>16</v>
      </c>
      <c r="E219" s="24" t="str" cm="1">
        <f t="array" ref="E219">INDEX(PWR_Lab!$A$2:$A$179,AX219)</f>
        <v>ETCLEMEDU-N</v>
      </c>
      <c r="F219" s="24" t="s">
        <v>11</v>
      </c>
      <c r="G219" s="24" t="s">
        <v>11</v>
      </c>
      <c r="H219" s="24" t="s">
        <v>11</v>
      </c>
      <c r="I219" s="24">
        <v>3</v>
      </c>
      <c r="J219" s="24" cm="1">
        <f t="array" ref="J219">-INDEX(PWR_Lab!$F$2:$I$179,AX219,AY219)</f>
        <v>-1.958E-2</v>
      </c>
      <c r="K219" s="24" t="s">
        <v>14</v>
      </c>
      <c r="L219" s="24" t="s">
        <v>14</v>
      </c>
      <c r="M219" s="24" t="s">
        <v>14</v>
      </c>
      <c r="N219" s="24" t="s">
        <v>14</v>
      </c>
      <c r="O219" s="24" t="s">
        <v>14</v>
      </c>
      <c r="P219" s="24" t="s">
        <v>14</v>
      </c>
      <c r="Q219" s="24" t="s">
        <v>14</v>
      </c>
      <c r="R219" s="24" t="s">
        <v>14</v>
      </c>
      <c r="S219" s="24" t="s">
        <v>14</v>
      </c>
      <c r="T219" s="24" t="s">
        <v>14</v>
      </c>
      <c r="U219" s="24" t="s">
        <v>14</v>
      </c>
      <c r="V219" s="24" t="s">
        <v>14</v>
      </c>
      <c r="W219" s="24" t="s">
        <v>14</v>
      </c>
      <c r="X219" s="24" t="s">
        <v>14</v>
      </c>
      <c r="Y219" s="24" t="s">
        <v>14</v>
      </c>
      <c r="Z219" s="24" t="s">
        <v>14</v>
      </c>
      <c r="AA219" s="24" t="s">
        <v>14</v>
      </c>
      <c r="AB219" s="24" t="s">
        <v>14</v>
      </c>
      <c r="AC219" s="24" t="s">
        <v>14</v>
      </c>
      <c r="AD219" s="24" t="s">
        <v>14</v>
      </c>
      <c r="AE219" s="24" t="s">
        <v>14</v>
      </c>
      <c r="AF219" s="24" t="s">
        <v>14</v>
      </c>
      <c r="AG219" s="24" t="s">
        <v>14</v>
      </c>
      <c r="AH219" s="24" t="s">
        <v>14</v>
      </c>
      <c r="AI219" s="24" t="s">
        <v>14</v>
      </c>
      <c r="AJ219" s="24" t="s">
        <v>14</v>
      </c>
      <c r="AK219" s="24" t="s">
        <v>14</v>
      </c>
      <c r="AL219" s="24" t="s">
        <v>14</v>
      </c>
      <c r="AM219" s="24" t="s">
        <v>14</v>
      </c>
      <c r="AN219" s="24" t="s">
        <v>14</v>
      </c>
      <c r="AO219" s="24" t="s">
        <v>14</v>
      </c>
      <c r="AP219" s="24" t="s">
        <v>14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23</v>
      </c>
      <c r="C220" s="24" t="str">
        <f t="shared" si="9"/>
        <v>UCPWR_FLAB-S</v>
      </c>
      <c r="D220" s="24" t="s">
        <v>16</v>
      </c>
      <c r="E220" s="24" t="str" cm="1">
        <f t="array" ref="E220">INDEX(PWR_Lab!$A$2:$A$179,AX220)</f>
        <v>ETCLEMEDU-N</v>
      </c>
      <c r="F220" s="24" t="s">
        <v>11</v>
      </c>
      <c r="G220" s="24" t="s">
        <v>11</v>
      </c>
      <c r="H220" s="24" t="s">
        <v>11</v>
      </c>
      <c r="I220" s="24">
        <v>3</v>
      </c>
      <c r="J220" s="24" cm="1">
        <f t="array" ref="J220">-INDEX(PWR_Lab!$F$2:$I$179,AX220,AY220)</f>
        <v>-6.4769999999999994E-2</v>
      </c>
      <c r="K220" s="24" t="s">
        <v>14</v>
      </c>
      <c r="L220" s="24" t="s">
        <v>14</v>
      </c>
      <c r="M220" s="24" t="s">
        <v>14</v>
      </c>
      <c r="N220" s="24" t="s">
        <v>14</v>
      </c>
      <c r="O220" s="24" t="s">
        <v>14</v>
      </c>
      <c r="P220" s="24" t="s">
        <v>14</v>
      </c>
      <c r="Q220" s="24" t="s">
        <v>14</v>
      </c>
      <c r="R220" s="24" t="s">
        <v>14</v>
      </c>
      <c r="S220" s="24" t="s">
        <v>14</v>
      </c>
      <c r="T220" s="24" t="s">
        <v>14</v>
      </c>
      <c r="U220" s="24" t="s">
        <v>14</v>
      </c>
      <c r="V220" s="24" t="s">
        <v>14</v>
      </c>
      <c r="W220" s="24" t="s">
        <v>14</v>
      </c>
      <c r="X220" s="24" t="s">
        <v>14</v>
      </c>
      <c r="Y220" s="24" t="s">
        <v>14</v>
      </c>
      <c r="Z220" s="24" t="s">
        <v>14</v>
      </c>
      <c r="AA220" s="24" t="s">
        <v>14</v>
      </c>
      <c r="AB220" s="24" t="s">
        <v>14</v>
      </c>
      <c r="AC220" s="24" t="s">
        <v>14</v>
      </c>
      <c r="AD220" s="24" t="s">
        <v>14</v>
      </c>
      <c r="AE220" s="24" t="s">
        <v>14</v>
      </c>
      <c r="AF220" s="24" t="s">
        <v>14</v>
      </c>
      <c r="AG220" s="24" t="s">
        <v>14</v>
      </c>
      <c r="AH220" s="24" t="s">
        <v>14</v>
      </c>
      <c r="AI220" s="24" t="s">
        <v>14</v>
      </c>
      <c r="AJ220" s="24" t="s">
        <v>14</v>
      </c>
      <c r="AK220" s="24" t="s">
        <v>14</v>
      </c>
      <c r="AL220" s="24" t="s">
        <v>14</v>
      </c>
      <c r="AM220" s="24" t="s">
        <v>14</v>
      </c>
      <c r="AN220" s="24" t="s">
        <v>14</v>
      </c>
      <c r="AO220" s="24" t="s">
        <v>14</v>
      </c>
      <c r="AP220" s="24" t="s">
        <v>14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23</v>
      </c>
      <c r="C221" s="24" t="str">
        <f t="shared" si="9"/>
        <v>UCPWR_FLAB-T</v>
      </c>
      <c r="D221" s="24" t="s">
        <v>16</v>
      </c>
      <c r="E221" s="24" t="str" cm="1">
        <f t="array" ref="E221">INDEX(PWR_Lab!$A$2:$A$179,AX221)</f>
        <v>ETCLEMEDU-N</v>
      </c>
      <c r="F221" s="24" t="s">
        <v>11</v>
      </c>
      <c r="G221" s="24" t="s">
        <v>11</v>
      </c>
      <c r="H221" s="24" t="s">
        <v>11</v>
      </c>
      <c r="I221" s="24">
        <v>3</v>
      </c>
      <c r="J221" s="24" cm="1">
        <f t="array" ref="J221">-INDEX(PWR_Lab!$F$2:$I$179,AX221,AY221)</f>
        <v>-0.23189000000000001</v>
      </c>
      <c r="K221" s="24" t="s">
        <v>14</v>
      </c>
      <c r="L221" s="24" t="s">
        <v>14</v>
      </c>
      <c r="M221" s="24" t="s">
        <v>14</v>
      </c>
      <c r="N221" s="24" t="s">
        <v>14</v>
      </c>
      <c r="O221" s="24" t="s">
        <v>14</v>
      </c>
      <c r="P221" s="24" t="s">
        <v>14</v>
      </c>
      <c r="Q221" s="24" t="s">
        <v>14</v>
      </c>
      <c r="R221" s="24" t="s">
        <v>14</v>
      </c>
      <c r="S221" s="24" t="s">
        <v>14</v>
      </c>
      <c r="T221" s="24" t="s">
        <v>14</v>
      </c>
      <c r="U221" s="24" t="s">
        <v>14</v>
      </c>
      <c r="V221" s="24" t="s">
        <v>14</v>
      </c>
      <c r="W221" s="24" t="s">
        <v>14</v>
      </c>
      <c r="X221" s="24" t="s">
        <v>14</v>
      </c>
      <c r="Y221" s="24" t="s">
        <v>14</v>
      </c>
      <c r="Z221" s="24" t="s">
        <v>14</v>
      </c>
      <c r="AA221" s="24" t="s">
        <v>14</v>
      </c>
      <c r="AB221" s="24" t="s">
        <v>14</v>
      </c>
      <c r="AC221" s="24" t="s">
        <v>14</v>
      </c>
      <c r="AD221" s="24" t="s">
        <v>14</v>
      </c>
      <c r="AE221" s="24" t="s">
        <v>14</v>
      </c>
      <c r="AF221" s="24" t="s">
        <v>14</v>
      </c>
      <c r="AG221" s="24" t="s">
        <v>14</v>
      </c>
      <c r="AH221" s="24" t="s">
        <v>14</v>
      </c>
      <c r="AI221" s="24" t="s">
        <v>14</v>
      </c>
      <c r="AJ221" s="24" t="s">
        <v>14</v>
      </c>
      <c r="AK221" s="24" t="s">
        <v>14</v>
      </c>
      <c r="AL221" s="24" t="s">
        <v>14</v>
      </c>
      <c r="AM221" s="24" t="s">
        <v>14</v>
      </c>
      <c r="AN221" s="24" t="s">
        <v>14</v>
      </c>
      <c r="AO221" s="24" t="s">
        <v>14</v>
      </c>
      <c r="AP221" s="24" t="s">
        <v>14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23</v>
      </c>
      <c r="C222" s="24" t="str">
        <f t="shared" si="9"/>
        <v>UCPWR_FLAB-P</v>
      </c>
      <c r="D222" s="24" t="s">
        <v>16</v>
      </c>
      <c r="E222" s="24" t="str" cm="1">
        <f t="array" ref="E222">INDEX(PWR_Lab!$A$2:$A$179,AX222)</f>
        <v>ETCLETUTU-E</v>
      </c>
      <c r="F222" s="24" t="s">
        <v>11</v>
      </c>
      <c r="G222" s="24" t="s">
        <v>11</v>
      </c>
      <c r="H222" s="24" t="s">
        <v>11</v>
      </c>
      <c r="I222" s="24">
        <v>3</v>
      </c>
      <c r="J222" s="24" cm="1">
        <f t="array" ref="J222">-INDEX(PWR_Lab!$F$2:$I$179,AX222,AY222)</f>
        <v>-1.72E-2</v>
      </c>
      <c r="K222" s="24" t="s">
        <v>14</v>
      </c>
      <c r="L222" s="24" t="s">
        <v>14</v>
      </c>
      <c r="M222" s="24" t="s">
        <v>14</v>
      </c>
      <c r="N222" s="24" t="s">
        <v>14</v>
      </c>
      <c r="O222" s="24" t="s">
        <v>14</v>
      </c>
      <c r="P222" s="24" t="s">
        <v>14</v>
      </c>
      <c r="Q222" s="24" t="s">
        <v>14</v>
      </c>
      <c r="R222" s="24" t="s">
        <v>14</v>
      </c>
      <c r="S222" s="24" t="s">
        <v>14</v>
      </c>
      <c r="T222" s="24" t="s">
        <v>14</v>
      </c>
      <c r="U222" s="24" t="s">
        <v>14</v>
      </c>
      <c r="V222" s="24" t="s">
        <v>14</v>
      </c>
      <c r="W222" s="24" t="s">
        <v>14</v>
      </c>
      <c r="X222" s="24" t="s">
        <v>14</v>
      </c>
      <c r="Y222" s="24" t="s">
        <v>14</v>
      </c>
      <c r="Z222" s="24" t="s">
        <v>14</v>
      </c>
      <c r="AA222" s="24" t="s">
        <v>14</v>
      </c>
      <c r="AB222" s="24" t="s">
        <v>14</v>
      </c>
      <c r="AC222" s="24" t="s">
        <v>14</v>
      </c>
      <c r="AD222" s="24" t="s">
        <v>14</v>
      </c>
      <c r="AE222" s="24" t="s">
        <v>14</v>
      </c>
      <c r="AF222" s="24" t="s">
        <v>14</v>
      </c>
      <c r="AG222" s="24" t="s">
        <v>14</v>
      </c>
      <c r="AH222" s="24" t="s">
        <v>14</v>
      </c>
      <c r="AI222" s="24" t="s">
        <v>14</v>
      </c>
      <c r="AJ222" s="24" t="s">
        <v>14</v>
      </c>
      <c r="AK222" s="24" t="s">
        <v>14</v>
      </c>
      <c r="AL222" s="24" t="s">
        <v>14</v>
      </c>
      <c r="AM222" s="24" t="s">
        <v>14</v>
      </c>
      <c r="AN222" s="24" t="s">
        <v>14</v>
      </c>
      <c r="AO222" s="24" t="s">
        <v>14</v>
      </c>
      <c r="AP222" s="24" t="s">
        <v>14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23</v>
      </c>
      <c r="C223" s="24" t="str">
        <f t="shared" si="9"/>
        <v>UCPWR_FLAB-M</v>
      </c>
      <c r="D223" s="24" t="s">
        <v>16</v>
      </c>
      <c r="E223" s="24" t="str" cm="1">
        <f t="array" ref="E223">INDEX(PWR_Lab!$A$2:$A$179,AX223)</f>
        <v>ETCLETUTU-E</v>
      </c>
      <c r="F223" s="24" t="s">
        <v>11</v>
      </c>
      <c r="G223" s="24" t="s">
        <v>11</v>
      </c>
      <c r="H223" s="24" t="s">
        <v>11</v>
      </c>
      <c r="I223" s="24">
        <v>3</v>
      </c>
      <c r="J223" s="24" cm="1">
        <f t="array" ref="J223">-INDEX(PWR_Lab!$F$2:$I$179,AX223,AY223)</f>
        <v>-1.958E-2</v>
      </c>
      <c r="K223" s="24" t="s">
        <v>14</v>
      </c>
      <c r="L223" s="24" t="s">
        <v>14</v>
      </c>
      <c r="M223" s="24" t="s">
        <v>14</v>
      </c>
      <c r="N223" s="24" t="s">
        <v>14</v>
      </c>
      <c r="O223" s="24" t="s">
        <v>14</v>
      </c>
      <c r="P223" s="24" t="s">
        <v>14</v>
      </c>
      <c r="Q223" s="24" t="s">
        <v>14</v>
      </c>
      <c r="R223" s="24" t="s">
        <v>14</v>
      </c>
      <c r="S223" s="24" t="s">
        <v>14</v>
      </c>
      <c r="T223" s="24" t="s">
        <v>14</v>
      </c>
      <c r="U223" s="24" t="s">
        <v>14</v>
      </c>
      <c r="V223" s="24" t="s">
        <v>14</v>
      </c>
      <c r="W223" s="24" t="s">
        <v>14</v>
      </c>
      <c r="X223" s="24" t="s">
        <v>14</v>
      </c>
      <c r="Y223" s="24" t="s">
        <v>14</v>
      </c>
      <c r="Z223" s="24" t="s">
        <v>14</v>
      </c>
      <c r="AA223" s="24" t="s">
        <v>14</v>
      </c>
      <c r="AB223" s="24" t="s">
        <v>14</v>
      </c>
      <c r="AC223" s="24" t="s">
        <v>14</v>
      </c>
      <c r="AD223" s="24" t="s">
        <v>14</v>
      </c>
      <c r="AE223" s="24" t="s">
        <v>14</v>
      </c>
      <c r="AF223" s="24" t="s">
        <v>14</v>
      </c>
      <c r="AG223" s="24" t="s">
        <v>14</v>
      </c>
      <c r="AH223" s="24" t="s">
        <v>14</v>
      </c>
      <c r="AI223" s="24" t="s">
        <v>14</v>
      </c>
      <c r="AJ223" s="24" t="s">
        <v>14</v>
      </c>
      <c r="AK223" s="24" t="s">
        <v>14</v>
      </c>
      <c r="AL223" s="24" t="s">
        <v>14</v>
      </c>
      <c r="AM223" s="24" t="s">
        <v>14</v>
      </c>
      <c r="AN223" s="24" t="s">
        <v>14</v>
      </c>
      <c r="AO223" s="24" t="s">
        <v>14</v>
      </c>
      <c r="AP223" s="24" t="s">
        <v>14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23</v>
      </c>
      <c r="C224" s="24" t="str">
        <f t="shared" si="9"/>
        <v>UCPWR_FLAB-S</v>
      </c>
      <c r="D224" s="24" t="s">
        <v>16</v>
      </c>
      <c r="E224" s="24" t="str" cm="1">
        <f t="array" ref="E224">INDEX(PWR_Lab!$A$2:$A$179,AX224)</f>
        <v>ETCLETUTU-E</v>
      </c>
      <c r="F224" s="24" t="s">
        <v>11</v>
      </c>
      <c r="G224" s="24" t="s">
        <v>11</v>
      </c>
      <c r="H224" s="24" t="s">
        <v>11</v>
      </c>
      <c r="I224" s="24">
        <v>3</v>
      </c>
      <c r="J224" s="24" cm="1">
        <f t="array" ref="J224">-INDEX(PWR_Lab!$F$2:$I$179,AX224,AY224)</f>
        <v>-6.4769999999999994E-2</v>
      </c>
      <c r="K224" s="24" t="s">
        <v>14</v>
      </c>
      <c r="L224" s="24" t="s">
        <v>14</v>
      </c>
      <c r="M224" s="24" t="s">
        <v>14</v>
      </c>
      <c r="N224" s="24" t="s">
        <v>14</v>
      </c>
      <c r="O224" s="24" t="s">
        <v>14</v>
      </c>
      <c r="P224" s="24" t="s">
        <v>14</v>
      </c>
      <c r="Q224" s="24" t="s">
        <v>14</v>
      </c>
      <c r="R224" s="24" t="s">
        <v>14</v>
      </c>
      <c r="S224" s="24" t="s">
        <v>14</v>
      </c>
      <c r="T224" s="24" t="s">
        <v>14</v>
      </c>
      <c r="U224" s="24" t="s">
        <v>14</v>
      </c>
      <c r="V224" s="24" t="s">
        <v>14</v>
      </c>
      <c r="W224" s="24" t="s">
        <v>14</v>
      </c>
      <c r="X224" s="24" t="s">
        <v>14</v>
      </c>
      <c r="Y224" s="24" t="s">
        <v>14</v>
      </c>
      <c r="Z224" s="24" t="s">
        <v>14</v>
      </c>
      <c r="AA224" s="24" t="s">
        <v>14</v>
      </c>
      <c r="AB224" s="24" t="s">
        <v>14</v>
      </c>
      <c r="AC224" s="24" t="s">
        <v>14</v>
      </c>
      <c r="AD224" s="24" t="s">
        <v>14</v>
      </c>
      <c r="AE224" s="24" t="s">
        <v>14</v>
      </c>
      <c r="AF224" s="24" t="s">
        <v>14</v>
      </c>
      <c r="AG224" s="24" t="s">
        <v>14</v>
      </c>
      <c r="AH224" s="24" t="s">
        <v>14</v>
      </c>
      <c r="AI224" s="24" t="s">
        <v>14</v>
      </c>
      <c r="AJ224" s="24" t="s">
        <v>14</v>
      </c>
      <c r="AK224" s="24" t="s">
        <v>14</v>
      </c>
      <c r="AL224" s="24" t="s">
        <v>14</v>
      </c>
      <c r="AM224" s="24" t="s">
        <v>14</v>
      </c>
      <c r="AN224" s="24" t="s">
        <v>14</v>
      </c>
      <c r="AO224" s="24" t="s">
        <v>14</v>
      </c>
      <c r="AP224" s="24" t="s">
        <v>14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23</v>
      </c>
      <c r="C225" s="24" t="str">
        <f t="shared" si="9"/>
        <v>UCPWR_FLAB-T</v>
      </c>
      <c r="D225" s="24" t="s">
        <v>16</v>
      </c>
      <c r="E225" s="24" t="str" cm="1">
        <f t="array" ref="E225">INDEX(PWR_Lab!$A$2:$A$179,AX225)</f>
        <v>ETCLETUTU-E</v>
      </c>
      <c r="F225" s="24" t="s">
        <v>11</v>
      </c>
      <c r="G225" s="24" t="s">
        <v>11</v>
      </c>
      <c r="H225" s="24" t="s">
        <v>11</v>
      </c>
      <c r="I225" s="24">
        <v>3</v>
      </c>
      <c r="J225" s="24" cm="1">
        <f t="array" ref="J225">-INDEX(PWR_Lab!$F$2:$I$179,AX225,AY225)</f>
        <v>-0.23189000000000001</v>
      </c>
      <c r="K225" s="24" t="s">
        <v>14</v>
      </c>
      <c r="L225" s="24" t="s">
        <v>14</v>
      </c>
      <c r="M225" s="24" t="s">
        <v>14</v>
      </c>
      <c r="N225" s="24" t="s">
        <v>14</v>
      </c>
      <c r="O225" s="24" t="s">
        <v>14</v>
      </c>
      <c r="P225" s="24" t="s">
        <v>14</v>
      </c>
      <c r="Q225" s="24" t="s">
        <v>14</v>
      </c>
      <c r="R225" s="24" t="s">
        <v>14</v>
      </c>
      <c r="S225" s="24" t="s">
        <v>14</v>
      </c>
      <c r="T225" s="24" t="s">
        <v>14</v>
      </c>
      <c r="U225" s="24" t="s">
        <v>14</v>
      </c>
      <c r="V225" s="24" t="s">
        <v>14</v>
      </c>
      <c r="W225" s="24" t="s">
        <v>14</v>
      </c>
      <c r="X225" s="24" t="s">
        <v>14</v>
      </c>
      <c r="Y225" s="24" t="s">
        <v>14</v>
      </c>
      <c r="Z225" s="24" t="s">
        <v>14</v>
      </c>
      <c r="AA225" s="24" t="s">
        <v>14</v>
      </c>
      <c r="AB225" s="24" t="s">
        <v>14</v>
      </c>
      <c r="AC225" s="24" t="s">
        <v>14</v>
      </c>
      <c r="AD225" s="24" t="s">
        <v>14</v>
      </c>
      <c r="AE225" s="24" t="s">
        <v>14</v>
      </c>
      <c r="AF225" s="24" t="s">
        <v>14</v>
      </c>
      <c r="AG225" s="24" t="s">
        <v>14</v>
      </c>
      <c r="AH225" s="24" t="s">
        <v>14</v>
      </c>
      <c r="AI225" s="24" t="s">
        <v>14</v>
      </c>
      <c r="AJ225" s="24" t="s">
        <v>14</v>
      </c>
      <c r="AK225" s="24" t="s">
        <v>14</v>
      </c>
      <c r="AL225" s="24" t="s">
        <v>14</v>
      </c>
      <c r="AM225" s="24" t="s">
        <v>14</v>
      </c>
      <c r="AN225" s="24" t="s">
        <v>14</v>
      </c>
      <c r="AO225" s="24" t="s">
        <v>14</v>
      </c>
      <c r="AP225" s="24" t="s">
        <v>14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23</v>
      </c>
      <c r="C226" s="24" t="str">
        <f t="shared" si="9"/>
        <v>UCPWR_FLAB-P</v>
      </c>
      <c r="D226" s="24" t="s">
        <v>16</v>
      </c>
      <c r="E226" s="24" t="str" cm="1">
        <f t="array" ref="E226">INDEX(PWR_Lab!$A$2:$A$179,AX226)</f>
        <v>ETCLEWATE-N</v>
      </c>
      <c r="F226" s="24" t="s">
        <v>11</v>
      </c>
      <c r="G226" s="24" t="s">
        <v>11</v>
      </c>
      <c r="H226" s="24" t="s">
        <v>11</v>
      </c>
      <c r="I226" s="24">
        <v>3</v>
      </c>
      <c r="J226" s="24" cm="1">
        <f t="array" ref="J226">-INDEX(PWR_Lab!$F$2:$I$179,AX226,AY226)</f>
        <v>-1.72E-2</v>
      </c>
      <c r="K226" s="24" t="s">
        <v>14</v>
      </c>
      <c r="L226" s="24" t="s">
        <v>14</v>
      </c>
      <c r="M226" s="24" t="s">
        <v>14</v>
      </c>
      <c r="N226" s="24" t="s">
        <v>14</v>
      </c>
      <c r="O226" s="24" t="s">
        <v>14</v>
      </c>
      <c r="P226" s="24" t="s">
        <v>14</v>
      </c>
      <c r="Q226" s="24" t="s">
        <v>14</v>
      </c>
      <c r="R226" s="24" t="s">
        <v>14</v>
      </c>
      <c r="S226" s="24" t="s">
        <v>14</v>
      </c>
      <c r="T226" s="24" t="s">
        <v>14</v>
      </c>
      <c r="U226" s="24" t="s">
        <v>14</v>
      </c>
      <c r="V226" s="24" t="s">
        <v>14</v>
      </c>
      <c r="W226" s="24" t="s">
        <v>14</v>
      </c>
      <c r="X226" s="24" t="s">
        <v>14</v>
      </c>
      <c r="Y226" s="24" t="s">
        <v>14</v>
      </c>
      <c r="Z226" s="24" t="s">
        <v>14</v>
      </c>
      <c r="AA226" s="24" t="s">
        <v>14</v>
      </c>
      <c r="AB226" s="24" t="s">
        <v>14</v>
      </c>
      <c r="AC226" s="24" t="s">
        <v>14</v>
      </c>
      <c r="AD226" s="24" t="s">
        <v>14</v>
      </c>
      <c r="AE226" s="24" t="s">
        <v>14</v>
      </c>
      <c r="AF226" s="24" t="s">
        <v>14</v>
      </c>
      <c r="AG226" s="24" t="s">
        <v>14</v>
      </c>
      <c r="AH226" s="24" t="s">
        <v>14</v>
      </c>
      <c r="AI226" s="24" t="s">
        <v>14</v>
      </c>
      <c r="AJ226" s="24" t="s">
        <v>14</v>
      </c>
      <c r="AK226" s="24" t="s">
        <v>14</v>
      </c>
      <c r="AL226" s="24" t="s">
        <v>14</v>
      </c>
      <c r="AM226" s="24" t="s">
        <v>14</v>
      </c>
      <c r="AN226" s="24" t="s">
        <v>14</v>
      </c>
      <c r="AO226" s="24" t="s">
        <v>14</v>
      </c>
      <c r="AP226" s="24" t="s">
        <v>14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23</v>
      </c>
      <c r="C227" s="24" t="str">
        <f t="shared" si="9"/>
        <v>UCPWR_FLAB-M</v>
      </c>
      <c r="D227" s="24" t="s">
        <v>16</v>
      </c>
      <c r="E227" s="24" t="str" cm="1">
        <f t="array" ref="E227">INDEX(PWR_Lab!$A$2:$A$179,AX227)</f>
        <v>ETCLEWATE-N</v>
      </c>
      <c r="F227" s="24" t="s">
        <v>11</v>
      </c>
      <c r="G227" s="24" t="s">
        <v>11</v>
      </c>
      <c r="H227" s="24" t="s">
        <v>11</v>
      </c>
      <c r="I227" s="24">
        <v>3</v>
      </c>
      <c r="J227" s="24" cm="1">
        <f t="array" ref="J227">-INDEX(PWR_Lab!$F$2:$I$179,AX227,AY227)</f>
        <v>-1.958E-2</v>
      </c>
      <c r="K227" s="24" t="s">
        <v>14</v>
      </c>
      <c r="L227" s="24" t="s">
        <v>14</v>
      </c>
      <c r="M227" s="24" t="s">
        <v>14</v>
      </c>
      <c r="N227" s="24" t="s">
        <v>14</v>
      </c>
      <c r="O227" s="24" t="s">
        <v>14</v>
      </c>
      <c r="P227" s="24" t="s">
        <v>14</v>
      </c>
      <c r="Q227" s="24" t="s">
        <v>14</v>
      </c>
      <c r="R227" s="24" t="s">
        <v>14</v>
      </c>
      <c r="S227" s="24" t="s">
        <v>14</v>
      </c>
      <c r="T227" s="24" t="s">
        <v>14</v>
      </c>
      <c r="U227" s="24" t="s">
        <v>14</v>
      </c>
      <c r="V227" s="24" t="s">
        <v>14</v>
      </c>
      <c r="W227" s="24" t="s">
        <v>14</v>
      </c>
      <c r="X227" s="24" t="s">
        <v>14</v>
      </c>
      <c r="Y227" s="24" t="s">
        <v>14</v>
      </c>
      <c r="Z227" s="24" t="s">
        <v>14</v>
      </c>
      <c r="AA227" s="24" t="s">
        <v>14</v>
      </c>
      <c r="AB227" s="24" t="s">
        <v>14</v>
      </c>
      <c r="AC227" s="24" t="s">
        <v>14</v>
      </c>
      <c r="AD227" s="24" t="s">
        <v>14</v>
      </c>
      <c r="AE227" s="24" t="s">
        <v>14</v>
      </c>
      <c r="AF227" s="24" t="s">
        <v>14</v>
      </c>
      <c r="AG227" s="24" t="s">
        <v>14</v>
      </c>
      <c r="AH227" s="24" t="s">
        <v>14</v>
      </c>
      <c r="AI227" s="24" t="s">
        <v>14</v>
      </c>
      <c r="AJ227" s="24" t="s">
        <v>14</v>
      </c>
      <c r="AK227" s="24" t="s">
        <v>14</v>
      </c>
      <c r="AL227" s="24" t="s">
        <v>14</v>
      </c>
      <c r="AM227" s="24" t="s">
        <v>14</v>
      </c>
      <c r="AN227" s="24" t="s">
        <v>14</v>
      </c>
      <c r="AO227" s="24" t="s">
        <v>14</v>
      </c>
      <c r="AP227" s="24" t="s">
        <v>14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23</v>
      </c>
      <c r="C228" s="24" t="str">
        <f t="shared" si="9"/>
        <v>UCPWR_FLAB-S</v>
      </c>
      <c r="D228" s="24" t="s">
        <v>16</v>
      </c>
      <c r="E228" s="24" t="str" cm="1">
        <f t="array" ref="E228">INDEX(PWR_Lab!$A$2:$A$179,AX228)</f>
        <v>ETCLEWATE-N</v>
      </c>
      <c r="F228" s="24" t="s">
        <v>11</v>
      </c>
      <c r="G228" s="24" t="s">
        <v>11</v>
      </c>
      <c r="H228" s="24" t="s">
        <v>11</v>
      </c>
      <c r="I228" s="24">
        <v>3</v>
      </c>
      <c r="J228" s="24" cm="1">
        <f t="array" ref="J228">-INDEX(PWR_Lab!$F$2:$I$179,AX228,AY228)</f>
        <v>-6.4769999999999994E-2</v>
      </c>
      <c r="K228" s="24" t="s">
        <v>14</v>
      </c>
      <c r="L228" s="24" t="s">
        <v>14</v>
      </c>
      <c r="M228" s="24" t="s">
        <v>14</v>
      </c>
      <c r="N228" s="24" t="s">
        <v>14</v>
      </c>
      <c r="O228" s="24" t="s">
        <v>14</v>
      </c>
      <c r="P228" s="24" t="s">
        <v>14</v>
      </c>
      <c r="Q228" s="24" t="s">
        <v>14</v>
      </c>
      <c r="R228" s="24" t="s">
        <v>14</v>
      </c>
      <c r="S228" s="24" t="s">
        <v>14</v>
      </c>
      <c r="T228" s="24" t="s">
        <v>14</v>
      </c>
      <c r="U228" s="24" t="s">
        <v>14</v>
      </c>
      <c r="V228" s="24" t="s">
        <v>14</v>
      </c>
      <c r="W228" s="24" t="s">
        <v>14</v>
      </c>
      <c r="X228" s="24" t="s">
        <v>14</v>
      </c>
      <c r="Y228" s="24" t="s">
        <v>14</v>
      </c>
      <c r="Z228" s="24" t="s">
        <v>14</v>
      </c>
      <c r="AA228" s="24" t="s">
        <v>14</v>
      </c>
      <c r="AB228" s="24" t="s">
        <v>14</v>
      </c>
      <c r="AC228" s="24" t="s">
        <v>14</v>
      </c>
      <c r="AD228" s="24" t="s">
        <v>14</v>
      </c>
      <c r="AE228" s="24" t="s">
        <v>14</v>
      </c>
      <c r="AF228" s="24" t="s">
        <v>14</v>
      </c>
      <c r="AG228" s="24" t="s">
        <v>14</v>
      </c>
      <c r="AH228" s="24" t="s">
        <v>14</v>
      </c>
      <c r="AI228" s="24" t="s">
        <v>14</v>
      </c>
      <c r="AJ228" s="24" t="s">
        <v>14</v>
      </c>
      <c r="AK228" s="24" t="s">
        <v>14</v>
      </c>
      <c r="AL228" s="24" t="s">
        <v>14</v>
      </c>
      <c r="AM228" s="24" t="s">
        <v>14</v>
      </c>
      <c r="AN228" s="24" t="s">
        <v>14</v>
      </c>
      <c r="AO228" s="24" t="s">
        <v>14</v>
      </c>
      <c r="AP228" s="24" t="s">
        <v>14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23</v>
      </c>
      <c r="C229" s="24" t="str">
        <f t="shared" si="9"/>
        <v>UCPWR_FLAB-T</v>
      </c>
      <c r="D229" s="24" t="s">
        <v>16</v>
      </c>
      <c r="E229" s="24" t="str" cm="1">
        <f t="array" ref="E229">INDEX(PWR_Lab!$A$2:$A$179,AX229)</f>
        <v>ETCLEWATE-N</v>
      </c>
      <c r="F229" s="24" t="s">
        <v>11</v>
      </c>
      <c r="G229" s="24" t="s">
        <v>11</v>
      </c>
      <c r="H229" s="24" t="s">
        <v>11</v>
      </c>
      <c r="I229" s="24">
        <v>3</v>
      </c>
      <c r="J229" s="24" cm="1">
        <f t="array" ref="J229">-INDEX(PWR_Lab!$F$2:$I$179,AX229,AY229)</f>
        <v>-0.23189000000000001</v>
      </c>
      <c r="K229" s="24" t="s">
        <v>14</v>
      </c>
      <c r="L229" s="24" t="s">
        <v>14</v>
      </c>
      <c r="M229" s="24" t="s">
        <v>14</v>
      </c>
      <c r="N229" s="24" t="s">
        <v>14</v>
      </c>
      <c r="O229" s="24" t="s">
        <v>14</v>
      </c>
      <c r="P229" s="24" t="s">
        <v>14</v>
      </c>
      <c r="Q229" s="24" t="s">
        <v>14</v>
      </c>
      <c r="R229" s="24" t="s">
        <v>14</v>
      </c>
      <c r="S229" s="24" t="s">
        <v>14</v>
      </c>
      <c r="T229" s="24" t="s">
        <v>14</v>
      </c>
      <c r="U229" s="24" t="s">
        <v>14</v>
      </c>
      <c r="V229" s="24" t="s">
        <v>14</v>
      </c>
      <c r="W229" s="24" t="s">
        <v>14</v>
      </c>
      <c r="X229" s="24" t="s">
        <v>14</v>
      </c>
      <c r="Y229" s="24" t="s">
        <v>14</v>
      </c>
      <c r="Z229" s="24" t="s">
        <v>14</v>
      </c>
      <c r="AA229" s="24" t="s">
        <v>14</v>
      </c>
      <c r="AB229" s="24" t="s">
        <v>14</v>
      </c>
      <c r="AC229" s="24" t="s">
        <v>14</v>
      </c>
      <c r="AD229" s="24" t="s">
        <v>14</v>
      </c>
      <c r="AE229" s="24" t="s">
        <v>14</v>
      </c>
      <c r="AF229" s="24" t="s">
        <v>14</v>
      </c>
      <c r="AG229" s="24" t="s">
        <v>14</v>
      </c>
      <c r="AH229" s="24" t="s">
        <v>14</v>
      </c>
      <c r="AI229" s="24" t="s">
        <v>14</v>
      </c>
      <c r="AJ229" s="24" t="s">
        <v>14</v>
      </c>
      <c r="AK229" s="24" t="s">
        <v>14</v>
      </c>
      <c r="AL229" s="24" t="s">
        <v>14</v>
      </c>
      <c r="AM229" s="24" t="s">
        <v>14</v>
      </c>
      <c r="AN229" s="24" t="s">
        <v>14</v>
      </c>
      <c r="AO229" s="24" t="s">
        <v>14</v>
      </c>
      <c r="AP229" s="24" t="s">
        <v>14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23</v>
      </c>
      <c r="C230" s="24" t="str">
        <f t="shared" si="9"/>
        <v>UCPWR_FLAB-P</v>
      </c>
      <c r="D230" s="24" t="s">
        <v>16</v>
      </c>
      <c r="E230" s="24" t="str" cm="1">
        <f t="array" ref="E230">INDEX(PWR_Lab!$A$2:$A$179,AX230)</f>
        <v>ETGICCC-N</v>
      </c>
      <c r="F230" s="24" t="s">
        <v>11</v>
      </c>
      <c r="G230" s="24" t="s">
        <v>11</v>
      </c>
      <c r="H230" s="24" t="s">
        <v>11</v>
      </c>
      <c r="I230" s="24">
        <v>3</v>
      </c>
      <c r="J230" s="24" cm="1">
        <f t="array" ref="J230">-INDEX(PWR_Lab!$F$2:$I$179,AX230,AY230)</f>
        <v>-1.72E-2</v>
      </c>
      <c r="K230" s="24" t="s">
        <v>14</v>
      </c>
      <c r="L230" s="24" t="s">
        <v>14</v>
      </c>
      <c r="M230" s="24" t="s">
        <v>14</v>
      </c>
      <c r="N230" s="24" t="s">
        <v>14</v>
      </c>
      <c r="O230" s="24" t="s">
        <v>14</v>
      </c>
      <c r="P230" s="24" t="s">
        <v>14</v>
      </c>
      <c r="Q230" s="24" t="s">
        <v>14</v>
      </c>
      <c r="R230" s="24" t="s">
        <v>14</v>
      </c>
      <c r="S230" s="24" t="s">
        <v>14</v>
      </c>
      <c r="T230" s="24" t="s">
        <v>14</v>
      </c>
      <c r="U230" s="24" t="s">
        <v>14</v>
      </c>
      <c r="V230" s="24" t="s">
        <v>14</v>
      </c>
      <c r="W230" s="24" t="s">
        <v>14</v>
      </c>
      <c r="X230" s="24" t="s">
        <v>14</v>
      </c>
      <c r="Y230" s="24" t="s">
        <v>14</v>
      </c>
      <c r="Z230" s="24" t="s">
        <v>14</v>
      </c>
      <c r="AA230" s="24" t="s">
        <v>14</v>
      </c>
      <c r="AB230" s="24" t="s">
        <v>14</v>
      </c>
      <c r="AC230" s="24" t="s">
        <v>14</v>
      </c>
      <c r="AD230" s="24" t="s">
        <v>14</v>
      </c>
      <c r="AE230" s="24" t="s">
        <v>14</v>
      </c>
      <c r="AF230" s="24" t="s">
        <v>14</v>
      </c>
      <c r="AG230" s="24" t="s">
        <v>14</v>
      </c>
      <c r="AH230" s="24" t="s">
        <v>14</v>
      </c>
      <c r="AI230" s="24" t="s">
        <v>14</v>
      </c>
      <c r="AJ230" s="24" t="s">
        <v>14</v>
      </c>
      <c r="AK230" s="24" t="s">
        <v>14</v>
      </c>
      <c r="AL230" s="24" t="s">
        <v>14</v>
      </c>
      <c r="AM230" s="24" t="s">
        <v>14</v>
      </c>
      <c r="AN230" s="24" t="s">
        <v>14</v>
      </c>
      <c r="AO230" s="24" t="s">
        <v>14</v>
      </c>
      <c r="AP230" s="24" t="s">
        <v>14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23</v>
      </c>
      <c r="C231" s="24" t="str">
        <f t="shared" si="9"/>
        <v>UCPWR_FLAB-M</v>
      </c>
      <c r="D231" s="24" t="s">
        <v>16</v>
      </c>
      <c r="E231" s="24" t="str" cm="1">
        <f t="array" ref="E231">INDEX(PWR_Lab!$A$2:$A$179,AX231)</f>
        <v>ETGICCC-N</v>
      </c>
      <c r="F231" s="24" t="s">
        <v>11</v>
      </c>
      <c r="G231" s="24" t="s">
        <v>11</v>
      </c>
      <c r="H231" s="24" t="s">
        <v>11</v>
      </c>
      <c r="I231" s="24">
        <v>3</v>
      </c>
      <c r="J231" s="24" cm="1">
        <f t="array" ref="J231">-INDEX(PWR_Lab!$F$2:$I$179,AX231,AY231)</f>
        <v>-1.958E-2</v>
      </c>
      <c r="K231" s="24" t="s">
        <v>14</v>
      </c>
      <c r="L231" s="24" t="s">
        <v>14</v>
      </c>
      <c r="M231" s="24" t="s">
        <v>14</v>
      </c>
      <c r="N231" s="24" t="s">
        <v>14</v>
      </c>
      <c r="O231" s="24" t="s">
        <v>14</v>
      </c>
      <c r="P231" s="24" t="s">
        <v>14</v>
      </c>
      <c r="Q231" s="24" t="s">
        <v>14</v>
      </c>
      <c r="R231" s="24" t="s">
        <v>14</v>
      </c>
      <c r="S231" s="24" t="s">
        <v>14</v>
      </c>
      <c r="T231" s="24" t="s">
        <v>14</v>
      </c>
      <c r="U231" s="24" t="s">
        <v>14</v>
      </c>
      <c r="V231" s="24" t="s">
        <v>14</v>
      </c>
      <c r="W231" s="24" t="s">
        <v>14</v>
      </c>
      <c r="X231" s="24" t="s">
        <v>14</v>
      </c>
      <c r="Y231" s="24" t="s">
        <v>14</v>
      </c>
      <c r="Z231" s="24" t="s">
        <v>14</v>
      </c>
      <c r="AA231" s="24" t="s">
        <v>14</v>
      </c>
      <c r="AB231" s="24" t="s">
        <v>14</v>
      </c>
      <c r="AC231" s="24" t="s">
        <v>14</v>
      </c>
      <c r="AD231" s="24" t="s">
        <v>14</v>
      </c>
      <c r="AE231" s="24" t="s">
        <v>14</v>
      </c>
      <c r="AF231" s="24" t="s">
        <v>14</v>
      </c>
      <c r="AG231" s="24" t="s">
        <v>14</v>
      </c>
      <c r="AH231" s="24" t="s">
        <v>14</v>
      </c>
      <c r="AI231" s="24" t="s">
        <v>14</v>
      </c>
      <c r="AJ231" s="24" t="s">
        <v>14</v>
      </c>
      <c r="AK231" s="24" t="s">
        <v>14</v>
      </c>
      <c r="AL231" s="24" t="s">
        <v>14</v>
      </c>
      <c r="AM231" s="24" t="s">
        <v>14</v>
      </c>
      <c r="AN231" s="24" t="s">
        <v>14</v>
      </c>
      <c r="AO231" s="24" t="s">
        <v>14</v>
      </c>
      <c r="AP231" s="24" t="s">
        <v>14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23</v>
      </c>
      <c r="C232" s="24" t="str">
        <f t="shared" si="9"/>
        <v>UCPWR_FLAB-S</v>
      </c>
      <c r="D232" s="24" t="s">
        <v>16</v>
      </c>
      <c r="E232" s="24" t="str" cm="1">
        <f t="array" ref="E232">INDEX(PWR_Lab!$A$2:$A$179,AX232)</f>
        <v>ETGICCC-N</v>
      </c>
      <c r="F232" s="24" t="s">
        <v>11</v>
      </c>
      <c r="G232" s="24" t="s">
        <v>11</v>
      </c>
      <c r="H232" s="24" t="s">
        <v>11</v>
      </c>
      <c r="I232" s="24">
        <v>3</v>
      </c>
      <c r="J232" s="24" cm="1">
        <f t="array" ref="J232">-INDEX(PWR_Lab!$F$2:$I$179,AX232,AY232)</f>
        <v>-6.4769999999999994E-2</v>
      </c>
      <c r="K232" s="24" t="s">
        <v>14</v>
      </c>
      <c r="L232" s="24" t="s">
        <v>14</v>
      </c>
      <c r="M232" s="24" t="s">
        <v>14</v>
      </c>
      <c r="N232" s="24" t="s">
        <v>14</v>
      </c>
      <c r="O232" s="24" t="s">
        <v>14</v>
      </c>
      <c r="P232" s="24" t="s">
        <v>14</v>
      </c>
      <c r="Q232" s="24" t="s">
        <v>14</v>
      </c>
      <c r="R232" s="24" t="s">
        <v>14</v>
      </c>
      <c r="S232" s="24" t="s">
        <v>14</v>
      </c>
      <c r="T232" s="24" t="s">
        <v>14</v>
      </c>
      <c r="U232" s="24" t="s">
        <v>14</v>
      </c>
      <c r="V232" s="24" t="s">
        <v>14</v>
      </c>
      <c r="W232" s="24" t="s">
        <v>14</v>
      </c>
      <c r="X232" s="24" t="s">
        <v>14</v>
      </c>
      <c r="Y232" s="24" t="s">
        <v>14</v>
      </c>
      <c r="Z232" s="24" t="s">
        <v>14</v>
      </c>
      <c r="AA232" s="24" t="s">
        <v>14</v>
      </c>
      <c r="AB232" s="24" t="s">
        <v>14</v>
      </c>
      <c r="AC232" s="24" t="s">
        <v>14</v>
      </c>
      <c r="AD232" s="24" t="s">
        <v>14</v>
      </c>
      <c r="AE232" s="24" t="s">
        <v>14</v>
      </c>
      <c r="AF232" s="24" t="s">
        <v>14</v>
      </c>
      <c r="AG232" s="24" t="s">
        <v>14</v>
      </c>
      <c r="AH232" s="24" t="s">
        <v>14</v>
      </c>
      <c r="AI232" s="24" t="s">
        <v>14</v>
      </c>
      <c r="AJ232" s="24" t="s">
        <v>14</v>
      </c>
      <c r="AK232" s="24" t="s">
        <v>14</v>
      </c>
      <c r="AL232" s="24" t="s">
        <v>14</v>
      </c>
      <c r="AM232" s="24" t="s">
        <v>14</v>
      </c>
      <c r="AN232" s="24" t="s">
        <v>14</v>
      </c>
      <c r="AO232" s="24" t="s">
        <v>14</v>
      </c>
      <c r="AP232" s="24" t="s">
        <v>14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23</v>
      </c>
      <c r="C233" s="24" t="str">
        <f t="shared" si="9"/>
        <v>UCPWR_FLAB-T</v>
      </c>
      <c r="D233" s="24" t="s">
        <v>16</v>
      </c>
      <c r="E233" s="24" t="str" cm="1">
        <f t="array" ref="E233">INDEX(PWR_Lab!$A$2:$A$179,AX233)</f>
        <v>ETGICCC-N</v>
      </c>
      <c r="F233" s="24" t="s">
        <v>11</v>
      </c>
      <c r="G233" s="24" t="s">
        <v>11</v>
      </c>
      <c r="H233" s="24" t="s">
        <v>11</v>
      </c>
      <c r="I233" s="24">
        <v>3</v>
      </c>
      <c r="J233" s="24" cm="1">
        <f t="array" ref="J233">-INDEX(PWR_Lab!$F$2:$I$179,AX233,AY233)</f>
        <v>-0.23189000000000001</v>
      </c>
      <c r="K233" s="24" t="s">
        <v>14</v>
      </c>
      <c r="L233" s="24" t="s">
        <v>14</v>
      </c>
      <c r="M233" s="24" t="s">
        <v>14</v>
      </c>
      <c r="N233" s="24" t="s">
        <v>14</v>
      </c>
      <c r="O233" s="24" t="s">
        <v>14</v>
      </c>
      <c r="P233" s="24" t="s">
        <v>14</v>
      </c>
      <c r="Q233" s="24" t="s">
        <v>14</v>
      </c>
      <c r="R233" s="24" t="s">
        <v>14</v>
      </c>
      <c r="S233" s="24" t="s">
        <v>14</v>
      </c>
      <c r="T233" s="24" t="s">
        <v>14</v>
      </c>
      <c r="U233" s="24" t="s">
        <v>14</v>
      </c>
      <c r="V233" s="24" t="s">
        <v>14</v>
      </c>
      <c r="W233" s="24" t="s">
        <v>14</v>
      </c>
      <c r="X233" s="24" t="s">
        <v>14</v>
      </c>
      <c r="Y233" s="24" t="s">
        <v>14</v>
      </c>
      <c r="Z233" s="24" t="s">
        <v>14</v>
      </c>
      <c r="AA233" s="24" t="s">
        <v>14</v>
      </c>
      <c r="AB233" s="24" t="s">
        <v>14</v>
      </c>
      <c r="AC233" s="24" t="s">
        <v>14</v>
      </c>
      <c r="AD233" s="24" t="s">
        <v>14</v>
      </c>
      <c r="AE233" s="24" t="s">
        <v>14</v>
      </c>
      <c r="AF233" s="24" t="s">
        <v>14</v>
      </c>
      <c r="AG233" s="24" t="s">
        <v>14</v>
      </c>
      <c r="AH233" s="24" t="s">
        <v>14</v>
      </c>
      <c r="AI233" s="24" t="s">
        <v>14</v>
      </c>
      <c r="AJ233" s="24" t="s">
        <v>14</v>
      </c>
      <c r="AK233" s="24" t="s">
        <v>14</v>
      </c>
      <c r="AL233" s="24" t="s">
        <v>14</v>
      </c>
      <c r="AM233" s="24" t="s">
        <v>14</v>
      </c>
      <c r="AN233" s="24" t="s">
        <v>14</v>
      </c>
      <c r="AO233" s="24" t="s">
        <v>14</v>
      </c>
      <c r="AP233" s="24" t="s">
        <v>14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23</v>
      </c>
      <c r="C234" s="24" t="str">
        <f t="shared" si="9"/>
        <v>UCPWR_FLAB-P</v>
      </c>
      <c r="D234" s="24" t="s">
        <v>16</v>
      </c>
      <c r="E234" s="24" t="str" cm="1">
        <f t="array" ref="E234">INDEX(PWR_Lab!$A$2:$A$179,AX234)</f>
        <v>ETGICEN-N</v>
      </c>
      <c r="F234" s="24" t="s">
        <v>11</v>
      </c>
      <c r="G234" s="24" t="s">
        <v>11</v>
      </c>
      <c r="H234" s="24" t="s">
        <v>11</v>
      </c>
      <c r="I234" s="24">
        <v>3</v>
      </c>
      <c r="J234" s="24" cm="1">
        <f t="array" ref="J234">-INDEX(PWR_Lab!$F$2:$I$179,AX234,AY234)</f>
        <v>-1.72E-2</v>
      </c>
      <c r="K234" s="24" t="s">
        <v>14</v>
      </c>
      <c r="L234" s="24" t="s">
        <v>14</v>
      </c>
      <c r="M234" s="24" t="s">
        <v>14</v>
      </c>
      <c r="N234" s="24" t="s">
        <v>14</v>
      </c>
      <c r="O234" s="24" t="s">
        <v>14</v>
      </c>
      <c r="P234" s="24" t="s">
        <v>14</v>
      </c>
      <c r="Q234" s="24" t="s">
        <v>14</v>
      </c>
      <c r="R234" s="24" t="s">
        <v>14</v>
      </c>
      <c r="S234" s="24" t="s">
        <v>14</v>
      </c>
      <c r="T234" s="24" t="s">
        <v>14</v>
      </c>
      <c r="U234" s="24" t="s">
        <v>14</v>
      </c>
      <c r="V234" s="24" t="s">
        <v>14</v>
      </c>
      <c r="W234" s="24" t="s">
        <v>14</v>
      </c>
      <c r="X234" s="24" t="s">
        <v>14</v>
      </c>
      <c r="Y234" s="24" t="s">
        <v>14</v>
      </c>
      <c r="Z234" s="24" t="s">
        <v>14</v>
      </c>
      <c r="AA234" s="24" t="s">
        <v>14</v>
      </c>
      <c r="AB234" s="24" t="s">
        <v>14</v>
      </c>
      <c r="AC234" s="24" t="s">
        <v>14</v>
      </c>
      <c r="AD234" s="24" t="s">
        <v>14</v>
      </c>
      <c r="AE234" s="24" t="s">
        <v>14</v>
      </c>
      <c r="AF234" s="24" t="s">
        <v>14</v>
      </c>
      <c r="AG234" s="24" t="s">
        <v>14</v>
      </c>
      <c r="AH234" s="24" t="s">
        <v>14</v>
      </c>
      <c r="AI234" s="24" t="s">
        <v>14</v>
      </c>
      <c r="AJ234" s="24" t="s">
        <v>14</v>
      </c>
      <c r="AK234" s="24" t="s">
        <v>14</v>
      </c>
      <c r="AL234" s="24" t="s">
        <v>14</v>
      </c>
      <c r="AM234" s="24" t="s">
        <v>14</v>
      </c>
      <c r="AN234" s="24" t="s">
        <v>14</v>
      </c>
      <c r="AO234" s="24" t="s">
        <v>14</v>
      </c>
      <c r="AP234" s="24" t="s">
        <v>14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23</v>
      </c>
      <c r="C235" s="24" t="str">
        <f t="shared" si="9"/>
        <v>UCPWR_FLAB-M</v>
      </c>
      <c r="D235" s="24" t="s">
        <v>16</v>
      </c>
      <c r="E235" s="24" t="str" cm="1">
        <f t="array" ref="E235">INDEX(PWR_Lab!$A$2:$A$179,AX235)</f>
        <v>ETGICEN-N</v>
      </c>
      <c r="F235" s="24" t="s">
        <v>11</v>
      </c>
      <c r="G235" s="24" t="s">
        <v>11</v>
      </c>
      <c r="H235" s="24" t="s">
        <v>11</v>
      </c>
      <c r="I235" s="24">
        <v>3</v>
      </c>
      <c r="J235" s="24" cm="1">
        <f t="array" ref="J235">-INDEX(PWR_Lab!$F$2:$I$179,AX235,AY235)</f>
        <v>-1.958E-2</v>
      </c>
      <c r="K235" s="24" t="s">
        <v>14</v>
      </c>
      <c r="L235" s="24" t="s">
        <v>14</v>
      </c>
      <c r="M235" s="24" t="s">
        <v>14</v>
      </c>
      <c r="N235" s="24" t="s">
        <v>14</v>
      </c>
      <c r="O235" s="24" t="s">
        <v>14</v>
      </c>
      <c r="P235" s="24" t="s">
        <v>14</v>
      </c>
      <c r="Q235" s="24" t="s">
        <v>14</v>
      </c>
      <c r="R235" s="24" t="s">
        <v>14</v>
      </c>
      <c r="S235" s="24" t="s">
        <v>14</v>
      </c>
      <c r="T235" s="24" t="s">
        <v>14</v>
      </c>
      <c r="U235" s="24" t="s">
        <v>14</v>
      </c>
      <c r="V235" s="24" t="s">
        <v>14</v>
      </c>
      <c r="W235" s="24" t="s">
        <v>14</v>
      </c>
      <c r="X235" s="24" t="s">
        <v>14</v>
      </c>
      <c r="Y235" s="24" t="s">
        <v>14</v>
      </c>
      <c r="Z235" s="24" t="s">
        <v>14</v>
      </c>
      <c r="AA235" s="24" t="s">
        <v>14</v>
      </c>
      <c r="AB235" s="24" t="s">
        <v>14</v>
      </c>
      <c r="AC235" s="24" t="s">
        <v>14</v>
      </c>
      <c r="AD235" s="24" t="s">
        <v>14</v>
      </c>
      <c r="AE235" s="24" t="s">
        <v>14</v>
      </c>
      <c r="AF235" s="24" t="s">
        <v>14</v>
      </c>
      <c r="AG235" s="24" t="s">
        <v>14</v>
      </c>
      <c r="AH235" s="24" t="s">
        <v>14</v>
      </c>
      <c r="AI235" s="24" t="s">
        <v>14</v>
      </c>
      <c r="AJ235" s="24" t="s">
        <v>14</v>
      </c>
      <c r="AK235" s="24" t="s">
        <v>14</v>
      </c>
      <c r="AL235" s="24" t="s">
        <v>14</v>
      </c>
      <c r="AM235" s="24" t="s">
        <v>14</v>
      </c>
      <c r="AN235" s="24" t="s">
        <v>14</v>
      </c>
      <c r="AO235" s="24" t="s">
        <v>14</v>
      </c>
      <c r="AP235" s="24" t="s">
        <v>14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23</v>
      </c>
      <c r="C236" s="24" t="str">
        <f t="shared" si="9"/>
        <v>UCPWR_FLAB-S</v>
      </c>
      <c r="D236" s="24" t="s">
        <v>16</v>
      </c>
      <c r="E236" s="24" t="str" cm="1">
        <f t="array" ref="E236">INDEX(PWR_Lab!$A$2:$A$179,AX236)</f>
        <v>ETGICEN-N</v>
      </c>
      <c r="F236" s="24" t="s">
        <v>11</v>
      </c>
      <c r="G236" s="24" t="s">
        <v>11</v>
      </c>
      <c r="H236" s="24" t="s">
        <v>11</v>
      </c>
      <c r="I236" s="24">
        <v>3</v>
      </c>
      <c r="J236" s="24" cm="1">
        <f t="array" ref="J236">-INDEX(PWR_Lab!$F$2:$I$179,AX236,AY236)</f>
        <v>-6.4769999999999994E-2</v>
      </c>
      <c r="K236" s="24" t="s">
        <v>14</v>
      </c>
      <c r="L236" s="24" t="s">
        <v>14</v>
      </c>
      <c r="M236" s="24" t="s">
        <v>14</v>
      </c>
      <c r="N236" s="24" t="s">
        <v>14</v>
      </c>
      <c r="O236" s="24" t="s">
        <v>14</v>
      </c>
      <c r="P236" s="24" t="s">
        <v>14</v>
      </c>
      <c r="Q236" s="24" t="s">
        <v>14</v>
      </c>
      <c r="R236" s="24" t="s">
        <v>14</v>
      </c>
      <c r="S236" s="24" t="s">
        <v>14</v>
      </c>
      <c r="T236" s="24" t="s">
        <v>14</v>
      </c>
      <c r="U236" s="24" t="s">
        <v>14</v>
      </c>
      <c r="V236" s="24" t="s">
        <v>14</v>
      </c>
      <c r="W236" s="24" t="s">
        <v>14</v>
      </c>
      <c r="X236" s="24" t="s">
        <v>14</v>
      </c>
      <c r="Y236" s="24" t="s">
        <v>14</v>
      </c>
      <c r="Z236" s="24" t="s">
        <v>14</v>
      </c>
      <c r="AA236" s="24" t="s">
        <v>14</v>
      </c>
      <c r="AB236" s="24" t="s">
        <v>14</v>
      </c>
      <c r="AC236" s="24" t="s">
        <v>14</v>
      </c>
      <c r="AD236" s="24" t="s">
        <v>14</v>
      </c>
      <c r="AE236" s="24" t="s">
        <v>14</v>
      </c>
      <c r="AF236" s="24" t="s">
        <v>14</v>
      </c>
      <c r="AG236" s="24" t="s">
        <v>14</v>
      </c>
      <c r="AH236" s="24" t="s">
        <v>14</v>
      </c>
      <c r="AI236" s="24" t="s">
        <v>14</v>
      </c>
      <c r="AJ236" s="24" t="s">
        <v>14</v>
      </c>
      <c r="AK236" s="24" t="s">
        <v>14</v>
      </c>
      <c r="AL236" s="24" t="s">
        <v>14</v>
      </c>
      <c r="AM236" s="24" t="s">
        <v>14</v>
      </c>
      <c r="AN236" s="24" t="s">
        <v>14</v>
      </c>
      <c r="AO236" s="24" t="s">
        <v>14</v>
      </c>
      <c r="AP236" s="24" t="s">
        <v>14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23</v>
      </c>
      <c r="C237" s="24" t="str">
        <f t="shared" si="9"/>
        <v>UCPWR_FLAB-T</v>
      </c>
      <c r="D237" s="24" t="s">
        <v>16</v>
      </c>
      <c r="E237" s="24" t="str" cm="1">
        <f t="array" ref="E237">INDEX(PWR_Lab!$A$2:$A$179,AX237)</f>
        <v>ETGICEN-N</v>
      </c>
      <c r="F237" s="24" t="s">
        <v>11</v>
      </c>
      <c r="G237" s="24" t="s">
        <v>11</v>
      </c>
      <c r="H237" s="24" t="s">
        <v>11</v>
      </c>
      <c r="I237" s="24">
        <v>3</v>
      </c>
      <c r="J237" s="24" cm="1">
        <f t="array" ref="J237">-INDEX(PWR_Lab!$F$2:$I$179,AX237,AY237)</f>
        <v>-0.23189000000000001</v>
      </c>
      <c r="K237" s="24" t="s">
        <v>14</v>
      </c>
      <c r="L237" s="24" t="s">
        <v>14</v>
      </c>
      <c r="M237" s="24" t="s">
        <v>14</v>
      </c>
      <c r="N237" s="24" t="s">
        <v>14</v>
      </c>
      <c r="O237" s="24" t="s">
        <v>14</v>
      </c>
      <c r="P237" s="24" t="s">
        <v>14</v>
      </c>
      <c r="Q237" s="24" t="s">
        <v>14</v>
      </c>
      <c r="R237" s="24" t="s">
        <v>14</v>
      </c>
      <c r="S237" s="24" t="s">
        <v>14</v>
      </c>
      <c r="T237" s="24" t="s">
        <v>14</v>
      </c>
      <c r="U237" s="24" t="s">
        <v>14</v>
      </c>
      <c r="V237" s="24" t="s">
        <v>14</v>
      </c>
      <c r="W237" s="24" t="s">
        <v>14</v>
      </c>
      <c r="X237" s="24" t="s">
        <v>14</v>
      </c>
      <c r="Y237" s="24" t="s">
        <v>14</v>
      </c>
      <c r="Z237" s="24" t="s">
        <v>14</v>
      </c>
      <c r="AA237" s="24" t="s">
        <v>14</v>
      </c>
      <c r="AB237" s="24" t="s">
        <v>14</v>
      </c>
      <c r="AC237" s="24" t="s">
        <v>14</v>
      </c>
      <c r="AD237" s="24" t="s">
        <v>14</v>
      </c>
      <c r="AE237" s="24" t="s">
        <v>14</v>
      </c>
      <c r="AF237" s="24" t="s">
        <v>14</v>
      </c>
      <c r="AG237" s="24" t="s">
        <v>14</v>
      </c>
      <c r="AH237" s="24" t="s">
        <v>14</v>
      </c>
      <c r="AI237" s="24" t="s">
        <v>14</v>
      </c>
      <c r="AJ237" s="24" t="s">
        <v>14</v>
      </c>
      <c r="AK237" s="24" t="s">
        <v>14</v>
      </c>
      <c r="AL237" s="24" t="s">
        <v>14</v>
      </c>
      <c r="AM237" s="24" t="s">
        <v>14</v>
      </c>
      <c r="AN237" s="24" t="s">
        <v>14</v>
      </c>
      <c r="AO237" s="24" t="s">
        <v>14</v>
      </c>
      <c r="AP237" s="24" t="s">
        <v>14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23</v>
      </c>
      <c r="C238" s="24" t="str">
        <f t="shared" si="9"/>
        <v>UCPWR_FLAB-P</v>
      </c>
      <c r="D238" s="24" t="s">
        <v>16</v>
      </c>
      <c r="E238" s="24" t="str" cm="1">
        <f t="array" ref="E238">INDEX(PWR_Lab!$A$2:$A$179,AX238)</f>
        <v>ETGICGT-N</v>
      </c>
      <c r="F238" s="24" t="s">
        <v>11</v>
      </c>
      <c r="G238" s="24" t="s">
        <v>11</v>
      </c>
      <c r="H238" s="24" t="s">
        <v>11</v>
      </c>
      <c r="I238" s="24">
        <v>3</v>
      </c>
      <c r="J238" s="24" cm="1">
        <f t="array" ref="J238">-INDEX(PWR_Lab!$F$2:$I$179,AX238,AY238)</f>
        <v>-1.72E-2</v>
      </c>
      <c r="K238" s="24" t="s">
        <v>14</v>
      </c>
      <c r="L238" s="24" t="s">
        <v>14</v>
      </c>
      <c r="M238" s="24" t="s">
        <v>14</v>
      </c>
      <c r="N238" s="24" t="s">
        <v>14</v>
      </c>
      <c r="O238" s="24" t="s">
        <v>14</v>
      </c>
      <c r="P238" s="24" t="s">
        <v>14</v>
      </c>
      <c r="Q238" s="24" t="s">
        <v>14</v>
      </c>
      <c r="R238" s="24" t="s">
        <v>14</v>
      </c>
      <c r="S238" s="24" t="s">
        <v>14</v>
      </c>
      <c r="T238" s="24" t="s">
        <v>14</v>
      </c>
      <c r="U238" s="24" t="s">
        <v>14</v>
      </c>
      <c r="V238" s="24" t="s">
        <v>14</v>
      </c>
      <c r="W238" s="24" t="s">
        <v>14</v>
      </c>
      <c r="X238" s="24" t="s">
        <v>14</v>
      </c>
      <c r="Y238" s="24" t="s">
        <v>14</v>
      </c>
      <c r="Z238" s="24" t="s">
        <v>14</v>
      </c>
      <c r="AA238" s="24" t="s">
        <v>14</v>
      </c>
      <c r="AB238" s="24" t="s">
        <v>14</v>
      </c>
      <c r="AC238" s="24" t="s">
        <v>14</v>
      </c>
      <c r="AD238" s="24" t="s">
        <v>14</v>
      </c>
      <c r="AE238" s="24" t="s">
        <v>14</v>
      </c>
      <c r="AF238" s="24" t="s">
        <v>14</v>
      </c>
      <c r="AG238" s="24" t="s">
        <v>14</v>
      </c>
      <c r="AH238" s="24" t="s">
        <v>14</v>
      </c>
      <c r="AI238" s="24" t="s">
        <v>14</v>
      </c>
      <c r="AJ238" s="24" t="s">
        <v>14</v>
      </c>
      <c r="AK238" s="24" t="s">
        <v>14</v>
      </c>
      <c r="AL238" s="24" t="s">
        <v>14</v>
      </c>
      <c r="AM238" s="24" t="s">
        <v>14</v>
      </c>
      <c r="AN238" s="24" t="s">
        <v>14</v>
      </c>
      <c r="AO238" s="24" t="s">
        <v>14</v>
      </c>
      <c r="AP238" s="24" t="s">
        <v>14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23</v>
      </c>
      <c r="C239" s="24" t="str">
        <f t="shared" si="9"/>
        <v>UCPWR_FLAB-M</v>
      </c>
      <c r="D239" s="24" t="s">
        <v>16</v>
      </c>
      <c r="E239" s="24" t="str" cm="1">
        <f t="array" ref="E239">INDEX(PWR_Lab!$A$2:$A$179,AX239)</f>
        <v>ETGICGT-N</v>
      </c>
      <c r="F239" s="24" t="s">
        <v>11</v>
      </c>
      <c r="G239" s="24" t="s">
        <v>11</v>
      </c>
      <c r="H239" s="24" t="s">
        <v>11</v>
      </c>
      <c r="I239" s="24">
        <v>3</v>
      </c>
      <c r="J239" s="24" cm="1">
        <f t="array" ref="J239">-INDEX(PWR_Lab!$F$2:$I$179,AX239,AY239)</f>
        <v>-1.958E-2</v>
      </c>
      <c r="K239" s="24" t="s">
        <v>14</v>
      </c>
      <c r="L239" s="24" t="s">
        <v>14</v>
      </c>
      <c r="M239" s="24" t="s">
        <v>14</v>
      </c>
      <c r="N239" s="24" t="s">
        <v>14</v>
      </c>
      <c r="O239" s="24" t="s">
        <v>14</v>
      </c>
      <c r="P239" s="24" t="s">
        <v>14</v>
      </c>
      <c r="Q239" s="24" t="s">
        <v>14</v>
      </c>
      <c r="R239" s="24" t="s">
        <v>14</v>
      </c>
      <c r="S239" s="24" t="s">
        <v>14</v>
      </c>
      <c r="T239" s="24" t="s">
        <v>14</v>
      </c>
      <c r="U239" s="24" t="s">
        <v>14</v>
      </c>
      <c r="V239" s="24" t="s">
        <v>14</v>
      </c>
      <c r="W239" s="24" t="s">
        <v>14</v>
      </c>
      <c r="X239" s="24" t="s">
        <v>14</v>
      </c>
      <c r="Y239" s="24" t="s">
        <v>14</v>
      </c>
      <c r="Z239" s="24" t="s">
        <v>14</v>
      </c>
      <c r="AA239" s="24" t="s">
        <v>14</v>
      </c>
      <c r="AB239" s="24" t="s">
        <v>14</v>
      </c>
      <c r="AC239" s="24" t="s">
        <v>14</v>
      </c>
      <c r="AD239" s="24" t="s">
        <v>14</v>
      </c>
      <c r="AE239" s="24" t="s">
        <v>14</v>
      </c>
      <c r="AF239" s="24" t="s">
        <v>14</v>
      </c>
      <c r="AG239" s="24" t="s">
        <v>14</v>
      </c>
      <c r="AH239" s="24" t="s">
        <v>14</v>
      </c>
      <c r="AI239" s="24" t="s">
        <v>14</v>
      </c>
      <c r="AJ239" s="24" t="s">
        <v>14</v>
      </c>
      <c r="AK239" s="24" t="s">
        <v>14</v>
      </c>
      <c r="AL239" s="24" t="s">
        <v>14</v>
      </c>
      <c r="AM239" s="24" t="s">
        <v>14</v>
      </c>
      <c r="AN239" s="24" t="s">
        <v>14</v>
      </c>
      <c r="AO239" s="24" t="s">
        <v>14</v>
      </c>
      <c r="AP239" s="24" t="s">
        <v>14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23</v>
      </c>
      <c r="C240" s="24" t="str">
        <f t="shared" si="9"/>
        <v>UCPWR_FLAB-S</v>
      </c>
      <c r="D240" s="24" t="s">
        <v>16</v>
      </c>
      <c r="E240" s="24" t="str" cm="1">
        <f t="array" ref="E240">INDEX(PWR_Lab!$A$2:$A$179,AX240)</f>
        <v>ETGICGT-N</v>
      </c>
      <c r="F240" s="24" t="s">
        <v>11</v>
      </c>
      <c r="G240" s="24" t="s">
        <v>11</v>
      </c>
      <c r="H240" s="24" t="s">
        <v>11</v>
      </c>
      <c r="I240" s="24">
        <v>3</v>
      </c>
      <c r="J240" s="24" cm="1">
        <f t="array" ref="J240">-INDEX(PWR_Lab!$F$2:$I$179,AX240,AY240)</f>
        <v>-6.4769999999999994E-2</v>
      </c>
      <c r="K240" s="24" t="s">
        <v>14</v>
      </c>
      <c r="L240" s="24" t="s">
        <v>14</v>
      </c>
      <c r="M240" s="24" t="s">
        <v>14</v>
      </c>
      <c r="N240" s="24" t="s">
        <v>14</v>
      </c>
      <c r="O240" s="24" t="s">
        <v>14</v>
      </c>
      <c r="P240" s="24" t="s">
        <v>14</v>
      </c>
      <c r="Q240" s="24" t="s">
        <v>14</v>
      </c>
      <c r="R240" s="24" t="s">
        <v>14</v>
      </c>
      <c r="S240" s="24" t="s">
        <v>14</v>
      </c>
      <c r="T240" s="24" t="s">
        <v>14</v>
      </c>
      <c r="U240" s="24" t="s">
        <v>14</v>
      </c>
      <c r="V240" s="24" t="s">
        <v>14</v>
      </c>
      <c r="W240" s="24" t="s">
        <v>14</v>
      </c>
      <c r="X240" s="24" t="s">
        <v>14</v>
      </c>
      <c r="Y240" s="24" t="s">
        <v>14</v>
      </c>
      <c r="Z240" s="24" t="s">
        <v>14</v>
      </c>
      <c r="AA240" s="24" t="s">
        <v>14</v>
      </c>
      <c r="AB240" s="24" t="s">
        <v>14</v>
      </c>
      <c r="AC240" s="24" t="s">
        <v>14</v>
      </c>
      <c r="AD240" s="24" t="s">
        <v>14</v>
      </c>
      <c r="AE240" s="24" t="s">
        <v>14</v>
      </c>
      <c r="AF240" s="24" t="s">
        <v>14</v>
      </c>
      <c r="AG240" s="24" t="s">
        <v>14</v>
      </c>
      <c r="AH240" s="24" t="s">
        <v>14</v>
      </c>
      <c r="AI240" s="24" t="s">
        <v>14</v>
      </c>
      <c r="AJ240" s="24" t="s">
        <v>14</v>
      </c>
      <c r="AK240" s="24" t="s">
        <v>14</v>
      </c>
      <c r="AL240" s="24" t="s">
        <v>14</v>
      </c>
      <c r="AM240" s="24" t="s">
        <v>14</v>
      </c>
      <c r="AN240" s="24" t="s">
        <v>14</v>
      </c>
      <c r="AO240" s="24" t="s">
        <v>14</v>
      </c>
      <c r="AP240" s="24" t="s">
        <v>14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23</v>
      </c>
      <c r="C241" s="24" t="str">
        <f t="shared" si="9"/>
        <v>UCPWR_FLAB-T</v>
      </c>
      <c r="D241" s="24" t="s">
        <v>16</v>
      </c>
      <c r="E241" s="24" t="str" cm="1">
        <f t="array" ref="E241">INDEX(PWR_Lab!$A$2:$A$179,AX241)</f>
        <v>ETGICGT-N</v>
      </c>
      <c r="F241" s="24" t="s">
        <v>11</v>
      </c>
      <c r="G241" s="24" t="s">
        <v>11</v>
      </c>
      <c r="H241" s="24" t="s">
        <v>11</v>
      </c>
      <c r="I241" s="24">
        <v>3</v>
      </c>
      <c r="J241" s="24" cm="1">
        <f t="array" ref="J241">-INDEX(PWR_Lab!$F$2:$I$179,AX241,AY241)</f>
        <v>-0.23189000000000001</v>
      </c>
      <c r="K241" s="24" t="s">
        <v>14</v>
      </c>
      <c r="L241" s="24" t="s">
        <v>14</v>
      </c>
      <c r="M241" s="24" t="s">
        <v>14</v>
      </c>
      <c r="N241" s="24" t="s">
        <v>14</v>
      </c>
      <c r="O241" s="24" t="s">
        <v>14</v>
      </c>
      <c r="P241" s="24" t="s">
        <v>14</v>
      </c>
      <c r="Q241" s="24" t="s">
        <v>14</v>
      </c>
      <c r="R241" s="24" t="s">
        <v>14</v>
      </c>
      <c r="S241" s="24" t="s">
        <v>14</v>
      </c>
      <c r="T241" s="24" t="s">
        <v>14</v>
      </c>
      <c r="U241" s="24" t="s">
        <v>14</v>
      </c>
      <c r="V241" s="24" t="s">
        <v>14</v>
      </c>
      <c r="W241" s="24" t="s">
        <v>14</v>
      </c>
      <c r="X241" s="24" t="s">
        <v>14</v>
      </c>
      <c r="Y241" s="24" t="s">
        <v>14</v>
      </c>
      <c r="Z241" s="24" t="s">
        <v>14</v>
      </c>
      <c r="AA241" s="24" t="s">
        <v>14</v>
      </c>
      <c r="AB241" s="24" t="s">
        <v>14</v>
      </c>
      <c r="AC241" s="24" t="s">
        <v>14</v>
      </c>
      <c r="AD241" s="24" t="s">
        <v>14</v>
      </c>
      <c r="AE241" s="24" t="s">
        <v>14</v>
      </c>
      <c r="AF241" s="24" t="s">
        <v>14</v>
      </c>
      <c r="AG241" s="24" t="s">
        <v>14</v>
      </c>
      <c r="AH241" s="24" t="s">
        <v>14</v>
      </c>
      <c r="AI241" s="24" t="s">
        <v>14</v>
      </c>
      <c r="AJ241" s="24" t="s">
        <v>14</v>
      </c>
      <c r="AK241" s="24" t="s">
        <v>14</v>
      </c>
      <c r="AL241" s="24" t="s">
        <v>14</v>
      </c>
      <c r="AM241" s="24" t="s">
        <v>14</v>
      </c>
      <c r="AN241" s="24" t="s">
        <v>14</v>
      </c>
      <c r="AO241" s="24" t="s">
        <v>14</v>
      </c>
      <c r="AP241" s="24" t="s">
        <v>14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23</v>
      </c>
      <c r="C242" s="24" t="str">
        <f t="shared" si="9"/>
        <v>UCPWR_FLAB-P</v>
      </c>
      <c r="D242" s="24" t="s">
        <v>16</v>
      </c>
      <c r="E242" s="24" t="str" cm="1">
        <f t="array" ref="E242">INDEX(PWR_Lab!$A$2:$A$179,AX242)</f>
        <v>ETNUC-E</v>
      </c>
      <c r="F242" s="24" t="s">
        <v>11</v>
      </c>
      <c r="G242" s="24" t="s">
        <v>11</v>
      </c>
      <c r="H242" s="24" t="s">
        <v>11</v>
      </c>
      <c r="I242" s="24">
        <v>3</v>
      </c>
      <c r="J242" s="24" cm="1">
        <f t="array" ref="J242">-INDEX(PWR_Lab!$F$2:$I$179,AX242,AY242)</f>
        <v>-3.3279999999999997E-2</v>
      </c>
      <c r="K242" s="24" t="s">
        <v>14</v>
      </c>
      <c r="L242" s="24" t="s">
        <v>14</v>
      </c>
      <c r="M242" s="24" t="s">
        <v>14</v>
      </c>
      <c r="N242" s="24" t="s">
        <v>14</v>
      </c>
      <c r="O242" s="24" t="s">
        <v>14</v>
      </c>
      <c r="P242" s="24" t="s">
        <v>14</v>
      </c>
      <c r="Q242" s="24" t="s">
        <v>14</v>
      </c>
      <c r="R242" s="24" t="s">
        <v>14</v>
      </c>
      <c r="S242" s="24" t="s">
        <v>14</v>
      </c>
      <c r="T242" s="24" t="s">
        <v>14</v>
      </c>
      <c r="U242" s="24" t="s">
        <v>14</v>
      </c>
      <c r="V242" s="24" t="s">
        <v>14</v>
      </c>
      <c r="W242" s="24" t="s">
        <v>14</v>
      </c>
      <c r="X242" s="24" t="s">
        <v>14</v>
      </c>
      <c r="Y242" s="24" t="s">
        <v>14</v>
      </c>
      <c r="Z242" s="24" t="s">
        <v>14</v>
      </c>
      <c r="AA242" s="24" t="s">
        <v>14</v>
      </c>
      <c r="AB242" s="24" t="s">
        <v>14</v>
      </c>
      <c r="AC242" s="24" t="s">
        <v>14</v>
      </c>
      <c r="AD242" s="24" t="s">
        <v>14</v>
      </c>
      <c r="AE242" s="24" t="s">
        <v>14</v>
      </c>
      <c r="AF242" s="24" t="s">
        <v>14</v>
      </c>
      <c r="AG242" s="24" t="s">
        <v>14</v>
      </c>
      <c r="AH242" s="24" t="s">
        <v>14</v>
      </c>
      <c r="AI242" s="24" t="s">
        <v>14</v>
      </c>
      <c r="AJ242" s="24" t="s">
        <v>14</v>
      </c>
      <c r="AK242" s="24" t="s">
        <v>14</v>
      </c>
      <c r="AL242" s="24" t="s">
        <v>14</v>
      </c>
      <c r="AM242" s="24" t="s">
        <v>14</v>
      </c>
      <c r="AN242" s="24" t="s">
        <v>14</v>
      </c>
      <c r="AO242" s="24" t="s">
        <v>14</v>
      </c>
      <c r="AP242" s="24" t="s">
        <v>14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23</v>
      </c>
      <c r="C243" s="24" t="str">
        <f t="shared" si="9"/>
        <v>UCPWR_FLAB-M</v>
      </c>
      <c r="D243" s="24" t="s">
        <v>16</v>
      </c>
      <c r="E243" s="24" t="str" cm="1">
        <f t="array" ref="E243">INDEX(PWR_Lab!$A$2:$A$179,AX243)</f>
        <v>ETNUC-E</v>
      </c>
      <c r="F243" s="24" t="s">
        <v>11</v>
      </c>
      <c r="G243" s="24" t="s">
        <v>11</v>
      </c>
      <c r="H243" s="24" t="s">
        <v>11</v>
      </c>
      <c r="I243" s="24">
        <v>3</v>
      </c>
      <c r="J243" s="24" cm="1">
        <f t="array" ref="J243">-INDEX(PWR_Lab!$F$2:$I$179,AX243,AY243)</f>
        <v>-3.7879999999999997E-2</v>
      </c>
      <c r="K243" s="24" t="s">
        <v>14</v>
      </c>
      <c r="L243" s="24" t="s">
        <v>14</v>
      </c>
      <c r="M243" s="24" t="s">
        <v>14</v>
      </c>
      <c r="N243" s="24" t="s">
        <v>14</v>
      </c>
      <c r="O243" s="24" t="s">
        <v>14</v>
      </c>
      <c r="P243" s="24" t="s">
        <v>14</v>
      </c>
      <c r="Q243" s="24" t="s">
        <v>14</v>
      </c>
      <c r="R243" s="24" t="s">
        <v>14</v>
      </c>
      <c r="S243" s="24" t="s">
        <v>14</v>
      </c>
      <c r="T243" s="24" t="s">
        <v>14</v>
      </c>
      <c r="U243" s="24" t="s">
        <v>14</v>
      </c>
      <c r="V243" s="24" t="s">
        <v>14</v>
      </c>
      <c r="W243" s="24" t="s">
        <v>14</v>
      </c>
      <c r="X243" s="24" t="s">
        <v>14</v>
      </c>
      <c r="Y243" s="24" t="s">
        <v>14</v>
      </c>
      <c r="Z243" s="24" t="s">
        <v>14</v>
      </c>
      <c r="AA243" s="24" t="s">
        <v>14</v>
      </c>
      <c r="AB243" s="24" t="s">
        <v>14</v>
      </c>
      <c r="AC243" s="24" t="s">
        <v>14</v>
      </c>
      <c r="AD243" s="24" t="s">
        <v>14</v>
      </c>
      <c r="AE243" s="24" t="s">
        <v>14</v>
      </c>
      <c r="AF243" s="24" t="s">
        <v>14</v>
      </c>
      <c r="AG243" s="24" t="s">
        <v>14</v>
      </c>
      <c r="AH243" s="24" t="s">
        <v>14</v>
      </c>
      <c r="AI243" s="24" t="s">
        <v>14</v>
      </c>
      <c r="AJ243" s="24" t="s">
        <v>14</v>
      </c>
      <c r="AK243" s="24" t="s">
        <v>14</v>
      </c>
      <c r="AL243" s="24" t="s">
        <v>14</v>
      </c>
      <c r="AM243" s="24" t="s">
        <v>14</v>
      </c>
      <c r="AN243" s="24" t="s">
        <v>14</v>
      </c>
      <c r="AO243" s="24" t="s">
        <v>14</v>
      </c>
      <c r="AP243" s="24" t="s">
        <v>14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23</v>
      </c>
      <c r="C244" s="24" t="str">
        <f t="shared" si="9"/>
        <v>UCPWR_FLAB-S</v>
      </c>
      <c r="D244" s="24" t="s">
        <v>16</v>
      </c>
      <c r="E244" s="24" t="str" cm="1">
        <f t="array" ref="E244">INDEX(PWR_Lab!$A$2:$A$179,AX244)</f>
        <v>ETNUC-E</v>
      </c>
      <c r="F244" s="24" t="s">
        <v>11</v>
      </c>
      <c r="G244" s="24" t="s">
        <v>11</v>
      </c>
      <c r="H244" s="24" t="s">
        <v>11</v>
      </c>
      <c r="I244" s="24">
        <v>3</v>
      </c>
      <c r="J244" s="24" cm="1">
        <f t="array" ref="J244">-INDEX(PWR_Lab!$F$2:$I$179,AX244,AY244)</f>
        <v>-0.12533</v>
      </c>
      <c r="K244" s="24" t="s">
        <v>14</v>
      </c>
      <c r="L244" s="24" t="s">
        <v>14</v>
      </c>
      <c r="M244" s="24" t="s">
        <v>14</v>
      </c>
      <c r="N244" s="24" t="s">
        <v>14</v>
      </c>
      <c r="O244" s="24" t="s">
        <v>14</v>
      </c>
      <c r="P244" s="24" t="s">
        <v>14</v>
      </c>
      <c r="Q244" s="24" t="s">
        <v>14</v>
      </c>
      <c r="R244" s="24" t="s">
        <v>14</v>
      </c>
      <c r="S244" s="24" t="s">
        <v>14</v>
      </c>
      <c r="T244" s="24" t="s">
        <v>14</v>
      </c>
      <c r="U244" s="24" t="s">
        <v>14</v>
      </c>
      <c r="V244" s="24" t="s">
        <v>14</v>
      </c>
      <c r="W244" s="24" t="s">
        <v>14</v>
      </c>
      <c r="X244" s="24" t="s">
        <v>14</v>
      </c>
      <c r="Y244" s="24" t="s">
        <v>14</v>
      </c>
      <c r="Z244" s="24" t="s">
        <v>14</v>
      </c>
      <c r="AA244" s="24" t="s">
        <v>14</v>
      </c>
      <c r="AB244" s="24" t="s">
        <v>14</v>
      </c>
      <c r="AC244" s="24" t="s">
        <v>14</v>
      </c>
      <c r="AD244" s="24" t="s">
        <v>14</v>
      </c>
      <c r="AE244" s="24" t="s">
        <v>14</v>
      </c>
      <c r="AF244" s="24" t="s">
        <v>14</v>
      </c>
      <c r="AG244" s="24" t="s">
        <v>14</v>
      </c>
      <c r="AH244" s="24" t="s">
        <v>14</v>
      </c>
      <c r="AI244" s="24" t="s">
        <v>14</v>
      </c>
      <c r="AJ244" s="24" t="s">
        <v>14</v>
      </c>
      <c r="AK244" s="24" t="s">
        <v>14</v>
      </c>
      <c r="AL244" s="24" t="s">
        <v>14</v>
      </c>
      <c r="AM244" s="24" t="s">
        <v>14</v>
      </c>
      <c r="AN244" s="24" t="s">
        <v>14</v>
      </c>
      <c r="AO244" s="24" t="s">
        <v>14</v>
      </c>
      <c r="AP244" s="24" t="s">
        <v>14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23</v>
      </c>
      <c r="C245" s="24" t="str">
        <f t="shared" si="9"/>
        <v>UCPWR_FLAB-T</v>
      </c>
      <c r="D245" s="24" t="s">
        <v>16</v>
      </c>
      <c r="E245" s="24" t="str" cm="1">
        <f t="array" ref="E245">INDEX(PWR_Lab!$A$2:$A$179,AX245)</f>
        <v>ETNUC-E</v>
      </c>
      <c r="F245" s="24" t="s">
        <v>11</v>
      </c>
      <c r="G245" s="24" t="s">
        <v>11</v>
      </c>
      <c r="H245" s="24" t="s">
        <v>11</v>
      </c>
      <c r="I245" s="24">
        <v>3</v>
      </c>
      <c r="J245" s="24" cm="1">
        <f t="array" ref="J245">-INDEX(PWR_Lab!$F$2:$I$179,AX245,AY245)</f>
        <v>-0.44868000000000002</v>
      </c>
      <c r="K245" s="24" t="s">
        <v>14</v>
      </c>
      <c r="L245" s="24" t="s">
        <v>14</v>
      </c>
      <c r="M245" s="24" t="s">
        <v>14</v>
      </c>
      <c r="N245" s="24" t="s">
        <v>14</v>
      </c>
      <c r="O245" s="24" t="s">
        <v>14</v>
      </c>
      <c r="P245" s="24" t="s">
        <v>14</v>
      </c>
      <c r="Q245" s="24" t="s">
        <v>14</v>
      </c>
      <c r="R245" s="24" t="s">
        <v>14</v>
      </c>
      <c r="S245" s="24" t="s">
        <v>14</v>
      </c>
      <c r="T245" s="24" t="s">
        <v>14</v>
      </c>
      <c r="U245" s="24" t="s">
        <v>14</v>
      </c>
      <c r="V245" s="24" t="s">
        <v>14</v>
      </c>
      <c r="W245" s="24" t="s">
        <v>14</v>
      </c>
      <c r="X245" s="24" t="s">
        <v>14</v>
      </c>
      <c r="Y245" s="24" t="s">
        <v>14</v>
      </c>
      <c r="Z245" s="24" t="s">
        <v>14</v>
      </c>
      <c r="AA245" s="24" t="s">
        <v>14</v>
      </c>
      <c r="AB245" s="24" t="s">
        <v>14</v>
      </c>
      <c r="AC245" s="24" t="s">
        <v>14</v>
      </c>
      <c r="AD245" s="24" t="s">
        <v>14</v>
      </c>
      <c r="AE245" s="24" t="s">
        <v>14</v>
      </c>
      <c r="AF245" s="24" t="s">
        <v>14</v>
      </c>
      <c r="AG245" s="24" t="s">
        <v>14</v>
      </c>
      <c r="AH245" s="24" t="s">
        <v>14</v>
      </c>
      <c r="AI245" s="24" t="s">
        <v>14</v>
      </c>
      <c r="AJ245" s="24" t="s">
        <v>14</v>
      </c>
      <c r="AK245" s="24" t="s">
        <v>14</v>
      </c>
      <c r="AL245" s="24" t="s">
        <v>14</v>
      </c>
      <c r="AM245" s="24" t="s">
        <v>14</v>
      </c>
      <c r="AN245" s="24" t="s">
        <v>14</v>
      </c>
      <c r="AO245" s="24" t="s">
        <v>14</v>
      </c>
      <c r="AP245" s="24" t="s">
        <v>14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23</v>
      </c>
      <c r="C246" s="24" t="str">
        <f t="shared" si="9"/>
        <v>UCPWR_FLAB-P</v>
      </c>
      <c r="D246" s="24" t="s">
        <v>16</v>
      </c>
      <c r="E246" s="24" t="str" cm="1">
        <f t="array" ref="E246">INDEX(PWR_Lab!$A$2:$A$179,AX246)</f>
        <v>ETNUC-N</v>
      </c>
      <c r="F246" s="24" t="s">
        <v>11</v>
      </c>
      <c r="G246" s="24" t="s">
        <v>11</v>
      </c>
      <c r="H246" s="24" t="s">
        <v>11</v>
      </c>
      <c r="I246" s="24">
        <v>3</v>
      </c>
      <c r="J246" s="24" cm="1">
        <f t="array" ref="J246">-INDEX(PWR_Lab!$F$2:$I$179,AX246,AY246)</f>
        <v>-3.3279999999999997E-2</v>
      </c>
      <c r="K246" s="24" t="s">
        <v>14</v>
      </c>
      <c r="L246" s="24" t="s">
        <v>14</v>
      </c>
      <c r="M246" s="24" t="s">
        <v>14</v>
      </c>
      <c r="N246" s="24" t="s">
        <v>14</v>
      </c>
      <c r="O246" s="24" t="s">
        <v>14</v>
      </c>
      <c r="P246" s="24" t="s">
        <v>14</v>
      </c>
      <c r="Q246" s="24" t="s">
        <v>14</v>
      </c>
      <c r="R246" s="24" t="s">
        <v>14</v>
      </c>
      <c r="S246" s="24" t="s">
        <v>14</v>
      </c>
      <c r="T246" s="24" t="s">
        <v>14</v>
      </c>
      <c r="U246" s="24" t="s">
        <v>14</v>
      </c>
      <c r="V246" s="24" t="s">
        <v>14</v>
      </c>
      <c r="W246" s="24" t="s">
        <v>14</v>
      </c>
      <c r="X246" s="24" t="s">
        <v>14</v>
      </c>
      <c r="Y246" s="24" t="s">
        <v>14</v>
      </c>
      <c r="Z246" s="24" t="s">
        <v>14</v>
      </c>
      <c r="AA246" s="24" t="s">
        <v>14</v>
      </c>
      <c r="AB246" s="24" t="s">
        <v>14</v>
      </c>
      <c r="AC246" s="24" t="s">
        <v>14</v>
      </c>
      <c r="AD246" s="24" t="s">
        <v>14</v>
      </c>
      <c r="AE246" s="24" t="s">
        <v>14</v>
      </c>
      <c r="AF246" s="24" t="s">
        <v>14</v>
      </c>
      <c r="AG246" s="24" t="s">
        <v>14</v>
      </c>
      <c r="AH246" s="24" t="s">
        <v>14</v>
      </c>
      <c r="AI246" s="24" t="s">
        <v>14</v>
      </c>
      <c r="AJ246" s="24" t="s">
        <v>14</v>
      </c>
      <c r="AK246" s="24" t="s">
        <v>14</v>
      </c>
      <c r="AL246" s="24" t="s">
        <v>14</v>
      </c>
      <c r="AM246" s="24" t="s">
        <v>14</v>
      </c>
      <c r="AN246" s="24" t="s">
        <v>14</v>
      </c>
      <c r="AO246" s="24" t="s">
        <v>14</v>
      </c>
      <c r="AP246" s="24" t="s">
        <v>14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23</v>
      </c>
      <c r="C247" s="24" t="str">
        <f t="shared" si="9"/>
        <v>UCPWR_FLAB-M</v>
      </c>
      <c r="D247" s="24" t="s">
        <v>16</v>
      </c>
      <c r="E247" s="24" t="str" cm="1">
        <f t="array" ref="E247">INDEX(PWR_Lab!$A$2:$A$179,AX247)</f>
        <v>ETNUC-N</v>
      </c>
      <c r="F247" s="24" t="s">
        <v>11</v>
      </c>
      <c r="G247" s="24" t="s">
        <v>11</v>
      </c>
      <c r="H247" s="24" t="s">
        <v>11</v>
      </c>
      <c r="I247" s="24">
        <v>3</v>
      </c>
      <c r="J247" s="24" cm="1">
        <f t="array" ref="J247">-INDEX(PWR_Lab!$F$2:$I$179,AX247,AY247)</f>
        <v>-3.7879999999999997E-2</v>
      </c>
      <c r="K247" s="24" t="s">
        <v>14</v>
      </c>
      <c r="L247" s="24" t="s">
        <v>14</v>
      </c>
      <c r="M247" s="24" t="s">
        <v>14</v>
      </c>
      <c r="N247" s="24" t="s">
        <v>14</v>
      </c>
      <c r="O247" s="24" t="s">
        <v>14</v>
      </c>
      <c r="P247" s="24" t="s">
        <v>14</v>
      </c>
      <c r="Q247" s="24" t="s">
        <v>14</v>
      </c>
      <c r="R247" s="24" t="s">
        <v>14</v>
      </c>
      <c r="S247" s="24" t="s">
        <v>14</v>
      </c>
      <c r="T247" s="24" t="s">
        <v>14</v>
      </c>
      <c r="U247" s="24" t="s">
        <v>14</v>
      </c>
      <c r="V247" s="24" t="s">
        <v>14</v>
      </c>
      <c r="W247" s="24" t="s">
        <v>14</v>
      </c>
      <c r="X247" s="24" t="s">
        <v>14</v>
      </c>
      <c r="Y247" s="24" t="s">
        <v>14</v>
      </c>
      <c r="Z247" s="24" t="s">
        <v>14</v>
      </c>
      <c r="AA247" s="24" t="s">
        <v>14</v>
      </c>
      <c r="AB247" s="24" t="s">
        <v>14</v>
      </c>
      <c r="AC247" s="24" t="s">
        <v>14</v>
      </c>
      <c r="AD247" s="24" t="s">
        <v>14</v>
      </c>
      <c r="AE247" s="24" t="s">
        <v>14</v>
      </c>
      <c r="AF247" s="24" t="s">
        <v>14</v>
      </c>
      <c r="AG247" s="24" t="s">
        <v>14</v>
      </c>
      <c r="AH247" s="24" t="s">
        <v>14</v>
      </c>
      <c r="AI247" s="24" t="s">
        <v>14</v>
      </c>
      <c r="AJ247" s="24" t="s">
        <v>14</v>
      </c>
      <c r="AK247" s="24" t="s">
        <v>14</v>
      </c>
      <c r="AL247" s="24" t="s">
        <v>14</v>
      </c>
      <c r="AM247" s="24" t="s">
        <v>14</v>
      </c>
      <c r="AN247" s="24" t="s">
        <v>14</v>
      </c>
      <c r="AO247" s="24" t="s">
        <v>14</v>
      </c>
      <c r="AP247" s="24" t="s">
        <v>14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23</v>
      </c>
      <c r="C248" s="24" t="str">
        <f t="shared" si="9"/>
        <v>UCPWR_FLAB-S</v>
      </c>
      <c r="D248" s="24" t="s">
        <v>16</v>
      </c>
      <c r="E248" s="24" t="str" cm="1">
        <f t="array" ref="E248">INDEX(PWR_Lab!$A$2:$A$179,AX248)</f>
        <v>ETNUC-N</v>
      </c>
      <c r="F248" s="24" t="s">
        <v>11</v>
      </c>
      <c r="G248" s="24" t="s">
        <v>11</v>
      </c>
      <c r="H248" s="24" t="s">
        <v>11</v>
      </c>
      <c r="I248" s="24">
        <v>3</v>
      </c>
      <c r="J248" s="24" cm="1">
        <f t="array" ref="J248">-INDEX(PWR_Lab!$F$2:$I$179,AX248,AY248)</f>
        <v>-0.12533</v>
      </c>
      <c r="K248" s="24" t="s">
        <v>14</v>
      </c>
      <c r="L248" s="24" t="s">
        <v>14</v>
      </c>
      <c r="M248" s="24" t="s">
        <v>14</v>
      </c>
      <c r="N248" s="24" t="s">
        <v>14</v>
      </c>
      <c r="O248" s="24" t="s">
        <v>14</v>
      </c>
      <c r="P248" s="24" t="s">
        <v>14</v>
      </c>
      <c r="Q248" s="24" t="s">
        <v>14</v>
      </c>
      <c r="R248" s="24" t="s">
        <v>14</v>
      </c>
      <c r="S248" s="24" t="s">
        <v>14</v>
      </c>
      <c r="T248" s="24" t="s">
        <v>14</v>
      </c>
      <c r="U248" s="24" t="s">
        <v>14</v>
      </c>
      <c r="V248" s="24" t="s">
        <v>14</v>
      </c>
      <c r="W248" s="24" t="s">
        <v>14</v>
      </c>
      <c r="X248" s="24" t="s">
        <v>14</v>
      </c>
      <c r="Y248" s="24" t="s">
        <v>14</v>
      </c>
      <c r="Z248" s="24" t="s">
        <v>14</v>
      </c>
      <c r="AA248" s="24" t="s">
        <v>14</v>
      </c>
      <c r="AB248" s="24" t="s">
        <v>14</v>
      </c>
      <c r="AC248" s="24" t="s">
        <v>14</v>
      </c>
      <c r="AD248" s="24" t="s">
        <v>14</v>
      </c>
      <c r="AE248" s="24" t="s">
        <v>14</v>
      </c>
      <c r="AF248" s="24" t="s">
        <v>14</v>
      </c>
      <c r="AG248" s="24" t="s">
        <v>14</v>
      </c>
      <c r="AH248" s="24" t="s">
        <v>14</v>
      </c>
      <c r="AI248" s="24" t="s">
        <v>14</v>
      </c>
      <c r="AJ248" s="24" t="s">
        <v>14</v>
      </c>
      <c r="AK248" s="24" t="s">
        <v>14</v>
      </c>
      <c r="AL248" s="24" t="s">
        <v>14</v>
      </c>
      <c r="AM248" s="24" t="s">
        <v>14</v>
      </c>
      <c r="AN248" s="24" t="s">
        <v>14</v>
      </c>
      <c r="AO248" s="24" t="s">
        <v>14</v>
      </c>
      <c r="AP248" s="24" t="s">
        <v>14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23</v>
      </c>
      <c r="C249" s="24" t="str">
        <f t="shared" si="9"/>
        <v>UCPWR_FLAB-T</v>
      </c>
      <c r="D249" s="24" t="s">
        <v>16</v>
      </c>
      <c r="E249" s="24" t="str" cm="1">
        <f t="array" ref="E249">INDEX(PWR_Lab!$A$2:$A$179,AX249)</f>
        <v>ETNUC-N</v>
      </c>
      <c r="F249" s="24" t="s">
        <v>11</v>
      </c>
      <c r="G249" s="24" t="s">
        <v>11</v>
      </c>
      <c r="H249" s="24" t="s">
        <v>11</v>
      </c>
      <c r="I249" s="24">
        <v>3</v>
      </c>
      <c r="J249" s="24" cm="1">
        <f t="array" ref="J249">-INDEX(PWR_Lab!$F$2:$I$179,AX249,AY249)</f>
        <v>-0.44868000000000002</v>
      </c>
      <c r="K249" s="24" t="s">
        <v>14</v>
      </c>
      <c r="L249" s="24" t="s">
        <v>14</v>
      </c>
      <c r="M249" s="24" t="s">
        <v>14</v>
      </c>
      <c r="N249" s="24" t="s">
        <v>14</v>
      </c>
      <c r="O249" s="24" t="s">
        <v>14</v>
      </c>
      <c r="P249" s="24" t="s">
        <v>14</v>
      </c>
      <c r="Q249" s="24" t="s">
        <v>14</v>
      </c>
      <c r="R249" s="24" t="s">
        <v>14</v>
      </c>
      <c r="S249" s="24" t="s">
        <v>14</v>
      </c>
      <c r="T249" s="24" t="s">
        <v>14</v>
      </c>
      <c r="U249" s="24" t="s">
        <v>14</v>
      </c>
      <c r="V249" s="24" t="s">
        <v>14</v>
      </c>
      <c r="W249" s="24" t="s">
        <v>14</v>
      </c>
      <c r="X249" s="24" t="s">
        <v>14</v>
      </c>
      <c r="Y249" s="24" t="s">
        <v>14</v>
      </c>
      <c r="Z249" s="24" t="s">
        <v>14</v>
      </c>
      <c r="AA249" s="24" t="s">
        <v>14</v>
      </c>
      <c r="AB249" s="24" t="s">
        <v>14</v>
      </c>
      <c r="AC249" s="24" t="s">
        <v>14</v>
      </c>
      <c r="AD249" s="24" t="s">
        <v>14</v>
      </c>
      <c r="AE249" s="24" t="s">
        <v>14</v>
      </c>
      <c r="AF249" s="24" t="s">
        <v>14</v>
      </c>
      <c r="AG249" s="24" t="s">
        <v>14</v>
      </c>
      <c r="AH249" s="24" t="s">
        <v>14</v>
      </c>
      <c r="AI249" s="24" t="s">
        <v>14</v>
      </c>
      <c r="AJ249" s="24" t="s">
        <v>14</v>
      </c>
      <c r="AK249" s="24" t="s">
        <v>14</v>
      </c>
      <c r="AL249" s="24" t="s">
        <v>14</v>
      </c>
      <c r="AM249" s="24" t="s">
        <v>14</v>
      </c>
      <c r="AN249" s="24" t="s">
        <v>14</v>
      </c>
      <c r="AO249" s="24" t="s">
        <v>14</v>
      </c>
      <c r="AP249" s="24" t="s">
        <v>14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23</v>
      </c>
      <c r="C250" s="24" t="str">
        <f t="shared" si="9"/>
        <v>UCPWR_FLAB-P</v>
      </c>
      <c r="D250" s="24" t="s">
        <v>16</v>
      </c>
      <c r="E250" s="24" t="str" cm="1">
        <f t="array" ref="E250">INDEX(PWR_Lab!$A$2:$A$179,AX250)</f>
        <v>ETODSGT-E</v>
      </c>
      <c r="F250" s="24" t="s">
        <v>11</v>
      </c>
      <c r="G250" s="24" t="s">
        <v>11</v>
      </c>
      <c r="H250" s="24" t="s">
        <v>11</v>
      </c>
      <c r="I250" s="24">
        <v>3</v>
      </c>
      <c r="J250" s="24" cm="1">
        <f t="array" ref="J250">-INDEX(PWR_Lab!$F$2:$I$179,AX250,AY250)</f>
        <v>-1.72E-2</v>
      </c>
      <c r="K250" s="24" t="s">
        <v>14</v>
      </c>
      <c r="L250" s="24" t="s">
        <v>14</v>
      </c>
      <c r="M250" s="24" t="s">
        <v>14</v>
      </c>
      <c r="N250" s="24" t="s">
        <v>14</v>
      </c>
      <c r="O250" s="24" t="s">
        <v>14</v>
      </c>
      <c r="P250" s="24" t="s">
        <v>14</v>
      </c>
      <c r="Q250" s="24" t="s">
        <v>14</v>
      </c>
      <c r="R250" s="24" t="s">
        <v>14</v>
      </c>
      <c r="S250" s="24" t="s">
        <v>14</v>
      </c>
      <c r="T250" s="24" t="s">
        <v>14</v>
      </c>
      <c r="U250" s="24" t="s">
        <v>14</v>
      </c>
      <c r="V250" s="24" t="s">
        <v>14</v>
      </c>
      <c r="W250" s="24" t="s">
        <v>14</v>
      </c>
      <c r="X250" s="24" t="s">
        <v>14</v>
      </c>
      <c r="Y250" s="24" t="s">
        <v>14</v>
      </c>
      <c r="Z250" s="24" t="s">
        <v>14</v>
      </c>
      <c r="AA250" s="24" t="s">
        <v>14</v>
      </c>
      <c r="AB250" s="24" t="s">
        <v>14</v>
      </c>
      <c r="AC250" s="24" t="s">
        <v>14</v>
      </c>
      <c r="AD250" s="24" t="s">
        <v>14</v>
      </c>
      <c r="AE250" s="24" t="s">
        <v>14</v>
      </c>
      <c r="AF250" s="24" t="s">
        <v>14</v>
      </c>
      <c r="AG250" s="24" t="s">
        <v>14</v>
      </c>
      <c r="AH250" s="24" t="s">
        <v>14</v>
      </c>
      <c r="AI250" s="24" t="s">
        <v>14</v>
      </c>
      <c r="AJ250" s="24" t="s">
        <v>14</v>
      </c>
      <c r="AK250" s="24" t="s">
        <v>14</v>
      </c>
      <c r="AL250" s="24" t="s">
        <v>14</v>
      </c>
      <c r="AM250" s="24" t="s">
        <v>14</v>
      </c>
      <c r="AN250" s="24" t="s">
        <v>14</v>
      </c>
      <c r="AO250" s="24" t="s">
        <v>14</v>
      </c>
      <c r="AP250" s="24" t="s">
        <v>14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23</v>
      </c>
      <c r="C251" s="24" t="str">
        <f t="shared" si="9"/>
        <v>UCPWR_FLAB-M</v>
      </c>
      <c r="D251" s="24" t="s">
        <v>16</v>
      </c>
      <c r="E251" s="24" t="str" cm="1">
        <f t="array" ref="E251">INDEX(PWR_Lab!$A$2:$A$179,AX251)</f>
        <v>ETODSGT-E</v>
      </c>
      <c r="F251" s="24" t="s">
        <v>11</v>
      </c>
      <c r="G251" s="24" t="s">
        <v>11</v>
      </c>
      <c r="H251" s="24" t="s">
        <v>11</v>
      </c>
      <c r="I251" s="24">
        <v>3</v>
      </c>
      <c r="J251" s="24" cm="1">
        <f t="array" ref="J251">-INDEX(PWR_Lab!$F$2:$I$179,AX251,AY251)</f>
        <v>-1.958E-2</v>
      </c>
      <c r="K251" s="24" t="s">
        <v>14</v>
      </c>
      <c r="L251" s="24" t="s">
        <v>14</v>
      </c>
      <c r="M251" s="24" t="s">
        <v>14</v>
      </c>
      <c r="N251" s="24" t="s">
        <v>14</v>
      </c>
      <c r="O251" s="24" t="s">
        <v>14</v>
      </c>
      <c r="P251" s="24" t="s">
        <v>14</v>
      </c>
      <c r="Q251" s="24" t="s">
        <v>14</v>
      </c>
      <c r="R251" s="24" t="s">
        <v>14</v>
      </c>
      <c r="S251" s="24" t="s">
        <v>14</v>
      </c>
      <c r="T251" s="24" t="s">
        <v>14</v>
      </c>
      <c r="U251" s="24" t="s">
        <v>14</v>
      </c>
      <c r="V251" s="24" t="s">
        <v>14</v>
      </c>
      <c r="W251" s="24" t="s">
        <v>14</v>
      </c>
      <c r="X251" s="24" t="s">
        <v>14</v>
      </c>
      <c r="Y251" s="24" t="s">
        <v>14</v>
      </c>
      <c r="Z251" s="24" t="s">
        <v>14</v>
      </c>
      <c r="AA251" s="24" t="s">
        <v>14</v>
      </c>
      <c r="AB251" s="24" t="s">
        <v>14</v>
      </c>
      <c r="AC251" s="24" t="s">
        <v>14</v>
      </c>
      <c r="AD251" s="24" t="s">
        <v>14</v>
      </c>
      <c r="AE251" s="24" t="s">
        <v>14</v>
      </c>
      <c r="AF251" s="24" t="s">
        <v>14</v>
      </c>
      <c r="AG251" s="24" t="s">
        <v>14</v>
      </c>
      <c r="AH251" s="24" t="s">
        <v>14</v>
      </c>
      <c r="AI251" s="24" t="s">
        <v>14</v>
      </c>
      <c r="AJ251" s="24" t="s">
        <v>14</v>
      </c>
      <c r="AK251" s="24" t="s">
        <v>14</v>
      </c>
      <c r="AL251" s="24" t="s">
        <v>14</v>
      </c>
      <c r="AM251" s="24" t="s">
        <v>14</v>
      </c>
      <c r="AN251" s="24" t="s">
        <v>14</v>
      </c>
      <c r="AO251" s="24" t="s">
        <v>14</v>
      </c>
      <c r="AP251" s="24" t="s">
        <v>14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23</v>
      </c>
      <c r="C252" s="24" t="str">
        <f t="shared" si="9"/>
        <v>UCPWR_FLAB-S</v>
      </c>
      <c r="D252" s="24" t="s">
        <v>16</v>
      </c>
      <c r="E252" s="24" t="str" cm="1">
        <f t="array" ref="E252">INDEX(PWR_Lab!$A$2:$A$179,AX252)</f>
        <v>ETODSGT-E</v>
      </c>
      <c r="F252" s="24" t="s">
        <v>11</v>
      </c>
      <c r="G252" s="24" t="s">
        <v>11</v>
      </c>
      <c r="H252" s="24" t="s">
        <v>11</v>
      </c>
      <c r="I252" s="24">
        <v>3</v>
      </c>
      <c r="J252" s="24" cm="1">
        <f t="array" ref="J252">-INDEX(PWR_Lab!$F$2:$I$179,AX252,AY252)</f>
        <v>-6.4769999999999994E-2</v>
      </c>
      <c r="K252" s="24" t="s">
        <v>14</v>
      </c>
      <c r="L252" s="24" t="s">
        <v>14</v>
      </c>
      <c r="M252" s="24" t="s">
        <v>14</v>
      </c>
      <c r="N252" s="24" t="s">
        <v>14</v>
      </c>
      <c r="O252" s="24" t="s">
        <v>14</v>
      </c>
      <c r="P252" s="24" t="s">
        <v>14</v>
      </c>
      <c r="Q252" s="24" t="s">
        <v>14</v>
      </c>
      <c r="R252" s="24" t="s">
        <v>14</v>
      </c>
      <c r="S252" s="24" t="s">
        <v>14</v>
      </c>
      <c r="T252" s="24" t="s">
        <v>14</v>
      </c>
      <c r="U252" s="24" t="s">
        <v>14</v>
      </c>
      <c r="V252" s="24" t="s">
        <v>14</v>
      </c>
      <c r="W252" s="24" t="s">
        <v>14</v>
      </c>
      <c r="X252" s="24" t="s">
        <v>14</v>
      </c>
      <c r="Y252" s="24" t="s">
        <v>14</v>
      </c>
      <c r="Z252" s="24" t="s">
        <v>14</v>
      </c>
      <c r="AA252" s="24" t="s">
        <v>14</v>
      </c>
      <c r="AB252" s="24" t="s">
        <v>14</v>
      </c>
      <c r="AC252" s="24" t="s">
        <v>14</v>
      </c>
      <c r="AD252" s="24" t="s">
        <v>14</v>
      </c>
      <c r="AE252" s="24" t="s">
        <v>14</v>
      </c>
      <c r="AF252" s="24" t="s">
        <v>14</v>
      </c>
      <c r="AG252" s="24" t="s">
        <v>14</v>
      </c>
      <c r="AH252" s="24" t="s">
        <v>14</v>
      </c>
      <c r="AI252" s="24" t="s">
        <v>14</v>
      </c>
      <c r="AJ252" s="24" t="s">
        <v>14</v>
      </c>
      <c r="AK252" s="24" t="s">
        <v>14</v>
      </c>
      <c r="AL252" s="24" t="s">
        <v>14</v>
      </c>
      <c r="AM252" s="24" t="s">
        <v>14</v>
      </c>
      <c r="AN252" s="24" t="s">
        <v>14</v>
      </c>
      <c r="AO252" s="24" t="s">
        <v>14</v>
      </c>
      <c r="AP252" s="24" t="s">
        <v>14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23</v>
      </c>
      <c r="C253" s="24" t="str">
        <f t="shared" si="9"/>
        <v>UCPWR_FLAB-T</v>
      </c>
      <c r="D253" s="24" t="s">
        <v>16</v>
      </c>
      <c r="E253" s="24" t="str" cm="1">
        <f t="array" ref="E253">INDEX(PWR_Lab!$A$2:$A$179,AX253)</f>
        <v>ETODSGT-E</v>
      </c>
      <c r="F253" s="24" t="s">
        <v>11</v>
      </c>
      <c r="G253" s="24" t="s">
        <v>11</v>
      </c>
      <c r="H253" s="24" t="s">
        <v>11</v>
      </c>
      <c r="I253" s="24">
        <v>3</v>
      </c>
      <c r="J253" s="24" cm="1">
        <f t="array" ref="J253">-INDEX(PWR_Lab!$F$2:$I$179,AX253,AY253)</f>
        <v>-0.23189000000000001</v>
      </c>
      <c r="K253" s="24" t="s">
        <v>14</v>
      </c>
      <c r="L253" s="24" t="s">
        <v>14</v>
      </c>
      <c r="M253" s="24" t="s">
        <v>14</v>
      </c>
      <c r="N253" s="24" t="s">
        <v>14</v>
      </c>
      <c r="O253" s="24" t="s">
        <v>14</v>
      </c>
      <c r="P253" s="24" t="s">
        <v>14</v>
      </c>
      <c r="Q253" s="24" t="s">
        <v>14</v>
      </c>
      <c r="R253" s="24" t="s">
        <v>14</v>
      </c>
      <c r="S253" s="24" t="s">
        <v>14</v>
      </c>
      <c r="T253" s="24" t="s">
        <v>14</v>
      </c>
      <c r="U253" s="24" t="s">
        <v>14</v>
      </c>
      <c r="V253" s="24" t="s">
        <v>14</v>
      </c>
      <c r="W253" s="24" t="s">
        <v>14</v>
      </c>
      <c r="X253" s="24" t="s">
        <v>14</v>
      </c>
      <c r="Y253" s="24" t="s">
        <v>14</v>
      </c>
      <c r="Z253" s="24" t="s">
        <v>14</v>
      </c>
      <c r="AA253" s="24" t="s">
        <v>14</v>
      </c>
      <c r="AB253" s="24" t="s">
        <v>14</v>
      </c>
      <c r="AC253" s="24" t="s">
        <v>14</v>
      </c>
      <c r="AD253" s="24" t="s">
        <v>14</v>
      </c>
      <c r="AE253" s="24" t="s">
        <v>14</v>
      </c>
      <c r="AF253" s="24" t="s">
        <v>14</v>
      </c>
      <c r="AG253" s="24" t="s">
        <v>14</v>
      </c>
      <c r="AH253" s="24" t="s">
        <v>14</v>
      </c>
      <c r="AI253" s="24" t="s">
        <v>14</v>
      </c>
      <c r="AJ253" s="24" t="s">
        <v>14</v>
      </c>
      <c r="AK253" s="24" t="s">
        <v>14</v>
      </c>
      <c r="AL253" s="24" t="s">
        <v>14</v>
      </c>
      <c r="AM253" s="24" t="s">
        <v>14</v>
      </c>
      <c r="AN253" s="24" t="s">
        <v>14</v>
      </c>
      <c r="AO253" s="24" t="s">
        <v>14</v>
      </c>
      <c r="AP253" s="24" t="s">
        <v>14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23</v>
      </c>
      <c r="C254" s="24" t="str">
        <f t="shared" si="9"/>
        <v>UCPWR_FLAB-P</v>
      </c>
      <c r="D254" s="24" t="s">
        <v>16</v>
      </c>
      <c r="E254" s="24" t="str" cm="1">
        <f t="array" ref="E254">INDEX(PWR_Lab!$A$2:$A$179,AX254)</f>
        <v>ETODSGT-N</v>
      </c>
      <c r="F254" s="24" t="s">
        <v>11</v>
      </c>
      <c r="G254" s="24" t="s">
        <v>11</v>
      </c>
      <c r="H254" s="24" t="s">
        <v>11</v>
      </c>
      <c r="I254" s="24">
        <v>3</v>
      </c>
      <c r="J254" s="24" cm="1">
        <f t="array" ref="J254">-INDEX(PWR_Lab!$F$2:$I$179,AX254,AY254)</f>
        <v>-1.72E-2</v>
      </c>
      <c r="K254" s="24" t="s">
        <v>14</v>
      </c>
      <c r="L254" s="24" t="s">
        <v>14</v>
      </c>
      <c r="M254" s="24" t="s">
        <v>14</v>
      </c>
      <c r="N254" s="24" t="s">
        <v>14</v>
      </c>
      <c r="O254" s="24" t="s">
        <v>14</v>
      </c>
      <c r="P254" s="24" t="s">
        <v>14</v>
      </c>
      <c r="Q254" s="24" t="s">
        <v>14</v>
      </c>
      <c r="R254" s="24" t="s">
        <v>14</v>
      </c>
      <c r="S254" s="24" t="s">
        <v>14</v>
      </c>
      <c r="T254" s="24" t="s">
        <v>14</v>
      </c>
      <c r="U254" s="24" t="s">
        <v>14</v>
      </c>
      <c r="V254" s="24" t="s">
        <v>14</v>
      </c>
      <c r="W254" s="24" t="s">
        <v>14</v>
      </c>
      <c r="X254" s="24" t="s">
        <v>14</v>
      </c>
      <c r="Y254" s="24" t="s">
        <v>14</v>
      </c>
      <c r="Z254" s="24" t="s">
        <v>14</v>
      </c>
      <c r="AA254" s="24" t="s">
        <v>14</v>
      </c>
      <c r="AB254" s="24" t="s">
        <v>14</v>
      </c>
      <c r="AC254" s="24" t="s">
        <v>14</v>
      </c>
      <c r="AD254" s="24" t="s">
        <v>14</v>
      </c>
      <c r="AE254" s="24" t="s">
        <v>14</v>
      </c>
      <c r="AF254" s="24" t="s">
        <v>14</v>
      </c>
      <c r="AG254" s="24" t="s">
        <v>14</v>
      </c>
      <c r="AH254" s="24" t="s">
        <v>14</v>
      </c>
      <c r="AI254" s="24" t="s">
        <v>14</v>
      </c>
      <c r="AJ254" s="24" t="s">
        <v>14</v>
      </c>
      <c r="AK254" s="24" t="s">
        <v>14</v>
      </c>
      <c r="AL254" s="24" t="s">
        <v>14</v>
      </c>
      <c r="AM254" s="24" t="s">
        <v>14</v>
      </c>
      <c r="AN254" s="24" t="s">
        <v>14</v>
      </c>
      <c r="AO254" s="24" t="s">
        <v>14</v>
      </c>
      <c r="AP254" s="24" t="s">
        <v>14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23</v>
      </c>
      <c r="C255" s="24" t="str">
        <f t="shared" si="9"/>
        <v>UCPWR_FLAB-M</v>
      </c>
      <c r="D255" s="24" t="s">
        <v>16</v>
      </c>
      <c r="E255" s="24" t="str" cm="1">
        <f t="array" ref="E255">INDEX(PWR_Lab!$A$2:$A$179,AX255)</f>
        <v>ETODSGT-N</v>
      </c>
      <c r="F255" s="24" t="s">
        <v>11</v>
      </c>
      <c r="G255" s="24" t="s">
        <v>11</v>
      </c>
      <c r="H255" s="24" t="s">
        <v>11</v>
      </c>
      <c r="I255" s="24">
        <v>3</v>
      </c>
      <c r="J255" s="24" cm="1">
        <f t="array" ref="J255">-INDEX(PWR_Lab!$F$2:$I$179,AX255,AY255)</f>
        <v>-1.958E-2</v>
      </c>
      <c r="K255" s="24" t="s">
        <v>14</v>
      </c>
      <c r="L255" s="24" t="s">
        <v>14</v>
      </c>
      <c r="M255" s="24" t="s">
        <v>14</v>
      </c>
      <c r="N255" s="24" t="s">
        <v>14</v>
      </c>
      <c r="O255" s="24" t="s">
        <v>14</v>
      </c>
      <c r="P255" s="24" t="s">
        <v>14</v>
      </c>
      <c r="Q255" s="24" t="s">
        <v>14</v>
      </c>
      <c r="R255" s="24" t="s">
        <v>14</v>
      </c>
      <c r="S255" s="24" t="s">
        <v>14</v>
      </c>
      <c r="T255" s="24" t="s">
        <v>14</v>
      </c>
      <c r="U255" s="24" t="s">
        <v>14</v>
      </c>
      <c r="V255" s="24" t="s">
        <v>14</v>
      </c>
      <c r="W255" s="24" t="s">
        <v>14</v>
      </c>
      <c r="X255" s="24" t="s">
        <v>14</v>
      </c>
      <c r="Y255" s="24" t="s">
        <v>14</v>
      </c>
      <c r="Z255" s="24" t="s">
        <v>14</v>
      </c>
      <c r="AA255" s="24" t="s">
        <v>14</v>
      </c>
      <c r="AB255" s="24" t="s">
        <v>14</v>
      </c>
      <c r="AC255" s="24" t="s">
        <v>14</v>
      </c>
      <c r="AD255" s="24" t="s">
        <v>14</v>
      </c>
      <c r="AE255" s="24" t="s">
        <v>14</v>
      </c>
      <c r="AF255" s="24" t="s">
        <v>14</v>
      </c>
      <c r="AG255" s="24" t="s">
        <v>14</v>
      </c>
      <c r="AH255" s="24" t="s">
        <v>14</v>
      </c>
      <c r="AI255" s="24" t="s">
        <v>14</v>
      </c>
      <c r="AJ255" s="24" t="s">
        <v>14</v>
      </c>
      <c r="AK255" s="24" t="s">
        <v>14</v>
      </c>
      <c r="AL255" s="24" t="s">
        <v>14</v>
      </c>
      <c r="AM255" s="24" t="s">
        <v>14</v>
      </c>
      <c r="AN255" s="24" t="s">
        <v>14</v>
      </c>
      <c r="AO255" s="24" t="s">
        <v>14</v>
      </c>
      <c r="AP255" s="24" t="s">
        <v>14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23</v>
      </c>
      <c r="C256" s="24" t="str">
        <f t="shared" si="9"/>
        <v>UCPWR_FLAB-S</v>
      </c>
      <c r="D256" s="24" t="s">
        <v>16</v>
      </c>
      <c r="E256" s="24" t="str" cm="1">
        <f t="array" ref="E256">INDEX(PWR_Lab!$A$2:$A$179,AX256)</f>
        <v>ETODSGT-N</v>
      </c>
      <c r="F256" s="24" t="s">
        <v>11</v>
      </c>
      <c r="G256" s="24" t="s">
        <v>11</v>
      </c>
      <c r="H256" s="24" t="s">
        <v>11</v>
      </c>
      <c r="I256" s="24">
        <v>3</v>
      </c>
      <c r="J256" s="24" cm="1">
        <f t="array" ref="J256">-INDEX(PWR_Lab!$F$2:$I$179,AX256,AY256)</f>
        <v>-6.4769999999999994E-2</v>
      </c>
      <c r="K256" s="24" t="s">
        <v>14</v>
      </c>
      <c r="L256" s="24" t="s">
        <v>14</v>
      </c>
      <c r="M256" s="24" t="s">
        <v>14</v>
      </c>
      <c r="N256" s="24" t="s">
        <v>14</v>
      </c>
      <c r="O256" s="24" t="s">
        <v>14</v>
      </c>
      <c r="P256" s="24" t="s">
        <v>14</v>
      </c>
      <c r="Q256" s="24" t="s">
        <v>14</v>
      </c>
      <c r="R256" s="24" t="s">
        <v>14</v>
      </c>
      <c r="S256" s="24" t="s">
        <v>14</v>
      </c>
      <c r="T256" s="24" t="s">
        <v>14</v>
      </c>
      <c r="U256" s="24" t="s">
        <v>14</v>
      </c>
      <c r="V256" s="24" t="s">
        <v>14</v>
      </c>
      <c r="W256" s="24" t="s">
        <v>14</v>
      </c>
      <c r="X256" s="24" t="s">
        <v>14</v>
      </c>
      <c r="Y256" s="24" t="s">
        <v>14</v>
      </c>
      <c r="Z256" s="24" t="s">
        <v>14</v>
      </c>
      <c r="AA256" s="24" t="s">
        <v>14</v>
      </c>
      <c r="AB256" s="24" t="s">
        <v>14</v>
      </c>
      <c r="AC256" s="24" t="s">
        <v>14</v>
      </c>
      <c r="AD256" s="24" t="s">
        <v>14</v>
      </c>
      <c r="AE256" s="24" t="s">
        <v>14</v>
      </c>
      <c r="AF256" s="24" t="s">
        <v>14</v>
      </c>
      <c r="AG256" s="24" t="s">
        <v>14</v>
      </c>
      <c r="AH256" s="24" t="s">
        <v>14</v>
      </c>
      <c r="AI256" s="24" t="s">
        <v>14</v>
      </c>
      <c r="AJ256" s="24" t="s">
        <v>14</v>
      </c>
      <c r="AK256" s="24" t="s">
        <v>14</v>
      </c>
      <c r="AL256" s="24" t="s">
        <v>14</v>
      </c>
      <c r="AM256" s="24" t="s">
        <v>14</v>
      </c>
      <c r="AN256" s="24" t="s">
        <v>14</v>
      </c>
      <c r="AO256" s="24" t="s">
        <v>14</v>
      </c>
      <c r="AP256" s="24" t="s">
        <v>14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23</v>
      </c>
      <c r="C257" s="24" t="str">
        <f t="shared" si="9"/>
        <v>UCPWR_FLAB-T</v>
      </c>
      <c r="D257" s="24" t="s">
        <v>16</v>
      </c>
      <c r="E257" s="24" t="str" cm="1">
        <f t="array" ref="E257">INDEX(PWR_Lab!$A$2:$A$179,AX257)</f>
        <v>ETODSGT-N</v>
      </c>
      <c r="F257" s="24" t="s">
        <v>11</v>
      </c>
      <c r="G257" s="24" t="s">
        <v>11</v>
      </c>
      <c r="H257" s="24" t="s">
        <v>11</v>
      </c>
      <c r="I257" s="24">
        <v>3</v>
      </c>
      <c r="J257" s="24" cm="1">
        <f t="array" ref="J257">-INDEX(PWR_Lab!$F$2:$I$179,AX257,AY257)</f>
        <v>-0.23189000000000001</v>
      </c>
      <c r="K257" s="24" t="s">
        <v>14</v>
      </c>
      <c r="L257" s="24" t="s">
        <v>14</v>
      </c>
      <c r="M257" s="24" t="s">
        <v>14</v>
      </c>
      <c r="N257" s="24" t="s">
        <v>14</v>
      </c>
      <c r="O257" s="24" t="s">
        <v>14</v>
      </c>
      <c r="P257" s="24" t="s">
        <v>14</v>
      </c>
      <c r="Q257" s="24" t="s">
        <v>14</v>
      </c>
      <c r="R257" s="24" t="s">
        <v>14</v>
      </c>
      <c r="S257" s="24" t="s">
        <v>14</v>
      </c>
      <c r="T257" s="24" t="s">
        <v>14</v>
      </c>
      <c r="U257" s="24" t="s">
        <v>14</v>
      </c>
      <c r="V257" s="24" t="s">
        <v>14</v>
      </c>
      <c r="W257" s="24" t="s">
        <v>14</v>
      </c>
      <c r="X257" s="24" t="s">
        <v>14</v>
      </c>
      <c r="Y257" s="24" t="s">
        <v>14</v>
      </c>
      <c r="Z257" s="24" t="s">
        <v>14</v>
      </c>
      <c r="AA257" s="24" t="s">
        <v>14</v>
      </c>
      <c r="AB257" s="24" t="s">
        <v>14</v>
      </c>
      <c r="AC257" s="24" t="s">
        <v>14</v>
      </c>
      <c r="AD257" s="24" t="s">
        <v>14</v>
      </c>
      <c r="AE257" s="24" t="s">
        <v>14</v>
      </c>
      <c r="AF257" s="24" t="s">
        <v>14</v>
      </c>
      <c r="AG257" s="24" t="s">
        <v>14</v>
      </c>
      <c r="AH257" s="24" t="s">
        <v>14</v>
      </c>
      <c r="AI257" s="24" t="s">
        <v>14</v>
      </c>
      <c r="AJ257" s="24" t="s">
        <v>14</v>
      </c>
      <c r="AK257" s="24" t="s">
        <v>14</v>
      </c>
      <c r="AL257" s="24" t="s">
        <v>14</v>
      </c>
      <c r="AM257" s="24" t="s">
        <v>14</v>
      </c>
      <c r="AN257" s="24" t="s">
        <v>14</v>
      </c>
      <c r="AO257" s="24" t="s">
        <v>14</v>
      </c>
      <c r="AP257" s="24" t="s">
        <v>14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23</v>
      </c>
      <c r="C258" s="24" t="str">
        <f t="shared" si="9"/>
        <v>UCPWR_FLAB-P</v>
      </c>
      <c r="D258" s="24" t="s">
        <v>16</v>
      </c>
      <c r="E258" s="24" t="str" cm="1">
        <f t="array" ref="E258">INDEX(PWR_Lab!$A$2:$A$179,AX258)</f>
        <v>ETRANSDUM</v>
      </c>
      <c r="F258" s="24" t="s">
        <v>11</v>
      </c>
      <c r="G258" s="24" t="s">
        <v>11</v>
      </c>
      <c r="H258" s="24" t="s">
        <v>11</v>
      </c>
      <c r="I258" s="24">
        <v>3</v>
      </c>
      <c r="J258" s="24" cm="1">
        <f t="array" ref="J258">-INDEX(PWR_Lab!$F$2:$I$179,AX258,AY258)</f>
        <v>-1.474E-2</v>
      </c>
      <c r="K258" s="24" t="s">
        <v>14</v>
      </c>
      <c r="L258" s="24" t="s">
        <v>14</v>
      </c>
      <c r="M258" s="24" t="s">
        <v>14</v>
      </c>
      <c r="N258" s="24" t="s">
        <v>14</v>
      </c>
      <c r="O258" s="24" t="s">
        <v>14</v>
      </c>
      <c r="P258" s="24" t="s">
        <v>14</v>
      </c>
      <c r="Q258" s="24" t="s">
        <v>14</v>
      </c>
      <c r="R258" s="24" t="s">
        <v>14</v>
      </c>
      <c r="S258" s="24" t="s">
        <v>14</v>
      </c>
      <c r="T258" s="24" t="s">
        <v>14</v>
      </c>
      <c r="U258" s="24" t="s">
        <v>14</v>
      </c>
      <c r="V258" s="24" t="s">
        <v>14</v>
      </c>
      <c r="W258" s="24" t="s">
        <v>14</v>
      </c>
      <c r="X258" s="24" t="s">
        <v>14</v>
      </c>
      <c r="Y258" s="24" t="s">
        <v>14</v>
      </c>
      <c r="Z258" s="24" t="s">
        <v>14</v>
      </c>
      <c r="AA258" s="24" t="s">
        <v>14</v>
      </c>
      <c r="AB258" s="24" t="s">
        <v>14</v>
      </c>
      <c r="AC258" s="24" t="s">
        <v>14</v>
      </c>
      <c r="AD258" s="24" t="s">
        <v>14</v>
      </c>
      <c r="AE258" s="24" t="s">
        <v>14</v>
      </c>
      <c r="AF258" s="24" t="s">
        <v>14</v>
      </c>
      <c r="AG258" s="24" t="s">
        <v>14</v>
      </c>
      <c r="AH258" s="24" t="s">
        <v>14</v>
      </c>
      <c r="AI258" s="24" t="s">
        <v>14</v>
      </c>
      <c r="AJ258" s="24" t="s">
        <v>14</v>
      </c>
      <c r="AK258" s="24" t="s">
        <v>14</v>
      </c>
      <c r="AL258" s="24" t="s">
        <v>14</v>
      </c>
      <c r="AM258" s="24" t="s">
        <v>14</v>
      </c>
      <c r="AN258" s="24" t="s">
        <v>14</v>
      </c>
      <c r="AO258" s="24" t="s">
        <v>14</v>
      </c>
      <c r="AP258" s="24" t="s">
        <v>14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23</v>
      </c>
      <c r="C259" s="24" t="str">
        <f t="shared" si="9"/>
        <v>UCPWR_FLAB-M</v>
      </c>
      <c r="D259" s="24" t="s">
        <v>16</v>
      </c>
      <c r="E259" s="24" t="str" cm="1">
        <f t="array" ref="E259">INDEX(PWR_Lab!$A$2:$A$179,AX259)</f>
        <v>ETRANSDUM</v>
      </c>
      <c r="F259" s="24" t="s">
        <v>11</v>
      </c>
      <c r="G259" s="24" t="s">
        <v>11</v>
      </c>
      <c r="H259" s="24" t="s">
        <v>11</v>
      </c>
      <c r="I259" s="24">
        <v>3</v>
      </c>
      <c r="J259" s="24" cm="1">
        <f t="array" ref="J259">-INDEX(PWR_Lab!$F$2:$I$179,AX259,AY259)</f>
        <v>-1.678E-2</v>
      </c>
      <c r="K259" s="24" t="s">
        <v>14</v>
      </c>
      <c r="L259" s="24" t="s">
        <v>14</v>
      </c>
      <c r="M259" s="24" t="s">
        <v>14</v>
      </c>
      <c r="N259" s="24" t="s">
        <v>14</v>
      </c>
      <c r="O259" s="24" t="s">
        <v>14</v>
      </c>
      <c r="P259" s="24" t="s">
        <v>14</v>
      </c>
      <c r="Q259" s="24" t="s">
        <v>14</v>
      </c>
      <c r="R259" s="24" t="s">
        <v>14</v>
      </c>
      <c r="S259" s="24" t="s">
        <v>14</v>
      </c>
      <c r="T259" s="24" t="s">
        <v>14</v>
      </c>
      <c r="U259" s="24" t="s">
        <v>14</v>
      </c>
      <c r="V259" s="24" t="s">
        <v>14</v>
      </c>
      <c r="W259" s="24" t="s">
        <v>14</v>
      </c>
      <c r="X259" s="24" t="s">
        <v>14</v>
      </c>
      <c r="Y259" s="24" t="s">
        <v>14</v>
      </c>
      <c r="Z259" s="24" t="s">
        <v>14</v>
      </c>
      <c r="AA259" s="24" t="s">
        <v>14</v>
      </c>
      <c r="AB259" s="24" t="s">
        <v>14</v>
      </c>
      <c r="AC259" s="24" t="s">
        <v>14</v>
      </c>
      <c r="AD259" s="24" t="s">
        <v>14</v>
      </c>
      <c r="AE259" s="24" t="s">
        <v>14</v>
      </c>
      <c r="AF259" s="24" t="s">
        <v>14</v>
      </c>
      <c r="AG259" s="24" t="s">
        <v>14</v>
      </c>
      <c r="AH259" s="24" t="s">
        <v>14</v>
      </c>
      <c r="AI259" s="24" t="s">
        <v>14</v>
      </c>
      <c r="AJ259" s="24" t="s">
        <v>14</v>
      </c>
      <c r="AK259" s="24" t="s">
        <v>14</v>
      </c>
      <c r="AL259" s="24" t="s">
        <v>14</v>
      </c>
      <c r="AM259" s="24" t="s">
        <v>14</v>
      </c>
      <c r="AN259" s="24" t="s">
        <v>14</v>
      </c>
      <c r="AO259" s="24" t="s">
        <v>14</v>
      </c>
      <c r="AP259" s="24" t="s">
        <v>14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23</v>
      </c>
      <c r="C260" s="24" t="str">
        <f t="shared" si="9"/>
        <v>UCPWR_FLAB-S</v>
      </c>
      <c r="D260" s="24" t="s">
        <v>16</v>
      </c>
      <c r="E260" s="24" t="str" cm="1">
        <f t="array" ref="E260">INDEX(PWR_Lab!$A$2:$A$179,AX260)</f>
        <v>ETRANSDUM</v>
      </c>
      <c r="F260" s="24" t="s">
        <v>11</v>
      </c>
      <c r="G260" s="24" t="s">
        <v>11</v>
      </c>
      <c r="H260" s="24" t="s">
        <v>11</v>
      </c>
      <c r="I260" s="24">
        <v>3</v>
      </c>
      <c r="J260" s="24" cm="1">
        <f t="array" ref="J260">-INDEX(PWR_Lab!$F$2:$I$179,AX260,AY260)</f>
        <v>-5.5509999999999997E-2</v>
      </c>
      <c r="K260" s="24" t="s">
        <v>14</v>
      </c>
      <c r="L260" s="24" t="s">
        <v>14</v>
      </c>
      <c r="M260" s="24" t="s">
        <v>14</v>
      </c>
      <c r="N260" s="24" t="s">
        <v>14</v>
      </c>
      <c r="O260" s="24" t="s">
        <v>14</v>
      </c>
      <c r="P260" s="24" t="s">
        <v>14</v>
      </c>
      <c r="Q260" s="24" t="s">
        <v>14</v>
      </c>
      <c r="R260" s="24" t="s">
        <v>14</v>
      </c>
      <c r="S260" s="24" t="s">
        <v>14</v>
      </c>
      <c r="T260" s="24" t="s">
        <v>14</v>
      </c>
      <c r="U260" s="24" t="s">
        <v>14</v>
      </c>
      <c r="V260" s="24" t="s">
        <v>14</v>
      </c>
      <c r="W260" s="24" t="s">
        <v>14</v>
      </c>
      <c r="X260" s="24" t="s">
        <v>14</v>
      </c>
      <c r="Y260" s="24" t="s">
        <v>14</v>
      </c>
      <c r="Z260" s="24" t="s">
        <v>14</v>
      </c>
      <c r="AA260" s="24" t="s">
        <v>14</v>
      </c>
      <c r="AB260" s="24" t="s">
        <v>14</v>
      </c>
      <c r="AC260" s="24" t="s">
        <v>14</v>
      </c>
      <c r="AD260" s="24" t="s">
        <v>14</v>
      </c>
      <c r="AE260" s="24" t="s">
        <v>14</v>
      </c>
      <c r="AF260" s="24" t="s">
        <v>14</v>
      </c>
      <c r="AG260" s="24" t="s">
        <v>14</v>
      </c>
      <c r="AH260" s="24" t="s">
        <v>14</v>
      </c>
      <c r="AI260" s="24" t="s">
        <v>14</v>
      </c>
      <c r="AJ260" s="24" t="s">
        <v>14</v>
      </c>
      <c r="AK260" s="24" t="s">
        <v>14</v>
      </c>
      <c r="AL260" s="24" t="s">
        <v>14</v>
      </c>
      <c r="AM260" s="24" t="s">
        <v>14</v>
      </c>
      <c r="AN260" s="24" t="s">
        <v>14</v>
      </c>
      <c r="AO260" s="24" t="s">
        <v>14</v>
      </c>
      <c r="AP260" s="24" t="s">
        <v>14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23</v>
      </c>
      <c r="C261" s="24" t="str">
        <f t="shared" si="9"/>
        <v>UCPWR_FLAB-T</v>
      </c>
      <c r="D261" s="24" t="s">
        <v>16</v>
      </c>
      <c r="E261" s="24" t="str" cm="1">
        <f t="array" ref="E261">INDEX(PWR_Lab!$A$2:$A$179,AX261)</f>
        <v>ETRANSDUM</v>
      </c>
      <c r="F261" s="24" t="s">
        <v>11</v>
      </c>
      <c r="G261" s="24" t="s">
        <v>11</v>
      </c>
      <c r="H261" s="24" t="s">
        <v>11</v>
      </c>
      <c r="I261" s="24">
        <v>3</v>
      </c>
      <c r="J261" s="24" cm="1">
        <f t="array" ref="J261">-INDEX(PWR_Lab!$F$2:$I$179,AX261,AY261)</f>
        <v>-0.19872999999999999</v>
      </c>
      <c r="K261" s="24" t="s">
        <v>14</v>
      </c>
      <c r="L261" s="24" t="s">
        <v>14</v>
      </c>
      <c r="M261" s="24" t="s">
        <v>14</v>
      </c>
      <c r="N261" s="24" t="s">
        <v>14</v>
      </c>
      <c r="O261" s="24" t="s">
        <v>14</v>
      </c>
      <c r="P261" s="24" t="s">
        <v>14</v>
      </c>
      <c r="Q261" s="24" t="s">
        <v>14</v>
      </c>
      <c r="R261" s="24" t="s">
        <v>14</v>
      </c>
      <c r="S261" s="24" t="s">
        <v>14</v>
      </c>
      <c r="T261" s="24" t="s">
        <v>14</v>
      </c>
      <c r="U261" s="24" t="s">
        <v>14</v>
      </c>
      <c r="V261" s="24" t="s">
        <v>14</v>
      </c>
      <c r="W261" s="24" t="s">
        <v>14</v>
      </c>
      <c r="X261" s="24" t="s">
        <v>14</v>
      </c>
      <c r="Y261" s="24" t="s">
        <v>14</v>
      </c>
      <c r="Z261" s="24" t="s">
        <v>14</v>
      </c>
      <c r="AA261" s="24" t="s">
        <v>14</v>
      </c>
      <c r="AB261" s="24" t="s">
        <v>14</v>
      </c>
      <c r="AC261" s="24" t="s">
        <v>14</v>
      </c>
      <c r="AD261" s="24" t="s">
        <v>14</v>
      </c>
      <c r="AE261" s="24" t="s">
        <v>14</v>
      </c>
      <c r="AF261" s="24" t="s">
        <v>14</v>
      </c>
      <c r="AG261" s="24" t="s">
        <v>14</v>
      </c>
      <c r="AH261" s="24" t="s">
        <v>14</v>
      </c>
      <c r="AI261" s="24" t="s">
        <v>14</v>
      </c>
      <c r="AJ261" s="24" t="s">
        <v>14</v>
      </c>
      <c r="AK261" s="24" t="s">
        <v>14</v>
      </c>
      <c r="AL261" s="24" t="s">
        <v>14</v>
      </c>
      <c r="AM261" s="24" t="s">
        <v>14</v>
      </c>
      <c r="AN261" s="24" t="s">
        <v>14</v>
      </c>
      <c r="AO261" s="24" t="s">
        <v>14</v>
      </c>
      <c r="AP261" s="24" t="s">
        <v>14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23</v>
      </c>
      <c r="C262" s="24" t="str">
        <f t="shared" si="9"/>
        <v>UCPWR_FLAB-P</v>
      </c>
      <c r="D262" s="24" t="s">
        <v>16</v>
      </c>
      <c r="E262" s="24" t="str" cm="1">
        <f t="array" ref="E262">INDEX(PWR_Lab!$A$2:$A$179,AX262)</f>
        <v>XAGRELC</v>
      </c>
      <c r="F262" s="24" t="s">
        <v>11</v>
      </c>
      <c r="G262" s="24" t="s">
        <v>11</v>
      </c>
      <c r="H262" s="24" t="s">
        <v>11</v>
      </c>
      <c r="I262" s="24">
        <v>3</v>
      </c>
      <c r="J262" s="24" cm="1">
        <f t="array" ref="J262">-INDEX(PWR_Lab!$F$2:$I$179,AX262,AY262)</f>
        <v>-3.1989999999999998E-2</v>
      </c>
      <c r="K262" s="24" t="s">
        <v>14</v>
      </c>
      <c r="L262" s="24" t="s">
        <v>14</v>
      </c>
      <c r="M262" s="24" t="s">
        <v>14</v>
      </c>
      <c r="N262" s="24" t="s">
        <v>14</v>
      </c>
      <c r="O262" s="24" t="s">
        <v>14</v>
      </c>
      <c r="P262" s="24" t="s">
        <v>14</v>
      </c>
      <c r="Q262" s="24" t="s">
        <v>14</v>
      </c>
      <c r="R262" s="24" t="s">
        <v>14</v>
      </c>
      <c r="S262" s="24" t="s">
        <v>14</v>
      </c>
      <c r="T262" s="24" t="s">
        <v>14</v>
      </c>
      <c r="U262" s="24" t="s">
        <v>14</v>
      </c>
      <c r="V262" s="24" t="s">
        <v>14</v>
      </c>
      <c r="W262" s="24" t="s">
        <v>14</v>
      </c>
      <c r="X262" s="24" t="s">
        <v>14</v>
      </c>
      <c r="Y262" s="24" t="s">
        <v>14</v>
      </c>
      <c r="Z262" s="24" t="s">
        <v>14</v>
      </c>
      <c r="AA262" s="24" t="s">
        <v>14</v>
      </c>
      <c r="AB262" s="24" t="s">
        <v>14</v>
      </c>
      <c r="AC262" s="24" t="s">
        <v>14</v>
      </c>
      <c r="AD262" s="24" t="s">
        <v>14</v>
      </c>
      <c r="AE262" s="24" t="s">
        <v>14</v>
      </c>
      <c r="AF262" s="24" t="s">
        <v>14</v>
      </c>
      <c r="AG262" s="24" t="s">
        <v>14</v>
      </c>
      <c r="AH262" s="24" t="s">
        <v>14</v>
      </c>
      <c r="AI262" s="24" t="s">
        <v>14</v>
      </c>
      <c r="AJ262" s="24" t="s">
        <v>14</v>
      </c>
      <c r="AK262" s="24" t="s">
        <v>14</v>
      </c>
      <c r="AL262" s="24" t="s">
        <v>14</v>
      </c>
      <c r="AM262" s="24" t="s">
        <v>14</v>
      </c>
      <c r="AN262" s="24" t="s">
        <v>14</v>
      </c>
      <c r="AO262" s="24" t="s">
        <v>14</v>
      </c>
      <c r="AP262" s="24" t="s">
        <v>14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23</v>
      </c>
      <c r="C263" s="24" t="str">
        <f t="shared" si="9"/>
        <v>UCPWR_FLAB-M</v>
      </c>
      <c r="D263" s="24" t="s">
        <v>16</v>
      </c>
      <c r="E263" s="24" t="str" cm="1">
        <f t="array" ref="E263">INDEX(PWR_Lab!$A$2:$A$179,AX263)</f>
        <v>XAGRELC</v>
      </c>
      <c r="F263" s="24" t="s">
        <v>11</v>
      </c>
      <c r="G263" s="24" t="s">
        <v>11</v>
      </c>
      <c r="H263" s="24" t="s">
        <v>11</v>
      </c>
      <c r="I263" s="24">
        <v>3</v>
      </c>
      <c r="J263" s="24" cm="1">
        <f t="array" ref="J263">-INDEX(PWR_Lab!$F$2:$I$179,AX263,AY263)</f>
        <v>-3.6400000000000002E-2</v>
      </c>
      <c r="K263" s="24" t="s">
        <v>14</v>
      </c>
      <c r="L263" s="24" t="s">
        <v>14</v>
      </c>
      <c r="M263" s="24" t="s">
        <v>14</v>
      </c>
      <c r="N263" s="24" t="s">
        <v>14</v>
      </c>
      <c r="O263" s="24" t="s">
        <v>14</v>
      </c>
      <c r="P263" s="24" t="s">
        <v>14</v>
      </c>
      <c r="Q263" s="24" t="s">
        <v>14</v>
      </c>
      <c r="R263" s="24" t="s">
        <v>14</v>
      </c>
      <c r="S263" s="24" t="s">
        <v>14</v>
      </c>
      <c r="T263" s="24" t="s">
        <v>14</v>
      </c>
      <c r="U263" s="24" t="s">
        <v>14</v>
      </c>
      <c r="V263" s="24" t="s">
        <v>14</v>
      </c>
      <c r="W263" s="24" t="s">
        <v>14</v>
      </c>
      <c r="X263" s="24" t="s">
        <v>14</v>
      </c>
      <c r="Y263" s="24" t="s">
        <v>14</v>
      </c>
      <c r="Z263" s="24" t="s">
        <v>14</v>
      </c>
      <c r="AA263" s="24" t="s">
        <v>14</v>
      </c>
      <c r="AB263" s="24" t="s">
        <v>14</v>
      </c>
      <c r="AC263" s="24" t="s">
        <v>14</v>
      </c>
      <c r="AD263" s="24" t="s">
        <v>14</v>
      </c>
      <c r="AE263" s="24" t="s">
        <v>14</v>
      </c>
      <c r="AF263" s="24" t="s">
        <v>14</v>
      </c>
      <c r="AG263" s="24" t="s">
        <v>14</v>
      </c>
      <c r="AH263" s="24" t="s">
        <v>14</v>
      </c>
      <c r="AI263" s="24" t="s">
        <v>14</v>
      </c>
      <c r="AJ263" s="24" t="s">
        <v>14</v>
      </c>
      <c r="AK263" s="24" t="s">
        <v>14</v>
      </c>
      <c r="AL263" s="24" t="s">
        <v>14</v>
      </c>
      <c r="AM263" s="24" t="s">
        <v>14</v>
      </c>
      <c r="AN263" s="24" t="s">
        <v>14</v>
      </c>
      <c r="AO263" s="24" t="s">
        <v>14</v>
      </c>
      <c r="AP263" s="24" t="s">
        <v>14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23</v>
      </c>
      <c r="C264" s="24" t="str">
        <f t="shared" si="9"/>
        <v>UCPWR_FLAB-S</v>
      </c>
      <c r="D264" s="24" t="s">
        <v>16</v>
      </c>
      <c r="E264" s="24" t="str" cm="1">
        <f t="array" ref="E264">INDEX(PWR_Lab!$A$2:$A$179,AX264)</f>
        <v>XAGRELC</v>
      </c>
      <c r="F264" s="24" t="s">
        <v>11</v>
      </c>
      <c r="G264" s="24" t="s">
        <v>11</v>
      </c>
      <c r="H264" s="24" t="s">
        <v>11</v>
      </c>
      <c r="I264" s="24">
        <v>3</v>
      </c>
      <c r="J264" s="24" cm="1">
        <f t="array" ref="J264">-INDEX(PWR_Lab!$F$2:$I$179,AX264,AY264)</f>
        <v>-0.12044000000000001</v>
      </c>
      <c r="K264" s="24" t="s">
        <v>14</v>
      </c>
      <c r="L264" s="24" t="s">
        <v>14</v>
      </c>
      <c r="M264" s="24" t="s">
        <v>14</v>
      </c>
      <c r="N264" s="24" t="s">
        <v>14</v>
      </c>
      <c r="O264" s="24" t="s">
        <v>14</v>
      </c>
      <c r="P264" s="24" t="s">
        <v>14</v>
      </c>
      <c r="Q264" s="24" t="s">
        <v>14</v>
      </c>
      <c r="R264" s="24" t="s">
        <v>14</v>
      </c>
      <c r="S264" s="24" t="s">
        <v>14</v>
      </c>
      <c r="T264" s="24" t="s">
        <v>14</v>
      </c>
      <c r="U264" s="24" t="s">
        <v>14</v>
      </c>
      <c r="V264" s="24" t="s">
        <v>14</v>
      </c>
      <c r="W264" s="24" t="s">
        <v>14</v>
      </c>
      <c r="X264" s="24" t="s">
        <v>14</v>
      </c>
      <c r="Y264" s="24" t="s">
        <v>14</v>
      </c>
      <c r="Z264" s="24" t="s">
        <v>14</v>
      </c>
      <c r="AA264" s="24" t="s">
        <v>14</v>
      </c>
      <c r="AB264" s="24" t="s">
        <v>14</v>
      </c>
      <c r="AC264" s="24" t="s">
        <v>14</v>
      </c>
      <c r="AD264" s="24" t="s">
        <v>14</v>
      </c>
      <c r="AE264" s="24" t="s">
        <v>14</v>
      </c>
      <c r="AF264" s="24" t="s">
        <v>14</v>
      </c>
      <c r="AG264" s="24" t="s">
        <v>14</v>
      </c>
      <c r="AH264" s="24" t="s">
        <v>14</v>
      </c>
      <c r="AI264" s="24" t="s">
        <v>14</v>
      </c>
      <c r="AJ264" s="24" t="s">
        <v>14</v>
      </c>
      <c r="AK264" s="24" t="s">
        <v>14</v>
      </c>
      <c r="AL264" s="24" t="s">
        <v>14</v>
      </c>
      <c r="AM264" s="24" t="s">
        <v>14</v>
      </c>
      <c r="AN264" s="24" t="s">
        <v>14</v>
      </c>
      <c r="AO264" s="24" t="s">
        <v>14</v>
      </c>
      <c r="AP264" s="24" t="s">
        <v>14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23</v>
      </c>
      <c r="C265" s="24" t="str">
        <f t="shared" si="9"/>
        <v>UCPWR_FLAB-T</v>
      </c>
      <c r="D265" s="24" t="s">
        <v>16</v>
      </c>
      <c r="E265" s="24" t="str" cm="1">
        <f t="array" ref="E265">INDEX(PWR_Lab!$A$2:$A$179,AX265)</f>
        <v>XAGRELC</v>
      </c>
      <c r="F265" s="24" t="s">
        <v>11</v>
      </c>
      <c r="G265" s="24" t="s">
        <v>11</v>
      </c>
      <c r="H265" s="24" t="s">
        <v>11</v>
      </c>
      <c r="I265" s="24">
        <v>3</v>
      </c>
      <c r="J265" s="24" cm="1">
        <f t="array" ref="J265">-INDEX(PWR_Lab!$F$2:$I$179,AX265,AY265)</f>
        <v>-0.43119000000000002</v>
      </c>
      <c r="K265" s="24" t="s">
        <v>14</v>
      </c>
      <c r="L265" s="24" t="s">
        <v>14</v>
      </c>
      <c r="M265" s="24" t="s">
        <v>14</v>
      </c>
      <c r="N265" s="24" t="s">
        <v>14</v>
      </c>
      <c r="O265" s="24" t="s">
        <v>14</v>
      </c>
      <c r="P265" s="24" t="s">
        <v>14</v>
      </c>
      <c r="Q265" s="24" t="s">
        <v>14</v>
      </c>
      <c r="R265" s="24" t="s">
        <v>14</v>
      </c>
      <c r="S265" s="24" t="s">
        <v>14</v>
      </c>
      <c r="T265" s="24" t="s">
        <v>14</v>
      </c>
      <c r="U265" s="24" t="s">
        <v>14</v>
      </c>
      <c r="V265" s="24" t="s">
        <v>14</v>
      </c>
      <c r="W265" s="24" t="s">
        <v>14</v>
      </c>
      <c r="X265" s="24" t="s">
        <v>14</v>
      </c>
      <c r="Y265" s="24" t="s">
        <v>14</v>
      </c>
      <c r="Z265" s="24" t="s">
        <v>14</v>
      </c>
      <c r="AA265" s="24" t="s">
        <v>14</v>
      </c>
      <c r="AB265" s="24" t="s">
        <v>14</v>
      </c>
      <c r="AC265" s="24" t="s">
        <v>14</v>
      </c>
      <c r="AD265" s="24" t="s">
        <v>14</v>
      </c>
      <c r="AE265" s="24" t="s">
        <v>14</v>
      </c>
      <c r="AF265" s="24" t="s">
        <v>14</v>
      </c>
      <c r="AG265" s="24" t="s">
        <v>14</v>
      </c>
      <c r="AH265" s="24" t="s">
        <v>14</v>
      </c>
      <c r="AI265" s="24" t="s">
        <v>14</v>
      </c>
      <c r="AJ265" s="24" t="s">
        <v>14</v>
      </c>
      <c r="AK265" s="24" t="s">
        <v>14</v>
      </c>
      <c r="AL265" s="24" t="s">
        <v>14</v>
      </c>
      <c r="AM265" s="24" t="s">
        <v>14</v>
      </c>
      <c r="AN265" s="24" t="s">
        <v>14</v>
      </c>
      <c r="AO265" s="24" t="s">
        <v>14</v>
      </c>
      <c r="AP265" s="24" t="s">
        <v>14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23</v>
      </c>
      <c r="C266" s="24" t="str">
        <f t="shared" si="9"/>
        <v>UCPWR_FLAB-P</v>
      </c>
      <c r="D266" s="24" t="s">
        <v>16</v>
      </c>
      <c r="E266" s="24" t="str" cm="1">
        <f t="array" ref="E266">INDEX(PWR_Lab!$A$2:$A$179,AX266)</f>
        <v>XCOMELC</v>
      </c>
      <c r="F266" s="24" t="s">
        <v>11</v>
      </c>
      <c r="G266" s="24" t="s">
        <v>11</v>
      </c>
      <c r="H266" s="24" t="s">
        <v>11</v>
      </c>
      <c r="I266" s="24">
        <v>3</v>
      </c>
      <c r="J266" s="24" cm="1">
        <f t="array" ref="J266">-INDEX(PWR_Lab!$F$2:$I$179,AX266,AY266)</f>
        <v>-2.8969999999999999E-2</v>
      </c>
      <c r="K266" s="24" t="s">
        <v>14</v>
      </c>
      <c r="L266" s="24" t="s">
        <v>14</v>
      </c>
      <c r="M266" s="24" t="s">
        <v>14</v>
      </c>
      <c r="N266" s="24" t="s">
        <v>14</v>
      </c>
      <c r="O266" s="24" t="s">
        <v>14</v>
      </c>
      <c r="P266" s="24" t="s">
        <v>14</v>
      </c>
      <c r="Q266" s="24" t="s">
        <v>14</v>
      </c>
      <c r="R266" s="24" t="s">
        <v>14</v>
      </c>
      <c r="S266" s="24" t="s">
        <v>14</v>
      </c>
      <c r="T266" s="24" t="s">
        <v>14</v>
      </c>
      <c r="U266" s="24" t="s">
        <v>14</v>
      </c>
      <c r="V266" s="24" t="s">
        <v>14</v>
      </c>
      <c r="W266" s="24" t="s">
        <v>14</v>
      </c>
      <c r="X266" s="24" t="s">
        <v>14</v>
      </c>
      <c r="Y266" s="24" t="s">
        <v>14</v>
      </c>
      <c r="Z266" s="24" t="s">
        <v>14</v>
      </c>
      <c r="AA266" s="24" t="s">
        <v>14</v>
      </c>
      <c r="AB266" s="24" t="s">
        <v>14</v>
      </c>
      <c r="AC266" s="24" t="s">
        <v>14</v>
      </c>
      <c r="AD266" s="24" t="s">
        <v>14</v>
      </c>
      <c r="AE266" s="24" t="s">
        <v>14</v>
      </c>
      <c r="AF266" s="24" t="s">
        <v>14</v>
      </c>
      <c r="AG266" s="24" t="s">
        <v>14</v>
      </c>
      <c r="AH266" s="24" t="s">
        <v>14</v>
      </c>
      <c r="AI266" s="24" t="s">
        <v>14</v>
      </c>
      <c r="AJ266" s="24" t="s">
        <v>14</v>
      </c>
      <c r="AK266" s="24" t="s">
        <v>14</v>
      </c>
      <c r="AL266" s="24" t="s">
        <v>14</v>
      </c>
      <c r="AM266" s="24" t="s">
        <v>14</v>
      </c>
      <c r="AN266" s="24" t="s">
        <v>14</v>
      </c>
      <c r="AO266" s="24" t="s">
        <v>14</v>
      </c>
      <c r="AP266" s="24" t="s">
        <v>14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23</v>
      </c>
      <c r="C267" s="24" t="str">
        <f t="shared" ref="C267:C317" si="12">C263</f>
        <v>UCPWR_FLAB-M</v>
      </c>
      <c r="D267" s="24" t="s">
        <v>16</v>
      </c>
      <c r="E267" s="24" t="str" cm="1">
        <f t="array" ref="E267">INDEX(PWR_Lab!$A$2:$A$179,AX267)</f>
        <v>XCOMELC</v>
      </c>
      <c r="F267" s="24" t="s">
        <v>11</v>
      </c>
      <c r="G267" s="24" t="s">
        <v>11</v>
      </c>
      <c r="H267" s="24" t="s">
        <v>11</v>
      </c>
      <c r="I267" s="24">
        <v>3</v>
      </c>
      <c r="J267" s="24" cm="1">
        <f t="array" ref="J267">-INDEX(PWR_Lab!$F$2:$I$179,AX267,AY267)</f>
        <v>-3.2969999999999999E-2</v>
      </c>
      <c r="K267" s="24" t="s">
        <v>14</v>
      </c>
      <c r="L267" s="24" t="s">
        <v>14</v>
      </c>
      <c r="M267" s="24" t="s">
        <v>14</v>
      </c>
      <c r="N267" s="24" t="s">
        <v>14</v>
      </c>
      <c r="O267" s="24" t="s">
        <v>14</v>
      </c>
      <c r="P267" s="24" t="s">
        <v>14</v>
      </c>
      <c r="Q267" s="24" t="s">
        <v>14</v>
      </c>
      <c r="R267" s="24" t="s">
        <v>14</v>
      </c>
      <c r="S267" s="24" t="s">
        <v>14</v>
      </c>
      <c r="T267" s="24" t="s">
        <v>14</v>
      </c>
      <c r="U267" s="24" t="s">
        <v>14</v>
      </c>
      <c r="V267" s="24" t="s">
        <v>14</v>
      </c>
      <c r="W267" s="24" t="s">
        <v>14</v>
      </c>
      <c r="X267" s="24" t="s">
        <v>14</v>
      </c>
      <c r="Y267" s="24" t="s">
        <v>14</v>
      </c>
      <c r="Z267" s="24" t="s">
        <v>14</v>
      </c>
      <c r="AA267" s="24" t="s">
        <v>14</v>
      </c>
      <c r="AB267" s="24" t="s">
        <v>14</v>
      </c>
      <c r="AC267" s="24" t="s">
        <v>14</v>
      </c>
      <c r="AD267" s="24" t="s">
        <v>14</v>
      </c>
      <c r="AE267" s="24" t="s">
        <v>14</v>
      </c>
      <c r="AF267" s="24" t="s">
        <v>14</v>
      </c>
      <c r="AG267" s="24" t="s">
        <v>14</v>
      </c>
      <c r="AH267" s="24" t="s">
        <v>14</v>
      </c>
      <c r="AI267" s="24" t="s">
        <v>14</v>
      </c>
      <c r="AJ267" s="24" t="s">
        <v>14</v>
      </c>
      <c r="AK267" s="24" t="s">
        <v>14</v>
      </c>
      <c r="AL267" s="24" t="s">
        <v>14</v>
      </c>
      <c r="AM267" s="24" t="s">
        <v>14</v>
      </c>
      <c r="AN267" s="24" t="s">
        <v>14</v>
      </c>
      <c r="AO267" s="24" t="s">
        <v>14</v>
      </c>
      <c r="AP267" s="24" t="s">
        <v>14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23</v>
      </c>
      <c r="C268" s="24" t="str">
        <f t="shared" si="12"/>
        <v>UCPWR_FLAB-S</v>
      </c>
      <c r="D268" s="24" t="s">
        <v>16</v>
      </c>
      <c r="E268" s="24" t="str" cm="1">
        <f t="array" ref="E268">INDEX(PWR_Lab!$A$2:$A$179,AX268)</f>
        <v>XCOMELC</v>
      </c>
      <c r="F268" s="24" t="s">
        <v>11</v>
      </c>
      <c r="G268" s="24" t="s">
        <v>11</v>
      </c>
      <c r="H268" s="24" t="s">
        <v>11</v>
      </c>
      <c r="I268" s="24">
        <v>3</v>
      </c>
      <c r="J268" s="24" cm="1">
        <f t="array" ref="J268">-INDEX(PWR_Lab!$F$2:$I$179,AX268,AY268)</f>
        <v>-0.1091</v>
      </c>
      <c r="K268" s="24" t="s">
        <v>14</v>
      </c>
      <c r="L268" s="24" t="s">
        <v>14</v>
      </c>
      <c r="M268" s="24" t="s">
        <v>14</v>
      </c>
      <c r="N268" s="24" t="s">
        <v>14</v>
      </c>
      <c r="O268" s="24" t="s">
        <v>14</v>
      </c>
      <c r="P268" s="24" t="s">
        <v>14</v>
      </c>
      <c r="Q268" s="24" t="s">
        <v>14</v>
      </c>
      <c r="R268" s="24" t="s">
        <v>14</v>
      </c>
      <c r="S268" s="24" t="s">
        <v>14</v>
      </c>
      <c r="T268" s="24" t="s">
        <v>14</v>
      </c>
      <c r="U268" s="24" t="s">
        <v>14</v>
      </c>
      <c r="V268" s="24" t="s">
        <v>14</v>
      </c>
      <c r="W268" s="24" t="s">
        <v>14</v>
      </c>
      <c r="X268" s="24" t="s">
        <v>14</v>
      </c>
      <c r="Y268" s="24" t="s">
        <v>14</v>
      </c>
      <c r="Z268" s="24" t="s">
        <v>14</v>
      </c>
      <c r="AA268" s="24" t="s">
        <v>14</v>
      </c>
      <c r="AB268" s="24" t="s">
        <v>14</v>
      </c>
      <c r="AC268" s="24" t="s">
        <v>14</v>
      </c>
      <c r="AD268" s="24" t="s">
        <v>14</v>
      </c>
      <c r="AE268" s="24" t="s">
        <v>14</v>
      </c>
      <c r="AF268" s="24" t="s">
        <v>14</v>
      </c>
      <c r="AG268" s="24" t="s">
        <v>14</v>
      </c>
      <c r="AH268" s="24" t="s">
        <v>14</v>
      </c>
      <c r="AI268" s="24" t="s">
        <v>14</v>
      </c>
      <c r="AJ268" s="24" t="s">
        <v>14</v>
      </c>
      <c r="AK268" s="24" t="s">
        <v>14</v>
      </c>
      <c r="AL268" s="24" t="s">
        <v>14</v>
      </c>
      <c r="AM268" s="24" t="s">
        <v>14</v>
      </c>
      <c r="AN268" s="24" t="s">
        <v>14</v>
      </c>
      <c r="AO268" s="24" t="s">
        <v>14</v>
      </c>
      <c r="AP268" s="24" t="s">
        <v>14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23</v>
      </c>
      <c r="C269" s="24" t="str">
        <f t="shared" si="12"/>
        <v>UCPWR_FLAB-T</v>
      </c>
      <c r="D269" s="24" t="s">
        <v>16</v>
      </c>
      <c r="E269" s="24" t="str" cm="1">
        <f t="array" ref="E269">INDEX(PWR_Lab!$A$2:$A$179,AX269)</f>
        <v>XCOMELC</v>
      </c>
      <c r="F269" s="24" t="s">
        <v>11</v>
      </c>
      <c r="G269" s="24" t="s">
        <v>11</v>
      </c>
      <c r="H269" s="24" t="s">
        <v>11</v>
      </c>
      <c r="I269" s="24">
        <v>3</v>
      </c>
      <c r="J269" s="24" cm="1">
        <f t="array" ref="J269">-INDEX(PWR_Lab!$F$2:$I$179,AX269,AY269)</f>
        <v>-0.39056999999999997</v>
      </c>
      <c r="K269" s="24" t="s">
        <v>14</v>
      </c>
      <c r="L269" s="24" t="s">
        <v>14</v>
      </c>
      <c r="M269" s="24" t="s">
        <v>14</v>
      </c>
      <c r="N269" s="24" t="s">
        <v>14</v>
      </c>
      <c r="O269" s="24" t="s">
        <v>14</v>
      </c>
      <c r="P269" s="24" t="s">
        <v>14</v>
      </c>
      <c r="Q269" s="24" t="s">
        <v>14</v>
      </c>
      <c r="R269" s="24" t="s">
        <v>14</v>
      </c>
      <c r="S269" s="24" t="s">
        <v>14</v>
      </c>
      <c r="T269" s="24" t="s">
        <v>14</v>
      </c>
      <c r="U269" s="24" t="s">
        <v>14</v>
      </c>
      <c r="V269" s="24" t="s">
        <v>14</v>
      </c>
      <c r="W269" s="24" t="s">
        <v>14</v>
      </c>
      <c r="X269" s="24" t="s">
        <v>14</v>
      </c>
      <c r="Y269" s="24" t="s">
        <v>14</v>
      </c>
      <c r="Z269" s="24" t="s">
        <v>14</v>
      </c>
      <c r="AA269" s="24" t="s">
        <v>14</v>
      </c>
      <c r="AB269" s="24" t="s">
        <v>14</v>
      </c>
      <c r="AC269" s="24" t="s">
        <v>14</v>
      </c>
      <c r="AD269" s="24" t="s">
        <v>14</v>
      </c>
      <c r="AE269" s="24" t="s">
        <v>14</v>
      </c>
      <c r="AF269" s="24" t="s">
        <v>14</v>
      </c>
      <c r="AG269" s="24" t="s">
        <v>14</v>
      </c>
      <c r="AH269" s="24" t="s">
        <v>14</v>
      </c>
      <c r="AI269" s="24" t="s">
        <v>14</v>
      </c>
      <c r="AJ269" s="24" t="s">
        <v>14</v>
      </c>
      <c r="AK269" s="24" t="s">
        <v>14</v>
      </c>
      <c r="AL269" s="24" t="s">
        <v>14</v>
      </c>
      <c r="AM269" s="24" t="s">
        <v>14</v>
      </c>
      <c r="AN269" s="24" t="s">
        <v>14</v>
      </c>
      <c r="AO269" s="24" t="s">
        <v>14</v>
      </c>
      <c r="AP269" s="24" t="s">
        <v>14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23</v>
      </c>
      <c r="C270" s="24" t="str">
        <f t="shared" si="12"/>
        <v>UCPWR_FLAB-P</v>
      </c>
      <c r="D270" s="24" t="s">
        <v>16</v>
      </c>
      <c r="E270" s="24" t="str" cm="1">
        <f t="array" ref="E270">INDEX(PWR_Lab!$A$2:$A$179,AX270)</f>
        <v>XICPELC</v>
      </c>
      <c r="F270" s="24" t="s">
        <v>11</v>
      </c>
      <c r="G270" s="24" t="s">
        <v>11</v>
      </c>
      <c r="H270" s="24" t="s">
        <v>11</v>
      </c>
      <c r="I270" s="24">
        <v>3</v>
      </c>
      <c r="J270" s="24" cm="1">
        <f t="array" ref="J270">-INDEX(PWR_Lab!$F$2:$I$179,AX270,AY270)</f>
        <v>-2.656E-2</v>
      </c>
      <c r="K270" s="24" t="s">
        <v>14</v>
      </c>
      <c r="L270" s="24" t="s">
        <v>14</v>
      </c>
      <c r="M270" s="24" t="s">
        <v>14</v>
      </c>
      <c r="N270" s="24" t="s">
        <v>14</v>
      </c>
      <c r="O270" s="24" t="s">
        <v>14</v>
      </c>
      <c r="P270" s="24" t="s">
        <v>14</v>
      </c>
      <c r="Q270" s="24" t="s">
        <v>14</v>
      </c>
      <c r="R270" s="24" t="s">
        <v>14</v>
      </c>
      <c r="S270" s="24" t="s">
        <v>14</v>
      </c>
      <c r="T270" s="24" t="s">
        <v>14</v>
      </c>
      <c r="U270" s="24" t="s">
        <v>14</v>
      </c>
      <c r="V270" s="24" t="s">
        <v>14</v>
      </c>
      <c r="W270" s="24" t="s">
        <v>14</v>
      </c>
      <c r="X270" s="24" t="s">
        <v>14</v>
      </c>
      <c r="Y270" s="24" t="s">
        <v>14</v>
      </c>
      <c r="Z270" s="24" t="s">
        <v>14</v>
      </c>
      <c r="AA270" s="24" t="s">
        <v>14</v>
      </c>
      <c r="AB270" s="24" t="s">
        <v>14</v>
      </c>
      <c r="AC270" s="24" t="s">
        <v>14</v>
      </c>
      <c r="AD270" s="24" t="s">
        <v>14</v>
      </c>
      <c r="AE270" s="24" t="s">
        <v>14</v>
      </c>
      <c r="AF270" s="24" t="s">
        <v>14</v>
      </c>
      <c r="AG270" s="24" t="s">
        <v>14</v>
      </c>
      <c r="AH270" s="24" t="s">
        <v>14</v>
      </c>
      <c r="AI270" s="24" t="s">
        <v>14</v>
      </c>
      <c r="AJ270" s="24" t="s">
        <v>14</v>
      </c>
      <c r="AK270" s="24" t="s">
        <v>14</v>
      </c>
      <c r="AL270" s="24" t="s">
        <v>14</v>
      </c>
      <c r="AM270" s="24" t="s">
        <v>14</v>
      </c>
      <c r="AN270" s="24" t="s">
        <v>14</v>
      </c>
      <c r="AO270" s="24" t="s">
        <v>14</v>
      </c>
      <c r="AP270" s="24" t="s">
        <v>14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23</v>
      </c>
      <c r="C271" s="24" t="str">
        <f t="shared" si="12"/>
        <v>UCPWR_FLAB-M</v>
      </c>
      <c r="D271" s="24" t="s">
        <v>16</v>
      </c>
      <c r="E271" s="24" t="str" cm="1">
        <f t="array" ref="E271">INDEX(PWR_Lab!$A$2:$A$179,AX271)</f>
        <v>XICPELC</v>
      </c>
      <c r="F271" s="24" t="s">
        <v>11</v>
      </c>
      <c r="G271" s="24" t="s">
        <v>11</v>
      </c>
      <c r="H271" s="24" t="s">
        <v>11</v>
      </c>
      <c r="I271" s="24">
        <v>3</v>
      </c>
      <c r="J271" s="24" cm="1">
        <f t="array" ref="J271">-INDEX(PWR_Lab!$F$2:$I$179,AX271,AY271)</f>
        <v>-3.023E-2</v>
      </c>
      <c r="K271" s="24" t="s">
        <v>14</v>
      </c>
      <c r="L271" s="24" t="s">
        <v>14</v>
      </c>
      <c r="M271" s="24" t="s">
        <v>14</v>
      </c>
      <c r="N271" s="24" t="s">
        <v>14</v>
      </c>
      <c r="O271" s="24" t="s">
        <v>14</v>
      </c>
      <c r="P271" s="24" t="s">
        <v>14</v>
      </c>
      <c r="Q271" s="24" t="s">
        <v>14</v>
      </c>
      <c r="R271" s="24" t="s">
        <v>14</v>
      </c>
      <c r="S271" s="24" t="s">
        <v>14</v>
      </c>
      <c r="T271" s="24" t="s">
        <v>14</v>
      </c>
      <c r="U271" s="24" t="s">
        <v>14</v>
      </c>
      <c r="V271" s="24" t="s">
        <v>14</v>
      </c>
      <c r="W271" s="24" t="s">
        <v>14</v>
      </c>
      <c r="X271" s="24" t="s">
        <v>14</v>
      </c>
      <c r="Y271" s="24" t="s">
        <v>14</v>
      </c>
      <c r="Z271" s="24" t="s">
        <v>14</v>
      </c>
      <c r="AA271" s="24" t="s">
        <v>14</v>
      </c>
      <c r="AB271" s="24" t="s">
        <v>14</v>
      </c>
      <c r="AC271" s="24" t="s">
        <v>14</v>
      </c>
      <c r="AD271" s="24" t="s">
        <v>14</v>
      </c>
      <c r="AE271" s="24" t="s">
        <v>14</v>
      </c>
      <c r="AF271" s="24" t="s">
        <v>14</v>
      </c>
      <c r="AG271" s="24" t="s">
        <v>14</v>
      </c>
      <c r="AH271" s="24" t="s">
        <v>14</v>
      </c>
      <c r="AI271" s="24" t="s">
        <v>14</v>
      </c>
      <c r="AJ271" s="24" t="s">
        <v>14</v>
      </c>
      <c r="AK271" s="24" t="s">
        <v>14</v>
      </c>
      <c r="AL271" s="24" t="s">
        <v>14</v>
      </c>
      <c r="AM271" s="24" t="s">
        <v>14</v>
      </c>
      <c r="AN271" s="24" t="s">
        <v>14</v>
      </c>
      <c r="AO271" s="24" t="s">
        <v>14</v>
      </c>
      <c r="AP271" s="24" t="s">
        <v>14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23</v>
      </c>
      <c r="C272" s="24" t="str">
        <f t="shared" si="12"/>
        <v>UCPWR_FLAB-S</v>
      </c>
      <c r="D272" s="24" t="s">
        <v>16</v>
      </c>
      <c r="E272" s="24" t="str" cm="1">
        <f t="array" ref="E272">INDEX(PWR_Lab!$A$2:$A$179,AX272)</f>
        <v>XICPELC</v>
      </c>
      <c r="F272" s="24" t="s">
        <v>11</v>
      </c>
      <c r="G272" s="24" t="s">
        <v>11</v>
      </c>
      <c r="H272" s="24" t="s">
        <v>11</v>
      </c>
      <c r="I272" s="24">
        <v>3</v>
      </c>
      <c r="J272" s="24" cm="1">
        <f t="array" ref="J272">-INDEX(PWR_Lab!$F$2:$I$179,AX272,AY272)</f>
        <v>-0.10002999999999999</v>
      </c>
      <c r="K272" s="24" t="s">
        <v>14</v>
      </c>
      <c r="L272" s="24" t="s">
        <v>14</v>
      </c>
      <c r="M272" s="24" t="s">
        <v>14</v>
      </c>
      <c r="N272" s="24" t="s">
        <v>14</v>
      </c>
      <c r="O272" s="24" t="s">
        <v>14</v>
      </c>
      <c r="P272" s="24" t="s">
        <v>14</v>
      </c>
      <c r="Q272" s="24" t="s">
        <v>14</v>
      </c>
      <c r="R272" s="24" t="s">
        <v>14</v>
      </c>
      <c r="S272" s="24" t="s">
        <v>14</v>
      </c>
      <c r="T272" s="24" t="s">
        <v>14</v>
      </c>
      <c r="U272" s="24" t="s">
        <v>14</v>
      </c>
      <c r="V272" s="24" t="s">
        <v>14</v>
      </c>
      <c r="W272" s="24" t="s">
        <v>14</v>
      </c>
      <c r="X272" s="24" t="s">
        <v>14</v>
      </c>
      <c r="Y272" s="24" t="s">
        <v>14</v>
      </c>
      <c r="Z272" s="24" t="s">
        <v>14</v>
      </c>
      <c r="AA272" s="24" t="s">
        <v>14</v>
      </c>
      <c r="AB272" s="24" t="s">
        <v>14</v>
      </c>
      <c r="AC272" s="24" t="s">
        <v>14</v>
      </c>
      <c r="AD272" s="24" t="s">
        <v>14</v>
      </c>
      <c r="AE272" s="24" t="s">
        <v>14</v>
      </c>
      <c r="AF272" s="24" t="s">
        <v>14</v>
      </c>
      <c r="AG272" s="24" t="s">
        <v>14</v>
      </c>
      <c r="AH272" s="24" t="s">
        <v>14</v>
      </c>
      <c r="AI272" s="24" t="s">
        <v>14</v>
      </c>
      <c r="AJ272" s="24" t="s">
        <v>14</v>
      </c>
      <c r="AK272" s="24" t="s">
        <v>14</v>
      </c>
      <c r="AL272" s="24" t="s">
        <v>14</v>
      </c>
      <c r="AM272" s="24" t="s">
        <v>14</v>
      </c>
      <c r="AN272" s="24" t="s">
        <v>14</v>
      </c>
      <c r="AO272" s="24" t="s">
        <v>14</v>
      </c>
      <c r="AP272" s="24" t="s">
        <v>14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23</v>
      </c>
      <c r="C273" s="24" t="str">
        <f t="shared" si="12"/>
        <v>UCPWR_FLAB-T</v>
      </c>
      <c r="D273" s="24" t="s">
        <v>16</v>
      </c>
      <c r="E273" s="24" t="str" cm="1">
        <f t="array" ref="E273">INDEX(PWR_Lab!$A$2:$A$179,AX273)</f>
        <v>XICPELC</v>
      </c>
      <c r="F273" s="24" t="s">
        <v>11</v>
      </c>
      <c r="G273" s="24" t="s">
        <v>11</v>
      </c>
      <c r="H273" s="24" t="s">
        <v>11</v>
      </c>
      <c r="I273" s="24">
        <v>3</v>
      </c>
      <c r="J273" s="24" cm="1">
        <f t="array" ref="J273">-INDEX(PWR_Lab!$F$2:$I$179,AX273,AY273)</f>
        <v>-0.35811999999999999</v>
      </c>
      <c r="K273" s="24" t="s">
        <v>14</v>
      </c>
      <c r="L273" s="24" t="s">
        <v>14</v>
      </c>
      <c r="M273" s="24" t="s">
        <v>14</v>
      </c>
      <c r="N273" s="24" t="s">
        <v>14</v>
      </c>
      <c r="O273" s="24" t="s">
        <v>14</v>
      </c>
      <c r="P273" s="24" t="s">
        <v>14</v>
      </c>
      <c r="Q273" s="24" t="s">
        <v>14</v>
      </c>
      <c r="R273" s="24" t="s">
        <v>14</v>
      </c>
      <c r="S273" s="24" t="s">
        <v>14</v>
      </c>
      <c r="T273" s="24" t="s">
        <v>14</v>
      </c>
      <c r="U273" s="24" t="s">
        <v>14</v>
      </c>
      <c r="V273" s="24" t="s">
        <v>14</v>
      </c>
      <c r="W273" s="24" t="s">
        <v>14</v>
      </c>
      <c r="X273" s="24" t="s">
        <v>14</v>
      </c>
      <c r="Y273" s="24" t="s">
        <v>14</v>
      </c>
      <c r="Z273" s="24" t="s">
        <v>14</v>
      </c>
      <c r="AA273" s="24" t="s">
        <v>14</v>
      </c>
      <c r="AB273" s="24" t="s">
        <v>14</v>
      </c>
      <c r="AC273" s="24" t="s">
        <v>14</v>
      </c>
      <c r="AD273" s="24" t="s">
        <v>14</v>
      </c>
      <c r="AE273" s="24" t="s">
        <v>14</v>
      </c>
      <c r="AF273" s="24" t="s">
        <v>14</v>
      </c>
      <c r="AG273" s="24" t="s">
        <v>14</v>
      </c>
      <c r="AH273" s="24" t="s">
        <v>14</v>
      </c>
      <c r="AI273" s="24" t="s">
        <v>14</v>
      </c>
      <c r="AJ273" s="24" t="s">
        <v>14</v>
      </c>
      <c r="AK273" s="24" t="s">
        <v>14</v>
      </c>
      <c r="AL273" s="24" t="s">
        <v>14</v>
      </c>
      <c r="AM273" s="24" t="s">
        <v>14</v>
      </c>
      <c r="AN273" s="24" t="s">
        <v>14</v>
      </c>
      <c r="AO273" s="24" t="s">
        <v>14</v>
      </c>
      <c r="AP273" s="24" t="s">
        <v>14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23</v>
      </c>
      <c r="C274" s="24" t="str">
        <f t="shared" si="12"/>
        <v>UCPWR_FLAB-P</v>
      </c>
      <c r="D274" s="24" t="s">
        <v>16</v>
      </c>
      <c r="E274" s="24" t="str" cm="1">
        <f t="array" ref="E274">INDEX(PWR_Lab!$A$2:$A$179,AX274)</f>
        <v>XIFAELC</v>
      </c>
      <c r="F274" s="24" t="s">
        <v>11</v>
      </c>
      <c r="G274" s="24" t="s">
        <v>11</v>
      </c>
      <c r="H274" s="24" t="s">
        <v>11</v>
      </c>
      <c r="I274" s="24">
        <v>3</v>
      </c>
      <c r="J274" s="24" cm="1">
        <f t="array" ref="J274">-INDEX(PWR_Lab!$F$2:$I$179,AX274,AY274)</f>
        <v>-2.656E-2</v>
      </c>
      <c r="K274" s="24" t="s">
        <v>14</v>
      </c>
      <c r="L274" s="24" t="s">
        <v>14</v>
      </c>
      <c r="M274" s="24" t="s">
        <v>14</v>
      </c>
      <c r="N274" s="24" t="s">
        <v>14</v>
      </c>
      <c r="O274" s="24" t="s">
        <v>14</v>
      </c>
      <c r="P274" s="24" t="s">
        <v>14</v>
      </c>
      <c r="Q274" s="24" t="s">
        <v>14</v>
      </c>
      <c r="R274" s="24" t="s">
        <v>14</v>
      </c>
      <c r="S274" s="24" t="s">
        <v>14</v>
      </c>
      <c r="T274" s="24" t="s">
        <v>14</v>
      </c>
      <c r="U274" s="24" t="s">
        <v>14</v>
      </c>
      <c r="V274" s="24" t="s">
        <v>14</v>
      </c>
      <c r="W274" s="24" t="s">
        <v>14</v>
      </c>
      <c r="X274" s="24" t="s">
        <v>14</v>
      </c>
      <c r="Y274" s="24" t="s">
        <v>14</v>
      </c>
      <c r="Z274" s="24" t="s">
        <v>14</v>
      </c>
      <c r="AA274" s="24" t="s">
        <v>14</v>
      </c>
      <c r="AB274" s="24" t="s">
        <v>14</v>
      </c>
      <c r="AC274" s="24" t="s">
        <v>14</v>
      </c>
      <c r="AD274" s="24" t="s">
        <v>14</v>
      </c>
      <c r="AE274" s="24" t="s">
        <v>14</v>
      </c>
      <c r="AF274" s="24" t="s">
        <v>14</v>
      </c>
      <c r="AG274" s="24" t="s">
        <v>14</v>
      </c>
      <c r="AH274" s="24" t="s">
        <v>14</v>
      </c>
      <c r="AI274" s="24" t="s">
        <v>14</v>
      </c>
      <c r="AJ274" s="24" t="s">
        <v>14</v>
      </c>
      <c r="AK274" s="24" t="s">
        <v>14</v>
      </c>
      <c r="AL274" s="24" t="s">
        <v>14</v>
      </c>
      <c r="AM274" s="24" t="s">
        <v>14</v>
      </c>
      <c r="AN274" s="24" t="s">
        <v>14</v>
      </c>
      <c r="AO274" s="24" t="s">
        <v>14</v>
      </c>
      <c r="AP274" s="24" t="s">
        <v>14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23</v>
      </c>
      <c r="C275" s="24" t="str">
        <f t="shared" si="12"/>
        <v>UCPWR_FLAB-M</v>
      </c>
      <c r="D275" s="24" t="s">
        <v>16</v>
      </c>
      <c r="E275" s="24" t="str" cm="1">
        <f t="array" ref="E275">INDEX(PWR_Lab!$A$2:$A$179,AX275)</f>
        <v>XIFAELC</v>
      </c>
      <c r="F275" s="24" t="s">
        <v>11</v>
      </c>
      <c r="G275" s="24" t="s">
        <v>11</v>
      </c>
      <c r="H275" s="24" t="s">
        <v>11</v>
      </c>
      <c r="I275" s="24">
        <v>3</v>
      </c>
      <c r="J275" s="24" cm="1">
        <f t="array" ref="J275">-INDEX(PWR_Lab!$F$2:$I$179,AX275,AY275)</f>
        <v>-3.023E-2</v>
      </c>
      <c r="K275" s="24" t="s">
        <v>14</v>
      </c>
      <c r="L275" s="24" t="s">
        <v>14</v>
      </c>
      <c r="M275" s="24" t="s">
        <v>14</v>
      </c>
      <c r="N275" s="24" t="s">
        <v>14</v>
      </c>
      <c r="O275" s="24" t="s">
        <v>14</v>
      </c>
      <c r="P275" s="24" t="s">
        <v>14</v>
      </c>
      <c r="Q275" s="24" t="s">
        <v>14</v>
      </c>
      <c r="R275" s="24" t="s">
        <v>14</v>
      </c>
      <c r="S275" s="24" t="s">
        <v>14</v>
      </c>
      <c r="T275" s="24" t="s">
        <v>14</v>
      </c>
      <c r="U275" s="24" t="s">
        <v>14</v>
      </c>
      <c r="V275" s="24" t="s">
        <v>14</v>
      </c>
      <c r="W275" s="24" t="s">
        <v>14</v>
      </c>
      <c r="X275" s="24" t="s">
        <v>14</v>
      </c>
      <c r="Y275" s="24" t="s">
        <v>14</v>
      </c>
      <c r="Z275" s="24" t="s">
        <v>14</v>
      </c>
      <c r="AA275" s="24" t="s">
        <v>14</v>
      </c>
      <c r="AB275" s="24" t="s">
        <v>14</v>
      </c>
      <c r="AC275" s="24" t="s">
        <v>14</v>
      </c>
      <c r="AD275" s="24" t="s">
        <v>14</v>
      </c>
      <c r="AE275" s="24" t="s">
        <v>14</v>
      </c>
      <c r="AF275" s="24" t="s">
        <v>14</v>
      </c>
      <c r="AG275" s="24" t="s">
        <v>14</v>
      </c>
      <c r="AH275" s="24" t="s">
        <v>14</v>
      </c>
      <c r="AI275" s="24" t="s">
        <v>14</v>
      </c>
      <c r="AJ275" s="24" t="s">
        <v>14</v>
      </c>
      <c r="AK275" s="24" t="s">
        <v>14</v>
      </c>
      <c r="AL275" s="24" t="s">
        <v>14</v>
      </c>
      <c r="AM275" s="24" t="s">
        <v>14</v>
      </c>
      <c r="AN275" s="24" t="s">
        <v>14</v>
      </c>
      <c r="AO275" s="24" t="s">
        <v>14</v>
      </c>
      <c r="AP275" s="24" t="s">
        <v>14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23</v>
      </c>
      <c r="C276" s="24" t="str">
        <f t="shared" si="12"/>
        <v>UCPWR_FLAB-S</v>
      </c>
      <c r="D276" s="24" t="s">
        <v>16</v>
      </c>
      <c r="E276" s="24" t="str" cm="1">
        <f t="array" ref="E276">INDEX(PWR_Lab!$A$2:$A$179,AX276)</f>
        <v>XIFAELC</v>
      </c>
      <c r="F276" s="24" t="s">
        <v>11</v>
      </c>
      <c r="G276" s="24" t="s">
        <v>11</v>
      </c>
      <c r="H276" s="24" t="s">
        <v>11</v>
      </c>
      <c r="I276" s="24">
        <v>3</v>
      </c>
      <c r="J276" s="24" cm="1">
        <f t="array" ref="J276">-INDEX(PWR_Lab!$F$2:$I$179,AX276,AY276)</f>
        <v>-0.10002999999999999</v>
      </c>
      <c r="K276" s="24" t="s">
        <v>14</v>
      </c>
      <c r="L276" s="24" t="s">
        <v>14</v>
      </c>
      <c r="M276" s="24" t="s">
        <v>14</v>
      </c>
      <c r="N276" s="24" t="s">
        <v>14</v>
      </c>
      <c r="O276" s="24" t="s">
        <v>14</v>
      </c>
      <c r="P276" s="24" t="s">
        <v>14</v>
      </c>
      <c r="Q276" s="24" t="s">
        <v>14</v>
      </c>
      <c r="R276" s="24" t="s">
        <v>14</v>
      </c>
      <c r="S276" s="24" t="s">
        <v>14</v>
      </c>
      <c r="T276" s="24" t="s">
        <v>14</v>
      </c>
      <c r="U276" s="24" t="s">
        <v>14</v>
      </c>
      <c r="V276" s="24" t="s">
        <v>14</v>
      </c>
      <c r="W276" s="24" t="s">
        <v>14</v>
      </c>
      <c r="X276" s="24" t="s">
        <v>14</v>
      </c>
      <c r="Y276" s="24" t="s">
        <v>14</v>
      </c>
      <c r="Z276" s="24" t="s">
        <v>14</v>
      </c>
      <c r="AA276" s="24" t="s">
        <v>14</v>
      </c>
      <c r="AB276" s="24" t="s">
        <v>14</v>
      </c>
      <c r="AC276" s="24" t="s">
        <v>14</v>
      </c>
      <c r="AD276" s="24" t="s">
        <v>14</v>
      </c>
      <c r="AE276" s="24" t="s">
        <v>14</v>
      </c>
      <c r="AF276" s="24" t="s">
        <v>14</v>
      </c>
      <c r="AG276" s="24" t="s">
        <v>14</v>
      </c>
      <c r="AH276" s="24" t="s">
        <v>14</v>
      </c>
      <c r="AI276" s="24" t="s">
        <v>14</v>
      </c>
      <c r="AJ276" s="24" t="s">
        <v>14</v>
      </c>
      <c r="AK276" s="24" t="s">
        <v>14</v>
      </c>
      <c r="AL276" s="24" t="s">
        <v>14</v>
      </c>
      <c r="AM276" s="24" t="s">
        <v>14</v>
      </c>
      <c r="AN276" s="24" t="s">
        <v>14</v>
      </c>
      <c r="AO276" s="24" t="s">
        <v>14</v>
      </c>
      <c r="AP276" s="24" t="s">
        <v>14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23</v>
      </c>
      <c r="C277" s="24" t="str">
        <f t="shared" si="12"/>
        <v>UCPWR_FLAB-T</v>
      </c>
      <c r="D277" s="24" t="s">
        <v>16</v>
      </c>
      <c r="E277" s="24" t="str" cm="1">
        <f t="array" ref="E277">INDEX(PWR_Lab!$A$2:$A$179,AX277)</f>
        <v>XIFAELC</v>
      </c>
      <c r="F277" s="24" t="s">
        <v>11</v>
      </c>
      <c r="G277" s="24" t="s">
        <v>11</v>
      </c>
      <c r="H277" s="24" t="s">
        <v>11</v>
      </c>
      <c r="I277" s="24">
        <v>3</v>
      </c>
      <c r="J277" s="24" cm="1">
        <f t="array" ref="J277">-INDEX(PWR_Lab!$F$2:$I$179,AX277,AY277)</f>
        <v>-0.35811999999999999</v>
      </c>
      <c r="K277" s="24" t="s">
        <v>14</v>
      </c>
      <c r="L277" s="24" t="s">
        <v>14</v>
      </c>
      <c r="M277" s="24" t="s">
        <v>14</v>
      </c>
      <c r="N277" s="24" t="s">
        <v>14</v>
      </c>
      <c r="O277" s="24" t="s">
        <v>14</v>
      </c>
      <c r="P277" s="24" t="s">
        <v>14</v>
      </c>
      <c r="Q277" s="24" t="s">
        <v>14</v>
      </c>
      <c r="R277" s="24" t="s">
        <v>14</v>
      </c>
      <c r="S277" s="24" t="s">
        <v>14</v>
      </c>
      <c r="T277" s="24" t="s">
        <v>14</v>
      </c>
      <c r="U277" s="24" t="s">
        <v>14</v>
      </c>
      <c r="V277" s="24" t="s">
        <v>14</v>
      </c>
      <c r="W277" s="24" t="s">
        <v>14</v>
      </c>
      <c r="X277" s="24" t="s">
        <v>14</v>
      </c>
      <c r="Y277" s="24" t="s">
        <v>14</v>
      </c>
      <c r="Z277" s="24" t="s">
        <v>14</v>
      </c>
      <c r="AA277" s="24" t="s">
        <v>14</v>
      </c>
      <c r="AB277" s="24" t="s">
        <v>14</v>
      </c>
      <c r="AC277" s="24" t="s">
        <v>14</v>
      </c>
      <c r="AD277" s="24" t="s">
        <v>14</v>
      </c>
      <c r="AE277" s="24" t="s">
        <v>14</v>
      </c>
      <c r="AF277" s="24" t="s">
        <v>14</v>
      </c>
      <c r="AG277" s="24" t="s">
        <v>14</v>
      </c>
      <c r="AH277" s="24" t="s">
        <v>14</v>
      </c>
      <c r="AI277" s="24" t="s">
        <v>14</v>
      </c>
      <c r="AJ277" s="24" t="s">
        <v>14</v>
      </c>
      <c r="AK277" s="24" t="s">
        <v>14</v>
      </c>
      <c r="AL277" s="24" t="s">
        <v>14</v>
      </c>
      <c r="AM277" s="24" t="s">
        <v>14</v>
      </c>
      <c r="AN277" s="24" t="s">
        <v>14</v>
      </c>
      <c r="AO277" s="24" t="s">
        <v>14</v>
      </c>
      <c r="AP277" s="24" t="s">
        <v>14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23</v>
      </c>
      <c r="C278" s="24" t="str">
        <f t="shared" si="12"/>
        <v>UCPWR_FLAB-P</v>
      </c>
      <c r="D278" s="24" t="s">
        <v>16</v>
      </c>
      <c r="E278" s="24" t="str" cm="1">
        <f t="array" ref="E278">INDEX(PWR_Lab!$A$2:$A$179,AX278)</f>
        <v>XIFBELC</v>
      </c>
      <c r="F278" s="24" t="s">
        <v>11</v>
      </c>
      <c r="G278" s="24" t="s">
        <v>11</v>
      </c>
      <c r="H278" s="24" t="s">
        <v>11</v>
      </c>
      <c r="I278" s="24">
        <v>3</v>
      </c>
      <c r="J278" s="24" cm="1">
        <f t="array" ref="J278">-INDEX(PWR_Lab!$F$2:$I$179,AX278,AY278)</f>
        <v>-2.656E-2</v>
      </c>
      <c r="K278" s="24" t="s">
        <v>14</v>
      </c>
      <c r="L278" s="24" t="s">
        <v>14</v>
      </c>
      <c r="M278" s="24" t="s">
        <v>14</v>
      </c>
      <c r="N278" s="24" t="s">
        <v>14</v>
      </c>
      <c r="O278" s="24" t="s">
        <v>14</v>
      </c>
      <c r="P278" s="24" t="s">
        <v>14</v>
      </c>
      <c r="Q278" s="24" t="s">
        <v>14</v>
      </c>
      <c r="R278" s="24" t="s">
        <v>14</v>
      </c>
      <c r="S278" s="24" t="s">
        <v>14</v>
      </c>
      <c r="T278" s="24" t="s">
        <v>14</v>
      </c>
      <c r="U278" s="24" t="s">
        <v>14</v>
      </c>
      <c r="V278" s="24" t="s">
        <v>14</v>
      </c>
      <c r="W278" s="24" t="s">
        <v>14</v>
      </c>
      <c r="X278" s="24" t="s">
        <v>14</v>
      </c>
      <c r="Y278" s="24" t="s">
        <v>14</v>
      </c>
      <c r="Z278" s="24" t="s">
        <v>14</v>
      </c>
      <c r="AA278" s="24" t="s">
        <v>14</v>
      </c>
      <c r="AB278" s="24" t="s">
        <v>14</v>
      </c>
      <c r="AC278" s="24" t="s">
        <v>14</v>
      </c>
      <c r="AD278" s="24" t="s">
        <v>14</v>
      </c>
      <c r="AE278" s="24" t="s">
        <v>14</v>
      </c>
      <c r="AF278" s="24" t="s">
        <v>14</v>
      </c>
      <c r="AG278" s="24" t="s">
        <v>14</v>
      </c>
      <c r="AH278" s="24" t="s">
        <v>14</v>
      </c>
      <c r="AI278" s="24" t="s">
        <v>14</v>
      </c>
      <c r="AJ278" s="24" t="s">
        <v>14</v>
      </c>
      <c r="AK278" s="24" t="s">
        <v>14</v>
      </c>
      <c r="AL278" s="24" t="s">
        <v>14</v>
      </c>
      <c r="AM278" s="24" t="s">
        <v>14</v>
      </c>
      <c r="AN278" s="24" t="s">
        <v>14</v>
      </c>
      <c r="AO278" s="24" t="s">
        <v>14</v>
      </c>
      <c r="AP278" s="24" t="s">
        <v>14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23</v>
      </c>
      <c r="C279" s="24" t="str">
        <f t="shared" si="12"/>
        <v>UCPWR_FLAB-M</v>
      </c>
      <c r="D279" s="24" t="s">
        <v>16</v>
      </c>
      <c r="E279" s="24" t="str" cm="1">
        <f t="array" ref="E279">INDEX(PWR_Lab!$A$2:$A$179,AX279)</f>
        <v>XIFBELC</v>
      </c>
      <c r="F279" s="24" t="s">
        <v>11</v>
      </c>
      <c r="G279" s="24" t="s">
        <v>11</v>
      </c>
      <c r="H279" s="24" t="s">
        <v>11</v>
      </c>
      <c r="I279" s="24">
        <v>3</v>
      </c>
      <c r="J279" s="24" cm="1">
        <f t="array" ref="J279">-INDEX(PWR_Lab!$F$2:$I$179,AX279,AY279)</f>
        <v>-3.023E-2</v>
      </c>
      <c r="K279" s="24" t="s">
        <v>14</v>
      </c>
      <c r="L279" s="24" t="s">
        <v>14</v>
      </c>
      <c r="M279" s="24" t="s">
        <v>14</v>
      </c>
      <c r="N279" s="24" t="s">
        <v>14</v>
      </c>
      <c r="O279" s="24" t="s">
        <v>14</v>
      </c>
      <c r="P279" s="24" t="s">
        <v>14</v>
      </c>
      <c r="Q279" s="24" t="s">
        <v>14</v>
      </c>
      <c r="R279" s="24" t="s">
        <v>14</v>
      </c>
      <c r="S279" s="24" t="s">
        <v>14</v>
      </c>
      <c r="T279" s="24" t="s">
        <v>14</v>
      </c>
      <c r="U279" s="24" t="s">
        <v>14</v>
      </c>
      <c r="V279" s="24" t="s">
        <v>14</v>
      </c>
      <c r="W279" s="24" t="s">
        <v>14</v>
      </c>
      <c r="X279" s="24" t="s">
        <v>14</v>
      </c>
      <c r="Y279" s="24" t="s">
        <v>14</v>
      </c>
      <c r="Z279" s="24" t="s">
        <v>14</v>
      </c>
      <c r="AA279" s="24" t="s">
        <v>14</v>
      </c>
      <c r="AB279" s="24" t="s">
        <v>14</v>
      </c>
      <c r="AC279" s="24" t="s">
        <v>14</v>
      </c>
      <c r="AD279" s="24" t="s">
        <v>14</v>
      </c>
      <c r="AE279" s="24" t="s">
        <v>14</v>
      </c>
      <c r="AF279" s="24" t="s">
        <v>14</v>
      </c>
      <c r="AG279" s="24" t="s">
        <v>14</v>
      </c>
      <c r="AH279" s="24" t="s">
        <v>14</v>
      </c>
      <c r="AI279" s="24" t="s">
        <v>14</v>
      </c>
      <c r="AJ279" s="24" t="s">
        <v>14</v>
      </c>
      <c r="AK279" s="24" t="s">
        <v>14</v>
      </c>
      <c r="AL279" s="24" t="s">
        <v>14</v>
      </c>
      <c r="AM279" s="24" t="s">
        <v>14</v>
      </c>
      <c r="AN279" s="24" t="s">
        <v>14</v>
      </c>
      <c r="AO279" s="24" t="s">
        <v>14</v>
      </c>
      <c r="AP279" s="24" t="s">
        <v>14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23</v>
      </c>
      <c r="C280" s="24" t="str">
        <f t="shared" si="12"/>
        <v>UCPWR_FLAB-S</v>
      </c>
      <c r="D280" s="24" t="s">
        <v>16</v>
      </c>
      <c r="E280" s="24" t="str" cm="1">
        <f t="array" ref="E280">INDEX(PWR_Lab!$A$2:$A$179,AX280)</f>
        <v>XIFBELC</v>
      </c>
      <c r="F280" s="24" t="s">
        <v>11</v>
      </c>
      <c r="G280" s="24" t="s">
        <v>11</v>
      </c>
      <c r="H280" s="24" t="s">
        <v>11</v>
      </c>
      <c r="I280" s="24">
        <v>3</v>
      </c>
      <c r="J280" s="24" cm="1">
        <f t="array" ref="J280">-INDEX(PWR_Lab!$F$2:$I$179,AX280,AY280)</f>
        <v>-0.10002999999999999</v>
      </c>
      <c r="K280" s="24" t="s">
        <v>14</v>
      </c>
      <c r="L280" s="24" t="s">
        <v>14</v>
      </c>
      <c r="M280" s="24" t="s">
        <v>14</v>
      </c>
      <c r="N280" s="24" t="s">
        <v>14</v>
      </c>
      <c r="O280" s="24" t="s">
        <v>14</v>
      </c>
      <c r="P280" s="24" t="s">
        <v>14</v>
      </c>
      <c r="Q280" s="24" t="s">
        <v>14</v>
      </c>
      <c r="R280" s="24" t="s">
        <v>14</v>
      </c>
      <c r="S280" s="24" t="s">
        <v>14</v>
      </c>
      <c r="T280" s="24" t="s">
        <v>14</v>
      </c>
      <c r="U280" s="24" t="s">
        <v>14</v>
      </c>
      <c r="V280" s="24" t="s">
        <v>14</v>
      </c>
      <c r="W280" s="24" t="s">
        <v>14</v>
      </c>
      <c r="X280" s="24" t="s">
        <v>14</v>
      </c>
      <c r="Y280" s="24" t="s">
        <v>14</v>
      </c>
      <c r="Z280" s="24" t="s">
        <v>14</v>
      </c>
      <c r="AA280" s="24" t="s">
        <v>14</v>
      </c>
      <c r="AB280" s="24" t="s">
        <v>14</v>
      </c>
      <c r="AC280" s="24" t="s">
        <v>14</v>
      </c>
      <c r="AD280" s="24" t="s">
        <v>14</v>
      </c>
      <c r="AE280" s="24" t="s">
        <v>14</v>
      </c>
      <c r="AF280" s="24" t="s">
        <v>14</v>
      </c>
      <c r="AG280" s="24" t="s">
        <v>14</v>
      </c>
      <c r="AH280" s="24" t="s">
        <v>14</v>
      </c>
      <c r="AI280" s="24" t="s">
        <v>14</v>
      </c>
      <c r="AJ280" s="24" t="s">
        <v>14</v>
      </c>
      <c r="AK280" s="24" t="s">
        <v>14</v>
      </c>
      <c r="AL280" s="24" t="s">
        <v>14</v>
      </c>
      <c r="AM280" s="24" t="s">
        <v>14</v>
      </c>
      <c r="AN280" s="24" t="s">
        <v>14</v>
      </c>
      <c r="AO280" s="24" t="s">
        <v>14</v>
      </c>
      <c r="AP280" s="24" t="s">
        <v>14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23</v>
      </c>
      <c r="C281" s="24" t="str">
        <f t="shared" si="12"/>
        <v>UCPWR_FLAB-T</v>
      </c>
      <c r="D281" s="24" t="s">
        <v>16</v>
      </c>
      <c r="E281" s="24" t="str" cm="1">
        <f t="array" ref="E281">INDEX(PWR_Lab!$A$2:$A$179,AX281)</f>
        <v>XIFBELC</v>
      </c>
      <c r="F281" s="24" t="s">
        <v>11</v>
      </c>
      <c r="G281" s="24" t="s">
        <v>11</v>
      </c>
      <c r="H281" s="24" t="s">
        <v>11</v>
      </c>
      <c r="I281" s="24">
        <v>3</v>
      </c>
      <c r="J281" s="24" cm="1">
        <f t="array" ref="J281">-INDEX(PWR_Lab!$F$2:$I$179,AX281,AY281)</f>
        <v>-0.35811999999999999</v>
      </c>
      <c r="K281" s="24" t="s">
        <v>14</v>
      </c>
      <c r="L281" s="24" t="s">
        <v>14</v>
      </c>
      <c r="M281" s="24" t="s">
        <v>14</v>
      </c>
      <c r="N281" s="24" t="s">
        <v>14</v>
      </c>
      <c r="O281" s="24" t="s">
        <v>14</v>
      </c>
      <c r="P281" s="24" t="s">
        <v>14</v>
      </c>
      <c r="Q281" s="24" t="s">
        <v>14</v>
      </c>
      <c r="R281" s="24" t="s">
        <v>14</v>
      </c>
      <c r="S281" s="24" t="s">
        <v>14</v>
      </c>
      <c r="T281" s="24" t="s">
        <v>14</v>
      </c>
      <c r="U281" s="24" t="s">
        <v>14</v>
      </c>
      <c r="V281" s="24" t="s">
        <v>14</v>
      </c>
      <c r="W281" s="24" t="s">
        <v>14</v>
      </c>
      <c r="X281" s="24" t="s">
        <v>14</v>
      </c>
      <c r="Y281" s="24" t="s">
        <v>14</v>
      </c>
      <c r="Z281" s="24" t="s">
        <v>14</v>
      </c>
      <c r="AA281" s="24" t="s">
        <v>14</v>
      </c>
      <c r="AB281" s="24" t="s">
        <v>14</v>
      </c>
      <c r="AC281" s="24" t="s">
        <v>14</v>
      </c>
      <c r="AD281" s="24" t="s">
        <v>14</v>
      </c>
      <c r="AE281" s="24" t="s">
        <v>14</v>
      </c>
      <c r="AF281" s="24" t="s">
        <v>14</v>
      </c>
      <c r="AG281" s="24" t="s">
        <v>14</v>
      </c>
      <c r="AH281" s="24" t="s">
        <v>14</v>
      </c>
      <c r="AI281" s="24" t="s">
        <v>14</v>
      </c>
      <c r="AJ281" s="24" t="s">
        <v>14</v>
      </c>
      <c r="AK281" s="24" t="s">
        <v>14</v>
      </c>
      <c r="AL281" s="24" t="s">
        <v>14</v>
      </c>
      <c r="AM281" s="24" t="s">
        <v>14</v>
      </c>
      <c r="AN281" s="24" t="s">
        <v>14</v>
      </c>
      <c r="AO281" s="24" t="s">
        <v>14</v>
      </c>
      <c r="AP281" s="24" t="s">
        <v>14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23</v>
      </c>
      <c r="C282" s="24" t="str">
        <f t="shared" si="12"/>
        <v>UCPWR_FLAB-P</v>
      </c>
      <c r="D282" s="24" t="s">
        <v>16</v>
      </c>
      <c r="E282" s="24" t="str" cm="1">
        <f t="array" ref="E282">INDEX(PWR_Lab!$A$2:$A$179,AX282)</f>
        <v>XIISELC</v>
      </c>
      <c r="F282" s="24" t="s">
        <v>11</v>
      </c>
      <c r="G282" s="24" t="s">
        <v>11</v>
      </c>
      <c r="H282" s="24" t="s">
        <v>11</v>
      </c>
      <c r="I282" s="24">
        <v>3</v>
      </c>
      <c r="J282" s="24" cm="1">
        <f t="array" ref="J282">-INDEX(PWR_Lab!$F$2:$I$179,AX282,AY282)</f>
        <v>-2.656E-2</v>
      </c>
      <c r="K282" s="24" t="s">
        <v>14</v>
      </c>
      <c r="L282" s="24" t="s">
        <v>14</v>
      </c>
      <c r="M282" s="24" t="s">
        <v>14</v>
      </c>
      <c r="N282" s="24" t="s">
        <v>14</v>
      </c>
      <c r="O282" s="24" t="s">
        <v>14</v>
      </c>
      <c r="P282" s="24" t="s">
        <v>14</v>
      </c>
      <c r="Q282" s="24" t="s">
        <v>14</v>
      </c>
      <c r="R282" s="24" t="s">
        <v>14</v>
      </c>
      <c r="S282" s="24" t="s">
        <v>14</v>
      </c>
      <c r="T282" s="24" t="s">
        <v>14</v>
      </c>
      <c r="U282" s="24" t="s">
        <v>14</v>
      </c>
      <c r="V282" s="24" t="s">
        <v>14</v>
      </c>
      <c r="W282" s="24" t="s">
        <v>14</v>
      </c>
      <c r="X282" s="24" t="s">
        <v>14</v>
      </c>
      <c r="Y282" s="24" t="s">
        <v>14</v>
      </c>
      <c r="Z282" s="24" t="s">
        <v>14</v>
      </c>
      <c r="AA282" s="24" t="s">
        <v>14</v>
      </c>
      <c r="AB282" s="24" t="s">
        <v>14</v>
      </c>
      <c r="AC282" s="24" t="s">
        <v>14</v>
      </c>
      <c r="AD282" s="24" t="s">
        <v>14</v>
      </c>
      <c r="AE282" s="24" t="s">
        <v>14</v>
      </c>
      <c r="AF282" s="24" t="s">
        <v>14</v>
      </c>
      <c r="AG282" s="24" t="s">
        <v>14</v>
      </c>
      <c r="AH282" s="24" t="s">
        <v>14</v>
      </c>
      <c r="AI282" s="24" t="s">
        <v>14</v>
      </c>
      <c r="AJ282" s="24" t="s">
        <v>14</v>
      </c>
      <c r="AK282" s="24" t="s">
        <v>14</v>
      </c>
      <c r="AL282" s="24" t="s">
        <v>14</v>
      </c>
      <c r="AM282" s="24" t="s">
        <v>14</v>
      </c>
      <c r="AN282" s="24" t="s">
        <v>14</v>
      </c>
      <c r="AO282" s="24" t="s">
        <v>14</v>
      </c>
      <c r="AP282" s="24" t="s">
        <v>14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23</v>
      </c>
      <c r="C283" s="24" t="str">
        <f t="shared" si="12"/>
        <v>UCPWR_FLAB-M</v>
      </c>
      <c r="D283" s="24" t="s">
        <v>16</v>
      </c>
      <c r="E283" s="24" t="str" cm="1">
        <f t="array" ref="E283">INDEX(PWR_Lab!$A$2:$A$179,AX283)</f>
        <v>XIISELC</v>
      </c>
      <c r="F283" s="24" t="s">
        <v>11</v>
      </c>
      <c r="G283" s="24" t="s">
        <v>11</v>
      </c>
      <c r="H283" s="24" t="s">
        <v>11</v>
      </c>
      <c r="I283" s="24">
        <v>3</v>
      </c>
      <c r="J283" s="24" cm="1">
        <f t="array" ref="J283">-INDEX(PWR_Lab!$F$2:$I$179,AX283,AY283)</f>
        <v>-3.023E-2</v>
      </c>
      <c r="K283" s="24" t="s">
        <v>14</v>
      </c>
      <c r="L283" s="24" t="s">
        <v>14</v>
      </c>
      <c r="M283" s="24" t="s">
        <v>14</v>
      </c>
      <c r="N283" s="24" t="s">
        <v>14</v>
      </c>
      <c r="O283" s="24" t="s">
        <v>14</v>
      </c>
      <c r="P283" s="24" t="s">
        <v>14</v>
      </c>
      <c r="Q283" s="24" t="s">
        <v>14</v>
      </c>
      <c r="R283" s="24" t="s">
        <v>14</v>
      </c>
      <c r="S283" s="24" t="s">
        <v>14</v>
      </c>
      <c r="T283" s="24" t="s">
        <v>14</v>
      </c>
      <c r="U283" s="24" t="s">
        <v>14</v>
      </c>
      <c r="V283" s="24" t="s">
        <v>14</v>
      </c>
      <c r="W283" s="24" t="s">
        <v>14</v>
      </c>
      <c r="X283" s="24" t="s">
        <v>14</v>
      </c>
      <c r="Y283" s="24" t="s">
        <v>14</v>
      </c>
      <c r="Z283" s="24" t="s">
        <v>14</v>
      </c>
      <c r="AA283" s="24" t="s">
        <v>14</v>
      </c>
      <c r="AB283" s="24" t="s">
        <v>14</v>
      </c>
      <c r="AC283" s="24" t="s">
        <v>14</v>
      </c>
      <c r="AD283" s="24" t="s">
        <v>14</v>
      </c>
      <c r="AE283" s="24" t="s">
        <v>14</v>
      </c>
      <c r="AF283" s="24" t="s">
        <v>14</v>
      </c>
      <c r="AG283" s="24" t="s">
        <v>14</v>
      </c>
      <c r="AH283" s="24" t="s">
        <v>14</v>
      </c>
      <c r="AI283" s="24" t="s">
        <v>14</v>
      </c>
      <c r="AJ283" s="24" t="s">
        <v>14</v>
      </c>
      <c r="AK283" s="24" t="s">
        <v>14</v>
      </c>
      <c r="AL283" s="24" t="s">
        <v>14</v>
      </c>
      <c r="AM283" s="24" t="s">
        <v>14</v>
      </c>
      <c r="AN283" s="24" t="s">
        <v>14</v>
      </c>
      <c r="AO283" s="24" t="s">
        <v>14</v>
      </c>
      <c r="AP283" s="24" t="s">
        <v>14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23</v>
      </c>
      <c r="C284" s="24" t="str">
        <f t="shared" si="12"/>
        <v>UCPWR_FLAB-S</v>
      </c>
      <c r="D284" s="24" t="s">
        <v>16</v>
      </c>
      <c r="E284" s="24" t="str" cm="1">
        <f t="array" ref="E284">INDEX(PWR_Lab!$A$2:$A$179,AX284)</f>
        <v>XIISELC</v>
      </c>
      <c r="F284" s="24" t="s">
        <v>11</v>
      </c>
      <c r="G284" s="24" t="s">
        <v>11</v>
      </c>
      <c r="H284" s="24" t="s">
        <v>11</v>
      </c>
      <c r="I284" s="24">
        <v>3</v>
      </c>
      <c r="J284" s="24" cm="1">
        <f t="array" ref="J284">-INDEX(PWR_Lab!$F$2:$I$179,AX284,AY284)</f>
        <v>-0.10002999999999999</v>
      </c>
      <c r="K284" s="24" t="s">
        <v>14</v>
      </c>
      <c r="L284" s="24" t="s">
        <v>14</v>
      </c>
      <c r="M284" s="24" t="s">
        <v>14</v>
      </c>
      <c r="N284" s="24" t="s">
        <v>14</v>
      </c>
      <c r="O284" s="24" t="s">
        <v>14</v>
      </c>
      <c r="P284" s="24" t="s">
        <v>14</v>
      </c>
      <c r="Q284" s="24" t="s">
        <v>14</v>
      </c>
      <c r="R284" s="24" t="s">
        <v>14</v>
      </c>
      <c r="S284" s="24" t="s">
        <v>14</v>
      </c>
      <c r="T284" s="24" t="s">
        <v>14</v>
      </c>
      <c r="U284" s="24" t="s">
        <v>14</v>
      </c>
      <c r="V284" s="24" t="s">
        <v>14</v>
      </c>
      <c r="W284" s="24" t="s">
        <v>14</v>
      </c>
      <c r="X284" s="24" t="s">
        <v>14</v>
      </c>
      <c r="Y284" s="24" t="s">
        <v>14</v>
      </c>
      <c r="Z284" s="24" t="s">
        <v>14</v>
      </c>
      <c r="AA284" s="24" t="s">
        <v>14</v>
      </c>
      <c r="AB284" s="24" t="s">
        <v>14</v>
      </c>
      <c r="AC284" s="24" t="s">
        <v>14</v>
      </c>
      <c r="AD284" s="24" t="s">
        <v>14</v>
      </c>
      <c r="AE284" s="24" t="s">
        <v>14</v>
      </c>
      <c r="AF284" s="24" t="s">
        <v>14</v>
      </c>
      <c r="AG284" s="24" t="s">
        <v>14</v>
      </c>
      <c r="AH284" s="24" t="s">
        <v>14</v>
      </c>
      <c r="AI284" s="24" t="s">
        <v>14</v>
      </c>
      <c r="AJ284" s="24" t="s">
        <v>14</v>
      </c>
      <c r="AK284" s="24" t="s">
        <v>14</v>
      </c>
      <c r="AL284" s="24" t="s">
        <v>14</v>
      </c>
      <c r="AM284" s="24" t="s">
        <v>14</v>
      </c>
      <c r="AN284" s="24" t="s">
        <v>14</v>
      </c>
      <c r="AO284" s="24" t="s">
        <v>14</v>
      </c>
      <c r="AP284" s="24" t="s">
        <v>14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23</v>
      </c>
      <c r="C285" s="24" t="str">
        <f t="shared" si="12"/>
        <v>UCPWR_FLAB-T</v>
      </c>
      <c r="D285" s="24" t="s">
        <v>16</v>
      </c>
      <c r="E285" s="24" t="str" cm="1">
        <f t="array" ref="E285">INDEX(PWR_Lab!$A$2:$A$179,AX285)</f>
        <v>XIISELC</v>
      </c>
      <c r="F285" s="24" t="s">
        <v>11</v>
      </c>
      <c r="G285" s="24" t="s">
        <v>11</v>
      </c>
      <c r="H285" s="24" t="s">
        <v>11</v>
      </c>
      <c r="I285" s="24">
        <v>3</v>
      </c>
      <c r="J285" s="24" cm="1">
        <f t="array" ref="J285">-INDEX(PWR_Lab!$F$2:$I$179,AX285,AY285)</f>
        <v>-0.35811999999999999</v>
      </c>
      <c r="K285" s="24" t="s">
        <v>14</v>
      </c>
      <c r="L285" s="24" t="s">
        <v>14</v>
      </c>
      <c r="M285" s="24" t="s">
        <v>14</v>
      </c>
      <c r="N285" s="24" t="s">
        <v>14</v>
      </c>
      <c r="O285" s="24" t="s">
        <v>14</v>
      </c>
      <c r="P285" s="24" t="s">
        <v>14</v>
      </c>
      <c r="Q285" s="24" t="s">
        <v>14</v>
      </c>
      <c r="R285" s="24" t="s">
        <v>14</v>
      </c>
      <c r="S285" s="24" t="s">
        <v>14</v>
      </c>
      <c r="T285" s="24" t="s">
        <v>14</v>
      </c>
      <c r="U285" s="24" t="s">
        <v>14</v>
      </c>
      <c r="V285" s="24" t="s">
        <v>14</v>
      </c>
      <c r="W285" s="24" t="s">
        <v>14</v>
      </c>
      <c r="X285" s="24" t="s">
        <v>14</v>
      </c>
      <c r="Y285" s="24" t="s">
        <v>14</v>
      </c>
      <c r="Z285" s="24" t="s">
        <v>14</v>
      </c>
      <c r="AA285" s="24" t="s">
        <v>14</v>
      </c>
      <c r="AB285" s="24" t="s">
        <v>14</v>
      </c>
      <c r="AC285" s="24" t="s">
        <v>14</v>
      </c>
      <c r="AD285" s="24" t="s">
        <v>14</v>
      </c>
      <c r="AE285" s="24" t="s">
        <v>14</v>
      </c>
      <c r="AF285" s="24" t="s">
        <v>14</v>
      </c>
      <c r="AG285" s="24" t="s">
        <v>14</v>
      </c>
      <c r="AH285" s="24" t="s">
        <v>14</v>
      </c>
      <c r="AI285" s="24" t="s">
        <v>14</v>
      </c>
      <c r="AJ285" s="24" t="s">
        <v>14</v>
      </c>
      <c r="AK285" s="24" t="s">
        <v>14</v>
      </c>
      <c r="AL285" s="24" t="s">
        <v>14</v>
      </c>
      <c r="AM285" s="24" t="s">
        <v>14</v>
      </c>
      <c r="AN285" s="24" t="s">
        <v>14</v>
      </c>
      <c r="AO285" s="24" t="s">
        <v>14</v>
      </c>
      <c r="AP285" s="24" t="s">
        <v>14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23</v>
      </c>
      <c r="C286" s="24" t="str">
        <f t="shared" si="12"/>
        <v>UCPWR_FLAB-P</v>
      </c>
      <c r="D286" s="24" t="s">
        <v>16</v>
      </c>
      <c r="E286" s="24" t="str" cm="1">
        <f t="array" ref="E286">INDEX(PWR_Lab!$A$2:$A$179,AX286)</f>
        <v>XIMIELC</v>
      </c>
      <c r="F286" s="24" t="s">
        <v>11</v>
      </c>
      <c r="G286" s="24" t="s">
        <v>11</v>
      </c>
      <c r="H286" s="24" t="s">
        <v>11</v>
      </c>
      <c r="I286" s="24">
        <v>3</v>
      </c>
      <c r="J286" s="24" cm="1">
        <f t="array" ref="J286">-INDEX(PWR_Lab!$F$2:$I$179,AX286,AY286)</f>
        <v>-2.656E-2</v>
      </c>
      <c r="K286" s="24" t="s">
        <v>14</v>
      </c>
      <c r="L286" s="24" t="s">
        <v>14</v>
      </c>
      <c r="M286" s="24" t="s">
        <v>14</v>
      </c>
      <c r="N286" s="24" t="s">
        <v>14</v>
      </c>
      <c r="O286" s="24" t="s">
        <v>14</v>
      </c>
      <c r="P286" s="24" t="s">
        <v>14</v>
      </c>
      <c r="Q286" s="24" t="s">
        <v>14</v>
      </c>
      <c r="R286" s="24" t="s">
        <v>14</v>
      </c>
      <c r="S286" s="24" t="s">
        <v>14</v>
      </c>
      <c r="T286" s="24" t="s">
        <v>14</v>
      </c>
      <c r="U286" s="24" t="s">
        <v>14</v>
      </c>
      <c r="V286" s="24" t="s">
        <v>14</v>
      </c>
      <c r="W286" s="24" t="s">
        <v>14</v>
      </c>
      <c r="X286" s="24" t="s">
        <v>14</v>
      </c>
      <c r="Y286" s="24" t="s">
        <v>14</v>
      </c>
      <c r="Z286" s="24" t="s">
        <v>14</v>
      </c>
      <c r="AA286" s="24" t="s">
        <v>14</v>
      </c>
      <c r="AB286" s="24" t="s">
        <v>14</v>
      </c>
      <c r="AC286" s="24" t="s">
        <v>14</v>
      </c>
      <c r="AD286" s="24" t="s">
        <v>14</v>
      </c>
      <c r="AE286" s="24" t="s">
        <v>14</v>
      </c>
      <c r="AF286" s="24" t="s">
        <v>14</v>
      </c>
      <c r="AG286" s="24" t="s">
        <v>14</v>
      </c>
      <c r="AH286" s="24" t="s">
        <v>14</v>
      </c>
      <c r="AI286" s="24" t="s">
        <v>14</v>
      </c>
      <c r="AJ286" s="24" t="s">
        <v>14</v>
      </c>
      <c r="AK286" s="24" t="s">
        <v>14</v>
      </c>
      <c r="AL286" s="24" t="s">
        <v>14</v>
      </c>
      <c r="AM286" s="24" t="s">
        <v>14</v>
      </c>
      <c r="AN286" s="24" t="s">
        <v>14</v>
      </c>
      <c r="AO286" s="24" t="s">
        <v>14</v>
      </c>
      <c r="AP286" s="24" t="s">
        <v>14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23</v>
      </c>
      <c r="C287" s="24" t="str">
        <f t="shared" si="12"/>
        <v>UCPWR_FLAB-M</v>
      </c>
      <c r="D287" s="24" t="s">
        <v>16</v>
      </c>
      <c r="E287" s="24" t="str" cm="1">
        <f t="array" ref="E287">INDEX(PWR_Lab!$A$2:$A$179,AX287)</f>
        <v>XIMIELC</v>
      </c>
      <c r="F287" s="24" t="s">
        <v>11</v>
      </c>
      <c r="G287" s="24" t="s">
        <v>11</v>
      </c>
      <c r="H287" s="24" t="s">
        <v>11</v>
      </c>
      <c r="I287" s="24">
        <v>3</v>
      </c>
      <c r="J287" s="24" cm="1">
        <f t="array" ref="J287">-INDEX(PWR_Lab!$F$2:$I$179,AX287,AY287)</f>
        <v>-3.023E-2</v>
      </c>
      <c r="K287" s="24" t="s">
        <v>14</v>
      </c>
      <c r="L287" s="24" t="s">
        <v>14</v>
      </c>
      <c r="M287" s="24" t="s">
        <v>14</v>
      </c>
      <c r="N287" s="24" t="s">
        <v>14</v>
      </c>
      <c r="O287" s="24" t="s">
        <v>14</v>
      </c>
      <c r="P287" s="24" t="s">
        <v>14</v>
      </c>
      <c r="Q287" s="24" t="s">
        <v>14</v>
      </c>
      <c r="R287" s="24" t="s">
        <v>14</v>
      </c>
      <c r="S287" s="24" t="s">
        <v>14</v>
      </c>
      <c r="T287" s="24" t="s">
        <v>14</v>
      </c>
      <c r="U287" s="24" t="s">
        <v>14</v>
      </c>
      <c r="V287" s="24" t="s">
        <v>14</v>
      </c>
      <c r="W287" s="24" t="s">
        <v>14</v>
      </c>
      <c r="X287" s="24" t="s">
        <v>14</v>
      </c>
      <c r="Y287" s="24" t="s">
        <v>14</v>
      </c>
      <c r="Z287" s="24" t="s">
        <v>14</v>
      </c>
      <c r="AA287" s="24" t="s">
        <v>14</v>
      </c>
      <c r="AB287" s="24" t="s">
        <v>14</v>
      </c>
      <c r="AC287" s="24" t="s">
        <v>14</v>
      </c>
      <c r="AD287" s="24" t="s">
        <v>14</v>
      </c>
      <c r="AE287" s="24" t="s">
        <v>14</v>
      </c>
      <c r="AF287" s="24" t="s">
        <v>14</v>
      </c>
      <c r="AG287" s="24" t="s">
        <v>14</v>
      </c>
      <c r="AH287" s="24" t="s">
        <v>14</v>
      </c>
      <c r="AI287" s="24" t="s">
        <v>14</v>
      </c>
      <c r="AJ287" s="24" t="s">
        <v>14</v>
      </c>
      <c r="AK287" s="24" t="s">
        <v>14</v>
      </c>
      <c r="AL287" s="24" t="s">
        <v>14</v>
      </c>
      <c r="AM287" s="24" t="s">
        <v>14</v>
      </c>
      <c r="AN287" s="24" t="s">
        <v>14</v>
      </c>
      <c r="AO287" s="24" t="s">
        <v>14</v>
      </c>
      <c r="AP287" s="24" t="s">
        <v>14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23</v>
      </c>
      <c r="C288" s="24" t="str">
        <f t="shared" si="12"/>
        <v>UCPWR_FLAB-S</v>
      </c>
      <c r="D288" s="24" t="s">
        <v>16</v>
      </c>
      <c r="E288" s="24" t="str" cm="1">
        <f t="array" ref="E288">INDEX(PWR_Lab!$A$2:$A$179,AX288)</f>
        <v>XIMIELC</v>
      </c>
      <c r="F288" s="24" t="s">
        <v>11</v>
      </c>
      <c r="G288" s="24" t="s">
        <v>11</v>
      </c>
      <c r="H288" s="24" t="s">
        <v>11</v>
      </c>
      <c r="I288" s="24">
        <v>3</v>
      </c>
      <c r="J288" s="24" cm="1">
        <f t="array" ref="J288">-INDEX(PWR_Lab!$F$2:$I$179,AX288,AY288)</f>
        <v>-0.10002999999999999</v>
      </c>
      <c r="K288" s="24" t="s">
        <v>14</v>
      </c>
      <c r="L288" s="24" t="s">
        <v>14</v>
      </c>
      <c r="M288" s="24" t="s">
        <v>14</v>
      </c>
      <c r="N288" s="24" t="s">
        <v>14</v>
      </c>
      <c r="O288" s="24" t="s">
        <v>14</v>
      </c>
      <c r="P288" s="24" t="s">
        <v>14</v>
      </c>
      <c r="Q288" s="24" t="s">
        <v>14</v>
      </c>
      <c r="R288" s="24" t="s">
        <v>14</v>
      </c>
      <c r="S288" s="24" t="s">
        <v>14</v>
      </c>
      <c r="T288" s="24" t="s">
        <v>14</v>
      </c>
      <c r="U288" s="24" t="s">
        <v>14</v>
      </c>
      <c r="V288" s="24" t="s">
        <v>14</v>
      </c>
      <c r="W288" s="24" t="s">
        <v>14</v>
      </c>
      <c r="X288" s="24" t="s">
        <v>14</v>
      </c>
      <c r="Y288" s="24" t="s">
        <v>14</v>
      </c>
      <c r="Z288" s="24" t="s">
        <v>14</v>
      </c>
      <c r="AA288" s="24" t="s">
        <v>14</v>
      </c>
      <c r="AB288" s="24" t="s">
        <v>14</v>
      </c>
      <c r="AC288" s="24" t="s">
        <v>14</v>
      </c>
      <c r="AD288" s="24" t="s">
        <v>14</v>
      </c>
      <c r="AE288" s="24" t="s">
        <v>14</v>
      </c>
      <c r="AF288" s="24" t="s">
        <v>14</v>
      </c>
      <c r="AG288" s="24" t="s">
        <v>14</v>
      </c>
      <c r="AH288" s="24" t="s">
        <v>14</v>
      </c>
      <c r="AI288" s="24" t="s">
        <v>14</v>
      </c>
      <c r="AJ288" s="24" t="s">
        <v>14</v>
      </c>
      <c r="AK288" s="24" t="s">
        <v>14</v>
      </c>
      <c r="AL288" s="24" t="s">
        <v>14</v>
      </c>
      <c r="AM288" s="24" t="s">
        <v>14</v>
      </c>
      <c r="AN288" s="24" t="s">
        <v>14</v>
      </c>
      <c r="AO288" s="24" t="s">
        <v>14</v>
      </c>
      <c r="AP288" s="24" t="s">
        <v>14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23</v>
      </c>
      <c r="C289" s="24" t="str">
        <f t="shared" si="12"/>
        <v>UCPWR_FLAB-T</v>
      </c>
      <c r="D289" s="24" t="s">
        <v>16</v>
      </c>
      <c r="E289" s="24" t="str" cm="1">
        <f t="array" ref="E289">INDEX(PWR_Lab!$A$2:$A$179,AX289)</f>
        <v>XIMIELC</v>
      </c>
      <c r="F289" s="24" t="s">
        <v>11</v>
      </c>
      <c r="G289" s="24" t="s">
        <v>11</v>
      </c>
      <c r="H289" s="24" t="s">
        <v>11</v>
      </c>
      <c r="I289" s="24">
        <v>3</v>
      </c>
      <c r="J289" s="24" cm="1">
        <f t="array" ref="J289">-INDEX(PWR_Lab!$F$2:$I$179,AX289,AY289)</f>
        <v>-0.35811999999999999</v>
      </c>
      <c r="K289" s="24" t="s">
        <v>14</v>
      </c>
      <c r="L289" s="24" t="s">
        <v>14</v>
      </c>
      <c r="M289" s="24" t="s">
        <v>14</v>
      </c>
      <c r="N289" s="24" t="s">
        <v>14</v>
      </c>
      <c r="O289" s="24" t="s">
        <v>14</v>
      </c>
      <c r="P289" s="24" t="s">
        <v>14</v>
      </c>
      <c r="Q289" s="24" t="s">
        <v>14</v>
      </c>
      <c r="R289" s="24" t="s">
        <v>14</v>
      </c>
      <c r="S289" s="24" t="s">
        <v>14</v>
      </c>
      <c r="T289" s="24" t="s">
        <v>14</v>
      </c>
      <c r="U289" s="24" t="s">
        <v>14</v>
      </c>
      <c r="V289" s="24" t="s">
        <v>14</v>
      </c>
      <c r="W289" s="24" t="s">
        <v>14</v>
      </c>
      <c r="X289" s="24" t="s">
        <v>14</v>
      </c>
      <c r="Y289" s="24" t="s">
        <v>14</v>
      </c>
      <c r="Z289" s="24" t="s">
        <v>14</v>
      </c>
      <c r="AA289" s="24" t="s">
        <v>14</v>
      </c>
      <c r="AB289" s="24" t="s">
        <v>14</v>
      </c>
      <c r="AC289" s="24" t="s">
        <v>14</v>
      </c>
      <c r="AD289" s="24" t="s">
        <v>14</v>
      </c>
      <c r="AE289" s="24" t="s">
        <v>14</v>
      </c>
      <c r="AF289" s="24" t="s">
        <v>14</v>
      </c>
      <c r="AG289" s="24" t="s">
        <v>14</v>
      </c>
      <c r="AH289" s="24" t="s">
        <v>14</v>
      </c>
      <c r="AI289" s="24" t="s">
        <v>14</v>
      </c>
      <c r="AJ289" s="24" t="s">
        <v>14</v>
      </c>
      <c r="AK289" s="24" t="s">
        <v>14</v>
      </c>
      <c r="AL289" s="24" t="s">
        <v>14</v>
      </c>
      <c r="AM289" s="24" t="s">
        <v>14</v>
      </c>
      <c r="AN289" s="24" t="s">
        <v>14</v>
      </c>
      <c r="AO289" s="24" t="s">
        <v>14</v>
      </c>
      <c r="AP289" s="24" t="s">
        <v>14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23</v>
      </c>
      <c r="C290" s="24" t="str">
        <f t="shared" si="12"/>
        <v>UCPWR_FLAB-P</v>
      </c>
      <c r="D290" s="24" t="s">
        <v>16</v>
      </c>
      <c r="E290" s="24" t="str" cm="1">
        <f t="array" ref="E290">INDEX(PWR_Lab!$A$2:$A$179,AX290)</f>
        <v>XINFELC</v>
      </c>
      <c r="F290" s="24" t="s">
        <v>11</v>
      </c>
      <c r="G290" s="24" t="s">
        <v>11</v>
      </c>
      <c r="H290" s="24" t="s">
        <v>11</v>
      </c>
      <c r="I290" s="24">
        <v>3</v>
      </c>
      <c r="J290" s="24" cm="1">
        <f t="array" ref="J290">-INDEX(PWR_Lab!$F$2:$I$179,AX290,AY290)</f>
        <v>-2.656E-2</v>
      </c>
      <c r="K290" s="24" t="s">
        <v>14</v>
      </c>
      <c r="L290" s="24" t="s">
        <v>14</v>
      </c>
      <c r="M290" s="24" t="s">
        <v>14</v>
      </c>
      <c r="N290" s="24" t="s">
        <v>14</v>
      </c>
      <c r="O290" s="24" t="s">
        <v>14</v>
      </c>
      <c r="P290" s="24" t="s">
        <v>14</v>
      </c>
      <c r="Q290" s="24" t="s">
        <v>14</v>
      </c>
      <c r="R290" s="24" t="s">
        <v>14</v>
      </c>
      <c r="S290" s="24" t="s">
        <v>14</v>
      </c>
      <c r="T290" s="24" t="s">
        <v>14</v>
      </c>
      <c r="U290" s="24" t="s">
        <v>14</v>
      </c>
      <c r="V290" s="24" t="s">
        <v>14</v>
      </c>
      <c r="W290" s="24" t="s">
        <v>14</v>
      </c>
      <c r="X290" s="24" t="s">
        <v>14</v>
      </c>
      <c r="Y290" s="24" t="s">
        <v>14</v>
      </c>
      <c r="Z290" s="24" t="s">
        <v>14</v>
      </c>
      <c r="AA290" s="24" t="s">
        <v>14</v>
      </c>
      <c r="AB290" s="24" t="s">
        <v>14</v>
      </c>
      <c r="AC290" s="24" t="s">
        <v>14</v>
      </c>
      <c r="AD290" s="24" t="s">
        <v>14</v>
      </c>
      <c r="AE290" s="24" t="s">
        <v>14</v>
      </c>
      <c r="AF290" s="24" t="s">
        <v>14</v>
      </c>
      <c r="AG290" s="24" t="s">
        <v>14</v>
      </c>
      <c r="AH290" s="24" t="s">
        <v>14</v>
      </c>
      <c r="AI290" s="24" t="s">
        <v>14</v>
      </c>
      <c r="AJ290" s="24" t="s">
        <v>14</v>
      </c>
      <c r="AK290" s="24" t="s">
        <v>14</v>
      </c>
      <c r="AL290" s="24" t="s">
        <v>14</v>
      </c>
      <c r="AM290" s="24" t="s">
        <v>14</v>
      </c>
      <c r="AN290" s="24" t="s">
        <v>14</v>
      </c>
      <c r="AO290" s="24" t="s">
        <v>14</v>
      </c>
      <c r="AP290" s="24" t="s">
        <v>14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23</v>
      </c>
      <c r="C291" s="24" t="str">
        <f t="shared" si="12"/>
        <v>UCPWR_FLAB-M</v>
      </c>
      <c r="D291" s="24" t="s">
        <v>16</v>
      </c>
      <c r="E291" s="24" t="str" cm="1">
        <f t="array" ref="E291">INDEX(PWR_Lab!$A$2:$A$179,AX291)</f>
        <v>XINFELC</v>
      </c>
      <c r="F291" s="24" t="s">
        <v>11</v>
      </c>
      <c r="G291" s="24" t="s">
        <v>11</v>
      </c>
      <c r="H291" s="24" t="s">
        <v>11</v>
      </c>
      <c r="I291" s="24">
        <v>3</v>
      </c>
      <c r="J291" s="24" cm="1">
        <f t="array" ref="J291">-INDEX(PWR_Lab!$F$2:$I$179,AX291,AY291)</f>
        <v>-3.023E-2</v>
      </c>
      <c r="K291" s="24" t="s">
        <v>14</v>
      </c>
      <c r="L291" s="24" t="s">
        <v>14</v>
      </c>
      <c r="M291" s="24" t="s">
        <v>14</v>
      </c>
      <c r="N291" s="24" t="s">
        <v>14</v>
      </c>
      <c r="O291" s="24" t="s">
        <v>14</v>
      </c>
      <c r="P291" s="24" t="s">
        <v>14</v>
      </c>
      <c r="Q291" s="24" t="s">
        <v>14</v>
      </c>
      <c r="R291" s="24" t="s">
        <v>14</v>
      </c>
      <c r="S291" s="24" t="s">
        <v>14</v>
      </c>
      <c r="T291" s="24" t="s">
        <v>14</v>
      </c>
      <c r="U291" s="24" t="s">
        <v>14</v>
      </c>
      <c r="V291" s="24" t="s">
        <v>14</v>
      </c>
      <c r="W291" s="24" t="s">
        <v>14</v>
      </c>
      <c r="X291" s="24" t="s">
        <v>14</v>
      </c>
      <c r="Y291" s="24" t="s">
        <v>14</v>
      </c>
      <c r="Z291" s="24" t="s">
        <v>14</v>
      </c>
      <c r="AA291" s="24" t="s">
        <v>14</v>
      </c>
      <c r="AB291" s="24" t="s">
        <v>14</v>
      </c>
      <c r="AC291" s="24" t="s">
        <v>14</v>
      </c>
      <c r="AD291" s="24" t="s">
        <v>14</v>
      </c>
      <c r="AE291" s="24" t="s">
        <v>14</v>
      </c>
      <c r="AF291" s="24" t="s">
        <v>14</v>
      </c>
      <c r="AG291" s="24" t="s">
        <v>14</v>
      </c>
      <c r="AH291" s="24" t="s">
        <v>14</v>
      </c>
      <c r="AI291" s="24" t="s">
        <v>14</v>
      </c>
      <c r="AJ291" s="24" t="s">
        <v>14</v>
      </c>
      <c r="AK291" s="24" t="s">
        <v>14</v>
      </c>
      <c r="AL291" s="24" t="s">
        <v>14</v>
      </c>
      <c r="AM291" s="24" t="s">
        <v>14</v>
      </c>
      <c r="AN291" s="24" t="s">
        <v>14</v>
      </c>
      <c r="AO291" s="24" t="s">
        <v>14</v>
      </c>
      <c r="AP291" s="24" t="s">
        <v>14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23</v>
      </c>
      <c r="C292" s="24" t="str">
        <f t="shared" si="12"/>
        <v>UCPWR_FLAB-S</v>
      </c>
      <c r="D292" s="24" t="s">
        <v>16</v>
      </c>
      <c r="E292" s="24" t="str" cm="1">
        <f t="array" ref="E292">INDEX(PWR_Lab!$A$2:$A$179,AX292)</f>
        <v>XINFELC</v>
      </c>
      <c r="F292" s="24" t="s">
        <v>11</v>
      </c>
      <c r="G292" s="24" t="s">
        <v>11</v>
      </c>
      <c r="H292" s="24" t="s">
        <v>11</v>
      </c>
      <c r="I292" s="24">
        <v>3</v>
      </c>
      <c r="J292" s="24" cm="1">
        <f t="array" ref="J292">-INDEX(PWR_Lab!$F$2:$I$179,AX292,AY292)</f>
        <v>-0.10002999999999999</v>
      </c>
      <c r="K292" s="24" t="s">
        <v>14</v>
      </c>
      <c r="L292" s="24" t="s">
        <v>14</v>
      </c>
      <c r="M292" s="24" t="s">
        <v>14</v>
      </c>
      <c r="N292" s="24" t="s">
        <v>14</v>
      </c>
      <c r="O292" s="24" t="s">
        <v>14</v>
      </c>
      <c r="P292" s="24" t="s">
        <v>14</v>
      </c>
      <c r="Q292" s="24" t="s">
        <v>14</v>
      </c>
      <c r="R292" s="24" t="s">
        <v>14</v>
      </c>
      <c r="S292" s="24" t="s">
        <v>14</v>
      </c>
      <c r="T292" s="24" t="s">
        <v>14</v>
      </c>
      <c r="U292" s="24" t="s">
        <v>14</v>
      </c>
      <c r="V292" s="24" t="s">
        <v>14</v>
      </c>
      <c r="W292" s="24" t="s">
        <v>14</v>
      </c>
      <c r="X292" s="24" t="s">
        <v>14</v>
      </c>
      <c r="Y292" s="24" t="s">
        <v>14</v>
      </c>
      <c r="Z292" s="24" t="s">
        <v>14</v>
      </c>
      <c r="AA292" s="24" t="s">
        <v>14</v>
      </c>
      <c r="AB292" s="24" t="s">
        <v>14</v>
      </c>
      <c r="AC292" s="24" t="s">
        <v>14</v>
      </c>
      <c r="AD292" s="24" t="s">
        <v>14</v>
      </c>
      <c r="AE292" s="24" t="s">
        <v>14</v>
      </c>
      <c r="AF292" s="24" t="s">
        <v>14</v>
      </c>
      <c r="AG292" s="24" t="s">
        <v>14</v>
      </c>
      <c r="AH292" s="24" t="s">
        <v>14</v>
      </c>
      <c r="AI292" s="24" t="s">
        <v>14</v>
      </c>
      <c r="AJ292" s="24" t="s">
        <v>14</v>
      </c>
      <c r="AK292" s="24" t="s">
        <v>14</v>
      </c>
      <c r="AL292" s="24" t="s">
        <v>14</v>
      </c>
      <c r="AM292" s="24" t="s">
        <v>14</v>
      </c>
      <c r="AN292" s="24" t="s">
        <v>14</v>
      </c>
      <c r="AO292" s="24" t="s">
        <v>14</v>
      </c>
      <c r="AP292" s="24" t="s">
        <v>14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23</v>
      </c>
      <c r="C293" s="24" t="str">
        <f t="shared" si="12"/>
        <v>UCPWR_FLAB-T</v>
      </c>
      <c r="D293" s="24" t="s">
        <v>16</v>
      </c>
      <c r="E293" s="24" t="str" cm="1">
        <f t="array" ref="E293">INDEX(PWR_Lab!$A$2:$A$179,AX293)</f>
        <v>XINFELC</v>
      </c>
      <c r="F293" s="24" t="s">
        <v>11</v>
      </c>
      <c r="G293" s="24" t="s">
        <v>11</v>
      </c>
      <c r="H293" s="24" t="s">
        <v>11</v>
      </c>
      <c r="I293" s="24">
        <v>3</v>
      </c>
      <c r="J293" s="24" cm="1">
        <f t="array" ref="J293">-INDEX(PWR_Lab!$F$2:$I$179,AX293,AY293)</f>
        <v>-0.35811999999999999</v>
      </c>
      <c r="K293" s="24" t="s">
        <v>14</v>
      </c>
      <c r="L293" s="24" t="s">
        <v>14</v>
      </c>
      <c r="M293" s="24" t="s">
        <v>14</v>
      </c>
      <c r="N293" s="24" t="s">
        <v>14</v>
      </c>
      <c r="O293" s="24" t="s">
        <v>14</v>
      </c>
      <c r="P293" s="24" t="s">
        <v>14</v>
      </c>
      <c r="Q293" s="24" t="s">
        <v>14</v>
      </c>
      <c r="R293" s="24" t="s">
        <v>14</v>
      </c>
      <c r="S293" s="24" t="s">
        <v>14</v>
      </c>
      <c r="T293" s="24" t="s">
        <v>14</v>
      </c>
      <c r="U293" s="24" t="s">
        <v>14</v>
      </c>
      <c r="V293" s="24" t="s">
        <v>14</v>
      </c>
      <c r="W293" s="24" t="s">
        <v>14</v>
      </c>
      <c r="X293" s="24" t="s">
        <v>14</v>
      </c>
      <c r="Y293" s="24" t="s">
        <v>14</v>
      </c>
      <c r="Z293" s="24" t="s">
        <v>14</v>
      </c>
      <c r="AA293" s="24" t="s">
        <v>14</v>
      </c>
      <c r="AB293" s="24" t="s">
        <v>14</v>
      </c>
      <c r="AC293" s="24" t="s">
        <v>14</v>
      </c>
      <c r="AD293" s="24" t="s">
        <v>14</v>
      </c>
      <c r="AE293" s="24" t="s">
        <v>14</v>
      </c>
      <c r="AF293" s="24" t="s">
        <v>14</v>
      </c>
      <c r="AG293" s="24" t="s">
        <v>14</v>
      </c>
      <c r="AH293" s="24" t="s">
        <v>14</v>
      </c>
      <c r="AI293" s="24" t="s">
        <v>14</v>
      </c>
      <c r="AJ293" s="24" t="s">
        <v>14</v>
      </c>
      <c r="AK293" s="24" t="s">
        <v>14</v>
      </c>
      <c r="AL293" s="24" t="s">
        <v>14</v>
      </c>
      <c r="AM293" s="24" t="s">
        <v>14</v>
      </c>
      <c r="AN293" s="24" t="s">
        <v>14</v>
      </c>
      <c r="AO293" s="24" t="s">
        <v>14</v>
      </c>
      <c r="AP293" s="24" t="s">
        <v>14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23</v>
      </c>
      <c r="C294" s="24" t="str">
        <f t="shared" si="12"/>
        <v>UCPWR_FLAB-P</v>
      </c>
      <c r="D294" s="24" t="s">
        <v>16</v>
      </c>
      <c r="E294" s="24" t="str" cm="1">
        <f t="array" ref="E294">INDEX(PWR_Lab!$A$2:$A$179,AX294)</f>
        <v>XINMELC</v>
      </c>
      <c r="F294" s="24" t="s">
        <v>11</v>
      </c>
      <c r="G294" s="24" t="s">
        <v>11</v>
      </c>
      <c r="H294" s="24" t="s">
        <v>11</v>
      </c>
      <c r="I294" s="24">
        <v>3</v>
      </c>
      <c r="J294" s="24" cm="1">
        <f t="array" ref="J294">-INDEX(PWR_Lab!$F$2:$I$179,AX294,AY294)</f>
        <v>-2.656E-2</v>
      </c>
      <c r="K294" s="24" t="s">
        <v>14</v>
      </c>
      <c r="L294" s="24" t="s">
        <v>14</v>
      </c>
      <c r="M294" s="24" t="s">
        <v>14</v>
      </c>
      <c r="N294" s="24" t="s">
        <v>14</v>
      </c>
      <c r="O294" s="24" t="s">
        <v>14</v>
      </c>
      <c r="P294" s="24" t="s">
        <v>14</v>
      </c>
      <c r="Q294" s="24" t="s">
        <v>14</v>
      </c>
      <c r="R294" s="24" t="s">
        <v>14</v>
      </c>
      <c r="S294" s="24" t="s">
        <v>14</v>
      </c>
      <c r="T294" s="24" t="s">
        <v>14</v>
      </c>
      <c r="U294" s="24" t="s">
        <v>14</v>
      </c>
      <c r="V294" s="24" t="s">
        <v>14</v>
      </c>
      <c r="W294" s="24" t="s">
        <v>14</v>
      </c>
      <c r="X294" s="24" t="s">
        <v>14</v>
      </c>
      <c r="Y294" s="24" t="s">
        <v>14</v>
      </c>
      <c r="Z294" s="24" t="s">
        <v>14</v>
      </c>
      <c r="AA294" s="24" t="s">
        <v>14</v>
      </c>
      <c r="AB294" s="24" t="s">
        <v>14</v>
      </c>
      <c r="AC294" s="24" t="s">
        <v>14</v>
      </c>
      <c r="AD294" s="24" t="s">
        <v>14</v>
      </c>
      <c r="AE294" s="24" t="s">
        <v>14</v>
      </c>
      <c r="AF294" s="24" t="s">
        <v>14</v>
      </c>
      <c r="AG294" s="24" t="s">
        <v>14</v>
      </c>
      <c r="AH294" s="24" t="s">
        <v>14</v>
      </c>
      <c r="AI294" s="24" t="s">
        <v>14</v>
      </c>
      <c r="AJ294" s="24" t="s">
        <v>14</v>
      </c>
      <c r="AK294" s="24" t="s">
        <v>14</v>
      </c>
      <c r="AL294" s="24" t="s">
        <v>14</v>
      </c>
      <c r="AM294" s="24" t="s">
        <v>14</v>
      </c>
      <c r="AN294" s="24" t="s">
        <v>14</v>
      </c>
      <c r="AO294" s="24" t="s">
        <v>14</v>
      </c>
      <c r="AP294" s="24" t="s">
        <v>14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23</v>
      </c>
      <c r="C295" s="24" t="str">
        <f t="shared" si="12"/>
        <v>UCPWR_FLAB-M</v>
      </c>
      <c r="D295" s="24" t="s">
        <v>16</v>
      </c>
      <c r="E295" s="24" t="str" cm="1">
        <f t="array" ref="E295">INDEX(PWR_Lab!$A$2:$A$179,AX295)</f>
        <v>XINMELC</v>
      </c>
      <c r="F295" s="24" t="s">
        <v>11</v>
      </c>
      <c r="G295" s="24" t="s">
        <v>11</v>
      </c>
      <c r="H295" s="24" t="s">
        <v>11</v>
      </c>
      <c r="I295" s="24">
        <v>3</v>
      </c>
      <c r="J295" s="24" cm="1">
        <f t="array" ref="J295">-INDEX(PWR_Lab!$F$2:$I$179,AX295,AY295)</f>
        <v>-3.023E-2</v>
      </c>
      <c r="K295" s="24" t="s">
        <v>14</v>
      </c>
      <c r="L295" s="24" t="s">
        <v>14</v>
      </c>
      <c r="M295" s="24" t="s">
        <v>14</v>
      </c>
      <c r="N295" s="24" t="s">
        <v>14</v>
      </c>
      <c r="O295" s="24" t="s">
        <v>14</v>
      </c>
      <c r="P295" s="24" t="s">
        <v>14</v>
      </c>
      <c r="Q295" s="24" t="s">
        <v>14</v>
      </c>
      <c r="R295" s="24" t="s">
        <v>14</v>
      </c>
      <c r="S295" s="24" t="s">
        <v>14</v>
      </c>
      <c r="T295" s="24" t="s">
        <v>14</v>
      </c>
      <c r="U295" s="24" t="s">
        <v>14</v>
      </c>
      <c r="V295" s="24" t="s">
        <v>14</v>
      </c>
      <c r="W295" s="24" t="s">
        <v>14</v>
      </c>
      <c r="X295" s="24" t="s">
        <v>14</v>
      </c>
      <c r="Y295" s="24" t="s">
        <v>14</v>
      </c>
      <c r="Z295" s="24" t="s">
        <v>14</v>
      </c>
      <c r="AA295" s="24" t="s">
        <v>14</v>
      </c>
      <c r="AB295" s="24" t="s">
        <v>14</v>
      </c>
      <c r="AC295" s="24" t="s">
        <v>14</v>
      </c>
      <c r="AD295" s="24" t="s">
        <v>14</v>
      </c>
      <c r="AE295" s="24" t="s">
        <v>14</v>
      </c>
      <c r="AF295" s="24" t="s">
        <v>14</v>
      </c>
      <c r="AG295" s="24" t="s">
        <v>14</v>
      </c>
      <c r="AH295" s="24" t="s">
        <v>14</v>
      </c>
      <c r="AI295" s="24" t="s">
        <v>14</v>
      </c>
      <c r="AJ295" s="24" t="s">
        <v>14</v>
      </c>
      <c r="AK295" s="24" t="s">
        <v>14</v>
      </c>
      <c r="AL295" s="24" t="s">
        <v>14</v>
      </c>
      <c r="AM295" s="24" t="s">
        <v>14</v>
      </c>
      <c r="AN295" s="24" t="s">
        <v>14</v>
      </c>
      <c r="AO295" s="24" t="s">
        <v>14</v>
      </c>
      <c r="AP295" s="24" t="s">
        <v>14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23</v>
      </c>
      <c r="C296" s="24" t="str">
        <f t="shared" si="12"/>
        <v>UCPWR_FLAB-S</v>
      </c>
      <c r="D296" s="24" t="s">
        <v>16</v>
      </c>
      <c r="E296" s="24" t="str" cm="1">
        <f t="array" ref="E296">INDEX(PWR_Lab!$A$2:$A$179,AX296)</f>
        <v>XINMELC</v>
      </c>
      <c r="F296" s="24" t="s">
        <v>11</v>
      </c>
      <c r="G296" s="24" t="s">
        <v>11</v>
      </c>
      <c r="H296" s="24" t="s">
        <v>11</v>
      </c>
      <c r="I296" s="24">
        <v>3</v>
      </c>
      <c r="J296" s="24" cm="1">
        <f t="array" ref="J296">-INDEX(PWR_Lab!$F$2:$I$179,AX296,AY296)</f>
        <v>-0.10002999999999999</v>
      </c>
      <c r="K296" s="24" t="s">
        <v>14</v>
      </c>
      <c r="L296" s="24" t="s">
        <v>14</v>
      </c>
      <c r="M296" s="24" t="s">
        <v>14</v>
      </c>
      <c r="N296" s="24" t="s">
        <v>14</v>
      </c>
      <c r="O296" s="24" t="s">
        <v>14</v>
      </c>
      <c r="P296" s="24" t="s">
        <v>14</v>
      </c>
      <c r="Q296" s="24" t="s">
        <v>14</v>
      </c>
      <c r="R296" s="24" t="s">
        <v>14</v>
      </c>
      <c r="S296" s="24" t="s">
        <v>14</v>
      </c>
      <c r="T296" s="24" t="s">
        <v>14</v>
      </c>
      <c r="U296" s="24" t="s">
        <v>14</v>
      </c>
      <c r="V296" s="24" t="s">
        <v>14</v>
      </c>
      <c r="W296" s="24" t="s">
        <v>14</v>
      </c>
      <c r="X296" s="24" t="s">
        <v>14</v>
      </c>
      <c r="Y296" s="24" t="s">
        <v>14</v>
      </c>
      <c r="Z296" s="24" t="s">
        <v>14</v>
      </c>
      <c r="AA296" s="24" t="s">
        <v>14</v>
      </c>
      <c r="AB296" s="24" t="s">
        <v>14</v>
      </c>
      <c r="AC296" s="24" t="s">
        <v>14</v>
      </c>
      <c r="AD296" s="24" t="s">
        <v>14</v>
      </c>
      <c r="AE296" s="24" t="s">
        <v>14</v>
      </c>
      <c r="AF296" s="24" t="s">
        <v>14</v>
      </c>
      <c r="AG296" s="24" t="s">
        <v>14</v>
      </c>
      <c r="AH296" s="24" t="s">
        <v>14</v>
      </c>
      <c r="AI296" s="24" t="s">
        <v>14</v>
      </c>
      <c r="AJ296" s="24" t="s">
        <v>14</v>
      </c>
      <c r="AK296" s="24" t="s">
        <v>14</v>
      </c>
      <c r="AL296" s="24" t="s">
        <v>14</v>
      </c>
      <c r="AM296" s="24" t="s">
        <v>14</v>
      </c>
      <c r="AN296" s="24" t="s">
        <v>14</v>
      </c>
      <c r="AO296" s="24" t="s">
        <v>14</v>
      </c>
      <c r="AP296" s="24" t="s">
        <v>14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23</v>
      </c>
      <c r="C297" s="24" t="str">
        <f t="shared" si="12"/>
        <v>UCPWR_FLAB-T</v>
      </c>
      <c r="D297" s="24" t="s">
        <v>16</v>
      </c>
      <c r="E297" s="24" t="str" cm="1">
        <f t="array" ref="E297">INDEX(PWR_Lab!$A$2:$A$179,AX297)</f>
        <v>XINMELC</v>
      </c>
      <c r="F297" s="24" t="s">
        <v>11</v>
      </c>
      <c r="G297" s="24" t="s">
        <v>11</v>
      </c>
      <c r="H297" s="24" t="s">
        <v>11</v>
      </c>
      <c r="I297" s="24">
        <v>3</v>
      </c>
      <c r="J297" s="24" cm="1">
        <f t="array" ref="J297">-INDEX(PWR_Lab!$F$2:$I$179,AX297,AY297)</f>
        <v>-0.35811999999999999</v>
      </c>
      <c r="K297" s="24" t="s">
        <v>14</v>
      </c>
      <c r="L297" s="24" t="s">
        <v>14</v>
      </c>
      <c r="M297" s="24" t="s">
        <v>14</v>
      </c>
      <c r="N297" s="24" t="s">
        <v>14</v>
      </c>
      <c r="O297" s="24" t="s">
        <v>14</v>
      </c>
      <c r="P297" s="24" t="s">
        <v>14</v>
      </c>
      <c r="Q297" s="24" t="s">
        <v>14</v>
      </c>
      <c r="R297" s="24" t="s">
        <v>14</v>
      </c>
      <c r="S297" s="24" t="s">
        <v>14</v>
      </c>
      <c r="T297" s="24" t="s">
        <v>14</v>
      </c>
      <c r="U297" s="24" t="s">
        <v>14</v>
      </c>
      <c r="V297" s="24" t="s">
        <v>14</v>
      </c>
      <c r="W297" s="24" t="s">
        <v>14</v>
      </c>
      <c r="X297" s="24" t="s">
        <v>14</v>
      </c>
      <c r="Y297" s="24" t="s">
        <v>14</v>
      </c>
      <c r="Z297" s="24" t="s">
        <v>14</v>
      </c>
      <c r="AA297" s="24" t="s">
        <v>14</v>
      </c>
      <c r="AB297" s="24" t="s">
        <v>14</v>
      </c>
      <c r="AC297" s="24" t="s">
        <v>14</v>
      </c>
      <c r="AD297" s="24" t="s">
        <v>14</v>
      </c>
      <c r="AE297" s="24" t="s">
        <v>14</v>
      </c>
      <c r="AF297" s="24" t="s">
        <v>14</v>
      </c>
      <c r="AG297" s="24" t="s">
        <v>14</v>
      </c>
      <c r="AH297" s="24" t="s">
        <v>14</v>
      </c>
      <c r="AI297" s="24" t="s">
        <v>14</v>
      </c>
      <c r="AJ297" s="24" t="s">
        <v>14</v>
      </c>
      <c r="AK297" s="24" t="s">
        <v>14</v>
      </c>
      <c r="AL297" s="24" t="s">
        <v>14</v>
      </c>
      <c r="AM297" s="24" t="s">
        <v>14</v>
      </c>
      <c r="AN297" s="24" t="s">
        <v>14</v>
      </c>
      <c r="AO297" s="24" t="s">
        <v>14</v>
      </c>
      <c r="AP297" s="24" t="s">
        <v>14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23</v>
      </c>
      <c r="C298" s="24" t="str">
        <f t="shared" si="12"/>
        <v>UCPWR_FLAB-P</v>
      </c>
      <c r="D298" s="24" t="s">
        <v>16</v>
      </c>
      <c r="E298" s="24" t="str" cm="1">
        <f t="array" ref="E298">INDEX(PWR_Lab!$A$2:$A$179,AX298)</f>
        <v>XIOTELC</v>
      </c>
      <c r="F298" s="24" t="s">
        <v>11</v>
      </c>
      <c r="G298" s="24" t="s">
        <v>11</v>
      </c>
      <c r="H298" s="24" t="s">
        <v>11</v>
      </c>
      <c r="I298" s="24">
        <v>3</v>
      </c>
      <c r="J298" s="24" cm="1">
        <f t="array" ref="J298">-INDEX(PWR_Lab!$F$2:$I$179,AX298,AY298)</f>
        <v>-2.656E-2</v>
      </c>
      <c r="K298" s="24" t="s">
        <v>14</v>
      </c>
      <c r="L298" s="24" t="s">
        <v>14</v>
      </c>
      <c r="M298" s="24" t="s">
        <v>14</v>
      </c>
      <c r="N298" s="24" t="s">
        <v>14</v>
      </c>
      <c r="O298" s="24" t="s">
        <v>14</v>
      </c>
      <c r="P298" s="24" t="s">
        <v>14</v>
      </c>
      <c r="Q298" s="24" t="s">
        <v>14</v>
      </c>
      <c r="R298" s="24" t="s">
        <v>14</v>
      </c>
      <c r="S298" s="24" t="s">
        <v>14</v>
      </c>
      <c r="T298" s="24" t="s">
        <v>14</v>
      </c>
      <c r="U298" s="24" t="s">
        <v>14</v>
      </c>
      <c r="V298" s="24" t="s">
        <v>14</v>
      </c>
      <c r="W298" s="24" t="s">
        <v>14</v>
      </c>
      <c r="X298" s="24" t="s">
        <v>14</v>
      </c>
      <c r="Y298" s="24" t="s">
        <v>14</v>
      </c>
      <c r="Z298" s="24" t="s">
        <v>14</v>
      </c>
      <c r="AA298" s="24" t="s">
        <v>14</v>
      </c>
      <c r="AB298" s="24" t="s">
        <v>14</v>
      </c>
      <c r="AC298" s="24" t="s">
        <v>14</v>
      </c>
      <c r="AD298" s="24" t="s">
        <v>14</v>
      </c>
      <c r="AE298" s="24" t="s">
        <v>14</v>
      </c>
      <c r="AF298" s="24" t="s">
        <v>14</v>
      </c>
      <c r="AG298" s="24" t="s">
        <v>14</v>
      </c>
      <c r="AH298" s="24" t="s">
        <v>14</v>
      </c>
      <c r="AI298" s="24" t="s">
        <v>14</v>
      </c>
      <c r="AJ298" s="24" t="s">
        <v>14</v>
      </c>
      <c r="AK298" s="24" t="s">
        <v>14</v>
      </c>
      <c r="AL298" s="24" t="s">
        <v>14</v>
      </c>
      <c r="AM298" s="24" t="s">
        <v>14</v>
      </c>
      <c r="AN298" s="24" t="s">
        <v>14</v>
      </c>
      <c r="AO298" s="24" t="s">
        <v>14</v>
      </c>
      <c r="AP298" s="24" t="s">
        <v>14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23</v>
      </c>
      <c r="C299" s="24" t="str">
        <f t="shared" si="12"/>
        <v>UCPWR_FLAB-M</v>
      </c>
      <c r="D299" s="24" t="s">
        <v>16</v>
      </c>
      <c r="E299" s="24" t="str" cm="1">
        <f t="array" ref="E299">INDEX(PWR_Lab!$A$2:$A$179,AX299)</f>
        <v>XIOTELC</v>
      </c>
      <c r="F299" s="24" t="s">
        <v>11</v>
      </c>
      <c r="G299" s="24" t="s">
        <v>11</v>
      </c>
      <c r="H299" s="24" t="s">
        <v>11</v>
      </c>
      <c r="I299" s="24">
        <v>3</v>
      </c>
      <c r="J299" s="24" cm="1">
        <f t="array" ref="J299">-INDEX(PWR_Lab!$F$2:$I$179,AX299,AY299)</f>
        <v>-3.023E-2</v>
      </c>
      <c r="K299" s="24" t="s">
        <v>14</v>
      </c>
      <c r="L299" s="24" t="s">
        <v>14</v>
      </c>
      <c r="M299" s="24" t="s">
        <v>14</v>
      </c>
      <c r="N299" s="24" t="s">
        <v>14</v>
      </c>
      <c r="O299" s="24" t="s">
        <v>14</v>
      </c>
      <c r="P299" s="24" t="s">
        <v>14</v>
      </c>
      <c r="Q299" s="24" t="s">
        <v>14</v>
      </c>
      <c r="R299" s="24" t="s">
        <v>14</v>
      </c>
      <c r="S299" s="24" t="s">
        <v>14</v>
      </c>
      <c r="T299" s="24" t="s">
        <v>14</v>
      </c>
      <c r="U299" s="24" t="s">
        <v>14</v>
      </c>
      <c r="V299" s="24" t="s">
        <v>14</v>
      </c>
      <c r="W299" s="24" t="s">
        <v>14</v>
      </c>
      <c r="X299" s="24" t="s">
        <v>14</v>
      </c>
      <c r="Y299" s="24" t="s">
        <v>14</v>
      </c>
      <c r="Z299" s="24" t="s">
        <v>14</v>
      </c>
      <c r="AA299" s="24" t="s">
        <v>14</v>
      </c>
      <c r="AB299" s="24" t="s">
        <v>14</v>
      </c>
      <c r="AC299" s="24" t="s">
        <v>14</v>
      </c>
      <c r="AD299" s="24" t="s">
        <v>14</v>
      </c>
      <c r="AE299" s="24" t="s">
        <v>14</v>
      </c>
      <c r="AF299" s="24" t="s">
        <v>14</v>
      </c>
      <c r="AG299" s="24" t="s">
        <v>14</v>
      </c>
      <c r="AH299" s="24" t="s">
        <v>14</v>
      </c>
      <c r="AI299" s="24" t="s">
        <v>14</v>
      </c>
      <c r="AJ299" s="24" t="s">
        <v>14</v>
      </c>
      <c r="AK299" s="24" t="s">
        <v>14</v>
      </c>
      <c r="AL299" s="24" t="s">
        <v>14</v>
      </c>
      <c r="AM299" s="24" t="s">
        <v>14</v>
      </c>
      <c r="AN299" s="24" t="s">
        <v>14</v>
      </c>
      <c r="AO299" s="24" t="s">
        <v>14</v>
      </c>
      <c r="AP299" s="24" t="s">
        <v>14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23</v>
      </c>
      <c r="C300" s="24" t="str">
        <f t="shared" si="12"/>
        <v>UCPWR_FLAB-S</v>
      </c>
      <c r="D300" s="24" t="s">
        <v>16</v>
      </c>
      <c r="E300" s="24" t="str" cm="1">
        <f t="array" ref="E300">INDEX(PWR_Lab!$A$2:$A$179,AX300)</f>
        <v>XIOTELC</v>
      </c>
      <c r="F300" s="24" t="s">
        <v>11</v>
      </c>
      <c r="G300" s="24" t="s">
        <v>11</v>
      </c>
      <c r="H300" s="24" t="s">
        <v>11</v>
      </c>
      <c r="I300" s="24">
        <v>3</v>
      </c>
      <c r="J300" s="24" cm="1">
        <f t="array" ref="J300">-INDEX(PWR_Lab!$F$2:$I$179,AX300,AY300)</f>
        <v>-0.10002999999999999</v>
      </c>
      <c r="K300" s="24" t="s">
        <v>14</v>
      </c>
      <c r="L300" s="24" t="s">
        <v>14</v>
      </c>
      <c r="M300" s="24" t="s">
        <v>14</v>
      </c>
      <c r="N300" s="24" t="s">
        <v>14</v>
      </c>
      <c r="O300" s="24" t="s">
        <v>14</v>
      </c>
      <c r="P300" s="24" t="s">
        <v>14</v>
      </c>
      <c r="Q300" s="24" t="s">
        <v>14</v>
      </c>
      <c r="R300" s="24" t="s">
        <v>14</v>
      </c>
      <c r="S300" s="24" t="s">
        <v>14</v>
      </c>
      <c r="T300" s="24" t="s">
        <v>14</v>
      </c>
      <c r="U300" s="24" t="s">
        <v>14</v>
      </c>
      <c r="V300" s="24" t="s">
        <v>14</v>
      </c>
      <c r="W300" s="24" t="s">
        <v>14</v>
      </c>
      <c r="X300" s="24" t="s">
        <v>14</v>
      </c>
      <c r="Y300" s="24" t="s">
        <v>14</v>
      </c>
      <c r="Z300" s="24" t="s">
        <v>14</v>
      </c>
      <c r="AA300" s="24" t="s">
        <v>14</v>
      </c>
      <c r="AB300" s="24" t="s">
        <v>14</v>
      </c>
      <c r="AC300" s="24" t="s">
        <v>14</v>
      </c>
      <c r="AD300" s="24" t="s">
        <v>14</v>
      </c>
      <c r="AE300" s="24" t="s">
        <v>14</v>
      </c>
      <c r="AF300" s="24" t="s">
        <v>14</v>
      </c>
      <c r="AG300" s="24" t="s">
        <v>14</v>
      </c>
      <c r="AH300" s="24" t="s">
        <v>14</v>
      </c>
      <c r="AI300" s="24" t="s">
        <v>14</v>
      </c>
      <c r="AJ300" s="24" t="s">
        <v>14</v>
      </c>
      <c r="AK300" s="24" t="s">
        <v>14</v>
      </c>
      <c r="AL300" s="24" t="s">
        <v>14</v>
      </c>
      <c r="AM300" s="24" t="s">
        <v>14</v>
      </c>
      <c r="AN300" s="24" t="s">
        <v>14</v>
      </c>
      <c r="AO300" s="24" t="s">
        <v>14</v>
      </c>
      <c r="AP300" s="24" t="s">
        <v>14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23</v>
      </c>
      <c r="C301" s="24" t="str">
        <f t="shared" si="12"/>
        <v>UCPWR_FLAB-T</v>
      </c>
      <c r="D301" s="24" t="s">
        <v>16</v>
      </c>
      <c r="E301" s="24" t="str" cm="1">
        <f t="array" ref="E301">INDEX(PWR_Lab!$A$2:$A$179,AX301)</f>
        <v>XIOTELC</v>
      </c>
      <c r="F301" s="24" t="s">
        <v>11</v>
      </c>
      <c r="G301" s="24" t="s">
        <v>11</v>
      </c>
      <c r="H301" s="24" t="s">
        <v>11</v>
      </c>
      <c r="I301" s="24">
        <v>3</v>
      </c>
      <c r="J301" s="24" cm="1">
        <f t="array" ref="J301">-INDEX(PWR_Lab!$F$2:$I$179,AX301,AY301)</f>
        <v>-0.35811999999999999</v>
      </c>
      <c r="K301" s="24" t="s">
        <v>14</v>
      </c>
      <c r="L301" s="24" t="s">
        <v>14</v>
      </c>
      <c r="M301" s="24" t="s">
        <v>14</v>
      </c>
      <c r="N301" s="24" t="s">
        <v>14</v>
      </c>
      <c r="O301" s="24" t="s">
        <v>14</v>
      </c>
      <c r="P301" s="24" t="s">
        <v>14</v>
      </c>
      <c r="Q301" s="24" t="s">
        <v>14</v>
      </c>
      <c r="R301" s="24" t="s">
        <v>14</v>
      </c>
      <c r="S301" s="24" t="s">
        <v>14</v>
      </c>
      <c r="T301" s="24" t="s">
        <v>14</v>
      </c>
      <c r="U301" s="24" t="s">
        <v>14</v>
      </c>
      <c r="V301" s="24" t="s">
        <v>14</v>
      </c>
      <c r="W301" s="24" t="s">
        <v>14</v>
      </c>
      <c r="X301" s="24" t="s">
        <v>14</v>
      </c>
      <c r="Y301" s="24" t="s">
        <v>14</v>
      </c>
      <c r="Z301" s="24" t="s">
        <v>14</v>
      </c>
      <c r="AA301" s="24" t="s">
        <v>14</v>
      </c>
      <c r="AB301" s="24" t="s">
        <v>14</v>
      </c>
      <c r="AC301" s="24" t="s">
        <v>14</v>
      </c>
      <c r="AD301" s="24" t="s">
        <v>14</v>
      </c>
      <c r="AE301" s="24" t="s">
        <v>14</v>
      </c>
      <c r="AF301" s="24" t="s">
        <v>14</v>
      </c>
      <c r="AG301" s="24" t="s">
        <v>14</v>
      </c>
      <c r="AH301" s="24" t="s">
        <v>14</v>
      </c>
      <c r="AI301" s="24" t="s">
        <v>14</v>
      </c>
      <c r="AJ301" s="24" t="s">
        <v>14</v>
      </c>
      <c r="AK301" s="24" t="s">
        <v>14</v>
      </c>
      <c r="AL301" s="24" t="s">
        <v>14</v>
      </c>
      <c r="AM301" s="24" t="s">
        <v>14</v>
      </c>
      <c r="AN301" s="24" t="s">
        <v>14</v>
      </c>
      <c r="AO301" s="24" t="s">
        <v>14</v>
      </c>
      <c r="AP301" s="24" t="s">
        <v>14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23</v>
      </c>
      <c r="C302" s="24" t="str">
        <f t="shared" si="12"/>
        <v>UCPWR_FLAB-P</v>
      </c>
      <c r="D302" s="24" t="s">
        <v>16</v>
      </c>
      <c r="E302" s="24" t="str" cm="1">
        <f t="array" ref="E302">INDEX(PWR_Lab!$A$2:$A$179,AX302)</f>
        <v>XIPPELC</v>
      </c>
      <c r="F302" s="24" t="s">
        <v>11</v>
      </c>
      <c r="G302" s="24" t="s">
        <v>11</v>
      </c>
      <c r="H302" s="24" t="s">
        <v>11</v>
      </c>
      <c r="I302" s="24">
        <v>3</v>
      </c>
      <c r="J302" s="24" cm="1">
        <f t="array" ref="J302">-INDEX(PWR_Lab!$F$2:$I$179,AX302,AY302)</f>
        <v>-2.656E-2</v>
      </c>
      <c r="K302" s="24" t="s">
        <v>14</v>
      </c>
      <c r="L302" s="24" t="s">
        <v>14</v>
      </c>
      <c r="M302" s="24" t="s">
        <v>14</v>
      </c>
      <c r="N302" s="24" t="s">
        <v>14</v>
      </c>
      <c r="O302" s="24" t="s">
        <v>14</v>
      </c>
      <c r="P302" s="24" t="s">
        <v>14</v>
      </c>
      <c r="Q302" s="24" t="s">
        <v>14</v>
      </c>
      <c r="R302" s="24" t="s">
        <v>14</v>
      </c>
      <c r="S302" s="24" t="s">
        <v>14</v>
      </c>
      <c r="T302" s="24" t="s">
        <v>14</v>
      </c>
      <c r="U302" s="24" t="s">
        <v>14</v>
      </c>
      <c r="V302" s="24" t="s">
        <v>14</v>
      </c>
      <c r="W302" s="24" t="s">
        <v>14</v>
      </c>
      <c r="X302" s="24" t="s">
        <v>14</v>
      </c>
      <c r="Y302" s="24" t="s">
        <v>14</v>
      </c>
      <c r="Z302" s="24" t="s">
        <v>14</v>
      </c>
      <c r="AA302" s="24" t="s">
        <v>14</v>
      </c>
      <c r="AB302" s="24" t="s">
        <v>14</v>
      </c>
      <c r="AC302" s="24" t="s">
        <v>14</v>
      </c>
      <c r="AD302" s="24" t="s">
        <v>14</v>
      </c>
      <c r="AE302" s="24" t="s">
        <v>14</v>
      </c>
      <c r="AF302" s="24" t="s">
        <v>14</v>
      </c>
      <c r="AG302" s="24" t="s">
        <v>14</v>
      </c>
      <c r="AH302" s="24" t="s">
        <v>14</v>
      </c>
      <c r="AI302" s="24" t="s">
        <v>14</v>
      </c>
      <c r="AJ302" s="24" t="s">
        <v>14</v>
      </c>
      <c r="AK302" s="24" t="s">
        <v>14</v>
      </c>
      <c r="AL302" s="24" t="s">
        <v>14</v>
      </c>
      <c r="AM302" s="24" t="s">
        <v>14</v>
      </c>
      <c r="AN302" s="24" t="s">
        <v>14</v>
      </c>
      <c r="AO302" s="24" t="s">
        <v>14</v>
      </c>
      <c r="AP302" s="24" t="s">
        <v>14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23</v>
      </c>
      <c r="C303" s="24" t="str">
        <f t="shared" si="12"/>
        <v>UCPWR_FLAB-M</v>
      </c>
      <c r="D303" s="24" t="s">
        <v>16</v>
      </c>
      <c r="E303" s="24" t="str" cm="1">
        <f t="array" ref="E303">INDEX(PWR_Lab!$A$2:$A$179,AX303)</f>
        <v>XIPPELC</v>
      </c>
      <c r="F303" s="24" t="s">
        <v>11</v>
      </c>
      <c r="G303" s="24" t="s">
        <v>11</v>
      </c>
      <c r="H303" s="24" t="s">
        <v>11</v>
      </c>
      <c r="I303" s="24">
        <v>3</v>
      </c>
      <c r="J303" s="24" cm="1">
        <f t="array" ref="J303">-INDEX(PWR_Lab!$F$2:$I$179,AX303,AY303)</f>
        <v>-3.023E-2</v>
      </c>
      <c r="K303" s="24" t="s">
        <v>14</v>
      </c>
      <c r="L303" s="24" t="s">
        <v>14</v>
      </c>
      <c r="M303" s="24" t="s">
        <v>14</v>
      </c>
      <c r="N303" s="24" t="s">
        <v>14</v>
      </c>
      <c r="O303" s="24" t="s">
        <v>14</v>
      </c>
      <c r="P303" s="24" t="s">
        <v>14</v>
      </c>
      <c r="Q303" s="24" t="s">
        <v>14</v>
      </c>
      <c r="R303" s="24" t="s">
        <v>14</v>
      </c>
      <c r="S303" s="24" t="s">
        <v>14</v>
      </c>
      <c r="T303" s="24" t="s">
        <v>14</v>
      </c>
      <c r="U303" s="24" t="s">
        <v>14</v>
      </c>
      <c r="V303" s="24" t="s">
        <v>14</v>
      </c>
      <c r="W303" s="24" t="s">
        <v>14</v>
      </c>
      <c r="X303" s="24" t="s">
        <v>14</v>
      </c>
      <c r="Y303" s="24" t="s">
        <v>14</v>
      </c>
      <c r="Z303" s="24" t="s">
        <v>14</v>
      </c>
      <c r="AA303" s="24" t="s">
        <v>14</v>
      </c>
      <c r="AB303" s="24" t="s">
        <v>14</v>
      </c>
      <c r="AC303" s="24" t="s">
        <v>14</v>
      </c>
      <c r="AD303" s="24" t="s">
        <v>14</v>
      </c>
      <c r="AE303" s="24" t="s">
        <v>14</v>
      </c>
      <c r="AF303" s="24" t="s">
        <v>14</v>
      </c>
      <c r="AG303" s="24" t="s">
        <v>14</v>
      </c>
      <c r="AH303" s="24" t="s">
        <v>14</v>
      </c>
      <c r="AI303" s="24" t="s">
        <v>14</v>
      </c>
      <c r="AJ303" s="24" t="s">
        <v>14</v>
      </c>
      <c r="AK303" s="24" t="s">
        <v>14</v>
      </c>
      <c r="AL303" s="24" t="s">
        <v>14</v>
      </c>
      <c r="AM303" s="24" t="s">
        <v>14</v>
      </c>
      <c r="AN303" s="24" t="s">
        <v>14</v>
      </c>
      <c r="AO303" s="24" t="s">
        <v>14</v>
      </c>
      <c r="AP303" s="24" t="s">
        <v>14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23</v>
      </c>
      <c r="C304" s="24" t="str">
        <f t="shared" si="12"/>
        <v>UCPWR_FLAB-S</v>
      </c>
      <c r="D304" s="24" t="s">
        <v>16</v>
      </c>
      <c r="E304" s="24" t="str" cm="1">
        <f t="array" ref="E304">INDEX(PWR_Lab!$A$2:$A$179,AX304)</f>
        <v>XIPPELC</v>
      </c>
      <c r="F304" s="24" t="s">
        <v>11</v>
      </c>
      <c r="G304" s="24" t="s">
        <v>11</v>
      </c>
      <c r="H304" s="24" t="s">
        <v>11</v>
      </c>
      <c r="I304" s="24">
        <v>3</v>
      </c>
      <c r="J304" s="24" cm="1">
        <f t="array" ref="J304">-INDEX(PWR_Lab!$F$2:$I$179,AX304,AY304)</f>
        <v>-0.10002999999999999</v>
      </c>
      <c r="K304" s="24" t="s">
        <v>14</v>
      </c>
      <c r="L304" s="24" t="s">
        <v>14</v>
      </c>
      <c r="M304" s="24" t="s">
        <v>14</v>
      </c>
      <c r="N304" s="24" t="s">
        <v>14</v>
      </c>
      <c r="O304" s="24" t="s">
        <v>14</v>
      </c>
      <c r="P304" s="24" t="s">
        <v>14</v>
      </c>
      <c r="Q304" s="24" t="s">
        <v>14</v>
      </c>
      <c r="R304" s="24" t="s">
        <v>14</v>
      </c>
      <c r="S304" s="24" t="s">
        <v>14</v>
      </c>
      <c r="T304" s="24" t="s">
        <v>14</v>
      </c>
      <c r="U304" s="24" t="s">
        <v>14</v>
      </c>
      <c r="V304" s="24" t="s">
        <v>14</v>
      </c>
      <c r="W304" s="24" t="s">
        <v>14</v>
      </c>
      <c r="X304" s="24" t="s">
        <v>14</v>
      </c>
      <c r="Y304" s="24" t="s">
        <v>14</v>
      </c>
      <c r="Z304" s="24" t="s">
        <v>14</v>
      </c>
      <c r="AA304" s="24" t="s">
        <v>14</v>
      </c>
      <c r="AB304" s="24" t="s">
        <v>14</v>
      </c>
      <c r="AC304" s="24" t="s">
        <v>14</v>
      </c>
      <c r="AD304" s="24" t="s">
        <v>14</v>
      </c>
      <c r="AE304" s="24" t="s">
        <v>14</v>
      </c>
      <c r="AF304" s="24" t="s">
        <v>14</v>
      </c>
      <c r="AG304" s="24" t="s">
        <v>14</v>
      </c>
      <c r="AH304" s="24" t="s">
        <v>14</v>
      </c>
      <c r="AI304" s="24" t="s">
        <v>14</v>
      </c>
      <c r="AJ304" s="24" t="s">
        <v>14</v>
      </c>
      <c r="AK304" s="24" t="s">
        <v>14</v>
      </c>
      <c r="AL304" s="24" t="s">
        <v>14</v>
      </c>
      <c r="AM304" s="24" t="s">
        <v>14</v>
      </c>
      <c r="AN304" s="24" t="s">
        <v>14</v>
      </c>
      <c r="AO304" s="24" t="s">
        <v>14</v>
      </c>
      <c r="AP304" s="24" t="s">
        <v>14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23</v>
      </c>
      <c r="C305" s="24" t="str">
        <f t="shared" si="12"/>
        <v>UCPWR_FLAB-T</v>
      </c>
      <c r="D305" s="24" t="s">
        <v>16</v>
      </c>
      <c r="E305" s="24" t="str" cm="1">
        <f t="array" ref="E305">INDEX(PWR_Lab!$A$2:$A$179,AX305)</f>
        <v>XIPPELC</v>
      </c>
      <c r="F305" s="24" t="s">
        <v>11</v>
      </c>
      <c r="G305" s="24" t="s">
        <v>11</v>
      </c>
      <c r="H305" s="24" t="s">
        <v>11</v>
      </c>
      <c r="I305" s="24">
        <v>3</v>
      </c>
      <c r="J305" s="24" cm="1">
        <f t="array" ref="J305">-INDEX(PWR_Lab!$F$2:$I$179,AX305,AY305)</f>
        <v>-0.35811999999999999</v>
      </c>
      <c r="K305" s="24" t="s">
        <v>14</v>
      </c>
      <c r="L305" s="24" t="s">
        <v>14</v>
      </c>
      <c r="M305" s="24" t="s">
        <v>14</v>
      </c>
      <c r="N305" s="24" t="s">
        <v>14</v>
      </c>
      <c r="O305" s="24" t="s">
        <v>14</v>
      </c>
      <c r="P305" s="24" t="s">
        <v>14</v>
      </c>
      <c r="Q305" s="24" t="s">
        <v>14</v>
      </c>
      <c r="R305" s="24" t="s">
        <v>14</v>
      </c>
      <c r="S305" s="24" t="s">
        <v>14</v>
      </c>
      <c r="T305" s="24" t="s">
        <v>14</v>
      </c>
      <c r="U305" s="24" t="s">
        <v>14</v>
      </c>
      <c r="V305" s="24" t="s">
        <v>14</v>
      </c>
      <c r="W305" s="24" t="s">
        <v>14</v>
      </c>
      <c r="X305" s="24" t="s">
        <v>14</v>
      </c>
      <c r="Y305" s="24" t="s">
        <v>14</v>
      </c>
      <c r="Z305" s="24" t="s">
        <v>14</v>
      </c>
      <c r="AA305" s="24" t="s">
        <v>14</v>
      </c>
      <c r="AB305" s="24" t="s">
        <v>14</v>
      </c>
      <c r="AC305" s="24" t="s">
        <v>14</v>
      </c>
      <c r="AD305" s="24" t="s">
        <v>14</v>
      </c>
      <c r="AE305" s="24" t="s">
        <v>14</v>
      </c>
      <c r="AF305" s="24" t="s">
        <v>14</v>
      </c>
      <c r="AG305" s="24" t="s">
        <v>14</v>
      </c>
      <c r="AH305" s="24" t="s">
        <v>14</v>
      </c>
      <c r="AI305" s="24" t="s">
        <v>14</v>
      </c>
      <c r="AJ305" s="24" t="s">
        <v>14</v>
      </c>
      <c r="AK305" s="24" t="s">
        <v>14</v>
      </c>
      <c r="AL305" s="24" t="s">
        <v>14</v>
      </c>
      <c r="AM305" s="24" t="s">
        <v>14</v>
      </c>
      <c r="AN305" s="24" t="s">
        <v>14</v>
      </c>
      <c r="AO305" s="24" t="s">
        <v>14</v>
      </c>
      <c r="AP305" s="24" t="s">
        <v>14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23</v>
      </c>
      <c r="C306" s="24" t="str">
        <f t="shared" si="12"/>
        <v>UCPWR_FLAB-P</v>
      </c>
      <c r="D306" s="24" t="s">
        <v>16</v>
      </c>
      <c r="E306" s="24" t="str" cm="1">
        <f t="array" ref="E306">INDEX(PWR_Lab!$A$2:$A$179,AX306)</f>
        <v>XRESELC</v>
      </c>
      <c r="F306" s="24" t="s">
        <v>11</v>
      </c>
      <c r="G306" s="24" t="s">
        <v>11</v>
      </c>
      <c r="H306" s="24" t="s">
        <v>11</v>
      </c>
      <c r="I306" s="24">
        <v>3</v>
      </c>
      <c r="J306" s="24" cm="1">
        <f t="array" ref="J306">-INDEX(PWR_Lab!$F$2:$I$179,AX306,AY306)</f>
        <v>-0.16136</v>
      </c>
      <c r="K306" s="24" t="s">
        <v>14</v>
      </c>
      <c r="L306" s="24" t="s">
        <v>14</v>
      </c>
      <c r="M306" s="24" t="s">
        <v>14</v>
      </c>
      <c r="N306" s="24" t="s">
        <v>14</v>
      </c>
      <c r="O306" s="24" t="s">
        <v>14</v>
      </c>
      <c r="P306" s="24" t="s">
        <v>14</v>
      </c>
      <c r="Q306" s="24" t="s">
        <v>14</v>
      </c>
      <c r="R306" s="24" t="s">
        <v>14</v>
      </c>
      <c r="S306" s="24" t="s">
        <v>14</v>
      </c>
      <c r="T306" s="24" t="s">
        <v>14</v>
      </c>
      <c r="U306" s="24" t="s">
        <v>14</v>
      </c>
      <c r="V306" s="24" t="s">
        <v>14</v>
      </c>
      <c r="W306" s="24" t="s">
        <v>14</v>
      </c>
      <c r="X306" s="24" t="s">
        <v>14</v>
      </c>
      <c r="Y306" s="24" t="s">
        <v>14</v>
      </c>
      <c r="Z306" s="24" t="s">
        <v>14</v>
      </c>
      <c r="AA306" s="24" t="s">
        <v>14</v>
      </c>
      <c r="AB306" s="24" t="s">
        <v>14</v>
      </c>
      <c r="AC306" s="24" t="s">
        <v>14</v>
      </c>
      <c r="AD306" s="24" t="s">
        <v>14</v>
      </c>
      <c r="AE306" s="24" t="s">
        <v>14</v>
      </c>
      <c r="AF306" s="24" t="s">
        <v>14</v>
      </c>
      <c r="AG306" s="24" t="s">
        <v>14</v>
      </c>
      <c r="AH306" s="24" t="s">
        <v>14</v>
      </c>
      <c r="AI306" s="24" t="s">
        <v>14</v>
      </c>
      <c r="AJ306" s="24" t="s">
        <v>14</v>
      </c>
      <c r="AK306" s="24" t="s">
        <v>14</v>
      </c>
      <c r="AL306" s="24" t="s">
        <v>14</v>
      </c>
      <c r="AM306" s="24" t="s">
        <v>14</v>
      </c>
      <c r="AN306" s="24" t="s">
        <v>14</v>
      </c>
      <c r="AO306" s="24" t="s">
        <v>14</v>
      </c>
      <c r="AP306" s="24" t="s">
        <v>14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23</v>
      </c>
      <c r="C307" s="24" t="str">
        <f t="shared" si="12"/>
        <v>UCPWR_FLAB-M</v>
      </c>
      <c r="D307" s="24" t="s">
        <v>16</v>
      </c>
      <c r="E307" s="24" t="str" cm="1">
        <f t="array" ref="E307">INDEX(PWR_Lab!$A$2:$A$179,AX307)</f>
        <v>XRESELC</v>
      </c>
      <c r="F307" s="24" t="s">
        <v>11</v>
      </c>
      <c r="G307" s="24" t="s">
        <v>11</v>
      </c>
      <c r="H307" s="24" t="s">
        <v>11</v>
      </c>
      <c r="I307" s="24">
        <v>3</v>
      </c>
      <c r="J307" s="24" cm="1">
        <f t="array" ref="J307">-INDEX(PWR_Lab!$F$2:$I$179,AX307,AY307)</f>
        <v>-0.18362999999999999</v>
      </c>
      <c r="K307" s="24" t="s">
        <v>14</v>
      </c>
      <c r="L307" s="24" t="s">
        <v>14</v>
      </c>
      <c r="M307" s="24" t="s">
        <v>14</v>
      </c>
      <c r="N307" s="24" t="s">
        <v>14</v>
      </c>
      <c r="O307" s="24" t="s">
        <v>14</v>
      </c>
      <c r="P307" s="24" t="s">
        <v>14</v>
      </c>
      <c r="Q307" s="24" t="s">
        <v>14</v>
      </c>
      <c r="R307" s="24" t="s">
        <v>14</v>
      </c>
      <c r="S307" s="24" t="s">
        <v>14</v>
      </c>
      <c r="T307" s="24" t="s">
        <v>14</v>
      </c>
      <c r="U307" s="24" t="s">
        <v>14</v>
      </c>
      <c r="V307" s="24" t="s">
        <v>14</v>
      </c>
      <c r="W307" s="24" t="s">
        <v>14</v>
      </c>
      <c r="X307" s="24" t="s">
        <v>14</v>
      </c>
      <c r="Y307" s="24" t="s">
        <v>14</v>
      </c>
      <c r="Z307" s="24" t="s">
        <v>14</v>
      </c>
      <c r="AA307" s="24" t="s">
        <v>14</v>
      </c>
      <c r="AB307" s="24" t="s">
        <v>14</v>
      </c>
      <c r="AC307" s="24" t="s">
        <v>14</v>
      </c>
      <c r="AD307" s="24" t="s">
        <v>14</v>
      </c>
      <c r="AE307" s="24" t="s">
        <v>14</v>
      </c>
      <c r="AF307" s="24" t="s">
        <v>14</v>
      </c>
      <c r="AG307" s="24" t="s">
        <v>14</v>
      </c>
      <c r="AH307" s="24" t="s">
        <v>14</v>
      </c>
      <c r="AI307" s="24" t="s">
        <v>14</v>
      </c>
      <c r="AJ307" s="24" t="s">
        <v>14</v>
      </c>
      <c r="AK307" s="24" t="s">
        <v>14</v>
      </c>
      <c r="AL307" s="24" t="s">
        <v>14</v>
      </c>
      <c r="AM307" s="24" t="s">
        <v>14</v>
      </c>
      <c r="AN307" s="24" t="s">
        <v>14</v>
      </c>
      <c r="AO307" s="24" t="s">
        <v>14</v>
      </c>
      <c r="AP307" s="24" t="s">
        <v>14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23</v>
      </c>
      <c r="C308" s="24" t="str">
        <f t="shared" si="12"/>
        <v>UCPWR_FLAB-S</v>
      </c>
      <c r="D308" s="24" t="s">
        <v>16</v>
      </c>
      <c r="E308" s="24" t="str" cm="1">
        <f t="array" ref="E308">INDEX(PWR_Lab!$A$2:$A$179,AX308)</f>
        <v>XRESELC</v>
      </c>
      <c r="F308" s="24" t="s">
        <v>11</v>
      </c>
      <c r="G308" s="24" t="s">
        <v>11</v>
      </c>
      <c r="H308" s="24" t="s">
        <v>11</v>
      </c>
      <c r="I308" s="24">
        <v>3</v>
      </c>
      <c r="J308" s="24" cm="1">
        <f t="array" ref="J308">-INDEX(PWR_Lab!$F$2:$I$179,AX308,AY308)</f>
        <v>-0.60758999999999996</v>
      </c>
      <c r="K308" s="24" t="s">
        <v>14</v>
      </c>
      <c r="L308" s="24" t="s">
        <v>14</v>
      </c>
      <c r="M308" s="24" t="s">
        <v>14</v>
      </c>
      <c r="N308" s="24" t="s">
        <v>14</v>
      </c>
      <c r="O308" s="24" t="s">
        <v>14</v>
      </c>
      <c r="P308" s="24" t="s">
        <v>14</v>
      </c>
      <c r="Q308" s="24" t="s">
        <v>14</v>
      </c>
      <c r="R308" s="24" t="s">
        <v>14</v>
      </c>
      <c r="S308" s="24" t="s">
        <v>14</v>
      </c>
      <c r="T308" s="24" t="s">
        <v>14</v>
      </c>
      <c r="U308" s="24" t="s">
        <v>14</v>
      </c>
      <c r="V308" s="24" t="s">
        <v>14</v>
      </c>
      <c r="W308" s="24" t="s">
        <v>14</v>
      </c>
      <c r="X308" s="24" t="s">
        <v>14</v>
      </c>
      <c r="Y308" s="24" t="s">
        <v>14</v>
      </c>
      <c r="Z308" s="24" t="s">
        <v>14</v>
      </c>
      <c r="AA308" s="24" t="s">
        <v>14</v>
      </c>
      <c r="AB308" s="24" t="s">
        <v>14</v>
      </c>
      <c r="AC308" s="24" t="s">
        <v>14</v>
      </c>
      <c r="AD308" s="24" t="s">
        <v>14</v>
      </c>
      <c r="AE308" s="24" t="s">
        <v>14</v>
      </c>
      <c r="AF308" s="24" t="s">
        <v>14</v>
      </c>
      <c r="AG308" s="24" t="s">
        <v>14</v>
      </c>
      <c r="AH308" s="24" t="s">
        <v>14</v>
      </c>
      <c r="AI308" s="24" t="s">
        <v>14</v>
      </c>
      <c r="AJ308" s="24" t="s">
        <v>14</v>
      </c>
      <c r="AK308" s="24" t="s">
        <v>14</v>
      </c>
      <c r="AL308" s="24" t="s">
        <v>14</v>
      </c>
      <c r="AM308" s="24" t="s">
        <v>14</v>
      </c>
      <c r="AN308" s="24" t="s">
        <v>14</v>
      </c>
      <c r="AO308" s="24" t="s">
        <v>14</v>
      </c>
      <c r="AP308" s="24" t="s">
        <v>14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23</v>
      </c>
      <c r="C309" s="24" t="str">
        <f t="shared" si="12"/>
        <v>UCPWR_FLAB-T</v>
      </c>
      <c r="D309" s="24" t="s">
        <v>16</v>
      </c>
      <c r="E309" s="24" t="str" cm="1">
        <f t="array" ref="E309">INDEX(PWR_Lab!$A$2:$A$179,AX309)</f>
        <v>XRESELC</v>
      </c>
      <c r="F309" s="24" t="s">
        <v>11</v>
      </c>
      <c r="G309" s="24" t="s">
        <v>11</v>
      </c>
      <c r="H309" s="24" t="s">
        <v>11</v>
      </c>
      <c r="I309" s="24">
        <v>3</v>
      </c>
      <c r="J309" s="24" cm="1">
        <f t="array" ref="J309">-INDEX(PWR_Lab!$F$2:$I$179,AX309,AY309)</f>
        <v>-2.1752199999999999</v>
      </c>
      <c r="K309" s="24" t="s">
        <v>14</v>
      </c>
      <c r="L309" s="24" t="s">
        <v>14</v>
      </c>
      <c r="M309" s="24" t="s">
        <v>14</v>
      </c>
      <c r="N309" s="24" t="s">
        <v>14</v>
      </c>
      <c r="O309" s="24" t="s">
        <v>14</v>
      </c>
      <c r="P309" s="24" t="s">
        <v>14</v>
      </c>
      <c r="Q309" s="24" t="s">
        <v>14</v>
      </c>
      <c r="R309" s="24" t="s">
        <v>14</v>
      </c>
      <c r="S309" s="24" t="s">
        <v>14</v>
      </c>
      <c r="T309" s="24" t="s">
        <v>14</v>
      </c>
      <c r="U309" s="24" t="s">
        <v>14</v>
      </c>
      <c r="V309" s="24" t="s">
        <v>14</v>
      </c>
      <c r="W309" s="24" t="s">
        <v>14</v>
      </c>
      <c r="X309" s="24" t="s">
        <v>14</v>
      </c>
      <c r="Y309" s="24" t="s">
        <v>14</v>
      </c>
      <c r="Z309" s="24" t="s">
        <v>14</v>
      </c>
      <c r="AA309" s="24" t="s">
        <v>14</v>
      </c>
      <c r="AB309" s="24" t="s">
        <v>14</v>
      </c>
      <c r="AC309" s="24" t="s">
        <v>14</v>
      </c>
      <c r="AD309" s="24" t="s">
        <v>14</v>
      </c>
      <c r="AE309" s="24" t="s">
        <v>14</v>
      </c>
      <c r="AF309" s="24" t="s">
        <v>14</v>
      </c>
      <c r="AG309" s="24" t="s">
        <v>14</v>
      </c>
      <c r="AH309" s="24" t="s">
        <v>14</v>
      </c>
      <c r="AI309" s="24" t="s">
        <v>14</v>
      </c>
      <c r="AJ309" s="24" t="s">
        <v>14</v>
      </c>
      <c r="AK309" s="24" t="s">
        <v>14</v>
      </c>
      <c r="AL309" s="24" t="s">
        <v>14</v>
      </c>
      <c r="AM309" s="24" t="s">
        <v>14</v>
      </c>
      <c r="AN309" s="24" t="s">
        <v>14</v>
      </c>
      <c r="AO309" s="24" t="s">
        <v>14</v>
      </c>
      <c r="AP309" s="24" t="s">
        <v>14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23</v>
      </c>
      <c r="C310" s="24" t="str">
        <f t="shared" si="12"/>
        <v>UCPWR_FLAB-P</v>
      </c>
      <c r="D310" s="24" t="s">
        <v>16</v>
      </c>
      <c r="E310" s="24" t="str" cm="1">
        <f t="array" ref="E310">INDEX(PWR_Lab!$A$2:$A$179,AX310)</f>
        <v>XTRAELC</v>
      </c>
      <c r="F310" s="24" t="s">
        <v>11</v>
      </c>
      <c r="G310" s="24" t="s">
        <v>11</v>
      </c>
      <c r="H310" s="24" t="s">
        <v>11</v>
      </c>
      <c r="I310" s="24">
        <v>3</v>
      </c>
      <c r="J310" s="24" cm="1">
        <f t="array" ref="J310">-INDEX(PWR_Lab!$F$2:$I$179,AX310,AY310)</f>
        <v>-2.6519999999999998E-2</v>
      </c>
      <c r="K310" s="24" t="s">
        <v>14</v>
      </c>
      <c r="L310" s="24" t="s">
        <v>14</v>
      </c>
      <c r="M310" s="24" t="s">
        <v>14</v>
      </c>
      <c r="N310" s="24" t="s">
        <v>14</v>
      </c>
      <c r="O310" s="24" t="s">
        <v>14</v>
      </c>
      <c r="P310" s="24" t="s">
        <v>14</v>
      </c>
      <c r="Q310" s="24" t="s">
        <v>14</v>
      </c>
      <c r="R310" s="24" t="s">
        <v>14</v>
      </c>
      <c r="S310" s="24" t="s">
        <v>14</v>
      </c>
      <c r="T310" s="24" t="s">
        <v>14</v>
      </c>
      <c r="U310" s="24" t="s">
        <v>14</v>
      </c>
      <c r="V310" s="24" t="s">
        <v>14</v>
      </c>
      <c r="W310" s="24" t="s">
        <v>14</v>
      </c>
      <c r="X310" s="24" t="s">
        <v>14</v>
      </c>
      <c r="Y310" s="24" t="s">
        <v>14</v>
      </c>
      <c r="Z310" s="24" t="s">
        <v>14</v>
      </c>
      <c r="AA310" s="24" t="s">
        <v>14</v>
      </c>
      <c r="AB310" s="24" t="s">
        <v>14</v>
      </c>
      <c r="AC310" s="24" t="s">
        <v>14</v>
      </c>
      <c r="AD310" s="24" t="s">
        <v>14</v>
      </c>
      <c r="AE310" s="24" t="s">
        <v>14</v>
      </c>
      <c r="AF310" s="24" t="s">
        <v>14</v>
      </c>
      <c r="AG310" s="24" t="s">
        <v>14</v>
      </c>
      <c r="AH310" s="24" t="s">
        <v>14</v>
      </c>
      <c r="AI310" s="24" t="s">
        <v>14</v>
      </c>
      <c r="AJ310" s="24" t="s">
        <v>14</v>
      </c>
      <c r="AK310" s="24" t="s">
        <v>14</v>
      </c>
      <c r="AL310" s="24" t="s">
        <v>14</v>
      </c>
      <c r="AM310" s="24" t="s">
        <v>14</v>
      </c>
      <c r="AN310" s="24" t="s">
        <v>14</v>
      </c>
      <c r="AO310" s="24" t="s">
        <v>14</v>
      </c>
      <c r="AP310" s="24" t="s">
        <v>14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23</v>
      </c>
      <c r="C311" s="24" t="str">
        <f t="shared" si="12"/>
        <v>UCPWR_FLAB-M</v>
      </c>
      <c r="D311" s="24" t="s">
        <v>16</v>
      </c>
      <c r="E311" s="24" t="str" cm="1">
        <f t="array" ref="E311">INDEX(PWR_Lab!$A$2:$A$179,AX311)</f>
        <v>XTRAELC</v>
      </c>
      <c r="F311" s="24" t="s">
        <v>11</v>
      </c>
      <c r="G311" s="24" t="s">
        <v>11</v>
      </c>
      <c r="H311" s="24" t="s">
        <v>11</v>
      </c>
      <c r="I311" s="24">
        <v>3</v>
      </c>
      <c r="J311" s="24" cm="1">
        <f t="array" ref="J311">-INDEX(PWR_Lab!$F$2:$I$179,AX311,AY311)</f>
        <v>-3.0179999999999998E-2</v>
      </c>
      <c r="K311" s="24" t="s">
        <v>14</v>
      </c>
      <c r="L311" s="24" t="s">
        <v>14</v>
      </c>
      <c r="M311" s="24" t="s">
        <v>14</v>
      </c>
      <c r="N311" s="24" t="s">
        <v>14</v>
      </c>
      <c r="O311" s="24" t="s">
        <v>14</v>
      </c>
      <c r="P311" s="24" t="s">
        <v>14</v>
      </c>
      <c r="Q311" s="24" t="s">
        <v>14</v>
      </c>
      <c r="R311" s="24" t="s">
        <v>14</v>
      </c>
      <c r="S311" s="24" t="s">
        <v>14</v>
      </c>
      <c r="T311" s="24" t="s">
        <v>14</v>
      </c>
      <c r="U311" s="24" t="s">
        <v>14</v>
      </c>
      <c r="V311" s="24" t="s">
        <v>14</v>
      </c>
      <c r="W311" s="24" t="s">
        <v>14</v>
      </c>
      <c r="X311" s="24" t="s">
        <v>14</v>
      </c>
      <c r="Y311" s="24" t="s">
        <v>14</v>
      </c>
      <c r="Z311" s="24" t="s">
        <v>14</v>
      </c>
      <c r="AA311" s="24" t="s">
        <v>14</v>
      </c>
      <c r="AB311" s="24" t="s">
        <v>14</v>
      </c>
      <c r="AC311" s="24" t="s">
        <v>14</v>
      </c>
      <c r="AD311" s="24" t="s">
        <v>14</v>
      </c>
      <c r="AE311" s="24" t="s">
        <v>14</v>
      </c>
      <c r="AF311" s="24" t="s">
        <v>14</v>
      </c>
      <c r="AG311" s="24" t="s">
        <v>14</v>
      </c>
      <c r="AH311" s="24" t="s">
        <v>14</v>
      </c>
      <c r="AI311" s="24" t="s">
        <v>14</v>
      </c>
      <c r="AJ311" s="24" t="s">
        <v>14</v>
      </c>
      <c r="AK311" s="24" t="s">
        <v>14</v>
      </c>
      <c r="AL311" s="24" t="s">
        <v>14</v>
      </c>
      <c r="AM311" s="24" t="s">
        <v>14</v>
      </c>
      <c r="AN311" s="24" t="s">
        <v>14</v>
      </c>
      <c r="AO311" s="24" t="s">
        <v>14</v>
      </c>
      <c r="AP311" s="24" t="s">
        <v>14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23</v>
      </c>
      <c r="C312" s="24" t="str">
        <f t="shared" si="12"/>
        <v>UCPWR_FLAB-S</v>
      </c>
      <c r="D312" s="24" t="s">
        <v>16</v>
      </c>
      <c r="E312" s="24" t="str" cm="1">
        <f t="array" ref="E312">INDEX(PWR_Lab!$A$2:$A$179,AX312)</f>
        <v>XTRAELC</v>
      </c>
      <c r="F312" s="24" t="s">
        <v>11</v>
      </c>
      <c r="G312" s="24" t="s">
        <v>11</v>
      </c>
      <c r="H312" s="24" t="s">
        <v>11</v>
      </c>
      <c r="I312" s="24">
        <v>3</v>
      </c>
      <c r="J312" s="24" cm="1">
        <f t="array" ref="J312">-INDEX(PWR_Lab!$F$2:$I$179,AX312,AY312)</f>
        <v>-9.9849999999999994E-2</v>
      </c>
      <c r="K312" s="24" t="s">
        <v>14</v>
      </c>
      <c r="L312" s="24" t="s">
        <v>14</v>
      </c>
      <c r="M312" s="24" t="s">
        <v>14</v>
      </c>
      <c r="N312" s="24" t="s">
        <v>14</v>
      </c>
      <c r="O312" s="24" t="s">
        <v>14</v>
      </c>
      <c r="P312" s="24" t="s">
        <v>14</v>
      </c>
      <c r="Q312" s="24" t="s">
        <v>14</v>
      </c>
      <c r="R312" s="24" t="s">
        <v>14</v>
      </c>
      <c r="S312" s="24" t="s">
        <v>14</v>
      </c>
      <c r="T312" s="24" t="s">
        <v>14</v>
      </c>
      <c r="U312" s="24" t="s">
        <v>14</v>
      </c>
      <c r="V312" s="24" t="s">
        <v>14</v>
      </c>
      <c r="W312" s="24" t="s">
        <v>14</v>
      </c>
      <c r="X312" s="24" t="s">
        <v>14</v>
      </c>
      <c r="Y312" s="24" t="s">
        <v>14</v>
      </c>
      <c r="Z312" s="24" t="s">
        <v>14</v>
      </c>
      <c r="AA312" s="24" t="s">
        <v>14</v>
      </c>
      <c r="AB312" s="24" t="s">
        <v>14</v>
      </c>
      <c r="AC312" s="24" t="s">
        <v>14</v>
      </c>
      <c r="AD312" s="24" t="s">
        <v>14</v>
      </c>
      <c r="AE312" s="24" t="s">
        <v>14</v>
      </c>
      <c r="AF312" s="24" t="s">
        <v>14</v>
      </c>
      <c r="AG312" s="24" t="s">
        <v>14</v>
      </c>
      <c r="AH312" s="24" t="s">
        <v>14</v>
      </c>
      <c r="AI312" s="24" t="s">
        <v>14</v>
      </c>
      <c r="AJ312" s="24" t="s">
        <v>14</v>
      </c>
      <c r="AK312" s="24" t="s">
        <v>14</v>
      </c>
      <c r="AL312" s="24" t="s">
        <v>14</v>
      </c>
      <c r="AM312" s="24" t="s">
        <v>14</v>
      </c>
      <c r="AN312" s="24" t="s">
        <v>14</v>
      </c>
      <c r="AO312" s="24" t="s">
        <v>14</v>
      </c>
      <c r="AP312" s="24" t="s">
        <v>14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23</v>
      </c>
      <c r="C313" s="24" t="str">
        <f t="shared" si="12"/>
        <v>UCPWR_FLAB-T</v>
      </c>
      <c r="D313" s="24" t="s">
        <v>16</v>
      </c>
      <c r="E313" s="24" t="str" cm="1">
        <f t="array" ref="E313">INDEX(PWR_Lab!$A$2:$A$179,AX313)</f>
        <v>XTRAELC</v>
      </c>
      <c r="F313" s="24" t="s">
        <v>11</v>
      </c>
      <c r="G313" s="24" t="s">
        <v>11</v>
      </c>
      <c r="H313" s="24" t="s">
        <v>11</v>
      </c>
      <c r="I313" s="24">
        <v>3</v>
      </c>
      <c r="J313" s="24" cm="1">
        <f t="array" ref="J313">-INDEX(PWR_Lab!$F$2:$I$179,AX313,AY313)</f>
        <v>-0.35747000000000001</v>
      </c>
      <c r="K313" s="24" t="s">
        <v>14</v>
      </c>
      <c r="L313" s="24" t="s">
        <v>14</v>
      </c>
      <c r="M313" s="24" t="s">
        <v>14</v>
      </c>
      <c r="N313" s="24" t="s">
        <v>14</v>
      </c>
      <c r="O313" s="24" t="s">
        <v>14</v>
      </c>
      <c r="P313" s="24" t="s">
        <v>14</v>
      </c>
      <c r="Q313" s="24" t="s">
        <v>14</v>
      </c>
      <c r="R313" s="24" t="s">
        <v>14</v>
      </c>
      <c r="S313" s="24" t="s">
        <v>14</v>
      </c>
      <c r="T313" s="24" t="s">
        <v>14</v>
      </c>
      <c r="U313" s="24" t="s">
        <v>14</v>
      </c>
      <c r="V313" s="24" t="s">
        <v>14</v>
      </c>
      <c r="W313" s="24" t="s">
        <v>14</v>
      </c>
      <c r="X313" s="24" t="s">
        <v>14</v>
      </c>
      <c r="Y313" s="24" t="s">
        <v>14</v>
      </c>
      <c r="Z313" s="24" t="s">
        <v>14</v>
      </c>
      <c r="AA313" s="24" t="s">
        <v>14</v>
      </c>
      <c r="AB313" s="24" t="s">
        <v>14</v>
      </c>
      <c r="AC313" s="24" t="s">
        <v>14</v>
      </c>
      <c r="AD313" s="24" t="s">
        <v>14</v>
      </c>
      <c r="AE313" s="24" t="s">
        <v>14</v>
      </c>
      <c r="AF313" s="24" t="s">
        <v>14</v>
      </c>
      <c r="AG313" s="24" t="s">
        <v>14</v>
      </c>
      <c r="AH313" s="24" t="s">
        <v>14</v>
      </c>
      <c r="AI313" s="24" t="s">
        <v>14</v>
      </c>
      <c r="AJ313" s="24" t="s">
        <v>14</v>
      </c>
      <c r="AK313" s="24" t="s">
        <v>14</v>
      </c>
      <c r="AL313" s="24" t="s">
        <v>14</v>
      </c>
      <c r="AM313" s="24" t="s">
        <v>14</v>
      </c>
      <c r="AN313" s="24" t="s">
        <v>14</v>
      </c>
      <c r="AO313" s="24" t="s">
        <v>14</v>
      </c>
      <c r="AP313" s="24" t="s">
        <v>14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23</v>
      </c>
      <c r="C314" s="24" t="str">
        <f t="shared" si="12"/>
        <v>UCPWR_FLAB-P</v>
      </c>
      <c r="D314" s="24" t="s">
        <v>16</v>
      </c>
      <c r="E314" s="24" t="str" cm="1">
        <f t="array" ref="E314">INDEX(PWR_Lab!$A$2:$A$179,AX314)</f>
        <v>XUPSELC</v>
      </c>
      <c r="F314" s="24" t="s">
        <v>11</v>
      </c>
      <c r="G314" s="24" t="s">
        <v>11</v>
      </c>
      <c r="H314" s="24" t="s">
        <v>11</v>
      </c>
      <c r="I314" s="24">
        <v>3</v>
      </c>
      <c r="J314" s="24" cm="1">
        <f t="array" ref="J314">-INDEX(PWR_Lab!$F$2:$I$179,AX314,AY314)</f>
        <v>-2.656E-2</v>
      </c>
      <c r="K314" s="24" t="s">
        <v>14</v>
      </c>
      <c r="L314" s="24" t="s">
        <v>14</v>
      </c>
      <c r="M314" s="24" t="s">
        <v>14</v>
      </c>
      <c r="N314" s="24" t="s">
        <v>14</v>
      </c>
      <c r="O314" s="24" t="s">
        <v>14</v>
      </c>
      <c r="P314" s="24" t="s">
        <v>14</v>
      </c>
      <c r="Q314" s="24" t="s">
        <v>14</v>
      </c>
      <c r="R314" s="24" t="s">
        <v>14</v>
      </c>
      <c r="S314" s="24" t="s">
        <v>14</v>
      </c>
      <c r="T314" s="24" t="s">
        <v>14</v>
      </c>
      <c r="U314" s="24" t="s">
        <v>14</v>
      </c>
      <c r="V314" s="24" t="s">
        <v>14</v>
      </c>
      <c r="W314" s="24" t="s">
        <v>14</v>
      </c>
      <c r="X314" s="24" t="s">
        <v>14</v>
      </c>
      <c r="Y314" s="24" t="s">
        <v>14</v>
      </c>
      <c r="Z314" s="24" t="s">
        <v>14</v>
      </c>
      <c r="AA314" s="24" t="s">
        <v>14</v>
      </c>
      <c r="AB314" s="24" t="s">
        <v>14</v>
      </c>
      <c r="AC314" s="24" t="s">
        <v>14</v>
      </c>
      <c r="AD314" s="24" t="s">
        <v>14</v>
      </c>
      <c r="AE314" s="24" t="s">
        <v>14</v>
      </c>
      <c r="AF314" s="24" t="s">
        <v>14</v>
      </c>
      <c r="AG314" s="24" t="s">
        <v>14</v>
      </c>
      <c r="AH314" s="24" t="s">
        <v>14</v>
      </c>
      <c r="AI314" s="24" t="s">
        <v>14</v>
      </c>
      <c r="AJ314" s="24" t="s">
        <v>14</v>
      </c>
      <c r="AK314" s="24" t="s">
        <v>14</v>
      </c>
      <c r="AL314" s="24" t="s">
        <v>14</v>
      </c>
      <c r="AM314" s="24" t="s">
        <v>14</v>
      </c>
      <c r="AN314" s="24" t="s">
        <v>14</v>
      </c>
      <c r="AO314" s="24" t="s">
        <v>14</v>
      </c>
      <c r="AP314" s="24" t="s">
        <v>14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23</v>
      </c>
      <c r="C315" s="24" t="str">
        <f t="shared" si="12"/>
        <v>UCPWR_FLAB-M</v>
      </c>
      <c r="D315" s="24" t="s">
        <v>16</v>
      </c>
      <c r="E315" s="24" t="str" cm="1">
        <f t="array" ref="E315">INDEX(PWR_Lab!$A$2:$A$179,AX315)</f>
        <v>XUPSELC</v>
      </c>
      <c r="F315" s="24" t="s">
        <v>11</v>
      </c>
      <c r="G315" s="24" t="s">
        <v>11</v>
      </c>
      <c r="H315" s="24" t="s">
        <v>11</v>
      </c>
      <c r="I315" s="24">
        <v>3</v>
      </c>
      <c r="J315" s="24" cm="1">
        <f t="array" ref="J315">-INDEX(PWR_Lab!$F$2:$I$179,AX315,AY315)</f>
        <v>-3.023E-2</v>
      </c>
      <c r="K315" s="24" t="s">
        <v>14</v>
      </c>
      <c r="L315" s="24" t="s">
        <v>14</v>
      </c>
      <c r="M315" s="24" t="s">
        <v>14</v>
      </c>
      <c r="N315" s="24" t="s">
        <v>14</v>
      </c>
      <c r="O315" s="24" t="s">
        <v>14</v>
      </c>
      <c r="P315" s="24" t="s">
        <v>14</v>
      </c>
      <c r="Q315" s="24" t="s">
        <v>14</v>
      </c>
      <c r="R315" s="24" t="s">
        <v>14</v>
      </c>
      <c r="S315" s="24" t="s">
        <v>14</v>
      </c>
      <c r="T315" s="24" t="s">
        <v>14</v>
      </c>
      <c r="U315" s="24" t="s">
        <v>14</v>
      </c>
      <c r="V315" s="24" t="s">
        <v>14</v>
      </c>
      <c r="W315" s="24" t="s">
        <v>14</v>
      </c>
      <c r="X315" s="24" t="s">
        <v>14</v>
      </c>
      <c r="Y315" s="24" t="s">
        <v>14</v>
      </c>
      <c r="Z315" s="24" t="s">
        <v>14</v>
      </c>
      <c r="AA315" s="24" t="s">
        <v>14</v>
      </c>
      <c r="AB315" s="24" t="s">
        <v>14</v>
      </c>
      <c r="AC315" s="24" t="s">
        <v>14</v>
      </c>
      <c r="AD315" s="24" t="s">
        <v>14</v>
      </c>
      <c r="AE315" s="24" t="s">
        <v>14</v>
      </c>
      <c r="AF315" s="24" t="s">
        <v>14</v>
      </c>
      <c r="AG315" s="24" t="s">
        <v>14</v>
      </c>
      <c r="AH315" s="24" t="s">
        <v>14</v>
      </c>
      <c r="AI315" s="24" t="s">
        <v>14</v>
      </c>
      <c r="AJ315" s="24" t="s">
        <v>14</v>
      </c>
      <c r="AK315" s="24" t="s">
        <v>14</v>
      </c>
      <c r="AL315" s="24" t="s">
        <v>14</v>
      </c>
      <c r="AM315" s="24" t="s">
        <v>14</v>
      </c>
      <c r="AN315" s="24" t="s">
        <v>14</v>
      </c>
      <c r="AO315" s="24" t="s">
        <v>14</v>
      </c>
      <c r="AP315" s="24" t="s">
        <v>14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23</v>
      </c>
      <c r="C316" s="24" t="str">
        <f t="shared" si="12"/>
        <v>UCPWR_FLAB-S</v>
      </c>
      <c r="D316" s="24" t="s">
        <v>16</v>
      </c>
      <c r="E316" s="24" t="str" cm="1">
        <f t="array" ref="E316">INDEX(PWR_Lab!$A$2:$A$179,AX316)</f>
        <v>XUPSELC</v>
      </c>
      <c r="F316" s="24" t="s">
        <v>11</v>
      </c>
      <c r="G316" s="24" t="s">
        <v>11</v>
      </c>
      <c r="H316" s="24" t="s">
        <v>11</v>
      </c>
      <c r="I316" s="24">
        <v>3</v>
      </c>
      <c r="J316" s="24" cm="1">
        <f t="array" ref="J316">-INDEX(PWR_Lab!$F$2:$I$179,AX316,AY316)</f>
        <v>-0.10002999999999999</v>
      </c>
      <c r="K316" s="24" t="s">
        <v>14</v>
      </c>
      <c r="L316" s="24" t="s">
        <v>14</v>
      </c>
      <c r="M316" s="24" t="s">
        <v>14</v>
      </c>
      <c r="N316" s="24" t="s">
        <v>14</v>
      </c>
      <c r="O316" s="24" t="s">
        <v>14</v>
      </c>
      <c r="P316" s="24" t="s">
        <v>14</v>
      </c>
      <c r="Q316" s="24" t="s">
        <v>14</v>
      </c>
      <c r="R316" s="24" t="s">
        <v>14</v>
      </c>
      <c r="S316" s="24" t="s">
        <v>14</v>
      </c>
      <c r="T316" s="24" t="s">
        <v>14</v>
      </c>
      <c r="U316" s="24" t="s">
        <v>14</v>
      </c>
      <c r="V316" s="24" t="s">
        <v>14</v>
      </c>
      <c r="W316" s="24" t="s">
        <v>14</v>
      </c>
      <c r="X316" s="24" t="s">
        <v>14</v>
      </c>
      <c r="Y316" s="24" t="s">
        <v>14</v>
      </c>
      <c r="Z316" s="24" t="s">
        <v>14</v>
      </c>
      <c r="AA316" s="24" t="s">
        <v>14</v>
      </c>
      <c r="AB316" s="24" t="s">
        <v>14</v>
      </c>
      <c r="AC316" s="24" t="s">
        <v>14</v>
      </c>
      <c r="AD316" s="24" t="s">
        <v>14</v>
      </c>
      <c r="AE316" s="24" t="s">
        <v>14</v>
      </c>
      <c r="AF316" s="24" t="s">
        <v>14</v>
      </c>
      <c r="AG316" s="24" t="s">
        <v>14</v>
      </c>
      <c r="AH316" s="24" t="s">
        <v>14</v>
      </c>
      <c r="AI316" s="24" t="s">
        <v>14</v>
      </c>
      <c r="AJ316" s="24" t="s">
        <v>14</v>
      </c>
      <c r="AK316" s="24" t="s">
        <v>14</v>
      </c>
      <c r="AL316" s="24" t="s">
        <v>14</v>
      </c>
      <c r="AM316" s="24" t="s">
        <v>14</v>
      </c>
      <c r="AN316" s="24" t="s">
        <v>14</v>
      </c>
      <c r="AO316" s="24" t="s">
        <v>14</v>
      </c>
      <c r="AP316" s="24" t="s">
        <v>14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23</v>
      </c>
      <c r="C317" s="24" t="str">
        <f t="shared" si="12"/>
        <v>UCPWR_FLAB-T</v>
      </c>
      <c r="D317" s="24" t="s">
        <v>16</v>
      </c>
      <c r="E317" s="24" t="str" cm="1">
        <f t="array" ref="E317">INDEX(PWR_Lab!$A$2:$A$179,AX317)</f>
        <v>XUPSELC</v>
      </c>
      <c r="F317" s="24" t="s">
        <v>11</v>
      </c>
      <c r="G317" s="24" t="s">
        <v>11</v>
      </c>
      <c r="H317" s="24" t="s">
        <v>11</v>
      </c>
      <c r="I317" s="24">
        <v>3</v>
      </c>
      <c r="J317" s="24" cm="1">
        <f t="array" ref="J317">-INDEX(PWR_Lab!$F$2:$I$179,AX317,AY317)</f>
        <v>-0.35811999999999999</v>
      </c>
      <c r="K317" s="24" t="s">
        <v>14</v>
      </c>
      <c r="L317" s="24" t="s">
        <v>14</v>
      </c>
      <c r="M317" s="24" t="s">
        <v>14</v>
      </c>
      <c r="N317" s="24" t="s">
        <v>14</v>
      </c>
      <c r="O317" s="24" t="s">
        <v>14</v>
      </c>
      <c r="P317" s="24" t="s">
        <v>14</v>
      </c>
      <c r="Q317" s="24" t="s">
        <v>14</v>
      </c>
      <c r="R317" s="24" t="s">
        <v>14</v>
      </c>
      <c r="S317" s="24" t="s">
        <v>14</v>
      </c>
      <c r="T317" s="24" t="s">
        <v>14</v>
      </c>
      <c r="U317" s="24" t="s">
        <v>14</v>
      </c>
      <c r="V317" s="24" t="s">
        <v>14</v>
      </c>
      <c r="W317" s="24" t="s">
        <v>14</v>
      </c>
      <c r="X317" s="24" t="s">
        <v>14</v>
      </c>
      <c r="Y317" s="24" t="s">
        <v>14</v>
      </c>
      <c r="Z317" s="24" t="s">
        <v>14</v>
      </c>
      <c r="AA317" s="24" t="s">
        <v>14</v>
      </c>
      <c r="AB317" s="24" t="s">
        <v>14</v>
      </c>
      <c r="AC317" s="24" t="s">
        <v>14</v>
      </c>
      <c r="AD317" s="24" t="s">
        <v>14</v>
      </c>
      <c r="AE317" s="24" t="s">
        <v>14</v>
      </c>
      <c r="AF317" s="24" t="s">
        <v>14</v>
      </c>
      <c r="AG317" s="24" t="s">
        <v>14</v>
      </c>
      <c r="AH317" s="24" t="s">
        <v>14</v>
      </c>
      <c r="AI317" s="24" t="s">
        <v>14</v>
      </c>
      <c r="AJ317" s="24" t="s">
        <v>14</v>
      </c>
      <c r="AK317" s="24" t="s">
        <v>14</v>
      </c>
      <c r="AL317" s="24" t="s">
        <v>14</v>
      </c>
      <c r="AM317" s="24" t="s">
        <v>14</v>
      </c>
      <c r="AN317" s="24" t="s">
        <v>14</v>
      </c>
      <c r="AO317" s="24" t="s">
        <v>14</v>
      </c>
      <c r="AP317" s="24" t="s">
        <v>14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257</v>
      </c>
      <c r="B1" s="16" t="s">
        <v>255</v>
      </c>
      <c r="C1" s="16" t="s">
        <v>254</v>
      </c>
      <c r="D1" s="16" t="s">
        <v>253</v>
      </c>
      <c r="E1" s="16" t="s">
        <v>256</v>
      </c>
      <c r="F1" s="16" t="s">
        <v>252</v>
      </c>
      <c r="G1" s="16" t="s">
        <v>251</v>
      </c>
      <c r="H1" s="16" t="s">
        <v>250</v>
      </c>
      <c r="I1" s="16" t="s">
        <v>249</v>
      </c>
      <c r="J1" s="16" t="s">
        <v>248</v>
      </c>
    </row>
    <row r="2" spans="1:20" x14ac:dyDescent="0.25">
      <c r="A2" s="16" t="s">
        <v>245</v>
      </c>
      <c r="B2" s="16" t="s">
        <v>63</v>
      </c>
      <c r="C2" s="16" t="s">
        <v>243</v>
      </c>
      <c r="D2" s="16" t="s">
        <v>243</v>
      </c>
      <c r="E2" s="16" t="s">
        <v>244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726</v>
      </c>
    </row>
    <row r="3" spans="1:20" x14ac:dyDescent="0.25">
      <c r="A3" s="16" t="s">
        <v>247</v>
      </c>
      <c r="B3" s="16" t="s">
        <v>63</v>
      </c>
      <c r="C3" s="16" t="s">
        <v>243</v>
      </c>
      <c r="D3" s="16" t="s">
        <v>243</v>
      </c>
      <c r="E3" s="16" t="s">
        <v>246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95</v>
      </c>
      <c r="T3" s="16" t="s">
        <v>724</v>
      </c>
    </row>
    <row r="4" spans="1:20" x14ac:dyDescent="0.25">
      <c r="A4" s="16" t="s">
        <v>242</v>
      </c>
      <c r="B4" s="16" t="s">
        <v>63</v>
      </c>
      <c r="C4" s="16" t="s">
        <v>238</v>
      </c>
      <c r="D4" s="16" t="s">
        <v>238</v>
      </c>
      <c r="E4" s="16" t="s">
        <v>241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92</v>
      </c>
      <c r="T4" s="16" t="s">
        <v>724</v>
      </c>
    </row>
    <row r="5" spans="1:20" x14ac:dyDescent="0.25">
      <c r="A5" s="16" t="s">
        <v>240</v>
      </c>
      <c r="B5" s="16" t="s">
        <v>63</v>
      </c>
      <c r="C5" s="16" t="s">
        <v>238</v>
      </c>
      <c r="D5" s="16" t="s">
        <v>238</v>
      </c>
      <c r="E5" s="16" t="s">
        <v>239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725</v>
      </c>
      <c r="T5" s="16" t="s">
        <v>724</v>
      </c>
    </row>
    <row r="6" spans="1:20" x14ac:dyDescent="0.25">
      <c r="A6" s="16" t="s">
        <v>237</v>
      </c>
      <c r="B6" s="16" t="s">
        <v>63</v>
      </c>
      <c r="C6" s="16" t="s">
        <v>231</v>
      </c>
      <c r="D6" s="16" t="s">
        <v>231</v>
      </c>
      <c r="E6" s="16" t="s">
        <v>236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71</v>
      </c>
      <c r="T6" s="16" t="s">
        <v>724</v>
      </c>
    </row>
    <row r="7" spans="1:20" x14ac:dyDescent="0.25">
      <c r="A7" s="16" t="s">
        <v>227</v>
      </c>
      <c r="B7" s="16" t="s">
        <v>63</v>
      </c>
      <c r="C7" s="16" t="s">
        <v>707</v>
      </c>
      <c r="D7" s="16" t="s">
        <v>108</v>
      </c>
      <c r="E7" s="16" t="s">
        <v>226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68</v>
      </c>
      <c r="T7" s="16" t="s">
        <v>724</v>
      </c>
    </row>
    <row r="8" spans="1:20" x14ac:dyDescent="0.25">
      <c r="A8" s="16" t="s">
        <v>235</v>
      </c>
      <c r="B8" s="16" t="s">
        <v>63</v>
      </c>
      <c r="C8" s="16" t="s">
        <v>707</v>
      </c>
      <c r="D8" s="16" t="s">
        <v>108</v>
      </c>
      <c r="E8" s="16" t="s">
        <v>234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65</v>
      </c>
      <c r="T8" s="16" t="s">
        <v>724</v>
      </c>
    </row>
    <row r="9" spans="1:20" x14ac:dyDescent="0.25">
      <c r="A9" s="16" t="s">
        <v>233</v>
      </c>
      <c r="B9" s="16" t="s">
        <v>63</v>
      </c>
      <c r="C9" s="16" t="s">
        <v>231</v>
      </c>
      <c r="D9" s="16" t="s">
        <v>231</v>
      </c>
      <c r="E9" s="16" t="s">
        <v>232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89</v>
      </c>
      <c r="T9" s="16" t="s">
        <v>724</v>
      </c>
    </row>
    <row r="10" spans="1:20" x14ac:dyDescent="0.25">
      <c r="A10" s="16" t="s">
        <v>56</v>
      </c>
      <c r="B10" s="16" t="s">
        <v>63</v>
      </c>
      <c r="C10" s="16" t="s">
        <v>196</v>
      </c>
      <c r="D10" s="16" t="s">
        <v>219</v>
      </c>
      <c r="E10" s="16" t="s">
        <v>221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87</v>
      </c>
      <c r="T10" s="16" t="s">
        <v>724</v>
      </c>
    </row>
    <row r="11" spans="1:20" x14ac:dyDescent="0.25">
      <c r="A11" s="16" t="s">
        <v>57</v>
      </c>
      <c r="B11" s="16" t="s">
        <v>63</v>
      </c>
      <c r="C11" s="16" t="s">
        <v>196</v>
      </c>
      <c r="D11" s="16" t="s">
        <v>219</v>
      </c>
      <c r="E11" s="16" t="s">
        <v>220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85</v>
      </c>
      <c r="T11" s="16" t="s">
        <v>724</v>
      </c>
    </row>
    <row r="12" spans="1:20" x14ac:dyDescent="0.25">
      <c r="A12" s="16" t="s">
        <v>218</v>
      </c>
      <c r="B12" s="16" t="s">
        <v>63</v>
      </c>
      <c r="C12" s="16" t="s">
        <v>196</v>
      </c>
      <c r="D12" s="16" t="s">
        <v>202</v>
      </c>
      <c r="E12" s="16" t="s">
        <v>217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83</v>
      </c>
      <c r="T12" s="16" t="s">
        <v>724</v>
      </c>
    </row>
    <row r="13" spans="1:20" x14ac:dyDescent="0.25">
      <c r="A13" s="16" t="s">
        <v>216</v>
      </c>
      <c r="B13" s="16" t="s">
        <v>63</v>
      </c>
      <c r="C13" s="16" t="s">
        <v>196</v>
      </c>
      <c r="D13" s="16" t="s">
        <v>202</v>
      </c>
      <c r="E13" s="16" t="s">
        <v>215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81</v>
      </c>
      <c r="T13" s="16" t="s">
        <v>724</v>
      </c>
    </row>
    <row r="14" spans="1:20" x14ac:dyDescent="0.25">
      <c r="A14" s="16" t="s">
        <v>214</v>
      </c>
      <c r="B14" s="16" t="s">
        <v>63</v>
      </c>
      <c r="C14" s="16" t="s">
        <v>196</v>
      </c>
      <c r="D14" s="16" t="s">
        <v>202</v>
      </c>
      <c r="E14" s="16" t="s">
        <v>213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79</v>
      </c>
      <c r="T14" s="16" t="s">
        <v>724</v>
      </c>
    </row>
    <row r="15" spans="1:20" x14ac:dyDescent="0.25">
      <c r="A15" s="16" t="s">
        <v>212</v>
      </c>
      <c r="B15" s="16" t="s">
        <v>63</v>
      </c>
      <c r="C15" s="16" t="s">
        <v>196</v>
      </c>
      <c r="D15" s="16" t="s">
        <v>202</v>
      </c>
      <c r="E15" s="16" t="s">
        <v>211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77</v>
      </c>
      <c r="T15" s="16" t="s">
        <v>724</v>
      </c>
    </row>
    <row r="16" spans="1:20" x14ac:dyDescent="0.25">
      <c r="A16" s="16" t="s">
        <v>210</v>
      </c>
      <c r="B16" s="16" t="s">
        <v>63</v>
      </c>
      <c r="C16" s="16" t="s">
        <v>196</v>
      </c>
      <c r="D16" s="16" t="s">
        <v>202</v>
      </c>
      <c r="E16" s="16" t="s">
        <v>209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75</v>
      </c>
      <c r="T16" s="16" t="s">
        <v>724</v>
      </c>
    </row>
    <row r="17" spans="1:20" x14ac:dyDescent="0.25">
      <c r="A17" s="16" t="s">
        <v>208</v>
      </c>
      <c r="B17" s="16" t="s">
        <v>63</v>
      </c>
      <c r="C17" s="16" t="s">
        <v>196</v>
      </c>
      <c r="D17" s="16" t="s">
        <v>202</v>
      </c>
      <c r="E17" s="16" t="s">
        <v>207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73</v>
      </c>
      <c r="T17" s="16" t="s">
        <v>724</v>
      </c>
    </row>
    <row r="18" spans="1:20" x14ac:dyDescent="0.25">
      <c r="A18" s="16" t="s">
        <v>206</v>
      </c>
      <c r="B18" s="16" t="s">
        <v>63</v>
      </c>
      <c r="C18" s="16" t="s">
        <v>196</v>
      </c>
      <c r="D18" s="16" t="s">
        <v>202</v>
      </c>
      <c r="E18" s="16" t="s">
        <v>205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242</v>
      </c>
      <c r="T18" s="16" t="s">
        <v>724</v>
      </c>
    </row>
    <row r="19" spans="1:20" x14ac:dyDescent="0.25">
      <c r="A19" s="16" t="s">
        <v>204</v>
      </c>
      <c r="B19" s="16" t="s">
        <v>63</v>
      </c>
      <c r="C19" s="16" t="s">
        <v>196</v>
      </c>
      <c r="D19" s="16" t="s">
        <v>202</v>
      </c>
      <c r="E19" s="16" t="s">
        <v>203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240</v>
      </c>
      <c r="T19" s="16" t="s">
        <v>724</v>
      </c>
    </row>
    <row r="20" spans="1:20" x14ac:dyDescent="0.25">
      <c r="A20" s="16" t="s">
        <v>201</v>
      </c>
      <c r="B20" s="16" t="s">
        <v>63</v>
      </c>
      <c r="C20" s="16" t="s">
        <v>196</v>
      </c>
      <c r="D20" s="16" t="s">
        <v>199</v>
      </c>
      <c r="E20" s="16" t="s">
        <v>200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237</v>
      </c>
      <c r="T20" s="16" t="s">
        <v>724</v>
      </c>
    </row>
    <row r="21" spans="1:20" x14ac:dyDescent="0.25">
      <c r="A21" s="16" t="s">
        <v>708</v>
      </c>
      <c r="B21" s="16" t="s">
        <v>63</v>
      </c>
      <c r="C21" s="16" t="s">
        <v>196</v>
      </c>
      <c r="D21" s="16" t="s">
        <v>202</v>
      </c>
      <c r="E21" s="16" t="s">
        <v>709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227</v>
      </c>
      <c r="T21" s="16" t="s">
        <v>724</v>
      </c>
    </row>
    <row r="22" spans="1:20" x14ac:dyDescent="0.25">
      <c r="A22" s="16" t="s">
        <v>198</v>
      </c>
      <c r="B22" s="16" t="s">
        <v>63</v>
      </c>
      <c r="C22" s="16" t="s">
        <v>196</v>
      </c>
      <c r="D22" s="16" t="s">
        <v>195</v>
      </c>
      <c r="E22" s="16" t="s">
        <v>197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235</v>
      </c>
      <c r="T22" s="16" t="s">
        <v>724</v>
      </c>
    </row>
    <row r="23" spans="1:20" x14ac:dyDescent="0.25">
      <c r="A23" s="16" t="s">
        <v>194</v>
      </c>
      <c r="B23" s="16" t="s">
        <v>63</v>
      </c>
      <c r="C23" s="16" t="s">
        <v>190</v>
      </c>
      <c r="D23" s="16" t="s">
        <v>190</v>
      </c>
      <c r="E23" s="16" t="s">
        <v>193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233</v>
      </c>
      <c r="T23" s="16" t="s">
        <v>724</v>
      </c>
    </row>
    <row r="24" spans="1:20" x14ac:dyDescent="0.25">
      <c r="A24" s="16" t="s">
        <v>192</v>
      </c>
      <c r="B24" s="16" t="s">
        <v>63</v>
      </c>
      <c r="C24" s="16" t="s">
        <v>190</v>
      </c>
      <c r="D24" s="16" t="s">
        <v>190</v>
      </c>
      <c r="E24" s="16" t="s">
        <v>191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56</v>
      </c>
      <c r="T24" s="16" t="s">
        <v>724</v>
      </c>
    </row>
    <row r="25" spans="1:20" x14ac:dyDescent="0.25">
      <c r="A25" s="16" t="s">
        <v>189</v>
      </c>
      <c r="B25" s="16" t="s">
        <v>63</v>
      </c>
      <c r="C25" s="16" t="s">
        <v>187</v>
      </c>
      <c r="D25" s="16" t="s">
        <v>187</v>
      </c>
      <c r="E25" s="16" t="s">
        <v>188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57</v>
      </c>
      <c r="T25" s="16" t="s">
        <v>724</v>
      </c>
    </row>
    <row r="26" spans="1:20" x14ac:dyDescent="0.25">
      <c r="A26" s="16" t="s">
        <v>186</v>
      </c>
      <c r="B26" s="16" t="s">
        <v>63</v>
      </c>
      <c r="C26" s="16" t="s">
        <v>161</v>
      </c>
      <c r="D26" s="16" t="s">
        <v>184</v>
      </c>
      <c r="E26" s="16" t="s">
        <v>185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201</v>
      </c>
      <c r="T26" s="16" t="s">
        <v>724</v>
      </c>
    </row>
    <row r="27" spans="1:20" x14ac:dyDescent="0.25">
      <c r="A27" s="16" t="s">
        <v>183</v>
      </c>
      <c r="B27" s="16" t="s">
        <v>63</v>
      </c>
      <c r="C27" s="16" t="s">
        <v>161</v>
      </c>
      <c r="D27" s="16" t="s">
        <v>167</v>
      </c>
      <c r="E27" s="16" t="s">
        <v>182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708</v>
      </c>
      <c r="T27" s="16" t="s">
        <v>724</v>
      </c>
    </row>
    <row r="28" spans="1:20" x14ac:dyDescent="0.25">
      <c r="A28" s="16" t="s">
        <v>181</v>
      </c>
      <c r="B28" s="16" t="s">
        <v>63</v>
      </c>
      <c r="C28" s="16" t="s">
        <v>161</v>
      </c>
      <c r="D28" s="16" t="s">
        <v>167</v>
      </c>
      <c r="E28" s="16" t="s">
        <v>180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198</v>
      </c>
      <c r="T28" s="16" t="s">
        <v>724</v>
      </c>
    </row>
    <row r="29" spans="1:20" x14ac:dyDescent="0.25">
      <c r="A29" s="16" t="s">
        <v>179</v>
      </c>
      <c r="B29" s="16" t="s">
        <v>63</v>
      </c>
      <c r="C29" s="16" t="s">
        <v>161</v>
      </c>
      <c r="D29" s="16" t="s">
        <v>167</v>
      </c>
      <c r="E29" s="16" t="s">
        <v>178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192</v>
      </c>
      <c r="T29" s="16" t="s">
        <v>724</v>
      </c>
    </row>
    <row r="30" spans="1:20" x14ac:dyDescent="0.25">
      <c r="A30" s="16" t="s">
        <v>177</v>
      </c>
      <c r="B30" s="16" t="s">
        <v>63</v>
      </c>
      <c r="C30" s="16" t="s">
        <v>161</v>
      </c>
      <c r="D30" s="16" t="s">
        <v>167</v>
      </c>
      <c r="E30" s="16" t="s">
        <v>176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189</v>
      </c>
      <c r="T30" s="16" t="s">
        <v>724</v>
      </c>
    </row>
    <row r="31" spans="1:20" x14ac:dyDescent="0.25">
      <c r="A31" s="16" t="s">
        <v>175</v>
      </c>
      <c r="B31" s="16" t="s">
        <v>63</v>
      </c>
      <c r="C31" s="16" t="s">
        <v>161</v>
      </c>
      <c r="D31" s="16" t="s">
        <v>167</v>
      </c>
      <c r="E31" s="16" t="s">
        <v>174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159</v>
      </c>
      <c r="T31" s="16" t="s">
        <v>724</v>
      </c>
    </row>
    <row r="32" spans="1:20" x14ac:dyDescent="0.25">
      <c r="A32" s="16" t="s">
        <v>173</v>
      </c>
      <c r="B32" s="16" t="s">
        <v>63</v>
      </c>
      <c r="C32" s="16" t="s">
        <v>161</v>
      </c>
      <c r="D32" s="16" t="s">
        <v>167</v>
      </c>
      <c r="E32" s="16" t="s">
        <v>172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157</v>
      </c>
      <c r="T32" s="16" t="s">
        <v>724</v>
      </c>
    </row>
    <row r="33" spans="1:20" x14ac:dyDescent="0.25">
      <c r="A33" s="16" t="s">
        <v>171</v>
      </c>
      <c r="B33" s="16" t="s">
        <v>63</v>
      </c>
      <c r="C33" s="16" t="s">
        <v>161</v>
      </c>
      <c r="D33" s="16" t="s">
        <v>167</v>
      </c>
      <c r="E33" s="16" t="s">
        <v>170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155</v>
      </c>
      <c r="T33" s="16" t="s">
        <v>724</v>
      </c>
    </row>
    <row r="34" spans="1:20" x14ac:dyDescent="0.25">
      <c r="A34" s="16" t="s">
        <v>169</v>
      </c>
      <c r="B34" s="16" t="s">
        <v>63</v>
      </c>
      <c r="C34" s="16" t="s">
        <v>161</v>
      </c>
      <c r="D34" s="16" t="s">
        <v>167</v>
      </c>
      <c r="E34" s="16" t="s">
        <v>168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153</v>
      </c>
      <c r="T34" s="16" t="s">
        <v>724</v>
      </c>
    </row>
    <row r="35" spans="1:20" x14ac:dyDescent="0.25">
      <c r="A35" s="16" t="s">
        <v>166</v>
      </c>
      <c r="B35" s="16" t="s">
        <v>63</v>
      </c>
      <c r="C35" s="16" t="s">
        <v>161</v>
      </c>
      <c r="D35" s="16" t="s">
        <v>164</v>
      </c>
      <c r="E35" s="16" t="s">
        <v>165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151</v>
      </c>
      <c r="T35" s="16" t="s">
        <v>724</v>
      </c>
    </row>
    <row r="36" spans="1:20" x14ac:dyDescent="0.25">
      <c r="A36" s="16" t="s">
        <v>163</v>
      </c>
      <c r="B36" s="16" t="s">
        <v>63</v>
      </c>
      <c r="C36" s="16" t="s">
        <v>161</v>
      </c>
      <c r="D36" s="16" t="s">
        <v>160</v>
      </c>
      <c r="E36" s="16" t="s">
        <v>162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149</v>
      </c>
      <c r="T36" s="16" t="s">
        <v>724</v>
      </c>
    </row>
    <row r="37" spans="1:20" x14ac:dyDescent="0.25">
      <c r="A37" s="16" t="s">
        <v>159</v>
      </c>
      <c r="B37" s="16" t="s">
        <v>63</v>
      </c>
      <c r="C37" s="16" t="s">
        <v>115</v>
      </c>
      <c r="D37" s="16" t="s">
        <v>114</v>
      </c>
      <c r="E37" s="16" t="s">
        <v>158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145</v>
      </c>
      <c r="T37" s="16" t="s">
        <v>724</v>
      </c>
    </row>
    <row r="38" spans="1:20" x14ac:dyDescent="0.25">
      <c r="A38" s="16" t="s">
        <v>157</v>
      </c>
      <c r="B38" s="16" t="s">
        <v>63</v>
      </c>
      <c r="C38" s="16" t="s">
        <v>115</v>
      </c>
      <c r="D38" s="16" t="s">
        <v>114</v>
      </c>
      <c r="E38" s="16" t="s">
        <v>156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143</v>
      </c>
      <c r="T38" s="16" t="s">
        <v>724</v>
      </c>
    </row>
    <row r="39" spans="1:20" x14ac:dyDescent="0.25">
      <c r="A39" s="16" t="s">
        <v>155</v>
      </c>
      <c r="B39" s="16" t="s">
        <v>63</v>
      </c>
      <c r="C39" s="16" t="s">
        <v>115</v>
      </c>
      <c r="D39" s="16" t="s">
        <v>114</v>
      </c>
      <c r="E39" s="16" t="s">
        <v>154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141</v>
      </c>
      <c r="T39" s="16" t="s">
        <v>724</v>
      </c>
    </row>
    <row r="40" spans="1:20" x14ac:dyDescent="0.25">
      <c r="A40" s="16" t="s">
        <v>153</v>
      </c>
      <c r="B40" s="16" t="s">
        <v>63</v>
      </c>
      <c r="C40" s="16" t="s">
        <v>115</v>
      </c>
      <c r="D40" s="16" t="s">
        <v>114</v>
      </c>
      <c r="E40" s="16" t="s">
        <v>152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139</v>
      </c>
      <c r="T40" s="16" t="s">
        <v>724</v>
      </c>
    </row>
    <row r="41" spans="1:20" x14ac:dyDescent="0.25">
      <c r="A41" s="16" t="s">
        <v>151</v>
      </c>
      <c r="B41" s="16" t="s">
        <v>63</v>
      </c>
      <c r="C41" s="16" t="s">
        <v>115</v>
      </c>
      <c r="D41" s="16" t="s">
        <v>114</v>
      </c>
      <c r="E41" s="16" t="s">
        <v>150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710</v>
      </c>
      <c r="T41" s="16" t="s">
        <v>724</v>
      </c>
    </row>
    <row r="42" spans="1:20" x14ac:dyDescent="0.25">
      <c r="A42" s="16" t="s">
        <v>149</v>
      </c>
      <c r="B42" s="16" t="s">
        <v>63</v>
      </c>
      <c r="C42" s="16" t="s">
        <v>115</v>
      </c>
      <c r="D42" s="16" t="s">
        <v>114</v>
      </c>
      <c r="E42" s="16" t="s">
        <v>148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137</v>
      </c>
      <c r="T42" s="16" t="s">
        <v>724</v>
      </c>
    </row>
    <row r="43" spans="1:20" x14ac:dyDescent="0.25">
      <c r="A43" s="16" t="s">
        <v>145</v>
      </c>
      <c r="B43" s="16" t="s">
        <v>63</v>
      </c>
      <c r="C43" s="16" t="s">
        <v>115</v>
      </c>
      <c r="D43" s="16" t="s">
        <v>114</v>
      </c>
      <c r="E43" s="16" t="s">
        <v>144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135</v>
      </c>
      <c r="T43" s="16" t="s">
        <v>724</v>
      </c>
    </row>
    <row r="44" spans="1:20" x14ac:dyDescent="0.25">
      <c r="A44" s="16" t="s">
        <v>143</v>
      </c>
      <c r="B44" s="16" t="s">
        <v>63</v>
      </c>
      <c r="C44" s="16" t="s">
        <v>115</v>
      </c>
      <c r="D44" s="16" t="s">
        <v>114</v>
      </c>
      <c r="E44" s="16" t="s">
        <v>142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133</v>
      </c>
      <c r="T44" s="16" t="s">
        <v>724</v>
      </c>
    </row>
    <row r="45" spans="1:20" x14ac:dyDescent="0.25">
      <c r="A45" s="16" t="s">
        <v>141</v>
      </c>
      <c r="B45" s="16" t="s">
        <v>63</v>
      </c>
      <c r="C45" s="16" t="s">
        <v>115</v>
      </c>
      <c r="D45" s="16" t="s">
        <v>114</v>
      </c>
      <c r="E45" s="16" t="s">
        <v>140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131</v>
      </c>
      <c r="T45" s="16" t="s">
        <v>724</v>
      </c>
    </row>
    <row r="46" spans="1:20" x14ac:dyDescent="0.25">
      <c r="A46" s="16" t="s">
        <v>139</v>
      </c>
      <c r="B46" s="16" t="s">
        <v>63</v>
      </c>
      <c r="C46" s="16" t="s">
        <v>115</v>
      </c>
      <c r="D46" s="16" t="s">
        <v>114</v>
      </c>
      <c r="E46" s="16" t="s">
        <v>138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129</v>
      </c>
      <c r="T46" s="16" t="s">
        <v>724</v>
      </c>
    </row>
    <row r="47" spans="1:20" x14ac:dyDescent="0.25">
      <c r="A47" s="16" t="s">
        <v>710</v>
      </c>
      <c r="B47" s="16" t="s">
        <v>63</v>
      </c>
      <c r="C47" s="16" t="s">
        <v>115</v>
      </c>
      <c r="D47" s="16" t="s">
        <v>114</v>
      </c>
      <c r="E47" s="16" t="s">
        <v>118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711</v>
      </c>
      <c r="T47" s="16" t="s">
        <v>724</v>
      </c>
    </row>
    <row r="48" spans="1:20" x14ac:dyDescent="0.25">
      <c r="A48" s="16" t="s">
        <v>137</v>
      </c>
      <c r="B48" s="16" t="s">
        <v>63</v>
      </c>
      <c r="C48" s="16" t="s">
        <v>115</v>
      </c>
      <c r="D48" s="16" t="s">
        <v>114</v>
      </c>
      <c r="E48" s="16" t="s">
        <v>136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124</v>
      </c>
      <c r="T48" s="16" t="s">
        <v>724</v>
      </c>
    </row>
    <row r="49" spans="1:20" x14ac:dyDescent="0.25">
      <c r="A49" s="16" t="s">
        <v>135</v>
      </c>
      <c r="B49" s="16" t="s">
        <v>63</v>
      </c>
      <c r="C49" s="16" t="s">
        <v>115</v>
      </c>
      <c r="D49" s="16" t="s">
        <v>114</v>
      </c>
      <c r="E49" s="16" t="s">
        <v>134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123</v>
      </c>
      <c r="T49" s="16" t="s">
        <v>724</v>
      </c>
    </row>
    <row r="50" spans="1:20" x14ac:dyDescent="0.25">
      <c r="A50" s="16" t="s">
        <v>133</v>
      </c>
      <c r="B50" s="16" t="s">
        <v>63</v>
      </c>
      <c r="C50" s="16" t="s">
        <v>115</v>
      </c>
      <c r="D50" s="16" t="s">
        <v>114</v>
      </c>
      <c r="E50" s="16" t="s">
        <v>132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117</v>
      </c>
      <c r="T50" s="16" t="s">
        <v>724</v>
      </c>
    </row>
    <row r="51" spans="1:20" x14ac:dyDescent="0.25">
      <c r="A51" s="16" t="s">
        <v>131</v>
      </c>
      <c r="B51" s="16" t="s">
        <v>63</v>
      </c>
      <c r="C51" s="16" t="s">
        <v>115</v>
      </c>
      <c r="D51" s="16" t="s">
        <v>114</v>
      </c>
      <c r="E51" s="16" t="s">
        <v>130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712</v>
      </c>
      <c r="T51" s="16" t="s">
        <v>724</v>
      </c>
    </row>
    <row r="52" spans="1:20" x14ac:dyDescent="0.25">
      <c r="A52" s="16" t="s">
        <v>129</v>
      </c>
      <c r="B52" s="16" t="s">
        <v>63</v>
      </c>
      <c r="C52" s="16" t="s">
        <v>115</v>
      </c>
      <c r="D52" s="16" t="s">
        <v>114</v>
      </c>
      <c r="E52" s="16" t="s">
        <v>128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714</v>
      </c>
      <c r="T52" s="16" t="s">
        <v>724</v>
      </c>
    </row>
    <row r="53" spans="1:20" x14ac:dyDescent="0.25">
      <c r="A53" s="16" t="s">
        <v>711</v>
      </c>
      <c r="B53" s="16" t="s">
        <v>63</v>
      </c>
      <c r="C53" s="16" t="s">
        <v>115</v>
      </c>
      <c r="D53" s="16" t="s">
        <v>120</v>
      </c>
      <c r="E53" s="16" t="s">
        <v>126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715</v>
      </c>
      <c r="T53" s="16" t="s">
        <v>724</v>
      </c>
    </row>
    <row r="54" spans="1:20" x14ac:dyDescent="0.25">
      <c r="A54" s="16" t="s">
        <v>117</v>
      </c>
      <c r="B54" s="16" t="s">
        <v>63</v>
      </c>
      <c r="C54" s="16" t="s">
        <v>115</v>
      </c>
      <c r="D54" s="16" t="s">
        <v>114</v>
      </c>
      <c r="E54" s="16" t="s">
        <v>116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54</v>
      </c>
      <c r="T54" s="16" t="s">
        <v>724</v>
      </c>
    </row>
    <row r="55" spans="1:20" x14ac:dyDescent="0.25">
      <c r="A55" s="16" t="s">
        <v>712</v>
      </c>
      <c r="B55" s="16" t="s">
        <v>63</v>
      </c>
      <c r="C55" s="16" t="s">
        <v>115</v>
      </c>
      <c r="D55" s="16" t="s">
        <v>120</v>
      </c>
      <c r="E55" s="16" t="s">
        <v>713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55</v>
      </c>
      <c r="T55" s="16" t="s">
        <v>724</v>
      </c>
    </row>
    <row r="56" spans="1:20" x14ac:dyDescent="0.25">
      <c r="A56" s="16" t="s">
        <v>54</v>
      </c>
      <c r="B56" s="16" t="s">
        <v>63</v>
      </c>
      <c r="C56" s="16" t="s">
        <v>110</v>
      </c>
      <c r="D56" s="16" t="s">
        <v>110</v>
      </c>
      <c r="E56" s="16" t="s">
        <v>716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53</v>
      </c>
      <c r="T56" s="16" t="s">
        <v>724</v>
      </c>
    </row>
    <row r="57" spans="1:20" x14ac:dyDescent="0.25">
      <c r="A57" s="16" t="s">
        <v>55</v>
      </c>
      <c r="B57" s="16" t="s">
        <v>63</v>
      </c>
      <c r="C57" s="16" t="s">
        <v>110</v>
      </c>
      <c r="D57" s="16" t="s">
        <v>110</v>
      </c>
      <c r="E57" s="16" t="s">
        <v>717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107</v>
      </c>
      <c r="T57" s="16" t="s">
        <v>724</v>
      </c>
    </row>
    <row r="58" spans="1:20" x14ac:dyDescent="0.25">
      <c r="A58" s="16" t="s">
        <v>53</v>
      </c>
      <c r="B58" s="16" t="s">
        <v>63</v>
      </c>
      <c r="C58" s="16" t="s">
        <v>110</v>
      </c>
      <c r="D58" s="16" t="s">
        <v>110</v>
      </c>
      <c r="E58" s="16" t="s">
        <v>718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105</v>
      </c>
      <c r="T58" s="16" t="s">
        <v>724</v>
      </c>
    </row>
    <row r="59" spans="1:20" x14ac:dyDescent="0.25">
      <c r="A59" s="16" t="s">
        <v>107</v>
      </c>
      <c r="B59" s="16" t="s">
        <v>63</v>
      </c>
      <c r="C59" s="16" t="s">
        <v>103</v>
      </c>
      <c r="D59" s="16" t="s">
        <v>103</v>
      </c>
      <c r="E59" s="16" t="s">
        <v>106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102</v>
      </c>
      <c r="T59" s="16" t="s">
        <v>724</v>
      </c>
    </row>
    <row r="60" spans="1:20" x14ac:dyDescent="0.25">
      <c r="A60" s="16" t="s">
        <v>105</v>
      </c>
      <c r="B60" s="16" t="s">
        <v>63</v>
      </c>
      <c r="C60" s="16" t="s">
        <v>103</v>
      </c>
      <c r="D60" s="16" t="s">
        <v>103</v>
      </c>
      <c r="E60" s="16" t="s">
        <v>104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100</v>
      </c>
      <c r="T60" s="16" t="s">
        <v>724</v>
      </c>
    </row>
    <row r="61" spans="1:20" x14ac:dyDescent="0.25">
      <c r="A61" s="16" t="s">
        <v>102</v>
      </c>
      <c r="B61" s="16" t="s">
        <v>63</v>
      </c>
      <c r="C61" s="16" t="s">
        <v>99</v>
      </c>
      <c r="D61" s="16" t="s">
        <v>99</v>
      </c>
      <c r="E61" s="16" t="s">
        <v>101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98</v>
      </c>
      <c r="T61" s="16" t="s">
        <v>724</v>
      </c>
    </row>
    <row r="62" spans="1:20" x14ac:dyDescent="0.25">
      <c r="A62" s="16" t="s">
        <v>100</v>
      </c>
      <c r="B62" s="16" t="s">
        <v>63</v>
      </c>
      <c r="C62" s="16" t="s">
        <v>99</v>
      </c>
      <c r="D62" s="16" t="s">
        <v>99</v>
      </c>
      <c r="E62" s="16" t="s">
        <v>719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245</v>
      </c>
      <c r="T62" s="16" t="s">
        <v>724</v>
      </c>
    </row>
    <row r="63" spans="1:20" x14ac:dyDescent="0.25">
      <c r="A63" s="16" t="s">
        <v>98</v>
      </c>
      <c r="B63" s="16" t="s">
        <v>63</v>
      </c>
      <c r="C63" s="16" t="s">
        <v>96</v>
      </c>
      <c r="D63" s="16" t="s">
        <v>96</v>
      </c>
      <c r="E63" s="16" t="s">
        <v>97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247</v>
      </c>
      <c r="T63" s="16" t="s">
        <v>724</v>
      </c>
    </row>
    <row r="64" spans="1:20" x14ac:dyDescent="0.25">
      <c r="A64" s="16" t="s">
        <v>95</v>
      </c>
      <c r="B64" s="16" t="s">
        <v>63</v>
      </c>
      <c r="C64" s="16" t="s">
        <v>62</v>
      </c>
      <c r="D64" s="16" t="s">
        <v>93</v>
      </c>
      <c r="E64" s="16" t="s">
        <v>94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163</v>
      </c>
      <c r="T64" s="16" t="s">
        <v>724</v>
      </c>
    </row>
    <row r="65" spans="1:20" x14ac:dyDescent="0.25">
      <c r="A65" s="16" t="s">
        <v>92</v>
      </c>
      <c r="B65" s="16" t="s">
        <v>63</v>
      </c>
      <c r="C65" s="16" t="s">
        <v>62</v>
      </c>
      <c r="D65" s="16" t="s">
        <v>90</v>
      </c>
      <c r="E65" s="16" t="s">
        <v>91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24</v>
      </c>
      <c r="T65" s="16" t="s">
        <v>724</v>
      </c>
    </row>
    <row r="66" spans="1:20" x14ac:dyDescent="0.25">
      <c r="A66" s="16" t="s">
        <v>89</v>
      </c>
      <c r="B66" s="16" t="s">
        <v>63</v>
      </c>
      <c r="C66" s="16" t="s">
        <v>62</v>
      </c>
      <c r="D66" s="16" t="s">
        <v>61</v>
      </c>
      <c r="E66" s="16" t="s">
        <v>88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727</v>
      </c>
      <c r="T66" s="16" t="s">
        <v>724</v>
      </c>
    </row>
    <row r="67" spans="1:20" x14ac:dyDescent="0.25">
      <c r="A67" s="16" t="s">
        <v>87</v>
      </c>
      <c r="B67" s="16" t="s">
        <v>63</v>
      </c>
      <c r="C67" s="16" t="s">
        <v>62</v>
      </c>
      <c r="D67" s="16" t="s">
        <v>61</v>
      </c>
      <c r="E67" s="16" t="s">
        <v>86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85</v>
      </c>
      <c r="B68" s="16" t="s">
        <v>63</v>
      </c>
      <c r="C68" s="16" t="s">
        <v>62</v>
      </c>
      <c r="D68" s="16" t="s">
        <v>61</v>
      </c>
      <c r="E68" s="16" t="s">
        <v>84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83</v>
      </c>
      <c r="B69" s="16" t="s">
        <v>63</v>
      </c>
      <c r="C69" s="16" t="s">
        <v>62</v>
      </c>
      <c r="D69" s="16" t="s">
        <v>61</v>
      </c>
      <c r="E69" s="16" t="s">
        <v>82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81</v>
      </c>
      <c r="B70" s="16" t="s">
        <v>63</v>
      </c>
      <c r="C70" s="16" t="s">
        <v>62</v>
      </c>
      <c r="D70" s="16" t="s">
        <v>61</v>
      </c>
      <c r="E70" s="16" t="s">
        <v>80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79</v>
      </c>
      <c r="B71" s="16" t="s">
        <v>63</v>
      </c>
      <c r="C71" s="16" t="s">
        <v>62</v>
      </c>
      <c r="D71" s="16" t="s">
        <v>61</v>
      </c>
      <c r="E71" s="16" t="s">
        <v>78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77</v>
      </c>
      <c r="B72" s="16" t="s">
        <v>63</v>
      </c>
      <c r="C72" s="16" t="s">
        <v>62</v>
      </c>
      <c r="D72" s="16" t="s">
        <v>61</v>
      </c>
      <c r="E72" s="16" t="s">
        <v>76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75</v>
      </c>
      <c r="B73" s="16" t="s">
        <v>63</v>
      </c>
      <c r="C73" s="16" t="s">
        <v>62</v>
      </c>
      <c r="D73" s="16" t="s">
        <v>61</v>
      </c>
      <c r="E73" s="16" t="s">
        <v>74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73</v>
      </c>
      <c r="B74" s="16" t="s">
        <v>63</v>
      </c>
      <c r="C74" s="16" t="s">
        <v>62</v>
      </c>
      <c r="D74" s="16" t="s">
        <v>61</v>
      </c>
      <c r="E74" s="16" t="s">
        <v>72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71</v>
      </c>
      <c r="B75" s="16" t="s">
        <v>63</v>
      </c>
      <c r="C75" s="16" t="s">
        <v>62</v>
      </c>
      <c r="D75" s="16" t="s">
        <v>69</v>
      </c>
      <c r="E75" s="16" t="s">
        <v>70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68</v>
      </c>
      <c r="B76" s="16" t="s">
        <v>63</v>
      </c>
      <c r="C76" s="16" t="s">
        <v>62</v>
      </c>
      <c r="D76" s="16" t="s">
        <v>66</v>
      </c>
      <c r="E76" s="16" t="s">
        <v>67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65</v>
      </c>
      <c r="B77" s="16" t="s">
        <v>63</v>
      </c>
      <c r="C77" s="16" t="s">
        <v>62</v>
      </c>
      <c r="D77" s="16" t="s">
        <v>61</v>
      </c>
      <c r="E77" s="16" t="s">
        <v>64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424</v>
      </c>
      <c r="H1" s="16" t="s">
        <v>423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253</v>
      </c>
      <c r="B2" s="16" t="s">
        <v>332</v>
      </c>
      <c r="C2" s="16" t="s">
        <v>330</v>
      </c>
      <c r="D2" s="16" t="s">
        <v>328</v>
      </c>
      <c r="E2" s="16" t="s">
        <v>326</v>
      </c>
      <c r="F2" s="16" t="s">
        <v>258</v>
      </c>
      <c r="G2" s="16" t="s">
        <v>422</v>
      </c>
      <c r="H2" s="16" t="s">
        <v>258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421</v>
      </c>
      <c r="N2" s="16" t="s">
        <v>420</v>
      </c>
      <c r="O2" s="16" t="s">
        <v>419</v>
      </c>
      <c r="P2" s="16" t="s">
        <v>418</v>
      </c>
    </row>
    <row r="3" spans="1:16" x14ac:dyDescent="0.25">
      <c r="A3" s="16" t="s">
        <v>417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282</v>
      </c>
      <c r="G3" s="16" t="s">
        <v>284</v>
      </c>
      <c r="H3" s="26" t="s">
        <v>416</v>
      </c>
    </row>
    <row r="4" spans="1:16" x14ac:dyDescent="0.25">
      <c r="A4" s="16" t="s">
        <v>243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238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231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108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219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202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199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195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190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187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184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167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164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160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114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120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110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103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99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407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415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414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69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93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61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90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66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258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413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412</v>
      </c>
    </row>
    <row r="36" spans="1:19" x14ac:dyDescent="0.25">
      <c r="P36" s="16" t="s">
        <v>411</v>
      </c>
      <c r="R36" s="30"/>
      <c r="S36" s="30"/>
    </row>
    <row r="37" spans="1:19" x14ac:dyDescent="0.25">
      <c r="Q37" s="16" t="s">
        <v>410</v>
      </c>
      <c r="R37" s="16" t="s">
        <v>409</v>
      </c>
      <c r="S37" s="16" t="s">
        <v>408</v>
      </c>
    </row>
    <row r="38" spans="1:19" x14ac:dyDescent="0.25">
      <c r="P38" s="22" t="s">
        <v>407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406</v>
      </c>
      <c r="B39" s="16" t="s">
        <v>405</v>
      </c>
      <c r="P39" s="16" t="s">
        <v>359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114</v>
      </c>
      <c r="B40" s="16">
        <v>33.200000000000003</v>
      </c>
      <c r="P40" s="16" t="s">
        <v>404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120</v>
      </c>
      <c r="B41" s="16">
        <v>3.72</v>
      </c>
      <c r="P41" s="22" t="s">
        <v>403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110</v>
      </c>
      <c r="B42" s="16">
        <v>0.42</v>
      </c>
      <c r="P42" s="22" t="s">
        <v>402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231</v>
      </c>
      <c r="B43" s="16">
        <v>0.67</v>
      </c>
      <c r="P43" s="16" t="s">
        <v>401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108</v>
      </c>
      <c r="B44" s="16">
        <v>1.5</v>
      </c>
      <c r="P44" s="16" t="s">
        <v>400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103</v>
      </c>
      <c r="B45" s="16">
        <v>1.86</v>
      </c>
      <c r="P45" s="16" t="s">
        <v>399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99</v>
      </c>
      <c r="B46" s="16">
        <v>2.46</v>
      </c>
      <c r="P46" s="16" t="s">
        <v>398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243</v>
      </c>
      <c r="B47" s="16">
        <v>1.58</v>
      </c>
      <c r="L47" s="27"/>
      <c r="M47" s="34"/>
      <c r="O47" s="30"/>
      <c r="P47" s="22" t="s">
        <v>397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396</v>
      </c>
      <c r="G49" s="21" t="s">
        <v>395</v>
      </c>
      <c r="H49" s="21" t="s">
        <v>394</v>
      </c>
      <c r="I49" s="21" t="s">
        <v>384</v>
      </c>
      <c r="J49" s="21" t="s">
        <v>393</v>
      </c>
      <c r="K49" s="21" t="s">
        <v>392</v>
      </c>
      <c r="L49" s="21" t="s">
        <v>391</v>
      </c>
      <c r="M49" s="21" t="s">
        <v>383</v>
      </c>
      <c r="N49" s="21" t="s">
        <v>390</v>
      </c>
      <c r="O49" s="21" t="s">
        <v>389</v>
      </c>
      <c r="P49" s="21" t="s">
        <v>388</v>
      </c>
      <c r="Q49" s="21" t="s">
        <v>387</v>
      </c>
      <c r="W49" s="21" t="s">
        <v>386</v>
      </c>
      <c r="X49" s="21" t="s">
        <v>385</v>
      </c>
      <c r="Y49" s="21" t="s">
        <v>384</v>
      </c>
      <c r="Z49" s="21" t="str">
        <f>L49</f>
        <v>Annual O&amp;M Jobs/GW</v>
      </c>
      <c r="AA49" s="21" t="s">
        <v>383</v>
      </c>
      <c r="AB49" s="21" t="s">
        <v>382</v>
      </c>
      <c r="AC49" s="21" t="s">
        <v>381</v>
      </c>
      <c r="AD49" s="21" t="s">
        <v>380</v>
      </c>
    </row>
    <row r="50" spans="6:31" x14ac:dyDescent="0.25">
      <c r="F50" s="16">
        <v>1</v>
      </c>
      <c r="G50" s="16" t="s">
        <v>362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379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362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362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378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361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361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377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361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375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376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375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375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374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373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372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371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370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369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368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367</v>
      </c>
      <c r="S64" s="16">
        <f t="shared" si="23"/>
        <v>8</v>
      </c>
      <c r="T64" s="16" t="s">
        <v>366</v>
      </c>
      <c r="AE64" s="33" t="s">
        <v>365</v>
      </c>
    </row>
    <row r="65" spans="5:31" x14ac:dyDescent="0.25">
      <c r="G65" s="73" t="s">
        <v>348</v>
      </c>
      <c r="H65" s="73"/>
      <c r="I65" s="73"/>
      <c r="J65" s="73"/>
      <c r="K65" s="73" t="s">
        <v>364</v>
      </c>
      <c r="L65" s="73"/>
      <c r="M65" s="73"/>
      <c r="N65" s="73"/>
      <c r="S65" s="16">
        <f t="shared" si="23"/>
        <v>8</v>
      </c>
      <c r="T65" s="16">
        <v>701</v>
      </c>
      <c r="W65" s="16" t="s">
        <v>363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362</v>
      </c>
      <c r="H66" s="16" t="s">
        <v>361</v>
      </c>
      <c r="I66" s="16" t="s">
        <v>360</v>
      </c>
      <c r="J66" s="16" t="s">
        <v>359</v>
      </c>
      <c r="K66" s="16" t="s">
        <v>362</v>
      </c>
      <c r="L66" s="16" t="s">
        <v>361</v>
      </c>
      <c r="M66" s="16" t="s">
        <v>360</v>
      </c>
      <c r="N66" s="16" t="s">
        <v>359</v>
      </c>
      <c r="S66" s="16">
        <f t="shared" si="23"/>
        <v>9</v>
      </c>
      <c r="T66" s="16" t="s">
        <v>358</v>
      </c>
    </row>
    <row r="67" spans="5:31" x14ac:dyDescent="0.25">
      <c r="F67" s="16" t="s">
        <v>357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356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355</v>
      </c>
      <c r="AE68" s="33" t="s">
        <v>354</v>
      </c>
    </row>
    <row r="69" spans="5:31" x14ac:dyDescent="0.25">
      <c r="F69" s="16" t="s">
        <v>353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352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351</v>
      </c>
      <c r="Y70" s="16" t="s">
        <v>284</v>
      </c>
      <c r="Z70" s="16" t="s">
        <v>350</v>
      </c>
      <c r="AA70" s="16" t="s">
        <v>349</v>
      </c>
      <c r="AC70" s="16" t="s">
        <v>348</v>
      </c>
    </row>
    <row r="71" spans="5:31" x14ac:dyDescent="0.25">
      <c r="F71" s="16" t="s">
        <v>347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346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345</v>
      </c>
    </row>
    <row r="72" spans="5:31" x14ac:dyDescent="0.25">
      <c r="F72" s="16" t="s">
        <v>289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344</v>
      </c>
      <c r="W72" s="16" t="s">
        <v>231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103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343</v>
      </c>
      <c r="W74" s="16" t="s">
        <v>99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243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342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284</v>
      </c>
      <c r="Z77" s="16" t="s">
        <v>341</v>
      </c>
    </row>
    <row r="78" spans="5:31" x14ac:dyDescent="0.25">
      <c r="S78" s="16">
        <f t="shared" si="23"/>
        <v>15</v>
      </c>
      <c r="T78" s="16" t="s">
        <v>340</v>
      </c>
      <c r="W78" s="16" t="s">
        <v>339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338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337</v>
      </c>
      <c r="AC79" s="16">
        <f>AC63/Z63*AA79</f>
        <v>50.752558953819687</v>
      </c>
    </row>
    <row r="80" spans="5:31" x14ac:dyDescent="0.25">
      <c r="E80" s="16" t="s">
        <v>336</v>
      </c>
    </row>
    <row r="81" spans="5:20" x14ac:dyDescent="0.25">
      <c r="E81" s="16" t="s">
        <v>335</v>
      </c>
      <c r="S81" s="24" t="s">
        <v>334</v>
      </c>
      <c r="T81" s="29">
        <v>1520</v>
      </c>
    </row>
    <row r="82" spans="5:20" x14ac:dyDescent="0.25">
      <c r="H82" s="16">
        <v>2012</v>
      </c>
      <c r="S82" s="24" t="s">
        <v>333</v>
      </c>
      <c r="T82" s="29">
        <v>360</v>
      </c>
    </row>
    <row r="83" spans="5:20" x14ac:dyDescent="0.25">
      <c r="E83" s="16" t="s">
        <v>332</v>
      </c>
      <c r="F83" s="16" t="s">
        <v>325</v>
      </c>
      <c r="G83" s="16" t="s">
        <v>324</v>
      </c>
      <c r="H83" s="16">
        <v>3.730645</v>
      </c>
      <c r="S83" s="24" t="s">
        <v>331</v>
      </c>
      <c r="T83" s="29">
        <v>200</v>
      </c>
    </row>
    <row r="84" spans="5:20" x14ac:dyDescent="0.25">
      <c r="E84" s="16" t="s">
        <v>330</v>
      </c>
      <c r="F84" s="16" t="s">
        <v>325</v>
      </c>
      <c r="G84" s="16" t="s">
        <v>324</v>
      </c>
      <c r="H84" s="16">
        <v>4.2457479999999999</v>
      </c>
      <c r="S84" s="24" t="s">
        <v>329</v>
      </c>
      <c r="T84" s="29">
        <v>2220</v>
      </c>
    </row>
    <row r="85" spans="5:20" x14ac:dyDescent="0.25">
      <c r="E85" s="16" t="s">
        <v>328</v>
      </c>
      <c r="F85" s="16" t="s">
        <v>325</v>
      </c>
      <c r="G85" s="16" t="s">
        <v>324</v>
      </c>
      <c r="H85" s="16">
        <v>14.047689</v>
      </c>
      <c r="S85" s="24" t="s">
        <v>327</v>
      </c>
      <c r="T85" s="29">
        <v>3480</v>
      </c>
    </row>
    <row r="86" spans="5:20" x14ac:dyDescent="0.25">
      <c r="E86" s="16" t="s">
        <v>326</v>
      </c>
      <c r="F86" s="16" t="s">
        <v>325</v>
      </c>
      <c r="G86" s="16" t="s">
        <v>324</v>
      </c>
      <c r="H86" s="16">
        <v>50.291947999999998</v>
      </c>
      <c r="S86" s="24" t="s">
        <v>323</v>
      </c>
      <c r="T86" s="29">
        <v>1900</v>
      </c>
    </row>
    <row r="87" spans="5:20" x14ac:dyDescent="0.25">
      <c r="S87" s="24" t="s">
        <v>322</v>
      </c>
      <c r="T87" s="29">
        <v>3840</v>
      </c>
    </row>
    <row r="88" spans="5:20" x14ac:dyDescent="0.25">
      <c r="E88" s="16" t="s">
        <v>258</v>
      </c>
      <c r="H88" s="27">
        <f>SUM(H83:H86)</f>
        <v>72.316029999999998</v>
      </c>
      <c r="S88" s="24" t="s">
        <v>321</v>
      </c>
      <c r="T88" s="29">
        <v>2880</v>
      </c>
    </row>
    <row r="89" spans="5:20" x14ac:dyDescent="0.25">
      <c r="E89" s="16" t="s">
        <v>320</v>
      </c>
      <c r="H89" s="16">
        <v>44</v>
      </c>
      <c r="S89" s="24" t="s">
        <v>319</v>
      </c>
      <c r="T89" s="29">
        <v>3540</v>
      </c>
    </row>
    <row r="90" spans="5:20" x14ac:dyDescent="0.25">
      <c r="E90" s="16" t="s">
        <v>318</v>
      </c>
      <c r="H90" s="30">
        <f>H88-H89</f>
        <v>28.316029999999998</v>
      </c>
      <c r="S90" s="24" t="s">
        <v>317</v>
      </c>
      <c r="T90" s="29">
        <v>1830</v>
      </c>
    </row>
    <row r="91" spans="5:20" x14ac:dyDescent="0.25">
      <c r="E91" s="16" t="s">
        <v>316</v>
      </c>
      <c r="H91" s="30">
        <f>H90</f>
        <v>28.316029999999998</v>
      </c>
      <c r="S91" s="24" t="s">
        <v>315</v>
      </c>
      <c r="T91" s="29">
        <v>2010</v>
      </c>
    </row>
    <row r="92" spans="5:20" x14ac:dyDescent="0.25">
      <c r="S92" s="24" t="s">
        <v>314</v>
      </c>
      <c r="T92" s="31">
        <v>3720</v>
      </c>
    </row>
    <row r="93" spans="5:20" x14ac:dyDescent="0.25">
      <c r="E93" s="16" t="s">
        <v>313</v>
      </c>
      <c r="H93" s="30">
        <f>H89-H91</f>
        <v>15.683970000000002</v>
      </c>
      <c r="S93" s="24" t="s">
        <v>312</v>
      </c>
      <c r="T93" s="29">
        <v>3480</v>
      </c>
    </row>
    <row r="94" spans="5:20" x14ac:dyDescent="0.25">
      <c r="E94" s="16" t="s">
        <v>303</v>
      </c>
      <c r="H94" s="27">
        <f>SUM(X50:X65)/1000</f>
        <v>8.5879999999999992</v>
      </c>
      <c r="S94" s="24" t="s">
        <v>311</v>
      </c>
      <c r="T94" s="31">
        <v>3540</v>
      </c>
    </row>
    <row r="95" spans="5:20" x14ac:dyDescent="0.25">
      <c r="E95" s="16" t="s">
        <v>310</v>
      </c>
      <c r="H95" s="30">
        <f>H93-H94</f>
        <v>7.095970000000003</v>
      </c>
      <c r="S95" s="24" t="s">
        <v>309</v>
      </c>
      <c r="T95" s="29">
        <v>50</v>
      </c>
    </row>
    <row r="96" spans="5:20" x14ac:dyDescent="0.25">
      <c r="S96" s="24" t="s">
        <v>308</v>
      </c>
      <c r="T96" s="29">
        <v>160</v>
      </c>
    </row>
    <row r="97" spans="5:20" x14ac:dyDescent="0.25">
      <c r="S97" s="24" t="s">
        <v>307</v>
      </c>
      <c r="T97" s="29">
        <v>90</v>
      </c>
    </row>
    <row r="98" spans="5:20" x14ac:dyDescent="0.25">
      <c r="E98" s="16" t="s">
        <v>306</v>
      </c>
      <c r="I98" s="16" t="s">
        <v>305</v>
      </c>
      <c r="S98" s="24" t="s">
        <v>304</v>
      </c>
      <c r="T98" s="29">
        <v>180</v>
      </c>
    </row>
    <row r="99" spans="5:20" x14ac:dyDescent="0.25">
      <c r="F99" s="16" t="s">
        <v>303</v>
      </c>
      <c r="G99" s="16" t="s">
        <v>302</v>
      </c>
      <c r="H99" s="16" t="s">
        <v>301</v>
      </c>
      <c r="I99" s="16" t="s">
        <v>300</v>
      </c>
      <c r="J99" s="16" t="s">
        <v>299</v>
      </c>
      <c r="K99" s="16" t="s">
        <v>298</v>
      </c>
      <c r="L99" s="16" t="s">
        <v>297</v>
      </c>
      <c r="M99" s="16" t="s">
        <v>296</v>
      </c>
      <c r="N99" s="16" t="s">
        <v>258</v>
      </c>
      <c r="S99" s="24" t="s">
        <v>295</v>
      </c>
      <c r="T99" s="29">
        <v>150</v>
      </c>
    </row>
    <row r="100" spans="5:20" x14ac:dyDescent="0.25">
      <c r="E100" s="16" t="s">
        <v>294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293</v>
      </c>
      <c r="T100" s="29">
        <v>500</v>
      </c>
    </row>
    <row r="101" spans="5:20" x14ac:dyDescent="0.25">
      <c r="E101" s="16" t="s">
        <v>292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288</v>
      </c>
      <c r="T101" s="24">
        <v>180</v>
      </c>
    </row>
    <row r="102" spans="5:20" x14ac:dyDescent="0.25">
      <c r="E102" s="16" t="s">
        <v>291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288</v>
      </c>
      <c r="T102" s="24">
        <v>1350</v>
      </c>
    </row>
    <row r="103" spans="5:20" x14ac:dyDescent="0.25">
      <c r="E103" s="16" t="s">
        <v>290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288</v>
      </c>
      <c r="T103" s="24">
        <v>750</v>
      </c>
    </row>
    <row r="104" spans="5:20" x14ac:dyDescent="0.25">
      <c r="E104" s="16" t="s">
        <v>289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288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287</v>
      </c>
      <c r="T105" s="24">
        <v>1500</v>
      </c>
    </row>
    <row r="106" spans="5:20" x14ac:dyDescent="0.25">
      <c r="E106" s="16" t="s">
        <v>286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285</v>
      </c>
      <c r="G108" s="16" t="s">
        <v>284</v>
      </c>
      <c r="H108" s="16">
        <f>ElecBY!F77</f>
        <v>34.200000000000003</v>
      </c>
      <c r="S108" s="24" t="s">
        <v>280</v>
      </c>
      <c r="T108" s="24">
        <v>65</v>
      </c>
    </row>
    <row r="109" spans="5:20" x14ac:dyDescent="0.25">
      <c r="E109" s="16" t="s">
        <v>283</v>
      </c>
      <c r="G109" s="26" t="s">
        <v>282</v>
      </c>
      <c r="H109" s="16">
        <f>G103/H108</f>
        <v>4.8830409356725141E-2</v>
      </c>
      <c r="S109" s="24" t="s">
        <v>280</v>
      </c>
      <c r="T109" s="24">
        <v>360</v>
      </c>
    </row>
    <row r="110" spans="5:20" x14ac:dyDescent="0.25">
      <c r="E110" s="16" t="s">
        <v>281</v>
      </c>
      <c r="H110" s="25">
        <f>H104/H108</f>
        <v>0.28576111111111124</v>
      </c>
      <c r="S110" s="24" t="s">
        <v>280</v>
      </c>
      <c r="T110" s="24">
        <v>240</v>
      </c>
    </row>
    <row r="111" spans="5:20" x14ac:dyDescent="0.25">
      <c r="S111" s="24" t="s">
        <v>279</v>
      </c>
      <c r="T111" s="23">
        <v>1860</v>
      </c>
    </row>
    <row r="113" spans="5:14" x14ac:dyDescent="0.25">
      <c r="E113" s="16" t="s">
        <v>278</v>
      </c>
    </row>
    <row r="115" spans="5:14" x14ac:dyDescent="0.25">
      <c r="E115" s="22" t="s">
        <v>277</v>
      </c>
      <c r="F115" s="16" t="s">
        <v>276</v>
      </c>
    </row>
    <row r="116" spans="5:14" x14ac:dyDescent="0.25">
      <c r="E116" s="16" t="s">
        <v>275</v>
      </c>
      <c r="F116" s="16">
        <v>31.005621000000001</v>
      </c>
    </row>
    <row r="117" spans="5:14" x14ac:dyDescent="0.25">
      <c r="E117" s="16" t="s">
        <v>274</v>
      </c>
      <c r="F117" s="16">
        <v>0.108553</v>
      </c>
    </row>
    <row r="118" spans="5:14" x14ac:dyDescent="0.25">
      <c r="E118" s="16" t="s">
        <v>273</v>
      </c>
      <c r="F118" s="16">
        <v>1.1249999999999999E-3</v>
      </c>
    </row>
    <row r="119" spans="5:14" x14ac:dyDescent="0.25">
      <c r="E119" s="16" t="s">
        <v>272</v>
      </c>
      <c r="F119" s="16">
        <v>3.1538999999999998E-2</v>
      </c>
    </row>
    <row r="120" spans="5:14" x14ac:dyDescent="0.25">
      <c r="E120" s="16" t="s">
        <v>271</v>
      </c>
      <c r="F120" s="16">
        <v>0.32746700000000001</v>
      </c>
    </row>
    <row r="121" spans="5:14" x14ac:dyDescent="0.25">
      <c r="E121" s="16" t="s">
        <v>270</v>
      </c>
      <c r="F121" s="16">
        <v>6.1600000000000001E-4</v>
      </c>
    </row>
    <row r="122" spans="5:14" x14ac:dyDescent="0.25">
      <c r="E122" s="16" t="s">
        <v>269</v>
      </c>
      <c r="F122" s="16">
        <v>1.2408000000000001E-2</v>
      </c>
    </row>
    <row r="123" spans="5:14" x14ac:dyDescent="0.25">
      <c r="E123" s="16" t="s">
        <v>268</v>
      </c>
      <c r="F123" s="16">
        <v>1.0300000000000001E-3</v>
      </c>
    </row>
    <row r="124" spans="5:14" x14ac:dyDescent="0.25">
      <c r="E124" s="16" t="s">
        <v>258</v>
      </c>
      <c r="F124" s="16">
        <f>SUM(F116:F123)</f>
        <v>31.488358999999999</v>
      </c>
    </row>
    <row r="126" spans="5:14" x14ac:dyDescent="0.25">
      <c r="F126" s="16" t="s">
        <v>267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266</v>
      </c>
      <c r="F127" s="21" t="s">
        <v>265</v>
      </c>
      <c r="G127" s="21" t="s">
        <v>263</v>
      </c>
      <c r="H127" s="21" t="s">
        <v>264</v>
      </c>
      <c r="I127" s="21" t="s">
        <v>263</v>
      </c>
      <c r="J127" s="21" t="s">
        <v>262</v>
      </c>
      <c r="K127" s="21" t="s">
        <v>261</v>
      </c>
      <c r="L127" s="21" t="s">
        <v>260</v>
      </c>
      <c r="M127" s="21" t="s">
        <v>259</v>
      </c>
    </row>
    <row r="128" spans="5:14" x14ac:dyDescent="0.25">
      <c r="E128" s="16" t="s">
        <v>69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93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61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90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66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258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561</v>
      </c>
      <c r="C7" s="47" t="s">
        <v>560</v>
      </c>
      <c r="D7" s="47" t="s">
        <v>559</v>
      </c>
      <c r="E7" s="47" t="s">
        <v>558</v>
      </c>
      <c r="F7" s="47" t="s">
        <v>557</v>
      </c>
      <c r="G7" s="47" t="s">
        <v>556</v>
      </c>
      <c r="H7" s="47" t="s">
        <v>555</v>
      </c>
      <c r="I7" s="47" t="s">
        <v>554</v>
      </c>
      <c r="J7" s="47" t="s">
        <v>553</v>
      </c>
      <c r="K7" s="47" t="s">
        <v>552</v>
      </c>
      <c r="L7" s="47" t="s">
        <v>551</v>
      </c>
      <c r="M7" s="47" t="s">
        <v>550</v>
      </c>
      <c r="N7" s="47" t="s">
        <v>549</v>
      </c>
      <c r="O7" s="47" t="s">
        <v>548</v>
      </c>
      <c r="P7" s="47" t="s">
        <v>547</v>
      </c>
      <c r="Q7" s="47" t="s">
        <v>546</v>
      </c>
      <c r="R7" s="47" t="s">
        <v>545</v>
      </c>
      <c r="S7" s="47" t="s">
        <v>544</v>
      </c>
      <c r="T7" s="47" t="s">
        <v>543</v>
      </c>
      <c r="U7" s="47" t="s">
        <v>542</v>
      </c>
      <c r="V7" s="47" t="s">
        <v>541</v>
      </c>
      <c r="W7" s="47" t="s">
        <v>540</v>
      </c>
      <c r="X7" s="47" t="s">
        <v>539</v>
      </c>
      <c r="Y7" s="47" t="s">
        <v>538</v>
      </c>
      <c r="Z7" s="47" t="s">
        <v>537</v>
      </c>
      <c r="AA7" s="47" t="s">
        <v>536</v>
      </c>
      <c r="AB7" s="47" t="s">
        <v>535</v>
      </c>
      <c r="AC7" s="47" t="s">
        <v>534</v>
      </c>
      <c r="AD7" s="47" t="s">
        <v>533</v>
      </c>
      <c r="AE7" s="47" t="s">
        <v>532</v>
      </c>
      <c r="AF7" s="47" t="s">
        <v>531</v>
      </c>
      <c r="AG7" s="47" t="s">
        <v>530</v>
      </c>
      <c r="AH7" s="47" t="s">
        <v>529</v>
      </c>
      <c r="AI7" s="47" t="s">
        <v>528</v>
      </c>
      <c r="AJ7" s="47" t="s">
        <v>527</v>
      </c>
      <c r="AK7" s="47" t="s">
        <v>526</v>
      </c>
      <c r="AL7" s="47" t="s">
        <v>525</v>
      </c>
      <c r="AM7" s="47" t="s">
        <v>524</v>
      </c>
      <c r="AN7" s="47" t="s">
        <v>523</v>
      </c>
      <c r="AO7" s="47" t="s">
        <v>522</v>
      </c>
      <c r="AP7" s="47" t="s">
        <v>521</v>
      </c>
      <c r="AQ7" s="47" t="s">
        <v>520</v>
      </c>
      <c r="AR7" s="47" t="s">
        <v>519</v>
      </c>
      <c r="AS7" s="47" t="s">
        <v>518</v>
      </c>
      <c r="AT7" s="47" t="s">
        <v>517</v>
      </c>
      <c r="AU7" s="47" t="s">
        <v>516</v>
      </c>
      <c r="AV7" s="47" t="s">
        <v>515</v>
      </c>
      <c r="AW7" s="47" t="s">
        <v>514</v>
      </c>
      <c r="AX7" s="47" t="s">
        <v>513</v>
      </c>
      <c r="AY7" s="47" t="s">
        <v>512</v>
      </c>
      <c r="AZ7" s="47" t="s">
        <v>511</v>
      </c>
      <c r="BA7" s="47" t="s">
        <v>510</v>
      </c>
      <c r="BB7" s="47" t="s">
        <v>509</v>
      </c>
      <c r="BC7" s="47" t="s">
        <v>508</v>
      </c>
      <c r="BD7" s="47" t="s">
        <v>507</v>
      </c>
      <c r="BE7" s="47" t="s">
        <v>506</v>
      </c>
      <c r="BF7" s="47" t="s">
        <v>505</v>
      </c>
      <c r="BG7" s="47" t="s">
        <v>504</v>
      </c>
      <c r="BH7" s="47" t="s">
        <v>503</v>
      </c>
      <c r="BI7" s="47" t="s">
        <v>502</v>
      </c>
      <c r="BJ7" s="47" t="s">
        <v>501</v>
      </c>
      <c r="BK7" s="47" t="s">
        <v>500</v>
      </c>
      <c r="BL7" s="47" t="s">
        <v>499</v>
      </c>
      <c r="BM7" s="47" t="s">
        <v>498</v>
      </c>
      <c r="BN7" s="47" t="s">
        <v>497</v>
      </c>
      <c r="BO7" s="47" t="s">
        <v>496</v>
      </c>
      <c r="BP7" s="47" t="s">
        <v>495</v>
      </c>
      <c r="BQ7" s="47" t="s">
        <v>494</v>
      </c>
      <c r="BR7" s="47" t="s">
        <v>493</v>
      </c>
      <c r="BS7" s="47" t="s">
        <v>492</v>
      </c>
      <c r="BT7" s="47" t="s">
        <v>491</v>
      </c>
      <c r="BU7" s="47" t="s">
        <v>490</v>
      </c>
      <c r="BV7" s="47" t="s">
        <v>489</v>
      </c>
      <c r="BW7" s="47" t="s">
        <v>488</v>
      </c>
      <c r="BX7" s="47" t="s">
        <v>487</v>
      </c>
      <c r="BY7" s="47" t="s">
        <v>486</v>
      </c>
      <c r="BZ7" s="47" t="s">
        <v>485</v>
      </c>
      <c r="CA7" s="47" t="s">
        <v>484</v>
      </c>
      <c r="CB7" s="47" t="s">
        <v>483</v>
      </c>
      <c r="CC7" s="47" t="s">
        <v>482</v>
      </c>
      <c r="CD7" s="47" t="s">
        <v>481</v>
      </c>
      <c r="CE7" s="47" t="s">
        <v>480</v>
      </c>
      <c r="CF7" s="47" t="s">
        <v>479</v>
      </c>
      <c r="CG7" s="47" t="s">
        <v>478</v>
      </c>
      <c r="CH7" s="47" t="s">
        <v>477</v>
      </c>
      <c r="CI7" s="47" t="s">
        <v>476</v>
      </c>
      <c r="CJ7" s="47" t="s">
        <v>475</v>
      </c>
      <c r="CK7" s="47" t="s">
        <v>474</v>
      </c>
      <c r="CL7" s="47" t="s">
        <v>473</v>
      </c>
      <c r="CM7" s="47" t="s">
        <v>472</v>
      </c>
      <c r="CN7" s="47" t="s">
        <v>471</v>
      </c>
      <c r="CO7" s="47" t="s">
        <v>470</v>
      </c>
      <c r="CP7" s="47" t="s">
        <v>469</v>
      </c>
      <c r="CQ7" s="47" t="s">
        <v>468</v>
      </c>
      <c r="CR7" s="47" t="s">
        <v>467</v>
      </c>
      <c r="CS7" s="47" t="s">
        <v>466</v>
      </c>
      <c r="CT7" s="47" t="s">
        <v>465</v>
      </c>
      <c r="CU7" s="47" t="s">
        <v>464</v>
      </c>
      <c r="CV7" s="47" t="s">
        <v>463</v>
      </c>
      <c r="CW7" s="47" t="s">
        <v>462</v>
      </c>
      <c r="CX7" s="47" t="s">
        <v>461</v>
      </c>
      <c r="CY7" s="47" t="s">
        <v>460</v>
      </c>
      <c r="CZ7" s="47" t="s">
        <v>459</v>
      </c>
      <c r="DA7" s="47" t="s">
        <v>458</v>
      </c>
      <c r="DB7" s="47" t="s">
        <v>457</v>
      </c>
      <c r="DC7" s="47" t="s">
        <v>456</v>
      </c>
      <c r="DD7" s="47" t="s">
        <v>332</v>
      </c>
      <c r="DE7" s="47" t="s">
        <v>330</v>
      </c>
      <c r="DF7" s="47" t="s">
        <v>328</v>
      </c>
      <c r="DG7" s="47" t="s">
        <v>326</v>
      </c>
      <c r="DH7" s="47" t="s">
        <v>455</v>
      </c>
      <c r="DI7" s="47" t="s">
        <v>454</v>
      </c>
      <c r="DJ7" s="47" t="s">
        <v>453</v>
      </c>
      <c r="DK7" s="47" t="s">
        <v>452</v>
      </c>
      <c r="DL7" s="47" t="s">
        <v>451</v>
      </c>
      <c r="DM7" s="47" t="s">
        <v>450</v>
      </c>
      <c r="DN7" s="47" t="s">
        <v>449</v>
      </c>
      <c r="DO7" s="47" t="s">
        <v>448</v>
      </c>
      <c r="DP7" s="47" t="s">
        <v>447</v>
      </c>
      <c r="DQ7" s="47" t="s">
        <v>446</v>
      </c>
      <c r="DR7" s="47" t="s">
        <v>445</v>
      </c>
      <c r="DS7" s="47" t="s">
        <v>444</v>
      </c>
      <c r="DT7" s="47" t="s">
        <v>443</v>
      </c>
      <c r="DU7" s="47" t="s">
        <v>442</v>
      </c>
      <c r="DV7" s="47" t="s">
        <v>441</v>
      </c>
      <c r="DW7" s="47" t="s">
        <v>440</v>
      </c>
      <c r="DX7" s="47" t="s">
        <v>439</v>
      </c>
      <c r="DY7" s="47" t="s">
        <v>438</v>
      </c>
      <c r="DZ7" s="47" t="s">
        <v>437</v>
      </c>
      <c r="EA7" s="47" t="s">
        <v>436</v>
      </c>
      <c r="EB7" s="47" t="s">
        <v>435</v>
      </c>
      <c r="EC7" s="47" t="s">
        <v>434</v>
      </c>
      <c r="ED7" s="47" t="s">
        <v>433</v>
      </c>
      <c r="EE7" s="47" t="s">
        <v>432</v>
      </c>
      <c r="EF7" s="47" t="s">
        <v>431</v>
      </c>
      <c r="EG7" s="47" t="s">
        <v>430</v>
      </c>
      <c r="EH7" s="47" t="s">
        <v>429</v>
      </c>
      <c r="EI7" s="47" t="s">
        <v>428</v>
      </c>
      <c r="EJ7" s="47" t="s">
        <v>427</v>
      </c>
      <c r="EK7" s="47" t="s">
        <v>426</v>
      </c>
      <c r="EL7" s="47" t="s">
        <v>425</v>
      </c>
    </row>
    <row r="8" spans="1:142" x14ac:dyDescent="0.25">
      <c r="A8" s="47" t="s">
        <v>561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560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558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557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556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554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553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552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551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550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549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546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544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543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542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541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540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539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538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537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536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535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534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533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532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531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530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529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528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526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525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524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523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522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521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520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518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517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515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514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513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512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511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510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509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508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507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506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505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504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503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502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501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500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499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498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497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496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495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494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493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492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491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490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489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488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487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486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485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484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483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482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481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480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479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478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477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476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475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474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473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472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471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470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469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468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467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466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465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464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463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462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461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460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459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458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457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456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332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330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328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326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455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454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453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452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451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450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449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448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447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446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445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444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443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442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441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440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439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438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437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436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435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434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433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432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431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430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429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428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427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426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425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561</v>
      </c>
      <c r="B155" s="24">
        <f t="shared" ref="B155:B186" si="0">MATCH(A155,$A$8:$A$148,0)</f>
        <v>1</v>
      </c>
    </row>
    <row r="156" spans="1:142" x14ac:dyDescent="0.25">
      <c r="A156" s="47" t="s">
        <v>560</v>
      </c>
      <c r="B156" s="24">
        <f t="shared" si="0"/>
        <v>2</v>
      </c>
    </row>
    <row r="157" spans="1:142" x14ac:dyDescent="0.25">
      <c r="A157" s="47" t="s">
        <v>559</v>
      </c>
      <c r="B157" s="24">
        <f t="shared" si="0"/>
        <v>3</v>
      </c>
    </row>
    <row r="158" spans="1:142" x14ac:dyDescent="0.25">
      <c r="A158" s="47" t="s">
        <v>558</v>
      </c>
      <c r="B158" s="24">
        <f t="shared" si="0"/>
        <v>4</v>
      </c>
    </row>
    <row r="159" spans="1:142" x14ac:dyDescent="0.25">
      <c r="A159" s="47" t="s">
        <v>557</v>
      </c>
      <c r="B159" s="24">
        <f t="shared" si="0"/>
        <v>5</v>
      </c>
    </row>
    <row r="160" spans="1:142" x14ac:dyDescent="0.25">
      <c r="A160" s="47" t="s">
        <v>556</v>
      </c>
      <c r="B160" s="24">
        <f t="shared" si="0"/>
        <v>6</v>
      </c>
    </row>
    <row r="161" spans="1:2" x14ac:dyDescent="0.25">
      <c r="A161" s="47" t="s">
        <v>555</v>
      </c>
      <c r="B161" s="24">
        <f t="shared" si="0"/>
        <v>7</v>
      </c>
    </row>
    <row r="162" spans="1:2" x14ac:dyDescent="0.25">
      <c r="A162" s="47" t="s">
        <v>554</v>
      </c>
      <c r="B162" s="24">
        <f t="shared" si="0"/>
        <v>8</v>
      </c>
    </row>
    <row r="163" spans="1:2" x14ac:dyDescent="0.25">
      <c r="A163" s="47" t="s">
        <v>553</v>
      </c>
      <c r="B163" s="24">
        <f t="shared" si="0"/>
        <v>9</v>
      </c>
    </row>
    <row r="164" spans="1:2" x14ac:dyDescent="0.25">
      <c r="A164" s="47" t="s">
        <v>552</v>
      </c>
      <c r="B164" s="24">
        <f t="shared" si="0"/>
        <v>10</v>
      </c>
    </row>
    <row r="165" spans="1:2" x14ac:dyDescent="0.25">
      <c r="A165" s="47" t="s">
        <v>551</v>
      </c>
      <c r="B165" s="24">
        <f t="shared" si="0"/>
        <v>11</v>
      </c>
    </row>
    <row r="166" spans="1:2" x14ac:dyDescent="0.25">
      <c r="A166" s="47" t="s">
        <v>550</v>
      </c>
      <c r="B166" s="24">
        <f t="shared" si="0"/>
        <v>12</v>
      </c>
    </row>
    <row r="167" spans="1:2" x14ac:dyDescent="0.25">
      <c r="A167" s="47" t="s">
        <v>549</v>
      </c>
      <c r="B167" s="24">
        <f t="shared" si="0"/>
        <v>13</v>
      </c>
    </row>
    <row r="168" spans="1:2" x14ac:dyDescent="0.25">
      <c r="A168" s="47" t="s">
        <v>548</v>
      </c>
      <c r="B168" s="24">
        <f t="shared" si="0"/>
        <v>14</v>
      </c>
    </row>
    <row r="169" spans="1:2" x14ac:dyDescent="0.25">
      <c r="A169" s="47" t="s">
        <v>547</v>
      </c>
      <c r="B169" s="24">
        <f t="shared" si="0"/>
        <v>15</v>
      </c>
    </row>
    <row r="170" spans="1:2" x14ac:dyDescent="0.25">
      <c r="A170" s="47" t="s">
        <v>546</v>
      </c>
      <c r="B170" s="24">
        <f t="shared" si="0"/>
        <v>16</v>
      </c>
    </row>
    <row r="171" spans="1:2" x14ac:dyDescent="0.25">
      <c r="A171" s="47" t="s">
        <v>545</v>
      </c>
      <c r="B171" s="24">
        <f t="shared" si="0"/>
        <v>17</v>
      </c>
    </row>
    <row r="172" spans="1:2" x14ac:dyDescent="0.25">
      <c r="A172" s="47" t="s">
        <v>544</v>
      </c>
      <c r="B172" s="24">
        <f t="shared" si="0"/>
        <v>18</v>
      </c>
    </row>
    <row r="173" spans="1:2" x14ac:dyDescent="0.25">
      <c r="A173" s="47" t="s">
        <v>543</v>
      </c>
      <c r="B173" s="24">
        <f t="shared" si="0"/>
        <v>19</v>
      </c>
    </row>
    <row r="174" spans="1:2" x14ac:dyDescent="0.25">
      <c r="A174" s="47" t="s">
        <v>542</v>
      </c>
      <c r="B174" s="24">
        <f t="shared" si="0"/>
        <v>20</v>
      </c>
    </row>
    <row r="175" spans="1:2" x14ac:dyDescent="0.25">
      <c r="A175" s="47" t="s">
        <v>541</v>
      </c>
      <c r="B175" s="24">
        <f t="shared" si="0"/>
        <v>21</v>
      </c>
    </row>
    <row r="176" spans="1:2" x14ac:dyDescent="0.25">
      <c r="A176" s="47" t="s">
        <v>540</v>
      </c>
      <c r="B176" s="24">
        <f t="shared" si="0"/>
        <v>22</v>
      </c>
    </row>
    <row r="177" spans="1:2" x14ac:dyDescent="0.25">
      <c r="A177" s="47" t="s">
        <v>539</v>
      </c>
      <c r="B177" s="24">
        <f t="shared" si="0"/>
        <v>23</v>
      </c>
    </row>
    <row r="178" spans="1:2" x14ac:dyDescent="0.25">
      <c r="A178" s="47" t="s">
        <v>538</v>
      </c>
      <c r="B178" s="24">
        <f t="shared" si="0"/>
        <v>24</v>
      </c>
    </row>
    <row r="179" spans="1:2" x14ac:dyDescent="0.25">
      <c r="A179" s="47" t="s">
        <v>537</v>
      </c>
      <c r="B179" s="24">
        <f t="shared" si="0"/>
        <v>25</v>
      </c>
    </row>
    <row r="180" spans="1:2" x14ac:dyDescent="0.25">
      <c r="A180" s="47" t="s">
        <v>536</v>
      </c>
      <c r="B180" s="24">
        <f t="shared" si="0"/>
        <v>26</v>
      </c>
    </row>
    <row r="181" spans="1:2" x14ac:dyDescent="0.25">
      <c r="A181" s="47" t="s">
        <v>535</v>
      </c>
      <c r="B181" s="24">
        <f t="shared" si="0"/>
        <v>27</v>
      </c>
    </row>
    <row r="182" spans="1:2" x14ac:dyDescent="0.25">
      <c r="A182" s="47" t="s">
        <v>534</v>
      </c>
      <c r="B182" s="24">
        <f t="shared" si="0"/>
        <v>28</v>
      </c>
    </row>
    <row r="183" spans="1:2" x14ac:dyDescent="0.25">
      <c r="A183" s="47" t="s">
        <v>533</v>
      </c>
      <c r="B183" s="24">
        <f t="shared" si="0"/>
        <v>29</v>
      </c>
    </row>
    <row r="184" spans="1:2" x14ac:dyDescent="0.25">
      <c r="A184" s="47" t="s">
        <v>532</v>
      </c>
      <c r="B184" s="24">
        <f t="shared" si="0"/>
        <v>30</v>
      </c>
    </row>
    <row r="185" spans="1:2" x14ac:dyDescent="0.25">
      <c r="A185" s="47" t="s">
        <v>531</v>
      </c>
      <c r="B185" s="24">
        <f t="shared" si="0"/>
        <v>31</v>
      </c>
    </row>
    <row r="186" spans="1:2" x14ac:dyDescent="0.25">
      <c r="A186" s="47" t="s">
        <v>530</v>
      </c>
      <c r="B186" s="24">
        <f t="shared" si="0"/>
        <v>32</v>
      </c>
    </row>
    <row r="187" spans="1:2" x14ac:dyDescent="0.25">
      <c r="A187" s="47" t="s">
        <v>529</v>
      </c>
      <c r="B187" s="24">
        <f t="shared" ref="B187:B218" si="1">MATCH(A187,$A$8:$A$148,0)</f>
        <v>33</v>
      </c>
    </row>
    <row r="188" spans="1:2" x14ac:dyDescent="0.25">
      <c r="A188" s="47" t="s">
        <v>528</v>
      </c>
      <c r="B188" s="24">
        <f t="shared" si="1"/>
        <v>34</v>
      </c>
    </row>
    <row r="189" spans="1:2" x14ac:dyDescent="0.25">
      <c r="A189" s="47" t="s">
        <v>527</v>
      </c>
      <c r="B189" s="24">
        <f t="shared" si="1"/>
        <v>35</v>
      </c>
    </row>
    <row r="190" spans="1:2" x14ac:dyDescent="0.25">
      <c r="A190" s="47" t="s">
        <v>526</v>
      </c>
      <c r="B190" s="24">
        <f t="shared" si="1"/>
        <v>36</v>
      </c>
    </row>
    <row r="191" spans="1:2" x14ac:dyDescent="0.25">
      <c r="A191" s="47" t="s">
        <v>525</v>
      </c>
      <c r="B191" s="24">
        <f t="shared" si="1"/>
        <v>37</v>
      </c>
    </row>
    <row r="192" spans="1:2" x14ac:dyDescent="0.25">
      <c r="A192" s="47" t="s">
        <v>524</v>
      </c>
      <c r="B192" s="24">
        <f t="shared" si="1"/>
        <v>38</v>
      </c>
    </row>
    <row r="193" spans="1:2" x14ac:dyDescent="0.25">
      <c r="A193" s="47" t="s">
        <v>523</v>
      </c>
      <c r="B193" s="24">
        <f t="shared" si="1"/>
        <v>39</v>
      </c>
    </row>
    <row r="194" spans="1:2" x14ac:dyDescent="0.25">
      <c r="A194" s="47" t="s">
        <v>522</v>
      </c>
      <c r="B194" s="24">
        <f t="shared" si="1"/>
        <v>40</v>
      </c>
    </row>
    <row r="195" spans="1:2" x14ac:dyDescent="0.25">
      <c r="A195" s="47" t="s">
        <v>521</v>
      </c>
      <c r="B195" s="24">
        <f t="shared" si="1"/>
        <v>41</v>
      </c>
    </row>
    <row r="196" spans="1:2" x14ac:dyDescent="0.25">
      <c r="A196" s="47" t="s">
        <v>520</v>
      </c>
      <c r="B196" s="24">
        <f t="shared" si="1"/>
        <v>42</v>
      </c>
    </row>
    <row r="197" spans="1:2" x14ac:dyDescent="0.25">
      <c r="A197" s="47" t="s">
        <v>519</v>
      </c>
      <c r="B197" s="24">
        <f t="shared" si="1"/>
        <v>43</v>
      </c>
    </row>
    <row r="198" spans="1:2" x14ac:dyDescent="0.25">
      <c r="A198" s="47" t="s">
        <v>518</v>
      </c>
      <c r="B198" s="24">
        <f t="shared" si="1"/>
        <v>44</v>
      </c>
    </row>
    <row r="199" spans="1:2" x14ac:dyDescent="0.25">
      <c r="A199" s="47" t="s">
        <v>517</v>
      </c>
      <c r="B199" s="24">
        <f t="shared" si="1"/>
        <v>45</v>
      </c>
    </row>
    <row r="200" spans="1:2" x14ac:dyDescent="0.25">
      <c r="A200" s="47" t="s">
        <v>516</v>
      </c>
      <c r="B200" s="24">
        <f t="shared" si="1"/>
        <v>46</v>
      </c>
    </row>
    <row r="201" spans="1:2" x14ac:dyDescent="0.25">
      <c r="A201" s="47" t="s">
        <v>515</v>
      </c>
      <c r="B201" s="24">
        <f t="shared" si="1"/>
        <v>47</v>
      </c>
    </row>
    <row r="202" spans="1:2" x14ac:dyDescent="0.25">
      <c r="A202" s="47" t="s">
        <v>514</v>
      </c>
      <c r="B202" s="24">
        <f t="shared" si="1"/>
        <v>48</v>
      </c>
    </row>
    <row r="203" spans="1:2" x14ac:dyDescent="0.25">
      <c r="A203" s="47" t="s">
        <v>513</v>
      </c>
      <c r="B203" s="24">
        <f t="shared" si="1"/>
        <v>49</v>
      </c>
    </row>
    <row r="204" spans="1:2" x14ac:dyDescent="0.25">
      <c r="A204" s="47" t="s">
        <v>512</v>
      </c>
      <c r="B204" s="24">
        <f t="shared" si="1"/>
        <v>50</v>
      </c>
    </row>
    <row r="205" spans="1:2" x14ac:dyDescent="0.25">
      <c r="A205" s="47" t="s">
        <v>511</v>
      </c>
      <c r="B205" s="24">
        <f t="shared" si="1"/>
        <v>51</v>
      </c>
    </row>
    <row r="206" spans="1:2" x14ac:dyDescent="0.25">
      <c r="A206" s="47" t="s">
        <v>510</v>
      </c>
      <c r="B206" s="24">
        <f t="shared" si="1"/>
        <v>52</v>
      </c>
    </row>
    <row r="207" spans="1:2" x14ac:dyDescent="0.25">
      <c r="A207" s="47" t="s">
        <v>509</v>
      </c>
      <c r="B207" s="24">
        <f t="shared" si="1"/>
        <v>53</v>
      </c>
    </row>
    <row r="208" spans="1:2" x14ac:dyDescent="0.25">
      <c r="A208" s="47" t="s">
        <v>508</v>
      </c>
      <c r="B208" s="24">
        <f t="shared" si="1"/>
        <v>54</v>
      </c>
    </row>
    <row r="209" spans="1:2" x14ac:dyDescent="0.25">
      <c r="A209" s="47" t="s">
        <v>507</v>
      </c>
      <c r="B209" s="24">
        <f t="shared" si="1"/>
        <v>55</v>
      </c>
    </row>
    <row r="210" spans="1:2" x14ac:dyDescent="0.25">
      <c r="A210" s="47" t="s">
        <v>506</v>
      </c>
      <c r="B210" s="24">
        <f t="shared" si="1"/>
        <v>56</v>
      </c>
    </row>
    <row r="211" spans="1:2" x14ac:dyDescent="0.25">
      <c r="A211" s="47" t="s">
        <v>505</v>
      </c>
      <c r="B211" s="24">
        <f t="shared" si="1"/>
        <v>57</v>
      </c>
    </row>
    <row r="212" spans="1:2" x14ac:dyDescent="0.25">
      <c r="A212" s="47" t="s">
        <v>504</v>
      </c>
      <c r="B212" s="24">
        <f t="shared" si="1"/>
        <v>58</v>
      </c>
    </row>
    <row r="213" spans="1:2" x14ac:dyDescent="0.25">
      <c r="A213" s="47" t="s">
        <v>503</v>
      </c>
      <c r="B213" s="24">
        <f t="shared" si="1"/>
        <v>59</v>
      </c>
    </row>
    <row r="214" spans="1:2" x14ac:dyDescent="0.25">
      <c r="A214" s="47" t="s">
        <v>502</v>
      </c>
      <c r="B214" s="24">
        <f t="shared" si="1"/>
        <v>60</v>
      </c>
    </row>
    <row r="215" spans="1:2" x14ac:dyDescent="0.25">
      <c r="A215" s="47" t="s">
        <v>501</v>
      </c>
      <c r="B215" s="24">
        <f t="shared" si="1"/>
        <v>61</v>
      </c>
    </row>
    <row r="216" spans="1:2" x14ac:dyDescent="0.25">
      <c r="A216" s="47" t="s">
        <v>500</v>
      </c>
      <c r="B216" s="24">
        <f t="shared" si="1"/>
        <v>62</v>
      </c>
    </row>
    <row r="217" spans="1:2" x14ac:dyDescent="0.25">
      <c r="A217" s="47" t="s">
        <v>499</v>
      </c>
      <c r="B217" s="24">
        <f t="shared" si="1"/>
        <v>63</v>
      </c>
    </row>
    <row r="218" spans="1:2" x14ac:dyDescent="0.25">
      <c r="A218" s="47" t="s">
        <v>498</v>
      </c>
      <c r="B218" s="24">
        <f t="shared" si="1"/>
        <v>64</v>
      </c>
    </row>
    <row r="219" spans="1:2" x14ac:dyDescent="0.25">
      <c r="A219" s="47" t="s">
        <v>497</v>
      </c>
      <c r="B219" s="24">
        <f t="shared" ref="B219:B250" si="2">MATCH(A219,$A$8:$A$148,0)</f>
        <v>65</v>
      </c>
    </row>
    <row r="220" spans="1:2" x14ac:dyDescent="0.25">
      <c r="A220" s="47" t="s">
        <v>496</v>
      </c>
      <c r="B220" s="24">
        <f t="shared" si="2"/>
        <v>66</v>
      </c>
    </row>
    <row r="221" spans="1:2" x14ac:dyDescent="0.25">
      <c r="A221" s="47" t="s">
        <v>495</v>
      </c>
      <c r="B221" s="24">
        <f t="shared" si="2"/>
        <v>67</v>
      </c>
    </row>
    <row r="222" spans="1:2" x14ac:dyDescent="0.25">
      <c r="A222" s="47" t="s">
        <v>494</v>
      </c>
      <c r="B222" s="24">
        <f t="shared" si="2"/>
        <v>68</v>
      </c>
    </row>
    <row r="223" spans="1:2" x14ac:dyDescent="0.25">
      <c r="A223" s="47" t="s">
        <v>493</v>
      </c>
      <c r="B223" s="24">
        <f t="shared" si="2"/>
        <v>69</v>
      </c>
    </row>
    <row r="224" spans="1:2" x14ac:dyDescent="0.25">
      <c r="A224" s="47" t="s">
        <v>492</v>
      </c>
      <c r="B224" s="24">
        <f t="shared" si="2"/>
        <v>70</v>
      </c>
    </row>
    <row r="225" spans="1:2" x14ac:dyDescent="0.25">
      <c r="A225" s="47" t="s">
        <v>491</v>
      </c>
      <c r="B225" s="24">
        <f t="shared" si="2"/>
        <v>71</v>
      </c>
    </row>
    <row r="226" spans="1:2" x14ac:dyDescent="0.25">
      <c r="A226" s="47" t="s">
        <v>490</v>
      </c>
      <c r="B226" s="24">
        <f t="shared" si="2"/>
        <v>72</v>
      </c>
    </row>
    <row r="227" spans="1:2" x14ac:dyDescent="0.25">
      <c r="A227" s="47" t="s">
        <v>489</v>
      </c>
      <c r="B227" s="24">
        <f t="shared" si="2"/>
        <v>73</v>
      </c>
    </row>
    <row r="228" spans="1:2" x14ac:dyDescent="0.25">
      <c r="A228" s="47" t="s">
        <v>488</v>
      </c>
      <c r="B228" s="24">
        <f t="shared" si="2"/>
        <v>74</v>
      </c>
    </row>
    <row r="229" spans="1:2" x14ac:dyDescent="0.25">
      <c r="A229" s="47" t="s">
        <v>487</v>
      </c>
      <c r="B229" s="24">
        <f t="shared" si="2"/>
        <v>75</v>
      </c>
    </row>
    <row r="230" spans="1:2" x14ac:dyDescent="0.25">
      <c r="A230" s="47" t="s">
        <v>486</v>
      </c>
      <c r="B230" s="24">
        <f t="shared" si="2"/>
        <v>76</v>
      </c>
    </row>
    <row r="231" spans="1:2" x14ac:dyDescent="0.25">
      <c r="A231" s="47" t="s">
        <v>485</v>
      </c>
      <c r="B231" s="24">
        <f t="shared" si="2"/>
        <v>77</v>
      </c>
    </row>
    <row r="232" spans="1:2" x14ac:dyDescent="0.25">
      <c r="A232" s="47" t="s">
        <v>484</v>
      </c>
      <c r="B232" s="24">
        <f t="shared" si="2"/>
        <v>78</v>
      </c>
    </row>
    <row r="233" spans="1:2" x14ac:dyDescent="0.25">
      <c r="A233" s="47" t="s">
        <v>483</v>
      </c>
      <c r="B233" s="24">
        <f t="shared" si="2"/>
        <v>79</v>
      </c>
    </row>
    <row r="234" spans="1:2" x14ac:dyDescent="0.25">
      <c r="A234" s="47" t="s">
        <v>482</v>
      </c>
      <c r="B234" s="24">
        <f t="shared" si="2"/>
        <v>80</v>
      </c>
    </row>
    <row r="235" spans="1:2" x14ac:dyDescent="0.25">
      <c r="A235" s="47" t="s">
        <v>481</v>
      </c>
      <c r="B235" s="24">
        <f t="shared" si="2"/>
        <v>81</v>
      </c>
    </row>
    <row r="236" spans="1:2" x14ac:dyDescent="0.25">
      <c r="A236" s="47" t="s">
        <v>480</v>
      </c>
      <c r="B236" s="24">
        <f t="shared" si="2"/>
        <v>82</v>
      </c>
    </row>
    <row r="237" spans="1:2" x14ac:dyDescent="0.25">
      <c r="A237" s="47" t="s">
        <v>479</v>
      </c>
      <c r="B237" s="24">
        <f t="shared" si="2"/>
        <v>83</v>
      </c>
    </row>
    <row r="238" spans="1:2" x14ac:dyDescent="0.25">
      <c r="A238" s="47" t="s">
        <v>478</v>
      </c>
      <c r="B238" s="24">
        <f t="shared" si="2"/>
        <v>84</v>
      </c>
    </row>
    <row r="239" spans="1:2" x14ac:dyDescent="0.25">
      <c r="A239" s="47" t="s">
        <v>477</v>
      </c>
      <c r="B239" s="24">
        <f t="shared" si="2"/>
        <v>85</v>
      </c>
    </row>
    <row r="240" spans="1:2" x14ac:dyDescent="0.25">
      <c r="A240" s="47" t="s">
        <v>476</v>
      </c>
      <c r="B240" s="24">
        <f t="shared" si="2"/>
        <v>86</v>
      </c>
    </row>
    <row r="241" spans="1:2" x14ac:dyDescent="0.25">
      <c r="A241" s="47" t="s">
        <v>475</v>
      </c>
      <c r="B241" s="24">
        <f t="shared" si="2"/>
        <v>87</v>
      </c>
    </row>
    <row r="242" spans="1:2" x14ac:dyDescent="0.25">
      <c r="A242" s="47" t="s">
        <v>474</v>
      </c>
      <c r="B242" s="24">
        <f t="shared" si="2"/>
        <v>88</v>
      </c>
    </row>
    <row r="243" spans="1:2" x14ac:dyDescent="0.25">
      <c r="A243" s="47" t="s">
        <v>473</v>
      </c>
      <c r="B243" s="24">
        <f t="shared" si="2"/>
        <v>89</v>
      </c>
    </row>
    <row r="244" spans="1:2" x14ac:dyDescent="0.25">
      <c r="A244" s="47" t="s">
        <v>472</v>
      </c>
      <c r="B244" s="24">
        <f t="shared" si="2"/>
        <v>90</v>
      </c>
    </row>
    <row r="245" spans="1:2" x14ac:dyDescent="0.25">
      <c r="A245" s="47" t="s">
        <v>471</v>
      </c>
      <c r="B245" s="24">
        <f t="shared" si="2"/>
        <v>91</v>
      </c>
    </row>
    <row r="246" spans="1:2" x14ac:dyDescent="0.25">
      <c r="A246" s="47" t="s">
        <v>470</v>
      </c>
      <c r="B246" s="24">
        <f t="shared" si="2"/>
        <v>92</v>
      </c>
    </row>
    <row r="247" spans="1:2" x14ac:dyDescent="0.25">
      <c r="A247" s="47" t="s">
        <v>469</v>
      </c>
      <c r="B247" s="24">
        <f t="shared" si="2"/>
        <v>93</v>
      </c>
    </row>
    <row r="248" spans="1:2" x14ac:dyDescent="0.25">
      <c r="A248" s="47" t="s">
        <v>468</v>
      </c>
      <c r="B248" s="24">
        <f t="shared" si="2"/>
        <v>94</v>
      </c>
    </row>
    <row r="249" spans="1:2" x14ac:dyDescent="0.25">
      <c r="A249" s="47" t="s">
        <v>467</v>
      </c>
      <c r="B249" s="24">
        <f t="shared" si="2"/>
        <v>95</v>
      </c>
    </row>
    <row r="250" spans="1:2" x14ac:dyDescent="0.25">
      <c r="A250" s="47" t="s">
        <v>466</v>
      </c>
      <c r="B250" s="24">
        <f t="shared" si="2"/>
        <v>96</v>
      </c>
    </row>
    <row r="251" spans="1:2" x14ac:dyDescent="0.25">
      <c r="A251" s="47" t="s">
        <v>465</v>
      </c>
      <c r="B251" s="24">
        <f t="shared" ref="B251:B282" si="3">MATCH(A251,$A$8:$A$148,0)</f>
        <v>97</v>
      </c>
    </row>
    <row r="252" spans="1:2" x14ac:dyDescent="0.25">
      <c r="A252" s="47" t="s">
        <v>464</v>
      </c>
      <c r="B252" s="24">
        <f t="shared" si="3"/>
        <v>98</v>
      </c>
    </row>
    <row r="253" spans="1:2" x14ac:dyDescent="0.25">
      <c r="A253" s="47" t="s">
        <v>463</v>
      </c>
      <c r="B253" s="24">
        <f t="shared" si="3"/>
        <v>99</v>
      </c>
    </row>
    <row r="254" spans="1:2" x14ac:dyDescent="0.25">
      <c r="A254" s="47" t="s">
        <v>462</v>
      </c>
      <c r="B254" s="24">
        <f t="shared" si="3"/>
        <v>100</v>
      </c>
    </row>
    <row r="255" spans="1:2" x14ac:dyDescent="0.25">
      <c r="A255" s="47" t="s">
        <v>461</v>
      </c>
      <c r="B255" s="24">
        <f t="shared" si="3"/>
        <v>101</v>
      </c>
    </row>
    <row r="256" spans="1:2" x14ac:dyDescent="0.25">
      <c r="A256" s="47" t="s">
        <v>460</v>
      </c>
      <c r="B256" s="24">
        <f t="shared" si="3"/>
        <v>102</v>
      </c>
    </row>
    <row r="257" spans="1:2" x14ac:dyDescent="0.25">
      <c r="A257" s="47" t="s">
        <v>459</v>
      </c>
      <c r="B257" s="24">
        <f t="shared" si="3"/>
        <v>103</v>
      </c>
    </row>
    <row r="258" spans="1:2" x14ac:dyDescent="0.25">
      <c r="A258" s="47" t="s">
        <v>458</v>
      </c>
      <c r="B258" s="24">
        <f t="shared" si="3"/>
        <v>104</v>
      </c>
    </row>
    <row r="259" spans="1:2" x14ac:dyDescent="0.25">
      <c r="A259" s="47" t="s">
        <v>457</v>
      </c>
      <c r="B259" s="24">
        <f t="shared" si="3"/>
        <v>105</v>
      </c>
    </row>
    <row r="260" spans="1:2" x14ac:dyDescent="0.25">
      <c r="A260" s="47" t="s">
        <v>456</v>
      </c>
      <c r="B260" s="24">
        <f t="shared" si="3"/>
        <v>106</v>
      </c>
    </row>
    <row r="261" spans="1:2" x14ac:dyDescent="0.25">
      <c r="A261" s="47" t="s">
        <v>332</v>
      </c>
      <c r="B261" s="24">
        <f t="shared" si="3"/>
        <v>107</v>
      </c>
    </row>
    <row r="262" spans="1:2" x14ac:dyDescent="0.25">
      <c r="A262" s="47" t="s">
        <v>330</v>
      </c>
      <c r="B262" s="24">
        <f t="shared" si="3"/>
        <v>108</v>
      </c>
    </row>
    <row r="263" spans="1:2" x14ac:dyDescent="0.25">
      <c r="A263" s="47" t="s">
        <v>328</v>
      </c>
      <c r="B263" s="24">
        <f t="shared" si="3"/>
        <v>109</v>
      </c>
    </row>
    <row r="264" spans="1:2" x14ac:dyDescent="0.25">
      <c r="A264" s="47" t="s">
        <v>326</v>
      </c>
      <c r="B264" s="24">
        <f t="shared" si="3"/>
        <v>110</v>
      </c>
    </row>
    <row r="265" spans="1:2" x14ac:dyDescent="0.25">
      <c r="A265" s="47" t="s">
        <v>455</v>
      </c>
      <c r="B265" s="24">
        <f t="shared" si="3"/>
        <v>111</v>
      </c>
    </row>
    <row r="266" spans="1:2" x14ac:dyDescent="0.25">
      <c r="A266" s="47" t="s">
        <v>454</v>
      </c>
      <c r="B266" s="24">
        <f t="shared" si="3"/>
        <v>112</v>
      </c>
    </row>
    <row r="267" spans="1:2" x14ac:dyDescent="0.25">
      <c r="A267" s="47" t="s">
        <v>453</v>
      </c>
      <c r="B267" s="24">
        <f t="shared" si="3"/>
        <v>113</v>
      </c>
    </row>
    <row r="268" spans="1:2" x14ac:dyDescent="0.25">
      <c r="A268" s="47" t="s">
        <v>452</v>
      </c>
      <c r="B268" s="24">
        <f t="shared" si="3"/>
        <v>114</v>
      </c>
    </row>
    <row r="269" spans="1:2" x14ac:dyDescent="0.25">
      <c r="A269" s="47" t="s">
        <v>451</v>
      </c>
      <c r="B269" s="24">
        <f t="shared" si="3"/>
        <v>115</v>
      </c>
    </row>
    <row r="270" spans="1:2" x14ac:dyDescent="0.25">
      <c r="A270" s="47" t="s">
        <v>450</v>
      </c>
      <c r="B270" s="24">
        <f t="shared" si="3"/>
        <v>116</v>
      </c>
    </row>
    <row r="271" spans="1:2" x14ac:dyDescent="0.25">
      <c r="A271" s="47" t="s">
        <v>449</v>
      </c>
      <c r="B271" s="24">
        <f t="shared" si="3"/>
        <v>117</v>
      </c>
    </row>
    <row r="272" spans="1:2" x14ac:dyDescent="0.25">
      <c r="A272" s="47" t="s">
        <v>448</v>
      </c>
      <c r="B272" s="24">
        <f t="shared" si="3"/>
        <v>118</v>
      </c>
    </row>
    <row r="273" spans="1:2" x14ac:dyDescent="0.25">
      <c r="A273" s="47" t="s">
        <v>447</v>
      </c>
      <c r="B273" s="24">
        <f t="shared" si="3"/>
        <v>119</v>
      </c>
    </row>
    <row r="274" spans="1:2" x14ac:dyDescent="0.25">
      <c r="A274" s="47" t="s">
        <v>446</v>
      </c>
      <c r="B274" s="24">
        <f t="shared" si="3"/>
        <v>120</v>
      </c>
    </row>
    <row r="275" spans="1:2" x14ac:dyDescent="0.25">
      <c r="A275" s="47" t="s">
        <v>445</v>
      </c>
      <c r="B275" s="24">
        <f t="shared" si="3"/>
        <v>121</v>
      </c>
    </row>
    <row r="276" spans="1:2" x14ac:dyDescent="0.25">
      <c r="A276" s="47" t="s">
        <v>444</v>
      </c>
      <c r="B276" s="24">
        <f t="shared" si="3"/>
        <v>122</v>
      </c>
    </row>
    <row r="277" spans="1:2" x14ac:dyDescent="0.25">
      <c r="A277" s="47" t="s">
        <v>443</v>
      </c>
      <c r="B277" s="24">
        <f t="shared" si="3"/>
        <v>123</v>
      </c>
    </row>
    <row r="278" spans="1:2" x14ac:dyDescent="0.25">
      <c r="A278" s="47" t="s">
        <v>442</v>
      </c>
      <c r="B278" s="24">
        <f t="shared" si="3"/>
        <v>124</v>
      </c>
    </row>
    <row r="279" spans="1:2" x14ac:dyDescent="0.25">
      <c r="A279" s="47" t="s">
        <v>441</v>
      </c>
      <c r="B279" s="24">
        <f t="shared" si="3"/>
        <v>125</v>
      </c>
    </row>
    <row r="280" spans="1:2" x14ac:dyDescent="0.25">
      <c r="A280" s="47" t="s">
        <v>440</v>
      </c>
      <c r="B280" s="24">
        <f t="shared" si="3"/>
        <v>126</v>
      </c>
    </row>
    <row r="281" spans="1:2" x14ac:dyDescent="0.25">
      <c r="A281" s="47" t="s">
        <v>439</v>
      </c>
      <c r="B281" s="24">
        <f t="shared" si="3"/>
        <v>127</v>
      </c>
    </row>
    <row r="282" spans="1:2" x14ac:dyDescent="0.25">
      <c r="A282" s="47" t="s">
        <v>438</v>
      </c>
      <c r="B282" s="24">
        <f t="shared" si="3"/>
        <v>128</v>
      </c>
    </row>
    <row r="283" spans="1:2" x14ac:dyDescent="0.25">
      <c r="A283" s="47" t="s">
        <v>437</v>
      </c>
      <c r="B283" s="24">
        <f t="shared" ref="B283:B314" si="4">MATCH(A283,$A$8:$A$148,0)</f>
        <v>129</v>
      </c>
    </row>
    <row r="284" spans="1:2" x14ac:dyDescent="0.25">
      <c r="A284" s="47" t="s">
        <v>436</v>
      </c>
      <c r="B284" s="24">
        <f t="shared" si="4"/>
        <v>130</v>
      </c>
    </row>
    <row r="285" spans="1:2" x14ac:dyDescent="0.25">
      <c r="A285" s="47" t="s">
        <v>435</v>
      </c>
      <c r="B285" s="24">
        <f t="shared" si="4"/>
        <v>131</v>
      </c>
    </row>
    <row r="286" spans="1:2" x14ac:dyDescent="0.25">
      <c r="A286" s="47" t="s">
        <v>434</v>
      </c>
      <c r="B286" s="24">
        <f t="shared" si="4"/>
        <v>132</v>
      </c>
    </row>
    <row r="287" spans="1:2" x14ac:dyDescent="0.25">
      <c r="A287" s="47" t="s">
        <v>433</v>
      </c>
      <c r="B287" s="24">
        <f t="shared" si="4"/>
        <v>133</v>
      </c>
    </row>
    <row r="288" spans="1:2" x14ac:dyDescent="0.25">
      <c r="A288" s="47" t="s">
        <v>432</v>
      </c>
      <c r="B288" s="24">
        <f t="shared" si="4"/>
        <v>134</v>
      </c>
    </row>
    <row r="289" spans="1:2" x14ac:dyDescent="0.25">
      <c r="A289" s="47" t="s">
        <v>431</v>
      </c>
      <c r="B289" s="24">
        <f t="shared" si="4"/>
        <v>135</v>
      </c>
    </row>
    <row r="290" spans="1:2" x14ac:dyDescent="0.25">
      <c r="A290" s="47" t="s">
        <v>430</v>
      </c>
      <c r="B290" s="24">
        <f t="shared" si="4"/>
        <v>136</v>
      </c>
    </row>
    <row r="291" spans="1:2" x14ac:dyDescent="0.25">
      <c r="A291" s="47" t="s">
        <v>429</v>
      </c>
      <c r="B291" s="24">
        <f t="shared" si="4"/>
        <v>137</v>
      </c>
    </row>
    <row r="292" spans="1:2" x14ac:dyDescent="0.25">
      <c r="A292" s="47" t="s">
        <v>428</v>
      </c>
      <c r="B292" s="24">
        <f t="shared" si="4"/>
        <v>138</v>
      </c>
    </row>
    <row r="293" spans="1:2" x14ac:dyDescent="0.25">
      <c r="A293" s="47" t="s">
        <v>427</v>
      </c>
      <c r="B293" s="24">
        <f t="shared" si="4"/>
        <v>139</v>
      </c>
    </row>
    <row r="294" spans="1:2" x14ac:dyDescent="0.25">
      <c r="A294" s="47" t="s">
        <v>426</v>
      </c>
      <c r="B294" s="24">
        <f t="shared" si="4"/>
        <v>140</v>
      </c>
    </row>
    <row r="295" spans="1:2" x14ac:dyDescent="0.25">
      <c r="A295" s="47" t="s">
        <v>425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589</v>
      </c>
      <c r="R4" s="57" t="s">
        <v>588</v>
      </c>
    </row>
    <row r="5" spans="3:29" x14ac:dyDescent="0.25">
      <c r="D5" s="47" t="s">
        <v>587</v>
      </c>
      <c r="E5" s="47" t="s">
        <v>586</v>
      </c>
      <c r="F5" s="47" t="s">
        <v>582</v>
      </c>
      <c r="G5" s="47" t="s">
        <v>581</v>
      </c>
      <c r="H5" s="47" t="s">
        <v>579</v>
      </c>
      <c r="I5" s="47" t="s">
        <v>578</v>
      </c>
      <c r="J5" s="47" t="s">
        <v>577</v>
      </c>
      <c r="K5" s="47" t="s">
        <v>575</v>
      </c>
      <c r="L5" s="47" t="s">
        <v>574</v>
      </c>
      <c r="M5" s="47" t="s">
        <v>573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332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332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330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330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328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328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326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326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585</v>
      </c>
      <c r="R13" s="57" t="s">
        <v>584</v>
      </c>
    </row>
    <row r="14" spans="3:29" x14ac:dyDescent="0.25">
      <c r="D14" s="55" t="s">
        <v>583</v>
      </c>
      <c r="E14" s="55" t="s">
        <v>582</v>
      </c>
      <c r="F14" s="55" t="s">
        <v>581</v>
      </c>
      <c r="G14" s="55" t="s">
        <v>580</v>
      </c>
      <c r="H14" s="56" t="s">
        <v>579</v>
      </c>
      <c r="I14" s="56" t="s">
        <v>578</v>
      </c>
      <c r="J14" s="55" t="s">
        <v>577</v>
      </c>
      <c r="K14" s="55" t="s">
        <v>576</v>
      </c>
      <c r="L14" s="55" t="s">
        <v>575</v>
      </c>
      <c r="M14" s="55" t="s">
        <v>574</v>
      </c>
      <c r="N14" s="55" t="s">
        <v>573</v>
      </c>
      <c r="Q14" s="57"/>
      <c r="S14" s="55" t="s">
        <v>583</v>
      </c>
      <c r="T14" s="55" t="s">
        <v>582</v>
      </c>
      <c r="U14" s="55" t="s">
        <v>581</v>
      </c>
      <c r="V14" s="55" t="s">
        <v>580</v>
      </c>
      <c r="W14" s="56" t="s">
        <v>579</v>
      </c>
      <c r="X14" s="56" t="s">
        <v>578</v>
      </c>
      <c r="Y14" s="55" t="s">
        <v>577</v>
      </c>
      <c r="Z14" s="55" t="s">
        <v>576</v>
      </c>
      <c r="AA14" s="55" t="s">
        <v>575</v>
      </c>
      <c r="AB14" s="55" t="s">
        <v>574</v>
      </c>
      <c r="AC14" s="55" t="s">
        <v>573</v>
      </c>
    </row>
    <row r="15" spans="3:29" x14ac:dyDescent="0.25">
      <c r="C15" s="55" t="s">
        <v>332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332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330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330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328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328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326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326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4" t="s">
        <v>730</v>
      </c>
    </row>
    <row r="24" spans="3:29" x14ac:dyDescent="0.25">
      <c r="C24" s="24" t="s">
        <v>572</v>
      </c>
    </row>
    <row r="26" spans="3:29" x14ac:dyDescent="0.25">
      <c r="C26" s="24" t="s">
        <v>571</v>
      </c>
      <c r="I26" s="24" t="s">
        <v>570</v>
      </c>
      <c r="M26" s="24" t="s">
        <v>569</v>
      </c>
      <c r="Q26" s="24" t="s">
        <v>568</v>
      </c>
      <c r="S26" s="24" t="s">
        <v>567</v>
      </c>
      <c r="U26" s="24" t="s">
        <v>566</v>
      </c>
    </row>
    <row r="27" spans="3:29" x14ac:dyDescent="0.25">
      <c r="F27" s="24">
        <v>2012</v>
      </c>
      <c r="G27" s="24" t="s">
        <v>263</v>
      </c>
      <c r="J27" s="24">
        <v>2012</v>
      </c>
      <c r="N27" s="24">
        <v>2012</v>
      </c>
      <c r="V27" s="24" t="s">
        <v>525</v>
      </c>
    </row>
    <row r="28" spans="3:29" x14ac:dyDescent="0.25">
      <c r="C28" s="24" t="s">
        <v>332</v>
      </c>
      <c r="D28" s="24" t="s">
        <v>325</v>
      </c>
      <c r="E28" s="24" t="s">
        <v>324</v>
      </c>
      <c r="F28" s="24">
        <v>3.7305999999999999</v>
      </c>
      <c r="G28" s="24">
        <f>F28/$F$32</f>
        <v>5.1587548519758449E-2</v>
      </c>
      <c r="I28" s="24" t="s">
        <v>332</v>
      </c>
      <c r="J28" s="24">
        <v>3.9E-2</v>
      </c>
      <c r="M28" s="24" t="s">
        <v>332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332</v>
      </c>
      <c r="V28" s="24">
        <v>0.41</v>
      </c>
    </row>
    <row r="29" spans="3:29" x14ac:dyDescent="0.25">
      <c r="C29" s="24" t="s">
        <v>330</v>
      </c>
      <c r="D29" s="24" t="s">
        <v>325</v>
      </c>
      <c r="E29" s="24" t="s">
        <v>324</v>
      </c>
      <c r="F29" s="24">
        <v>4.2457000000000003</v>
      </c>
      <c r="G29" s="24">
        <f>F29/$F$32</f>
        <v>5.8710463397399472E-2</v>
      </c>
      <c r="I29" s="24" t="s">
        <v>330</v>
      </c>
      <c r="J29" s="24">
        <v>0.05</v>
      </c>
      <c r="M29" s="24" t="s">
        <v>330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330</v>
      </c>
      <c r="V29" s="24">
        <v>0.48299999999999998</v>
      </c>
    </row>
    <row r="30" spans="3:29" x14ac:dyDescent="0.25">
      <c r="C30" s="24" t="s">
        <v>328</v>
      </c>
      <c r="D30" s="24" t="s">
        <v>325</v>
      </c>
      <c r="E30" s="24" t="s">
        <v>324</v>
      </c>
      <c r="F30" s="24">
        <v>14.047700000000001</v>
      </c>
      <c r="G30" s="24">
        <f>F30/$F$32</f>
        <v>0.19425465215810078</v>
      </c>
      <c r="I30" s="24" t="s">
        <v>328</v>
      </c>
      <c r="J30" s="24">
        <v>8.8999999999999996E-2</v>
      </c>
      <c r="M30" s="24" t="s">
        <v>328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328</v>
      </c>
      <c r="V30" s="24">
        <v>2.444</v>
      </c>
    </row>
    <row r="31" spans="3:29" x14ac:dyDescent="0.25">
      <c r="C31" s="24" t="s">
        <v>326</v>
      </c>
      <c r="D31" s="24" t="s">
        <v>325</v>
      </c>
      <c r="E31" s="24" t="s">
        <v>324</v>
      </c>
      <c r="F31" s="24">
        <v>50.291899999999998</v>
      </c>
      <c r="G31" s="24">
        <f>F31/$F$32</f>
        <v>0.69544733592474128</v>
      </c>
      <c r="I31" s="24" t="s">
        <v>326</v>
      </c>
      <c r="J31" s="24">
        <v>0.17699999999999999</v>
      </c>
      <c r="M31" s="24" t="s">
        <v>326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326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565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564</v>
      </c>
      <c r="K39" s="24" t="s">
        <v>563</v>
      </c>
      <c r="N39" s="24" t="s">
        <v>562</v>
      </c>
    </row>
    <row r="40" spans="5:22" x14ac:dyDescent="0.25">
      <c r="F40" s="24" t="s">
        <v>332</v>
      </c>
      <c r="G40" s="24" t="s">
        <v>330</v>
      </c>
      <c r="H40" s="24" t="s">
        <v>328</v>
      </c>
      <c r="I40" s="24" t="s">
        <v>326</v>
      </c>
      <c r="L40" s="24" t="s">
        <v>525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525</v>
      </c>
      <c r="O41" s="24" t="s">
        <v>324</v>
      </c>
      <c r="P41" s="24">
        <v>2050</v>
      </c>
      <c r="Q41" s="24">
        <v>765</v>
      </c>
    </row>
    <row r="42" spans="5:22" x14ac:dyDescent="0.25">
      <c r="E42" s="24" t="s">
        <v>423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642</v>
      </c>
      <c r="W4" s="20"/>
    </row>
    <row r="5" spans="4:23" x14ac:dyDescent="0.25">
      <c r="E5" s="57" t="s">
        <v>657</v>
      </c>
      <c r="F5" s="24" t="s">
        <v>634</v>
      </c>
      <c r="G5" s="50">
        <f>SAM!AL119</f>
        <v>61052.790993083603</v>
      </c>
      <c r="H5" s="24" t="s">
        <v>650</v>
      </c>
      <c r="W5" s="20"/>
    </row>
    <row r="6" spans="4:23" x14ac:dyDescent="0.25">
      <c r="E6" s="57" t="s">
        <v>656</v>
      </c>
      <c r="F6" s="24" t="s">
        <v>634</v>
      </c>
      <c r="G6" s="50">
        <f>G5*1.172</f>
        <v>71553.871043893974</v>
      </c>
      <c r="H6" s="24" t="s">
        <v>648</v>
      </c>
      <c r="W6" s="20"/>
    </row>
    <row r="7" spans="4:23" x14ac:dyDescent="0.25">
      <c r="E7" s="57" t="s">
        <v>618</v>
      </c>
      <c r="F7" s="24" t="s">
        <v>634</v>
      </c>
      <c r="G7" s="50">
        <f>H51*$G$6</f>
        <v>26551.502063613778</v>
      </c>
      <c r="W7" s="20"/>
    </row>
    <row r="8" spans="4:23" x14ac:dyDescent="0.25">
      <c r="E8" s="57" t="s">
        <v>622</v>
      </c>
      <c r="F8" s="24" t="s">
        <v>634</v>
      </c>
      <c r="G8" s="50">
        <f>H52*$G$6</f>
        <v>10262.042713754645</v>
      </c>
      <c r="W8" s="20"/>
    </row>
    <row r="9" spans="4:23" x14ac:dyDescent="0.25">
      <c r="E9" s="57" t="s">
        <v>652</v>
      </c>
      <c r="F9" s="24" t="s">
        <v>634</v>
      </c>
      <c r="G9" s="50">
        <f>H53*$G$6</f>
        <v>34740.326266525561</v>
      </c>
      <c r="W9" s="20"/>
    </row>
    <row r="10" spans="4:23" x14ac:dyDescent="0.25">
      <c r="E10" s="57" t="s">
        <v>655</v>
      </c>
      <c r="F10" s="24" t="s">
        <v>634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654</v>
      </c>
      <c r="F11" s="24" t="s">
        <v>634</v>
      </c>
      <c r="G11" s="50">
        <f>G10*1.172</f>
        <v>48796.242064783379</v>
      </c>
      <c r="H11" s="24" t="s">
        <v>648</v>
      </c>
      <c r="W11" s="20"/>
    </row>
    <row r="12" spans="4:23" x14ac:dyDescent="0.25">
      <c r="E12" s="57" t="s">
        <v>618</v>
      </c>
      <c r="F12" s="24" t="s">
        <v>634</v>
      </c>
      <c r="G12" s="50">
        <f>H51*$G$11</f>
        <v>18106.826408943169</v>
      </c>
      <c r="W12" s="20"/>
    </row>
    <row r="13" spans="4:23" x14ac:dyDescent="0.25">
      <c r="E13" s="57" t="s">
        <v>653</v>
      </c>
      <c r="F13" s="24" t="s">
        <v>634</v>
      </c>
      <c r="G13" s="50">
        <f>H52*$G$11</f>
        <v>6998.2114598990574</v>
      </c>
      <c r="W13" s="20"/>
    </row>
    <row r="14" spans="4:23" x14ac:dyDescent="0.25">
      <c r="E14" s="57" t="s">
        <v>652</v>
      </c>
      <c r="F14" s="24" t="s">
        <v>634</v>
      </c>
      <c r="G14" s="50">
        <f>H53*$G$11</f>
        <v>23691.204195941154</v>
      </c>
    </row>
    <row r="15" spans="4:23" x14ac:dyDescent="0.25">
      <c r="E15" s="57" t="s">
        <v>651</v>
      </c>
      <c r="F15" s="24" t="s">
        <v>634</v>
      </c>
      <c r="G15" s="50">
        <f>SAM!AL62+SAM!AL79+SAM!AL103+SAM!AL142</f>
        <v>38479.313744107218</v>
      </c>
      <c r="H15" s="24" t="s">
        <v>650</v>
      </c>
      <c r="J15" s="50"/>
    </row>
    <row r="16" spans="4:23" x14ac:dyDescent="0.25">
      <c r="E16" s="57" t="s">
        <v>649</v>
      </c>
      <c r="F16" s="24" t="s">
        <v>634</v>
      </c>
      <c r="G16" s="50">
        <f>G15*1.172</f>
        <v>45097.755708093653</v>
      </c>
      <c r="H16" s="24" t="s">
        <v>648</v>
      </c>
    </row>
    <row r="17" spans="5:9" x14ac:dyDescent="0.25">
      <c r="E17" s="57" t="s">
        <v>258</v>
      </c>
      <c r="F17" s="24" t="s">
        <v>634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647</v>
      </c>
      <c r="F18" s="24" t="s">
        <v>382</v>
      </c>
      <c r="G18" s="64">
        <v>208</v>
      </c>
      <c r="H18" s="24">
        <f>764/3.6</f>
        <v>212.22222222222223</v>
      </c>
    </row>
    <row r="19" spans="5:9" x14ac:dyDescent="0.25">
      <c r="E19" s="57" t="s">
        <v>646</v>
      </c>
      <c r="F19" s="24" t="s">
        <v>644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645</v>
      </c>
      <c r="F20" s="24" t="s">
        <v>644</v>
      </c>
      <c r="G20" s="53">
        <f>G19/1.172</f>
        <v>0.67868809405672026</v>
      </c>
      <c r="H20" s="53"/>
    </row>
    <row r="21" spans="5:9" x14ac:dyDescent="0.25">
      <c r="E21" s="57" t="s">
        <v>347</v>
      </c>
      <c r="G21" s="24" t="s">
        <v>643</v>
      </c>
      <c r="H21" s="24" t="s">
        <v>642</v>
      </c>
    </row>
    <row r="22" spans="5:9" x14ac:dyDescent="0.25">
      <c r="E22" s="57" t="s">
        <v>303</v>
      </c>
      <c r="F22" s="24" t="s">
        <v>634</v>
      </c>
      <c r="G22" s="24">
        <v>9894</v>
      </c>
      <c r="H22" s="24" t="s">
        <v>641</v>
      </c>
    </row>
    <row r="23" spans="5:9" x14ac:dyDescent="0.25">
      <c r="E23" s="57" t="s">
        <v>302</v>
      </c>
      <c r="F23" s="24" t="s">
        <v>634</v>
      </c>
      <c r="G23" s="24">
        <v>397</v>
      </c>
    </row>
    <row r="24" spans="5:9" x14ac:dyDescent="0.25">
      <c r="E24" s="57" t="s">
        <v>296</v>
      </c>
      <c r="F24" s="24" t="s">
        <v>634</v>
      </c>
      <c r="G24" s="24">
        <v>8298</v>
      </c>
    </row>
    <row r="25" spans="5:9" x14ac:dyDescent="0.25">
      <c r="E25" s="57" t="s">
        <v>640</v>
      </c>
      <c r="F25" s="24" t="s">
        <v>634</v>
      </c>
      <c r="G25" s="24">
        <v>211</v>
      </c>
    </row>
    <row r="26" spans="5:9" x14ac:dyDescent="0.25">
      <c r="E26" s="57" t="s">
        <v>639</v>
      </c>
      <c r="F26" s="24" t="s">
        <v>634</v>
      </c>
      <c r="G26" s="24">
        <v>18801</v>
      </c>
    </row>
    <row r="27" spans="5:9" x14ac:dyDescent="0.25">
      <c r="E27" s="57" t="s">
        <v>638</v>
      </c>
      <c r="F27" s="24" t="s">
        <v>634</v>
      </c>
      <c r="G27" s="24">
        <v>-5542</v>
      </c>
    </row>
    <row r="28" spans="5:9" x14ac:dyDescent="0.25">
      <c r="E28" s="57" t="s">
        <v>637</v>
      </c>
      <c r="F28" s="24" t="s">
        <v>634</v>
      </c>
    </row>
    <row r="29" spans="5:9" x14ac:dyDescent="0.25">
      <c r="E29" s="57" t="s">
        <v>636</v>
      </c>
      <c r="F29" s="24" t="s">
        <v>634</v>
      </c>
      <c r="G29" s="24">
        <v>-2815</v>
      </c>
    </row>
    <row r="30" spans="5:9" x14ac:dyDescent="0.25">
      <c r="E30" s="57" t="s">
        <v>635</v>
      </c>
      <c r="F30" s="24" t="s">
        <v>634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633</v>
      </c>
    </row>
    <row r="34" spans="5:23" x14ac:dyDescent="0.25">
      <c r="E34" s="57" t="s">
        <v>632</v>
      </c>
      <c r="F34" s="24" t="s">
        <v>384</v>
      </c>
      <c r="G34" s="50">
        <v>784</v>
      </c>
      <c r="I34" s="24" t="s">
        <v>631</v>
      </c>
    </row>
    <row r="35" spans="5:23" x14ac:dyDescent="0.25">
      <c r="E35" s="57" t="s">
        <v>347</v>
      </c>
      <c r="F35" s="24" t="s">
        <v>384</v>
      </c>
      <c r="G35" s="50">
        <v>40329</v>
      </c>
      <c r="I35" s="24" t="s">
        <v>630</v>
      </c>
    </row>
    <row r="36" spans="5:23" x14ac:dyDescent="0.25">
      <c r="E36" s="57" t="s">
        <v>629</v>
      </c>
      <c r="F36" s="24" t="s">
        <v>384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296</v>
      </c>
      <c r="G38" s="50"/>
    </row>
    <row r="39" spans="5:23" x14ac:dyDescent="0.25">
      <c r="E39" s="57" t="s">
        <v>347</v>
      </c>
      <c r="F39" s="24" t="s">
        <v>625</v>
      </c>
      <c r="G39" s="50">
        <f>212107-92140-626</f>
        <v>119341</v>
      </c>
      <c r="I39" s="24" t="s">
        <v>628</v>
      </c>
    </row>
    <row r="40" spans="5:23" x14ac:dyDescent="0.25">
      <c r="E40" s="57" t="s">
        <v>627</v>
      </c>
      <c r="F40" s="24" t="s">
        <v>625</v>
      </c>
      <c r="G40" s="50">
        <f>96537-2290</f>
        <v>94247</v>
      </c>
      <c r="I40" s="24" t="s">
        <v>626</v>
      </c>
    </row>
    <row r="41" spans="5:23" x14ac:dyDescent="0.25">
      <c r="E41" s="57" t="s">
        <v>258</v>
      </c>
      <c r="F41" s="24" t="s">
        <v>625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624</v>
      </c>
      <c r="G44" s="50"/>
    </row>
    <row r="45" spans="5:23" x14ac:dyDescent="0.25">
      <c r="E45" s="57" t="s">
        <v>618</v>
      </c>
      <c r="G45" s="50">
        <f>G22*G36/G35</f>
        <v>10086.340400208286</v>
      </c>
      <c r="H45" s="24" t="s">
        <v>623</v>
      </c>
    </row>
    <row r="46" spans="5:23" x14ac:dyDescent="0.25">
      <c r="E46" s="57" t="s">
        <v>622</v>
      </c>
      <c r="G46" s="50">
        <f>G23+G25</f>
        <v>608</v>
      </c>
      <c r="H46" s="24" t="s">
        <v>621</v>
      </c>
      <c r="W46" s="55"/>
    </row>
    <row r="47" spans="5:23" x14ac:dyDescent="0.25">
      <c r="E47" s="57" t="s">
        <v>616</v>
      </c>
      <c r="G47" s="50">
        <f>G24*G41/G39</f>
        <v>14851.167863517148</v>
      </c>
      <c r="H47" s="24" t="s">
        <v>620</v>
      </c>
      <c r="W47" s="55"/>
    </row>
    <row r="48" spans="5:23" x14ac:dyDescent="0.25">
      <c r="E48" s="57" t="s">
        <v>258</v>
      </c>
      <c r="G48" s="50">
        <f>SUM(G45:G47)</f>
        <v>25545.508263725435</v>
      </c>
    </row>
    <row r="49" spans="4:23" x14ac:dyDescent="0.25">
      <c r="E49" s="57" t="s">
        <v>404</v>
      </c>
      <c r="G49" s="50">
        <f>G10-G48</f>
        <v>16089.510562881547</v>
      </c>
      <c r="W49" s="55"/>
    </row>
    <row r="50" spans="4:23" x14ac:dyDescent="0.25">
      <c r="E50" s="57" t="s">
        <v>619</v>
      </c>
      <c r="G50" s="50"/>
      <c r="W50" s="55"/>
    </row>
    <row r="51" spans="4:23" x14ac:dyDescent="0.25">
      <c r="E51" s="57" t="s">
        <v>618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617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616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392</v>
      </c>
      <c r="K55" s="24">
        <v>60</v>
      </c>
      <c r="L55" s="57" t="s">
        <v>615</v>
      </c>
      <c r="M55" s="24">
        <f>M74/L73</f>
        <v>0.74295187856469103</v>
      </c>
    </row>
    <row r="56" spans="4:23" x14ac:dyDescent="0.25">
      <c r="E56" s="57" t="s">
        <v>296</v>
      </c>
      <c r="J56" s="57" t="s">
        <v>614</v>
      </c>
      <c r="K56" s="70">
        <v>8.2000000000000003E-2</v>
      </c>
      <c r="W56" s="55"/>
    </row>
    <row r="57" spans="4:23" s="66" customFormat="1" ht="60" x14ac:dyDescent="0.25">
      <c r="E57" s="67" t="s">
        <v>613</v>
      </c>
      <c r="F57" s="67" t="s">
        <v>607</v>
      </c>
      <c r="G57" s="67" t="s">
        <v>612</v>
      </c>
      <c r="H57" s="67" t="s">
        <v>611</v>
      </c>
      <c r="I57" s="67" t="s">
        <v>423</v>
      </c>
      <c r="J57" s="69">
        <f>PMT(8.2%,60,-1,0,1)</f>
        <v>7.6461363904318166E-2</v>
      </c>
      <c r="K57" s="67" t="s">
        <v>605</v>
      </c>
      <c r="L57" s="67" t="s">
        <v>604</v>
      </c>
      <c r="M57" s="67" t="s">
        <v>603</v>
      </c>
      <c r="N57" s="67" t="s">
        <v>602</v>
      </c>
      <c r="O57" s="67" t="s">
        <v>423</v>
      </c>
      <c r="P57" s="67" t="s">
        <v>599</v>
      </c>
      <c r="Q57" s="67" t="s">
        <v>610</v>
      </c>
      <c r="W57" s="68"/>
    </row>
    <row r="58" spans="4:23" x14ac:dyDescent="0.25">
      <c r="D58" s="24" t="s">
        <v>95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92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89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87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85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83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81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79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77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75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73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71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68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65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258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593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302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602</v>
      </c>
      <c r="O76" s="57"/>
      <c r="P76" s="57"/>
      <c r="Q76" s="57" t="s">
        <v>609</v>
      </c>
    </row>
    <row r="77" spans="4:18" x14ac:dyDescent="0.25">
      <c r="D77" s="24" t="s">
        <v>98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593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303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608</v>
      </c>
      <c r="F81" s="67" t="s">
        <v>607</v>
      </c>
      <c r="G81" s="67" t="s">
        <v>606</v>
      </c>
      <c r="H81" s="67" t="s">
        <v>605</v>
      </c>
      <c r="I81" s="67" t="s">
        <v>604</v>
      </c>
      <c r="J81" s="67" t="s">
        <v>603</v>
      </c>
      <c r="K81" s="67" t="s">
        <v>602</v>
      </c>
      <c r="L81" s="67" t="s">
        <v>601</v>
      </c>
      <c r="M81" s="67" t="s">
        <v>600</v>
      </c>
      <c r="N81" s="67" t="s">
        <v>599</v>
      </c>
      <c r="O81" s="67" t="s">
        <v>598</v>
      </c>
      <c r="P81" s="66" t="s">
        <v>597</v>
      </c>
      <c r="Q81" s="66" t="s">
        <v>596</v>
      </c>
      <c r="R81" s="66" t="s">
        <v>595</v>
      </c>
      <c r="S81" s="66" t="s">
        <v>594</v>
      </c>
    </row>
    <row r="82" spans="4:27" x14ac:dyDescent="0.25">
      <c r="D82" s="24" t="s">
        <v>245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237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159</v>
      </c>
      <c r="AA83" s="24">
        <v>30</v>
      </c>
    </row>
    <row r="84" spans="4:27" x14ac:dyDescent="0.25">
      <c r="D84" s="24" t="s">
        <v>235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157</v>
      </c>
      <c r="Z84" s="24">
        <v>10</v>
      </c>
      <c r="AA84" s="24">
        <v>10</v>
      </c>
    </row>
    <row r="85" spans="4:27" x14ac:dyDescent="0.25">
      <c r="D85" s="24" t="s">
        <v>157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155</v>
      </c>
      <c r="Z85" s="24">
        <v>10</v>
      </c>
      <c r="AA85" s="24">
        <v>10</v>
      </c>
    </row>
    <row r="86" spans="4:27" x14ac:dyDescent="0.25">
      <c r="D86" s="24" t="s">
        <v>155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153</v>
      </c>
      <c r="Z86" s="24">
        <v>9</v>
      </c>
      <c r="AA86" s="24">
        <v>9</v>
      </c>
    </row>
    <row r="87" spans="4:27" x14ac:dyDescent="0.25">
      <c r="D87" s="24" t="s">
        <v>153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151</v>
      </c>
      <c r="Z87" s="24">
        <v>10</v>
      </c>
      <c r="AA87" s="24">
        <v>10</v>
      </c>
    </row>
    <row r="88" spans="4:27" x14ac:dyDescent="0.25">
      <c r="D88" s="24" t="s">
        <v>151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149</v>
      </c>
      <c r="Z88" s="24">
        <v>10</v>
      </c>
      <c r="AA88" s="24">
        <v>10</v>
      </c>
    </row>
    <row r="89" spans="4:27" x14ac:dyDescent="0.25">
      <c r="D89" s="24" t="s">
        <v>149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147</v>
      </c>
      <c r="AA89" s="24">
        <v>30</v>
      </c>
    </row>
    <row r="90" spans="4:27" x14ac:dyDescent="0.25">
      <c r="D90" s="24" t="s">
        <v>145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146</v>
      </c>
      <c r="AA90" s="24">
        <v>10</v>
      </c>
    </row>
    <row r="91" spans="4:27" x14ac:dyDescent="0.25">
      <c r="D91" s="24" t="s">
        <v>143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145</v>
      </c>
      <c r="Z91" s="24">
        <v>10</v>
      </c>
      <c r="AA91" s="24">
        <v>10</v>
      </c>
    </row>
    <row r="92" spans="4:27" x14ac:dyDescent="0.25">
      <c r="D92" s="24" t="s">
        <v>141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143</v>
      </c>
      <c r="Z92" s="24">
        <v>16</v>
      </c>
      <c r="AA92" s="24">
        <v>16</v>
      </c>
    </row>
    <row r="93" spans="4:27" x14ac:dyDescent="0.25">
      <c r="D93" s="24" t="s">
        <v>139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141</v>
      </c>
      <c r="Z93" s="24">
        <v>10</v>
      </c>
      <c r="AA93" s="24">
        <v>10</v>
      </c>
    </row>
    <row r="94" spans="4:27" x14ac:dyDescent="0.25">
      <c r="D94" s="24" t="s">
        <v>137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139</v>
      </c>
      <c r="Z94" s="24">
        <v>10</v>
      </c>
      <c r="AA94" s="24">
        <v>10</v>
      </c>
    </row>
    <row r="95" spans="4:27" x14ac:dyDescent="0.25">
      <c r="D95" s="24" t="s">
        <v>135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137</v>
      </c>
      <c r="Z95" s="24">
        <v>15</v>
      </c>
      <c r="AA95" s="24">
        <v>15</v>
      </c>
    </row>
    <row r="96" spans="4:27" x14ac:dyDescent="0.25">
      <c r="D96" s="24" t="s">
        <v>133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135</v>
      </c>
      <c r="Z96" s="24">
        <v>22</v>
      </c>
      <c r="AA96" s="24">
        <v>22</v>
      </c>
    </row>
    <row r="97" spans="4:27" x14ac:dyDescent="0.25">
      <c r="D97" s="24" t="s">
        <v>131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133</v>
      </c>
      <c r="Z97" s="24">
        <v>25</v>
      </c>
      <c r="AA97" s="24">
        <v>25</v>
      </c>
    </row>
    <row r="98" spans="4:27" x14ac:dyDescent="0.25">
      <c r="D98" s="24" t="s">
        <v>129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131</v>
      </c>
      <c r="AA98" s="24">
        <v>10</v>
      </c>
    </row>
    <row r="99" spans="4:27" x14ac:dyDescent="0.25">
      <c r="D99" s="24" t="s">
        <v>124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129</v>
      </c>
      <c r="Z99" s="24">
        <v>10</v>
      </c>
      <c r="AA99" s="24">
        <v>10</v>
      </c>
    </row>
    <row r="100" spans="4:27" x14ac:dyDescent="0.25">
      <c r="D100" s="24" t="s">
        <v>123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124</v>
      </c>
      <c r="Z100" s="24">
        <v>10</v>
      </c>
      <c r="AA100" s="24">
        <v>10</v>
      </c>
    </row>
    <row r="101" spans="4:27" x14ac:dyDescent="0.25">
      <c r="D101" s="24" t="s">
        <v>117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121</v>
      </c>
      <c r="Z101" s="24">
        <v>10</v>
      </c>
      <c r="AA101" s="24">
        <v>10</v>
      </c>
    </row>
    <row r="102" spans="4:27" x14ac:dyDescent="0.25">
      <c r="D102" s="24" t="s">
        <v>107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119</v>
      </c>
      <c r="AA102" s="24">
        <v>50</v>
      </c>
    </row>
    <row r="103" spans="4:27" x14ac:dyDescent="0.25">
      <c r="D103" s="24" t="s">
        <v>102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117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258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593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592</v>
      </c>
    </row>
    <row r="110" spans="4:27" x14ac:dyDescent="0.25">
      <c r="D110" s="24" t="s">
        <v>111</v>
      </c>
      <c r="E110" s="24" t="s">
        <v>11</v>
      </c>
      <c r="F110" s="24" t="s">
        <v>11</v>
      </c>
      <c r="G110" s="24" t="s">
        <v>11</v>
      </c>
      <c r="H110" s="24" t="s">
        <v>11</v>
      </c>
      <c r="I110" s="24" t="s">
        <v>11</v>
      </c>
      <c r="J110" s="24">
        <v>376.42410000000001</v>
      </c>
    </row>
    <row r="146" spans="5:12" x14ac:dyDescent="0.25">
      <c r="E146" s="24" t="s">
        <v>230</v>
      </c>
      <c r="F146" s="24" t="s">
        <v>11</v>
      </c>
      <c r="G146" s="24" t="s">
        <v>11</v>
      </c>
      <c r="H146" s="24" t="s">
        <v>11</v>
      </c>
      <c r="I146" s="24" t="s">
        <v>11</v>
      </c>
      <c r="J146" s="24" t="s">
        <v>11</v>
      </c>
      <c r="K146" s="24">
        <v>0</v>
      </c>
      <c r="L146" s="24">
        <v>4.4031000000000002</v>
      </c>
    </row>
    <row r="147" spans="5:12" x14ac:dyDescent="0.25">
      <c r="E147" s="24" t="s">
        <v>237</v>
      </c>
      <c r="F147" s="24" t="s">
        <v>11</v>
      </c>
      <c r="G147" s="24" t="s">
        <v>11</v>
      </c>
      <c r="H147" s="24" t="s">
        <v>11</v>
      </c>
      <c r="I147" s="24" t="s">
        <v>11</v>
      </c>
      <c r="J147" s="24" t="s">
        <v>11</v>
      </c>
      <c r="K147" s="24">
        <v>0</v>
      </c>
      <c r="L147" s="24">
        <v>0</v>
      </c>
    </row>
    <row r="148" spans="5:12" x14ac:dyDescent="0.25">
      <c r="E148" s="24" t="s">
        <v>229</v>
      </c>
      <c r="F148" s="24" t="s">
        <v>11</v>
      </c>
      <c r="G148" s="24" t="s">
        <v>11</v>
      </c>
      <c r="H148" s="24" t="s">
        <v>11</v>
      </c>
      <c r="I148" s="24" t="s">
        <v>11</v>
      </c>
      <c r="J148" s="24" t="s">
        <v>11</v>
      </c>
      <c r="K148" s="24">
        <v>0</v>
      </c>
      <c r="L148" s="24">
        <v>4.4031000000000002</v>
      </c>
    </row>
    <row r="149" spans="5:12" x14ac:dyDescent="0.25">
      <c r="E149" s="24" t="s">
        <v>228</v>
      </c>
      <c r="F149" s="24" t="s">
        <v>11</v>
      </c>
      <c r="G149" s="24" t="s">
        <v>11</v>
      </c>
      <c r="H149" s="24" t="s">
        <v>11</v>
      </c>
      <c r="I149" s="24" t="s">
        <v>11</v>
      </c>
      <c r="J149" s="24" t="s">
        <v>11</v>
      </c>
      <c r="K149" s="24">
        <v>0</v>
      </c>
      <c r="L149" s="24">
        <v>0</v>
      </c>
    </row>
    <row r="150" spans="5:12" x14ac:dyDescent="0.25">
      <c r="E150" s="24" t="s">
        <v>227</v>
      </c>
      <c r="F150" s="24" t="s">
        <v>11</v>
      </c>
      <c r="G150" s="24" t="s">
        <v>11</v>
      </c>
      <c r="H150" s="24" t="s">
        <v>11</v>
      </c>
      <c r="I150" s="24" t="s">
        <v>11</v>
      </c>
      <c r="J150" s="24" t="s">
        <v>11</v>
      </c>
      <c r="K150" s="24">
        <v>0</v>
      </c>
      <c r="L150" s="24">
        <v>0</v>
      </c>
    </row>
    <row r="151" spans="5:12" x14ac:dyDescent="0.25">
      <c r="E151" s="24" t="s">
        <v>225</v>
      </c>
      <c r="F151" s="24" t="s">
        <v>11</v>
      </c>
      <c r="G151" s="24" t="s">
        <v>11</v>
      </c>
      <c r="H151" s="24" t="s">
        <v>11</v>
      </c>
      <c r="I151" s="24" t="s">
        <v>11</v>
      </c>
      <c r="J151" s="24" t="s">
        <v>11</v>
      </c>
      <c r="K151" s="24">
        <v>0</v>
      </c>
      <c r="L151" s="24">
        <v>4.4031000000000002</v>
      </c>
    </row>
    <row r="152" spans="5:12" x14ac:dyDescent="0.25">
      <c r="E152" s="24" t="s">
        <v>235</v>
      </c>
      <c r="F152" s="24" t="s">
        <v>11</v>
      </c>
      <c r="G152" s="24" t="s">
        <v>11</v>
      </c>
      <c r="H152" s="24" t="s">
        <v>11</v>
      </c>
      <c r="I152" s="24" t="s">
        <v>11</v>
      </c>
      <c r="J152" s="24" t="s">
        <v>11</v>
      </c>
      <c r="K152" s="24">
        <v>0</v>
      </c>
      <c r="L152" s="24">
        <v>0</v>
      </c>
    </row>
    <row r="153" spans="5:12" x14ac:dyDescent="0.25">
      <c r="E153" s="24" t="s">
        <v>224</v>
      </c>
      <c r="F153" s="24" t="s">
        <v>11</v>
      </c>
      <c r="G153" s="24" t="s">
        <v>11</v>
      </c>
      <c r="H153" s="24" t="s">
        <v>11</v>
      </c>
      <c r="I153" s="24" t="s">
        <v>11</v>
      </c>
      <c r="J153" s="24" t="s">
        <v>11</v>
      </c>
      <c r="K153" s="24">
        <v>0</v>
      </c>
      <c r="L153" s="24">
        <v>4.4031000000000002</v>
      </c>
    </row>
    <row r="154" spans="5:12" x14ac:dyDescent="0.25">
      <c r="E154" s="24" t="s">
        <v>223</v>
      </c>
      <c r="F154" s="24" t="s">
        <v>11</v>
      </c>
      <c r="G154" s="24" t="s">
        <v>11</v>
      </c>
      <c r="H154" s="24" t="s">
        <v>11</v>
      </c>
      <c r="I154" s="24" t="s">
        <v>11</v>
      </c>
      <c r="J154" s="24" t="s">
        <v>11</v>
      </c>
      <c r="K154" s="24">
        <v>0</v>
      </c>
      <c r="L154" s="24">
        <v>4.4031000000000002</v>
      </c>
    </row>
    <row r="155" spans="5:12" x14ac:dyDescent="0.25">
      <c r="E155" s="24" t="s">
        <v>222</v>
      </c>
      <c r="F155" s="24" t="s">
        <v>11</v>
      </c>
      <c r="G155" s="24" t="s">
        <v>11</v>
      </c>
      <c r="H155" s="24" t="s">
        <v>11</v>
      </c>
      <c r="I155" s="24" t="s">
        <v>11</v>
      </c>
      <c r="J155" s="24" t="s">
        <v>11</v>
      </c>
      <c r="K155" s="24">
        <v>0</v>
      </c>
      <c r="L155" s="24">
        <v>0</v>
      </c>
    </row>
    <row r="156" spans="5:12" x14ac:dyDescent="0.25">
      <c r="E156" s="24" t="s">
        <v>157</v>
      </c>
      <c r="F156" s="24" t="s">
        <v>11</v>
      </c>
      <c r="G156" s="24" t="s">
        <v>11</v>
      </c>
      <c r="H156" s="24" t="s">
        <v>11</v>
      </c>
      <c r="I156" s="24" t="s">
        <v>11</v>
      </c>
      <c r="J156" s="24" t="s">
        <v>11</v>
      </c>
      <c r="K156" s="24">
        <v>0</v>
      </c>
      <c r="L156" s="24">
        <v>20.277799999999999</v>
      </c>
    </row>
    <row r="157" spans="5:12" x14ac:dyDescent="0.25">
      <c r="E157" s="24" t="s">
        <v>155</v>
      </c>
      <c r="F157" s="24" t="s">
        <v>11</v>
      </c>
      <c r="G157" s="24" t="s">
        <v>11</v>
      </c>
      <c r="H157" s="24" t="s">
        <v>11</v>
      </c>
      <c r="I157" s="24" t="s">
        <v>11</v>
      </c>
      <c r="J157" s="24" t="s">
        <v>11</v>
      </c>
      <c r="K157" s="24">
        <v>0</v>
      </c>
      <c r="L157" s="24">
        <v>20.277799999999999</v>
      </c>
    </row>
    <row r="158" spans="5:12" x14ac:dyDescent="0.25">
      <c r="E158" s="24" t="s">
        <v>153</v>
      </c>
      <c r="F158" s="24" t="s">
        <v>11</v>
      </c>
      <c r="G158" s="24" t="s">
        <v>11</v>
      </c>
      <c r="H158" s="24" t="s">
        <v>11</v>
      </c>
      <c r="I158" s="24" t="s">
        <v>11</v>
      </c>
      <c r="J158" s="24" t="s">
        <v>11</v>
      </c>
      <c r="K158" s="24">
        <v>0</v>
      </c>
      <c r="L158" s="24">
        <v>20.277799999999999</v>
      </c>
    </row>
    <row r="159" spans="5:12" x14ac:dyDescent="0.25">
      <c r="E159" s="24" t="s">
        <v>151</v>
      </c>
      <c r="F159" s="24" t="s">
        <v>11</v>
      </c>
      <c r="G159" s="24" t="s">
        <v>11</v>
      </c>
      <c r="H159" s="24" t="s">
        <v>11</v>
      </c>
      <c r="I159" s="24" t="s">
        <v>11</v>
      </c>
      <c r="J159" s="24" t="s">
        <v>11</v>
      </c>
      <c r="K159" s="24">
        <v>0</v>
      </c>
      <c r="L159" s="24">
        <v>20.277799999999999</v>
      </c>
    </row>
    <row r="160" spans="5:12" x14ac:dyDescent="0.25">
      <c r="E160" s="24" t="s">
        <v>149</v>
      </c>
      <c r="F160" s="24" t="s">
        <v>11</v>
      </c>
      <c r="G160" s="24" t="s">
        <v>11</v>
      </c>
      <c r="H160" s="24" t="s">
        <v>11</v>
      </c>
      <c r="I160" s="24" t="s">
        <v>11</v>
      </c>
      <c r="J160" s="24" t="s">
        <v>11</v>
      </c>
      <c r="K160" s="24">
        <v>0</v>
      </c>
      <c r="L160" s="24">
        <v>20.277799999999999</v>
      </c>
    </row>
    <row r="161" spans="5:12" x14ac:dyDescent="0.25">
      <c r="E161" s="24" t="s">
        <v>146</v>
      </c>
      <c r="F161" s="24" t="s">
        <v>11</v>
      </c>
      <c r="G161" s="24" t="s">
        <v>11</v>
      </c>
      <c r="H161" s="24" t="s">
        <v>11</v>
      </c>
      <c r="I161" s="24" t="s">
        <v>11</v>
      </c>
      <c r="J161" s="24" t="s">
        <v>11</v>
      </c>
      <c r="K161" s="24">
        <v>0</v>
      </c>
      <c r="L161" s="24">
        <v>20.277799999999999</v>
      </c>
    </row>
    <row r="162" spans="5:12" x14ac:dyDescent="0.25">
      <c r="E162" s="24" t="s">
        <v>145</v>
      </c>
      <c r="F162" s="24" t="s">
        <v>11</v>
      </c>
      <c r="G162" s="24" t="s">
        <v>11</v>
      </c>
      <c r="H162" s="24" t="s">
        <v>11</v>
      </c>
      <c r="I162" s="24" t="s">
        <v>11</v>
      </c>
      <c r="J162" s="24" t="s">
        <v>11</v>
      </c>
      <c r="K162" s="24">
        <v>0</v>
      </c>
      <c r="L162" s="24">
        <v>20.277799999999999</v>
      </c>
    </row>
    <row r="163" spans="5:12" x14ac:dyDescent="0.25">
      <c r="E163" s="24" t="s">
        <v>143</v>
      </c>
      <c r="F163" s="24" t="s">
        <v>11</v>
      </c>
      <c r="G163" s="24" t="s">
        <v>11</v>
      </c>
      <c r="H163" s="24" t="s">
        <v>11</v>
      </c>
      <c r="I163" s="24" t="s">
        <v>11</v>
      </c>
      <c r="J163" s="24" t="s">
        <v>11</v>
      </c>
      <c r="K163" s="24">
        <v>0</v>
      </c>
      <c r="L163" s="24">
        <v>20.277799999999999</v>
      </c>
    </row>
    <row r="164" spans="5:12" x14ac:dyDescent="0.25">
      <c r="E164" s="24" t="s">
        <v>141</v>
      </c>
      <c r="F164" s="24" t="s">
        <v>11</v>
      </c>
      <c r="G164" s="24" t="s">
        <v>11</v>
      </c>
      <c r="H164" s="24" t="s">
        <v>11</v>
      </c>
      <c r="I164" s="24" t="s">
        <v>11</v>
      </c>
      <c r="J164" s="24" t="s">
        <v>11</v>
      </c>
      <c r="K164" s="24">
        <v>0</v>
      </c>
      <c r="L164" s="24">
        <v>20.277799999999999</v>
      </c>
    </row>
    <row r="165" spans="5:12" x14ac:dyDescent="0.25">
      <c r="E165" s="24" t="s">
        <v>139</v>
      </c>
      <c r="F165" s="24" t="s">
        <v>11</v>
      </c>
      <c r="G165" s="24" t="s">
        <v>11</v>
      </c>
      <c r="H165" s="24" t="s">
        <v>11</v>
      </c>
      <c r="I165" s="24" t="s">
        <v>11</v>
      </c>
      <c r="J165" s="24" t="s">
        <v>11</v>
      </c>
      <c r="K165" s="24">
        <v>0</v>
      </c>
      <c r="L165" s="24">
        <v>20.277799999999999</v>
      </c>
    </row>
    <row r="166" spans="5:12" x14ac:dyDescent="0.25">
      <c r="E166" s="24" t="s">
        <v>137</v>
      </c>
      <c r="F166" s="24" t="s">
        <v>11</v>
      </c>
      <c r="G166" s="24" t="s">
        <v>11</v>
      </c>
      <c r="H166" s="24" t="s">
        <v>11</v>
      </c>
      <c r="I166" s="24" t="s">
        <v>11</v>
      </c>
      <c r="J166" s="24" t="s">
        <v>11</v>
      </c>
      <c r="K166" s="24">
        <v>0</v>
      </c>
      <c r="L166" s="24">
        <v>20.277799999999999</v>
      </c>
    </row>
    <row r="167" spans="5:12" x14ac:dyDescent="0.25">
      <c r="E167" s="24" t="s">
        <v>135</v>
      </c>
      <c r="F167" s="24" t="s">
        <v>11</v>
      </c>
      <c r="G167" s="24" t="s">
        <v>11</v>
      </c>
      <c r="H167" s="24" t="s">
        <v>11</v>
      </c>
      <c r="I167" s="24" t="s">
        <v>11</v>
      </c>
      <c r="J167" s="24" t="s">
        <v>11</v>
      </c>
      <c r="K167" s="24">
        <v>0</v>
      </c>
      <c r="L167" s="24">
        <v>20.277799999999999</v>
      </c>
    </row>
    <row r="168" spans="5:12" x14ac:dyDescent="0.25">
      <c r="E168" s="24" t="s">
        <v>133</v>
      </c>
      <c r="F168" s="24" t="s">
        <v>11</v>
      </c>
      <c r="G168" s="24" t="s">
        <v>11</v>
      </c>
      <c r="H168" s="24" t="s">
        <v>11</v>
      </c>
      <c r="I168" s="24" t="s">
        <v>11</v>
      </c>
      <c r="J168" s="24" t="s">
        <v>11</v>
      </c>
      <c r="K168" s="24">
        <v>0</v>
      </c>
      <c r="L168" s="24">
        <v>20.277799999999999</v>
      </c>
    </row>
    <row r="169" spans="5:12" x14ac:dyDescent="0.25">
      <c r="E169" s="24" t="s">
        <v>131</v>
      </c>
      <c r="F169" s="24" t="s">
        <v>11</v>
      </c>
      <c r="G169" s="24" t="s">
        <v>11</v>
      </c>
      <c r="H169" s="24" t="s">
        <v>11</v>
      </c>
      <c r="I169" s="24" t="s">
        <v>11</v>
      </c>
      <c r="J169" s="24" t="s">
        <v>11</v>
      </c>
      <c r="K169" s="24">
        <v>0</v>
      </c>
      <c r="L169" s="24">
        <v>20.277799999999999</v>
      </c>
    </row>
    <row r="170" spans="5:12" x14ac:dyDescent="0.25">
      <c r="E170" s="24" t="s">
        <v>129</v>
      </c>
      <c r="F170" s="24" t="s">
        <v>11</v>
      </c>
      <c r="G170" s="24" t="s">
        <v>11</v>
      </c>
      <c r="H170" s="24" t="s">
        <v>11</v>
      </c>
      <c r="I170" s="24" t="s">
        <v>11</v>
      </c>
      <c r="J170" s="24" t="s">
        <v>11</v>
      </c>
      <c r="K170" s="24">
        <v>0</v>
      </c>
      <c r="L170" s="24">
        <v>20.277799999999999</v>
      </c>
    </row>
    <row r="171" spans="5:12" x14ac:dyDescent="0.25">
      <c r="E171" s="24" t="s">
        <v>124</v>
      </c>
      <c r="F171" s="24" t="s">
        <v>11</v>
      </c>
      <c r="G171" s="24" t="s">
        <v>11</v>
      </c>
      <c r="H171" s="24" t="s">
        <v>11</v>
      </c>
      <c r="I171" s="24" t="s">
        <v>11</v>
      </c>
      <c r="J171" s="24" t="s">
        <v>11</v>
      </c>
      <c r="K171" s="24">
        <v>0</v>
      </c>
      <c r="L171" s="24">
        <v>20.277799999999999</v>
      </c>
    </row>
    <row r="172" spans="5:12" x14ac:dyDescent="0.25">
      <c r="E172" s="24" t="s">
        <v>123</v>
      </c>
      <c r="F172" s="24" t="s">
        <v>11</v>
      </c>
      <c r="G172" s="24" t="s">
        <v>11</v>
      </c>
      <c r="H172" s="24" t="s">
        <v>11</v>
      </c>
      <c r="I172" s="24" t="s">
        <v>11</v>
      </c>
      <c r="J172" s="24" t="s">
        <v>11</v>
      </c>
      <c r="K172" s="24">
        <v>0</v>
      </c>
      <c r="L172" s="24">
        <v>20.277799999999999</v>
      </c>
    </row>
    <row r="173" spans="5:12" x14ac:dyDescent="0.25">
      <c r="E173" s="24" t="s">
        <v>122</v>
      </c>
      <c r="F173" s="24" t="s">
        <v>11</v>
      </c>
      <c r="G173" s="24" t="s">
        <v>11</v>
      </c>
      <c r="H173" s="24" t="s">
        <v>11</v>
      </c>
      <c r="I173" s="24" t="s">
        <v>11</v>
      </c>
      <c r="J173" s="24" t="s">
        <v>11</v>
      </c>
      <c r="K173" s="24">
        <v>0</v>
      </c>
      <c r="L173" s="24">
        <v>20.277799999999999</v>
      </c>
    </row>
    <row r="174" spans="5:12" x14ac:dyDescent="0.25">
      <c r="E174" s="24" t="s">
        <v>121</v>
      </c>
      <c r="F174" s="24" t="s">
        <v>11</v>
      </c>
      <c r="G174" s="24" t="s">
        <v>11</v>
      </c>
      <c r="H174" s="24" t="s">
        <v>11</v>
      </c>
      <c r="I174" s="24" t="s">
        <v>11</v>
      </c>
      <c r="J174" s="24" t="s">
        <v>11</v>
      </c>
      <c r="K174" s="24">
        <v>0</v>
      </c>
      <c r="L174" s="24">
        <v>20.277799999999999</v>
      </c>
    </row>
    <row r="175" spans="5:12" x14ac:dyDescent="0.25">
      <c r="E175" s="24" t="s">
        <v>117</v>
      </c>
      <c r="F175" s="24" t="s">
        <v>11</v>
      </c>
      <c r="G175" s="24" t="s">
        <v>11</v>
      </c>
      <c r="H175" s="24" t="s">
        <v>11</v>
      </c>
      <c r="I175" s="24" t="s">
        <v>11</v>
      </c>
      <c r="J175" s="24" t="s">
        <v>11</v>
      </c>
      <c r="K175" s="24">
        <v>0</v>
      </c>
      <c r="L175" s="24">
        <v>20.277799999999999</v>
      </c>
    </row>
    <row r="176" spans="5:12" x14ac:dyDescent="0.25">
      <c r="E176" s="24" t="s">
        <v>113</v>
      </c>
      <c r="F176" s="24" t="s">
        <v>11</v>
      </c>
      <c r="G176" s="24" t="s">
        <v>11</v>
      </c>
      <c r="H176" s="24" t="s">
        <v>11</v>
      </c>
      <c r="I176" s="24" t="s">
        <v>11</v>
      </c>
      <c r="J176" s="24" t="s">
        <v>11</v>
      </c>
      <c r="K176" s="24">
        <v>0</v>
      </c>
      <c r="L176" s="24">
        <v>6.55</v>
      </c>
    </row>
    <row r="177" spans="5:17" x14ac:dyDescent="0.25">
      <c r="E177" s="24" t="s">
        <v>112</v>
      </c>
      <c r="F177" s="24" t="s">
        <v>11</v>
      </c>
      <c r="G177" s="24" t="s">
        <v>11</v>
      </c>
      <c r="H177" s="24" t="s">
        <v>11</v>
      </c>
      <c r="I177" s="24" t="s">
        <v>11</v>
      </c>
      <c r="J177" s="24" t="s">
        <v>11</v>
      </c>
      <c r="K177" s="24">
        <v>0</v>
      </c>
      <c r="L177" s="24">
        <v>2.8018999999999998</v>
      </c>
    </row>
    <row r="178" spans="5:17" x14ac:dyDescent="0.25">
      <c r="E178" s="24" t="s">
        <v>109</v>
      </c>
      <c r="F178" s="24" t="s">
        <v>11</v>
      </c>
      <c r="G178" s="24" t="s">
        <v>11</v>
      </c>
      <c r="H178" s="24" t="s">
        <v>11</v>
      </c>
      <c r="I178" s="24" t="s">
        <v>11</v>
      </c>
      <c r="J178" s="24" t="s">
        <v>11</v>
      </c>
      <c r="K178" s="24">
        <v>0</v>
      </c>
      <c r="L178" s="24">
        <v>0</v>
      </c>
    </row>
    <row r="179" spans="5:17" x14ac:dyDescent="0.25">
      <c r="E179" s="24" t="s">
        <v>107</v>
      </c>
      <c r="F179" s="24" t="s">
        <v>11</v>
      </c>
      <c r="G179" s="24" t="s">
        <v>11</v>
      </c>
      <c r="H179" s="24" t="s">
        <v>11</v>
      </c>
      <c r="I179" s="24" t="s">
        <v>11</v>
      </c>
      <c r="J179" s="24" t="s">
        <v>11</v>
      </c>
      <c r="K179" s="24">
        <v>0</v>
      </c>
      <c r="L179" s="24">
        <v>0</v>
      </c>
    </row>
    <row r="180" spans="5:17" x14ac:dyDescent="0.25">
      <c r="E180" s="24" t="s">
        <v>102</v>
      </c>
      <c r="F180" s="24" t="s">
        <v>11</v>
      </c>
      <c r="G180" s="24" t="s">
        <v>11</v>
      </c>
      <c r="H180" s="24" t="s">
        <v>11</v>
      </c>
      <c r="I180" s="24" t="s">
        <v>11</v>
      </c>
      <c r="J180" s="24" t="s">
        <v>11</v>
      </c>
      <c r="K180" s="24">
        <v>0</v>
      </c>
      <c r="L180" s="24">
        <v>0</v>
      </c>
    </row>
    <row r="182" spans="5:17" x14ac:dyDescent="0.25">
      <c r="Q182" s="24" t="s">
        <v>591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157</v>
      </c>
      <c r="Q184" s="24">
        <v>2.2200000000000002</v>
      </c>
    </row>
    <row r="185" spans="5:17" x14ac:dyDescent="0.25">
      <c r="O185" s="24" t="s">
        <v>0</v>
      </c>
      <c r="P185" s="24" t="s">
        <v>155</v>
      </c>
      <c r="Q185" s="24">
        <v>1.52</v>
      </c>
    </row>
    <row r="186" spans="5:17" x14ac:dyDescent="0.25">
      <c r="O186" s="24" t="s">
        <v>0</v>
      </c>
      <c r="P186" s="24" t="s">
        <v>153</v>
      </c>
      <c r="Q186" s="24">
        <v>3.48</v>
      </c>
    </row>
    <row r="187" spans="5:17" x14ac:dyDescent="0.25">
      <c r="O187" s="24" t="s">
        <v>0</v>
      </c>
      <c r="P187" s="24" t="s">
        <v>151</v>
      </c>
      <c r="Q187" s="24">
        <v>1.08</v>
      </c>
    </row>
    <row r="188" spans="5:17" x14ac:dyDescent="0.25">
      <c r="O188" s="24" t="s">
        <v>0</v>
      </c>
      <c r="P188" s="24" t="s">
        <v>149</v>
      </c>
      <c r="Q188" s="24">
        <v>1.9</v>
      </c>
    </row>
    <row r="189" spans="5:17" x14ac:dyDescent="0.25">
      <c r="O189" s="24" t="s">
        <v>0</v>
      </c>
      <c r="P189" s="24" t="s">
        <v>146</v>
      </c>
      <c r="Q189" s="24" t="s">
        <v>590</v>
      </c>
    </row>
    <row r="190" spans="5:17" x14ac:dyDescent="0.25">
      <c r="O190" s="24" t="s">
        <v>0</v>
      </c>
      <c r="P190" s="24" t="s">
        <v>145</v>
      </c>
      <c r="Q190" s="24">
        <v>0.16</v>
      </c>
    </row>
    <row r="191" spans="5:17" x14ac:dyDescent="0.25">
      <c r="O191" s="24" t="s">
        <v>0</v>
      </c>
      <c r="P191" s="24" t="s">
        <v>143</v>
      </c>
      <c r="Q191" s="24">
        <v>3.84</v>
      </c>
    </row>
    <row r="192" spans="5:17" x14ac:dyDescent="0.25">
      <c r="O192" s="24" t="s">
        <v>0</v>
      </c>
      <c r="P192" s="24" t="s">
        <v>141</v>
      </c>
      <c r="Q192" s="24">
        <v>0.8</v>
      </c>
    </row>
    <row r="193" spans="15:17" x14ac:dyDescent="0.25">
      <c r="O193" s="24" t="s">
        <v>0</v>
      </c>
      <c r="P193" s="24" t="s">
        <v>139</v>
      </c>
      <c r="Q193" s="24">
        <v>2.88</v>
      </c>
    </row>
    <row r="194" spans="15:17" x14ac:dyDescent="0.25">
      <c r="O194" s="24" t="s">
        <v>0</v>
      </c>
      <c r="P194" s="24" t="s">
        <v>137</v>
      </c>
      <c r="Q194" s="24">
        <v>3.54</v>
      </c>
    </row>
    <row r="195" spans="15:17" x14ac:dyDescent="0.25">
      <c r="O195" s="24" t="s">
        <v>0</v>
      </c>
      <c r="P195" s="24" t="s">
        <v>135</v>
      </c>
      <c r="Q195" s="24">
        <v>1.83</v>
      </c>
    </row>
    <row r="196" spans="15:17" x14ac:dyDescent="0.25">
      <c r="O196" s="24" t="s">
        <v>0</v>
      </c>
      <c r="P196" s="24" t="s">
        <v>133</v>
      </c>
      <c r="Q196" s="24">
        <v>2.0099999999999998</v>
      </c>
    </row>
    <row r="197" spans="15:17" x14ac:dyDescent="0.25">
      <c r="O197" s="24" t="s">
        <v>0</v>
      </c>
      <c r="P197" s="24" t="s">
        <v>131</v>
      </c>
      <c r="Q197" s="24">
        <v>3.72</v>
      </c>
    </row>
    <row r="198" spans="15:17" x14ac:dyDescent="0.25">
      <c r="O198" s="24" t="s">
        <v>0</v>
      </c>
      <c r="P198" s="24" t="s">
        <v>129</v>
      </c>
      <c r="Q198" s="24">
        <v>3.48</v>
      </c>
    </row>
    <row r="199" spans="15:17" x14ac:dyDescent="0.25">
      <c r="O199" s="24" t="s">
        <v>0</v>
      </c>
      <c r="P199" s="24" t="s">
        <v>124</v>
      </c>
      <c r="Q199" s="24">
        <v>0.15</v>
      </c>
    </row>
    <row r="200" spans="15:17" x14ac:dyDescent="0.25">
      <c r="O200" s="24" t="s">
        <v>0</v>
      </c>
      <c r="P200" s="24" t="s">
        <v>123</v>
      </c>
      <c r="Q200" s="24">
        <v>0.5</v>
      </c>
    </row>
    <row r="201" spans="15:17" x14ac:dyDescent="0.25">
      <c r="O201" s="24" t="s">
        <v>0</v>
      </c>
      <c r="P201" s="24" t="s">
        <v>122</v>
      </c>
      <c r="Q201" s="24">
        <v>0.09</v>
      </c>
    </row>
    <row r="202" spans="15:17" x14ac:dyDescent="0.25">
      <c r="O202" s="24" t="s">
        <v>0</v>
      </c>
      <c r="P202" s="24" t="s">
        <v>121</v>
      </c>
      <c r="Q202" s="24">
        <v>0.18</v>
      </c>
    </row>
    <row r="203" spans="15:17" x14ac:dyDescent="0.25">
      <c r="O203" s="24" t="s">
        <v>0</v>
      </c>
      <c r="P203" s="24" t="s">
        <v>117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159</v>
      </c>
      <c r="Q211" s="24">
        <v>30</v>
      </c>
    </row>
    <row r="212" spans="15:17" x14ac:dyDescent="0.25">
      <c r="O212" s="24" t="s">
        <v>157</v>
      </c>
      <c r="P212" s="24">
        <v>10</v>
      </c>
      <c r="Q212" s="24">
        <v>10</v>
      </c>
    </row>
    <row r="213" spans="15:17" x14ac:dyDescent="0.25">
      <c r="O213" s="24" t="s">
        <v>155</v>
      </c>
      <c r="P213" s="24">
        <v>10</v>
      </c>
      <c r="Q213" s="24">
        <v>10</v>
      </c>
    </row>
    <row r="214" spans="15:17" x14ac:dyDescent="0.25">
      <c r="O214" s="24" t="s">
        <v>153</v>
      </c>
      <c r="P214" s="24">
        <v>9</v>
      </c>
      <c r="Q214" s="24">
        <v>9</v>
      </c>
    </row>
    <row r="215" spans="15:17" x14ac:dyDescent="0.25">
      <c r="O215" s="24" t="s">
        <v>151</v>
      </c>
      <c r="P215" s="24">
        <v>10</v>
      </c>
      <c r="Q215" s="24">
        <v>10</v>
      </c>
    </row>
    <row r="216" spans="15:17" x14ac:dyDescent="0.25">
      <c r="O216" s="24" t="s">
        <v>149</v>
      </c>
      <c r="P216" s="24">
        <v>10</v>
      </c>
      <c r="Q216" s="24">
        <v>10</v>
      </c>
    </row>
    <row r="217" spans="15:17" x14ac:dyDescent="0.25">
      <c r="O217" s="24" t="s">
        <v>147</v>
      </c>
      <c r="Q217" s="24">
        <v>30</v>
      </c>
    </row>
    <row r="218" spans="15:17" x14ac:dyDescent="0.25">
      <c r="O218" s="24" t="s">
        <v>146</v>
      </c>
      <c r="Q218" s="24">
        <v>10</v>
      </c>
    </row>
    <row r="219" spans="15:17" x14ac:dyDescent="0.25">
      <c r="O219" s="24" t="s">
        <v>145</v>
      </c>
      <c r="P219" s="24">
        <v>10</v>
      </c>
      <c r="Q219" s="24">
        <v>10</v>
      </c>
    </row>
    <row r="220" spans="15:17" x14ac:dyDescent="0.25">
      <c r="O220" s="24" t="s">
        <v>143</v>
      </c>
      <c r="P220" s="24">
        <v>16</v>
      </c>
      <c r="Q220" s="24">
        <v>16</v>
      </c>
    </row>
    <row r="221" spans="15:17" x14ac:dyDescent="0.25">
      <c r="O221" s="24" t="s">
        <v>141</v>
      </c>
      <c r="P221" s="24">
        <v>10</v>
      </c>
      <c r="Q221" s="24">
        <v>10</v>
      </c>
    </row>
    <row r="222" spans="15:17" x14ac:dyDescent="0.25">
      <c r="O222" s="24" t="s">
        <v>139</v>
      </c>
      <c r="P222" s="24">
        <v>10</v>
      </c>
      <c r="Q222" s="24">
        <v>10</v>
      </c>
    </row>
    <row r="223" spans="15:17" x14ac:dyDescent="0.25">
      <c r="O223" s="24" t="s">
        <v>137</v>
      </c>
      <c r="P223" s="24">
        <v>15</v>
      </c>
      <c r="Q223" s="24">
        <v>15</v>
      </c>
    </row>
    <row r="224" spans="15:17" x14ac:dyDescent="0.25">
      <c r="O224" s="24" t="s">
        <v>135</v>
      </c>
      <c r="P224" s="24">
        <v>22</v>
      </c>
      <c r="Q224" s="24">
        <v>22</v>
      </c>
    </row>
    <row r="225" spans="15:17" x14ac:dyDescent="0.25">
      <c r="O225" s="24" t="s">
        <v>133</v>
      </c>
      <c r="P225" s="24">
        <v>25</v>
      </c>
      <c r="Q225" s="24">
        <v>25</v>
      </c>
    </row>
    <row r="226" spans="15:17" x14ac:dyDescent="0.25">
      <c r="O226" s="24" t="s">
        <v>129</v>
      </c>
      <c r="P226" s="24">
        <v>10</v>
      </c>
      <c r="Q226" s="24">
        <v>10</v>
      </c>
    </row>
    <row r="227" spans="15:17" x14ac:dyDescent="0.25">
      <c r="O227" s="24" t="s">
        <v>124</v>
      </c>
      <c r="P227" s="24">
        <v>10</v>
      </c>
      <c r="Q227" s="24">
        <v>10</v>
      </c>
    </row>
    <row r="228" spans="15:17" x14ac:dyDescent="0.25">
      <c r="O228" s="24" t="s">
        <v>123</v>
      </c>
      <c r="P228" s="24">
        <v>10</v>
      </c>
      <c r="Q228" s="24">
        <v>10</v>
      </c>
    </row>
    <row r="229" spans="15:17" x14ac:dyDescent="0.25">
      <c r="O229" s="24" t="s">
        <v>122</v>
      </c>
      <c r="P229" s="24">
        <v>10</v>
      </c>
      <c r="Q229" s="24">
        <v>10</v>
      </c>
    </row>
    <row r="230" spans="15:17" x14ac:dyDescent="0.25">
      <c r="O230" s="24" t="s">
        <v>121</v>
      </c>
      <c r="P230" s="24">
        <v>10</v>
      </c>
      <c r="Q230" s="24">
        <v>10</v>
      </c>
    </row>
    <row r="231" spans="15:17" x14ac:dyDescent="0.25">
      <c r="O231" s="24" t="s">
        <v>119</v>
      </c>
      <c r="Q231" s="24">
        <v>50</v>
      </c>
    </row>
    <row r="232" spans="15:17" x14ac:dyDescent="0.25">
      <c r="O232" s="24" t="s">
        <v>117</v>
      </c>
      <c r="P232" s="24">
        <v>16</v>
      </c>
      <c r="Q232" s="24">
        <v>16</v>
      </c>
    </row>
    <row r="233" spans="15:17" x14ac:dyDescent="0.25">
      <c r="O233" s="24" t="s">
        <v>127</v>
      </c>
      <c r="Q233" s="24">
        <v>50</v>
      </c>
    </row>
    <row r="234" spans="15:17" x14ac:dyDescent="0.25">
      <c r="O234" s="24" t="s">
        <v>125</v>
      </c>
      <c r="P234" s="24">
        <v>16</v>
      </c>
      <c r="Q234" s="24">
        <v>16</v>
      </c>
    </row>
    <row r="235" spans="15:17" x14ac:dyDescent="0.25">
      <c r="O235" s="24" t="s">
        <v>131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2021-03-23T09:18:31Z</dcterms:modified>
</cp:coreProperties>
</file>