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Data Prep" sheetId="2" r:id="rId5"/>
    <sheet state="visible" name="Feed and nappy" sheetId="3" r:id="rId6"/>
    <sheet state="visible" name="Copy of Feed and nappy" sheetId="4" r:id="rId7"/>
    <sheet state="hidden" name="Sleep times data" sheetId="5" r:id="rId8"/>
    <sheet state="visible" name="Sleep" sheetId="6" r:id="rId9"/>
  </sheets>
  <definedNames>
    <definedName hidden="1" localSheetId="4" name="_xlnm._FilterDatabase">'Sleep times data'!$A$1:$C$135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<sst xmlns="http://schemas.openxmlformats.org/spreadsheetml/2006/main" count="147" uniqueCount="18">
  <si>
    <t>Timestamp</t>
  </si>
  <si>
    <t>Activity</t>
  </si>
  <si>
    <t>Comment</t>
  </si>
  <si>
    <t>Go to sleep</t>
  </si>
  <si>
    <t>Wake up</t>
  </si>
  <si>
    <t>Bottle Feed</t>
  </si>
  <si>
    <t>Wet nappy</t>
  </si>
  <si>
    <t>Dirty nappy</t>
  </si>
  <si>
    <t>With dummy</t>
  </si>
  <si>
    <t>Breast Feed</t>
  </si>
  <si>
    <t>Day</t>
  </si>
  <si>
    <t>Time</t>
  </si>
  <si>
    <t>Time slept</t>
  </si>
  <si>
    <t>SUM of Time</t>
  </si>
  <si>
    <t>COUNTA of Activity</t>
  </si>
  <si>
    <t>Grand Total</t>
  </si>
  <si>
    <t>COUNTA of Time slept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</si>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</sst>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d/MM/yyyy"/>
    <numFmt numFmtId="166" formatCode="hh&quot;:&quot;mm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11A9CC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0" xfId="0" applyFont="1"/>
    <xf borderId="0" fillId="0" fontId="3" numFmtId="166" xfId="0" applyFont="1" applyNumberFormat="1"/>
    <xf borderId="0" fillId="0" fontId="3" numFmtId="0" xfId="0" applyFont="1"/>
  </cellXfs>
  <cellStyles count="1">
    <cellStyle xfId="0" name="Normal" builtinId="0"/>
  </cellStyles>
  <dxfs count="2">
    <dxf>
      <font>
        <color rgb="FFFFFFFF"/>
      </font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nappy'!$B$1:$B$9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nappy'!$C$1:$C$9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nappy'!$D$1:$D$9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nappy'!$E$1:$E$9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nappy'!$F$1:$F$9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nappy'!$G$1:$G$9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nappy'!$H$1:$H$9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nappy'!$I$1:$I$9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nappy'!$J$1:$J$9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nappy'!$K$1:$K$9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nappy'!$L$1:$L$9</c:f>
              <c:numCache/>
            </c:numRef>
          </c:yVal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nappy'!$M$1:$M$9</c:f>
              <c:numCache/>
            </c:numRef>
          </c:yVal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nappy'!$N$1:$N$9</c:f>
              <c:numCache/>
            </c:numRef>
          </c:yVal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nappy'!$O$1:$O$9</c:f>
              <c:numCache/>
            </c:numRef>
          </c:yVal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nappy'!$P$1:$P$9</c:f>
              <c:numCache/>
            </c:numRef>
          </c:yVal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nappy'!$Q$1:$Q$9</c:f>
              <c:numCache/>
            </c:numRef>
          </c:yVal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nappy'!$R$1:$R$9</c:f>
              <c:numCache/>
            </c:numRef>
          </c:yVal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nappy'!$S$1:$S$9</c:f>
              <c:numCache/>
            </c:numRef>
          </c:yVal>
        </c:ser>
        <c:ser>
          <c:idx val="18"/>
          <c:order val="1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nappy'!$T$1:$T$9</c:f>
              <c:numCache/>
            </c:numRef>
          </c:yVal>
        </c:ser>
        <c:ser>
          <c:idx val="19"/>
          <c:order val="1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nappy'!$U$1:$U$9</c:f>
              <c:numCache/>
            </c:numRef>
          </c:yVal>
        </c:ser>
        <c:ser>
          <c:idx val="20"/>
          <c:order val="2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nappy'!$V$1:$V$9</c:f>
              <c:numCache/>
            </c:numRef>
          </c:yVal>
        </c:ser>
        <c:ser>
          <c:idx val="21"/>
          <c:order val="2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nappy'!$W$1:$W$9</c:f>
              <c:numCache/>
            </c:numRef>
          </c:yVal>
        </c:ser>
        <c:ser>
          <c:idx val="22"/>
          <c:order val="2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nappy'!$X$1:$X$9</c:f>
              <c:numCache/>
            </c:numRef>
          </c:yVal>
        </c:ser>
        <c:ser>
          <c:idx val="23"/>
          <c:order val="2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nappy'!$Y$1:$Y$9</c:f>
              <c:numCache/>
            </c:numRef>
          </c:yVal>
        </c:ser>
        <c:ser>
          <c:idx val="24"/>
          <c:order val="2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nappy'!$Z$1:$Z$9</c:f>
              <c:numCache/>
            </c:numRef>
          </c:yVal>
        </c:ser>
        <c:ser>
          <c:idx val="25"/>
          <c:order val="2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nappy'!$AA$1:$AA$9</c:f>
              <c:numCache/>
            </c:numRef>
          </c:yVal>
        </c:ser>
        <c:ser>
          <c:idx val="26"/>
          <c:order val="2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nappy'!$AB$1:$AB$9</c:f>
              <c:numCache/>
            </c:numRef>
          </c:yVal>
        </c:ser>
        <c:ser>
          <c:idx val="27"/>
          <c:order val="2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nappy'!$AC$1:$AC$9</c:f>
              <c:numCache/>
            </c:numRef>
          </c:yVal>
        </c:ser>
        <c:ser>
          <c:idx val="28"/>
          <c:order val="2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nappy'!$AD$1:$AD$9</c:f>
              <c:numCache/>
            </c:numRef>
          </c:yVal>
        </c:ser>
        <c:ser>
          <c:idx val="29"/>
          <c:order val="2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nappy'!$AE$1:$AE$9</c:f>
              <c:numCache/>
            </c:numRef>
          </c:yVal>
        </c:ser>
        <c:ser>
          <c:idx val="30"/>
          <c:order val="3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nappy'!$AF$1:$AF$9</c:f>
              <c:numCache/>
            </c:numRef>
          </c:yVal>
        </c:ser>
        <c:ser>
          <c:idx val="31"/>
          <c:order val="3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nappy'!$AG$1:$AG$9</c:f>
              <c:numCache/>
            </c:numRef>
          </c:yVal>
        </c:ser>
        <c:ser>
          <c:idx val="32"/>
          <c:order val="3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nappy'!$AH$1:$AH$9</c:f>
              <c:numCache/>
            </c:numRef>
          </c:yVal>
        </c:ser>
        <c:ser>
          <c:idx val="33"/>
          <c:order val="3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nappy'!$AI$1:$AI$9</c:f>
              <c:numCache/>
            </c:numRef>
          </c:yVal>
        </c:ser>
        <c:ser>
          <c:idx val="34"/>
          <c:order val="3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nappy'!$AJ$1:$AJ$9</c:f>
              <c:numCache/>
            </c:numRef>
          </c:yVal>
        </c:ser>
        <c:ser>
          <c:idx val="35"/>
          <c:order val="3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50000"/>
                </a:schemeClr>
              </a:solidFill>
              <a:ln cmpd="sng">
                <a:solidFill>
                  <a:schemeClr val="accent6">
                    <a:lumOff val="15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nappy'!$AK$1:$AK$9</c:f>
              <c:numCache/>
            </c:numRef>
          </c:yVal>
        </c:ser>
        <c:ser>
          <c:idx val="36"/>
          <c:order val="3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80000"/>
                </a:schemeClr>
              </a:solidFill>
              <a:ln cmpd="sng">
                <a:solidFill>
                  <a:schemeClr val="accent1">
                    <a:lumOff val="18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nappy'!$AL$1:$AL$9</c:f>
              <c:numCache/>
            </c:numRef>
          </c:yVal>
        </c:ser>
        <c:ser>
          <c:idx val="37"/>
          <c:order val="3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80000"/>
                </a:schemeClr>
              </a:solidFill>
              <a:ln cmpd="sng">
                <a:solidFill>
                  <a:schemeClr val="accent2">
                    <a:lumOff val="18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nappy'!$AM$1:$AM$9</c:f>
              <c:numCache/>
            </c:numRef>
          </c:yVal>
        </c:ser>
        <c:ser>
          <c:idx val="38"/>
          <c:order val="3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80000"/>
                </a:schemeClr>
              </a:solidFill>
              <a:ln cmpd="sng">
                <a:solidFill>
                  <a:schemeClr val="accent3">
                    <a:lumOff val="18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nappy'!$AN$1:$AN$9</c:f>
              <c:numCache/>
            </c:numRef>
          </c:yVal>
        </c:ser>
        <c:ser>
          <c:idx val="39"/>
          <c:order val="3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80000"/>
                </a:schemeClr>
              </a:solidFill>
              <a:ln cmpd="sng">
                <a:solidFill>
                  <a:schemeClr val="accent4">
                    <a:lumOff val="18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nappy'!$AO$1:$AO$9</c:f>
              <c:numCache/>
            </c:numRef>
          </c:yVal>
        </c:ser>
        <c:ser>
          <c:idx val="40"/>
          <c:order val="4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80000"/>
                </a:schemeClr>
              </a:solidFill>
              <a:ln cmpd="sng">
                <a:solidFill>
                  <a:schemeClr val="accent5">
                    <a:lumOff val="18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nappy'!$AP$1:$AP$9</c:f>
              <c:numCache/>
            </c:numRef>
          </c:yVal>
        </c:ser>
        <c:ser>
          <c:idx val="41"/>
          <c:order val="4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80000"/>
                </a:schemeClr>
              </a:solidFill>
              <a:ln cmpd="sng">
                <a:solidFill>
                  <a:schemeClr val="accent6">
                    <a:lumOff val="18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nappy'!$AQ$1:$AQ$9</c:f>
              <c:numCache/>
            </c:numRef>
          </c:yVal>
        </c:ser>
        <c:ser>
          <c:idx val="42"/>
          <c:order val="4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09999"/>
                </a:schemeClr>
              </a:solidFill>
              <a:ln cmpd="sng">
                <a:solidFill>
                  <a:schemeClr val="accent1">
                    <a:lumOff val="209999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nappy'!$AR$1:$AR$9</c:f>
              <c:numCache/>
            </c:numRef>
          </c:yVal>
        </c:ser>
        <c:ser>
          <c:idx val="43"/>
          <c:order val="4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09999"/>
                </a:schemeClr>
              </a:solidFill>
              <a:ln cmpd="sng">
                <a:solidFill>
                  <a:schemeClr val="accent2">
                    <a:lumOff val="209999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nappy'!$AS$1:$AS$9</c:f>
              <c:numCache/>
            </c:numRef>
          </c:yVal>
        </c:ser>
        <c:ser>
          <c:idx val="44"/>
          <c:order val="4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09999"/>
                </a:schemeClr>
              </a:solidFill>
              <a:ln cmpd="sng">
                <a:solidFill>
                  <a:schemeClr val="accent3">
                    <a:lumOff val="209999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nappy'!$AT$1:$AT$9</c:f>
              <c:numCache/>
            </c:numRef>
          </c:yVal>
        </c:ser>
        <c:ser>
          <c:idx val="45"/>
          <c:order val="4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09999"/>
                </a:schemeClr>
              </a:solidFill>
              <a:ln cmpd="sng">
                <a:solidFill>
                  <a:schemeClr val="accent4">
                    <a:lumOff val="209999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nappy'!$AU$1:$AU$9</c:f>
              <c:numCache/>
            </c:numRef>
          </c:yVal>
        </c:ser>
        <c:ser>
          <c:idx val="46"/>
          <c:order val="4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09999"/>
                </a:schemeClr>
              </a:solidFill>
              <a:ln cmpd="sng">
                <a:solidFill>
                  <a:schemeClr val="accent5">
                    <a:lumOff val="209999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nappy'!$AV$1:$AV$9</c:f>
              <c:numCache/>
            </c:numRef>
          </c:yVal>
        </c:ser>
        <c:ser>
          <c:idx val="47"/>
          <c:order val="4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09999"/>
                </a:schemeClr>
              </a:solidFill>
              <a:ln cmpd="sng">
                <a:solidFill>
                  <a:schemeClr val="accent6">
                    <a:lumOff val="209999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nappy'!$AW$1:$AW$9</c:f>
              <c:numCache/>
            </c:numRef>
          </c:yVal>
        </c:ser>
        <c:ser>
          <c:idx val="48"/>
          <c:order val="4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40000"/>
                </a:schemeClr>
              </a:solidFill>
              <a:ln cmpd="sng">
                <a:solidFill>
                  <a:schemeClr val="accent1">
                    <a:lumOff val="24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nappy'!$AX$1:$AX$9</c:f>
              <c:numCache/>
            </c:numRef>
          </c:yVal>
        </c:ser>
        <c:ser>
          <c:idx val="49"/>
          <c:order val="4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40000"/>
                </a:schemeClr>
              </a:solidFill>
              <a:ln cmpd="sng">
                <a:solidFill>
                  <a:schemeClr val="accent2">
                    <a:lumOff val="240000"/>
                  </a:schemeClr>
                </a:solidFill>
              </a:ln>
            </c:spPr>
          </c:marker>
          <c:xVal>
            <c:numRef>
              <c:f>'Feed and nappy'!$A$1:$A$9</c:f>
            </c:numRef>
          </c:xVal>
          <c:yVal>
            <c:numRef>
              <c:f>'Feed and nappy'!$AY$1:$AY$9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03408"/>
        <c:axId val="671740443"/>
      </c:scatterChart>
      <c:valAx>
        <c:axId val="2081503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740443"/>
      </c:valAx>
      <c:valAx>
        <c:axId val="671740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50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'Feed and nappy'!$B$1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nappy'!$B$2:$B$15</c:f>
              <c:numCache/>
            </c:numRef>
          </c:val>
        </c:ser>
        <c:ser>
          <c:idx val="1"/>
          <c:order val="1"/>
          <c:tx>
            <c:strRef>
              <c:f>'Feed and nappy'!$C$1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nappy'!$C$2:$C$15</c:f>
              <c:numCache/>
            </c:numRef>
          </c:val>
        </c:ser>
        <c:ser>
          <c:idx val="2"/>
          <c:order val="2"/>
          <c:tx>
            <c:strRef>
              <c:f>'Feed and nappy'!$D$1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nappy'!$D$2:$D$15</c:f>
              <c:numCache/>
            </c:numRef>
          </c:val>
        </c:ser>
        <c:ser>
          <c:idx val="3"/>
          <c:order val="3"/>
          <c:tx>
            <c:strRef>
              <c:f>'Feed and nappy'!$E$1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nappy'!$E$2:$E$15</c:f>
              <c:numCache/>
            </c:numRef>
          </c:val>
        </c:ser>
        <c:ser>
          <c:idx val="4"/>
          <c:order val="4"/>
          <c:tx>
            <c:strRef>
              <c:f>'Feed and nappy'!$F$1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nappy'!$F$2:$F$15</c:f>
              <c:numCache/>
            </c:numRef>
          </c:val>
        </c:ser>
        <c:ser>
          <c:idx val="5"/>
          <c:order val="5"/>
          <c:tx>
            <c:strRef>
              <c:f>'Feed and nappy'!$G$1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nappy'!$G$2:$G$15</c:f>
              <c:numCache/>
            </c:numRef>
          </c:val>
        </c:ser>
        <c:ser>
          <c:idx val="6"/>
          <c:order val="6"/>
          <c:tx>
            <c:strRef>
              <c:f>'Feed and nappy'!$H$1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nappy'!$H$2:$H$15</c:f>
              <c:numCache/>
            </c:numRef>
          </c:val>
        </c:ser>
        <c:ser>
          <c:idx val="7"/>
          <c:order val="7"/>
          <c:tx>
            <c:strRef>
              <c:f>'Feed and nappy'!$I$1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nappy'!$I$2:$I$15</c:f>
              <c:numCache/>
            </c:numRef>
          </c:val>
        </c:ser>
        <c:ser>
          <c:idx val="8"/>
          <c:order val="8"/>
          <c:tx>
            <c:strRef>
              <c:f>'Feed and nappy'!$J$1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nappy'!$J$2:$J$15</c:f>
              <c:numCache/>
            </c:numRef>
          </c:val>
        </c:ser>
        <c:ser>
          <c:idx val="9"/>
          <c:order val="9"/>
          <c:tx>
            <c:strRef>
              <c:f>'Feed and nappy'!$K$1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nappy'!$K$2:$K$15</c:f>
              <c:numCache/>
            </c:numRef>
          </c:val>
        </c:ser>
        <c:ser>
          <c:idx val="10"/>
          <c:order val="10"/>
          <c:tx>
            <c:strRef>
              <c:f>'Feed and nappy'!$L$1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nappy'!$L$2:$L$15</c:f>
              <c:numCache/>
            </c:numRef>
          </c:val>
        </c:ser>
        <c:ser>
          <c:idx val="11"/>
          <c:order val="11"/>
          <c:tx>
            <c:strRef>
              <c:f>'Feed and nappy'!$M$1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nappy'!$M$2:$M$15</c:f>
              <c:numCache/>
            </c:numRef>
          </c:val>
        </c:ser>
        <c:ser>
          <c:idx val="12"/>
          <c:order val="12"/>
          <c:tx>
            <c:strRef>
              <c:f>'Feed and nappy'!$N$1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nappy'!$N$2:$N$15</c:f>
              <c:numCache/>
            </c:numRef>
          </c:val>
        </c:ser>
        <c:ser>
          <c:idx val="13"/>
          <c:order val="13"/>
          <c:tx>
            <c:strRef>
              <c:f>'Feed and nappy'!$O$1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nappy'!$O$2:$O$15</c:f>
              <c:numCache/>
            </c:numRef>
          </c:val>
        </c:ser>
        <c:ser>
          <c:idx val="14"/>
          <c:order val="14"/>
          <c:tx>
            <c:strRef>
              <c:f>'Feed and nappy'!$P$1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nappy'!$P$2:$P$15</c:f>
              <c:numCache/>
            </c:numRef>
          </c:val>
        </c:ser>
        <c:ser>
          <c:idx val="15"/>
          <c:order val="15"/>
          <c:tx>
            <c:strRef>
              <c:f>'Feed and nappy'!$Q$1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nappy'!$Q$2:$Q$15</c:f>
              <c:numCache/>
            </c:numRef>
          </c:val>
        </c:ser>
        <c:ser>
          <c:idx val="16"/>
          <c:order val="16"/>
          <c:tx>
            <c:strRef>
              <c:f>'Feed and nappy'!$R$1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nappy'!$R$2:$R$15</c:f>
              <c:numCache/>
            </c:numRef>
          </c:val>
        </c:ser>
        <c:ser>
          <c:idx val="17"/>
          <c:order val="17"/>
          <c:tx>
            <c:strRef>
              <c:f>'Feed and nappy'!$S$1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nappy'!$S$2:$S$15</c:f>
              <c:numCache/>
            </c:numRef>
          </c:val>
        </c:ser>
        <c:ser>
          <c:idx val="18"/>
          <c:order val="18"/>
          <c:tx>
            <c:strRef>
              <c:f>'Feed and nappy'!$T$1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nappy'!$T$2:$T$15</c:f>
              <c:numCache/>
            </c:numRef>
          </c:val>
        </c:ser>
        <c:ser>
          <c:idx val="19"/>
          <c:order val="19"/>
          <c:tx>
            <c:strRef>
              <c:f>'Feed and nappy'!$U$1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nappy'!$U$2:$U$15</c:f>
              <c:numCache/>
            </c:numRef>
          </c:val>
        </c:ser>
        <c:ser>
          <c:idx val="20"/>
          <c:order val="20"/>
          <c:tx>
            <c:strRef>
              <c:f>'Feed and nappy'!$V$1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nappy'!$V$2:$V$15</c:f>
              <c:numCache/>
            </c:numRef>
          </c:val>
        </c:ser>
        <c:ser>
          <c:idx val="21"/>
          <c:order val="21"/>
          <c:tx>
            <c:strRef>
              <c:f>'Feed and nappy'!$W$1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nappy'!$W$2:$W$15</c:f>
              <c:numCache/>
            </c:numRef>
          </c:val>
        </c:ser>
        <c:ser>
          <c:idx val="22"/>
          <c:order val="22"/>
          <c:tx>
            <c:strRef>
              <c:f>'Feed and nappy'!$X$1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nappy'!$X$2:$X$15</c:f>
              <c:numCache/>
            </c:numRef>
          </c:val>
        </c:ser>
        <c:ser>
          <c:idx val="23"/>
          <c:order val="23"/>
          <c:tx>
            <c:strRef>
              <c:f>'Feed and nappy'!$Y$1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nappy'!$Y$2:$Y$15</c:f>
              <c:numCache/>
            </c:numRef>
          </c:val>
        </c:ser>
        <c:ser>
          <c:idx val="24"/>
          <c:order val="24"/>
          <c:tx>
            <c:strRef>
              <c:f>'Feed and nappy'!$Z$1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nappy'!$Z$2:$Z$15</c:f>
              <c:numCache/>
            </c:numRef>
          </c:val>
        </c:ser>
        <c:ser>
          <c:idx val="25"/>
          <c:order val="25"/>
          <c:tx>
            <c:strRef>
              <c:f>'Feed and nappy'!$AA$1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nappy'!$AA$2:$AA$15</c:f>
              <c:numCache/>
            </c:numRef>
          </c:val>
        </c:ser>
        <c:ser>
          <c:idx val="26"/>
          <c:order val="26"/>
          <c:tx>
            <c:strRef>
              <c:f>'Feed and nappy'!$AB$1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nappy'!$AB$2:$AB$15</c:f>
              <c:numCache/>
            </c:numRef>
          </c:val>
        </c:ser>
        <c:ser>
          <c:idx val="27"/>
          <c:order val="27"/>
          <c:tx>
            <c:strRef>
              <c:f>'Feed and nappy'!$AC$1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nappy'!$AC$2:$AC$15</c:f>
              <c:numCache/>
            </c:numRef>
          </c:val>
        </c:ser>
        <c:ser>
          <c:idx val="28"/>
          <c:order val="28"/>
          <c:tx>
            <c:strRef>
              <c:f>'Feed and nappy'!$AD$1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nappy'!$AD$2:$AD$15</c:f>
              <c:numCache/>
            </c:numRef>
          </c:val>
        </c:ser>
        <c:ser>
          <c:idx val="29"/>
          <c:order val="29"/>
          <c:tx>
            <c:strRef>
              <c:f>'Feed and nappy'!$AE$1</c:f>
            </c:strRef>
          </c:tx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nappy'!$AE$2:$AE$15</c:f>
              <c:numCache/>
            </c:numRef>
          </c:val>
        </c:ser>
        <c:ser>
          <c:idx val="30"/>
          <c:order val="30"/>
          <c:tx>
            <c:strRef>
              <c:f>'Feed and nappy'!$AF$1</c:f>
            </c:strRef>
          </c:tx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nappy'!$AF$2:$AF$15</c:f>
              <c:numCache/>
            </c:numRef>
          </c:val>
        </c:ser>
        <c:ser>
          <c:idx val="31"/>
          <c:order val="31"/>
          <c:tx>
            <c:strRef>
              <c:f>'Feed and nappy'!$AG$1</c:f>
            </c:strRef>
          </c:tx>
          <c:spPr>
            <a:solidFill>
              <a:schemeClr val="accent2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nappy'!$AG$2:$AG$15</c:f>
              <c:numCache/>
            </c:numRef>
          </c:val>
        </c:ser>
        <c:ser>
          <c:idx val="32"/>
          <c:order val="32"/>
          <c:tx>
            <c:strRef>
              <c:f>'Feed and nappy'!$AH$1</c:f>
            </c:strRef>
          </c:tx>
          <c:spPr>
            <a:solidFill>
              <a:schemeClr val="accent3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nappy'!$AH$2:$AH$15</c:f>
              <c:numCache/>
            </c:numRef>
          </c:val>
        </c:ser>
        <c:ser>
          <c:idx val="33"/>
          <c:order val="33"/>
          <c:tx>
            <c:strRef>
              <c:f>'Feed and nappy'!$AI$1</c:f>
            </c:strRef>
          </c:tx>
          <c:spPr>
            <a:solidFill>
              <a:schemeClr val="accent4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nappy'!$AI$2:$AI$15</c:f>
              <c:numCache/>
            </c:numRef>
          </c:val>
        </c:ser>
        <c:ser>
          <c:idx val="34"/>
          <c:order val="34"/>
          <c:tx>
            <c:strRef>
              <c:f>'Feed and nappy'!$AJ$1</c:f>
            </c:strRef>
          </c:tx>
          <c:spPr>
            <a:solidFill>
              <a:schemeClr val="accent5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nappy'!$AJ$2:$AJ$15</c:f>
              <c:numCache/>
            </c:numRef>
          </c:val>
        </c:ser>
        <c:ser>
          <c:idx val="35"/>
          <c:order val="35"/>
          <c:tx>
            <c:strRef>
              <c:f>'Feed and nappy'!$AK$1</c:f>
            </c:strRef>
          </c:tx>
          <c:spPr>
            <a:solidFill>
              <a:schemeClr val="accent6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nappy'!$AK$2:$AK$15</c:f>
              <c:numCache/>
            </c:numRef>
          </c:val>
        </c:ser>
        <c:ser>
          <c:idx val="36"/>
          <c:order val="36"/>
          <c:tx>
            <c:strRef>
              <c:f>'Feed and nappy'!$AL$1</c:f>
            </c:strRef>
          </c:tx>
          <c:spPr>
            <a:solidFill>
              <a:schemeClr val="accent1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nappy'!$AL$2:$AL$15</c:f>
              <c:numCache/>
            </c:numRef>
          </c:val>
        </c:ser>
        <c:ser>
          <c:idx val="37"/>
          <c:order val="37"/>
          <c:tx>
            <c:strRef>
              <c:f>'Feed and nappy'!$AM$1</c:f>
            </c:strRef>
          </c:tx>
          <c:spPr>
            <a:solidFill>
              <a:schemeClr val="accent2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nappy'!$AM$2:$AM$15</c:f>
              <c:numCache/>
            </c:numRef>
          </c:val>
        </c:ser>
        <c:ser>
          <c:idx val="38"/>
          <c:order val="38"/>
          <c:tx>
            <c:strRef>
              <c:f>'Feed and nappy'!$AN$1</c:f>
            </c:strRef>
          </c:tx>
          <c:spPr>
            <a:solidFill>
              <a:schemeClr val="accent3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nappy'!$AN$2:$AN$15</c:f>
              <c:numCache/>
            </c:numRef>
          </c:val>
        </c:ser>
        <c:ser>
          <c:idx val="39"/>
          <c:order val="39"/>
          <c:tx>
            <c:strRef>
              <c:f>'Feed and nappy'!$AO$1</c:f>
            </c:strRef>
          </c:tx>
          <c:spPr>
            <a:solidFill>
              <a:schemeClr val="accent4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nappy'!$AO$2:$AO$15</c:f>
              <c:numCache/>
            </c:numRef>
          </c:val>
        </c:ser>
        <c:ser>
          <c:idx val="40"/>
          <c:order val="40"/>
          <c:tx>
            <c:strRef>
              <c:f>'Feed and nappy'!$AP$1</c:f>
            </c:strRef>
          </c:tx>
          <c:spPr>
            <a:solidFill>
              <a:schemeClr val="accent5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nappy'!$AP$2:$AP$15</c:f>
              <c:numCache/>
            </c:numRef>
          </c:val>
        </c:ser>
        <c:ser>
          <c:idx val="41"/>
          <c:order val="41"/>
          <c:tx>
            <c:strRef>
              <c:f>'Feed and nappy'!$AQ$1</c:f>
            </c:strRef>
          </c:tx>
          <c:spPr>
            <a:solidFill>
              <a:schemeClr val="accent6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nappy'!$AQ$2:$AQ$15</c:f>
              <c:numCache/>
            </c:numRef>
          </c:val>
        </c:ser>
        <c:ser>
          <c:idx val="42"/>
          <c:order val="42"/>
          <c:tx>
            <c:strRef>
              <c:f>'Feed and nappy'!$AR$1</c:f>
            </c:strRef>
          </c:tx>
          <c:spPr>
            <a:solidFill>
              <a:schemeClr val="accent1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nappy'!$AR$2:$AR$15</c:f>
              <c:numCache/>
            </c:numRef>
          </c:val>
        </c:ser>
        <c:ser>
          <c:idx val="43"/>
          <c:order val="43"/>
          <c:tx>
            <c:strRef>
              <c:f>'Feed and nappy'!$AS$1</c:f>
            </c:strRef>
          </c:tx>
          <c:spPr>
            <a:solidFill>
              <a:schemeClr val="accent2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nappy'!$AS$2:$AS$15</c:f>
              <c:numCache/>
            </c:numRef>
          </c:val>
        </c:ser>
        <c:ser>
          <c:idx val="44"/>
          <c:order val="44"/>
          <c:tx>
            <c:strRef>
              <c:f>'Feed and nappy'!$AT$1</c:f>
            </c:strRef>
          </c:tx>
          <c:spPr>
            <a:solidFill>
              <a:schemeClr val="accent3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nappy'!$AT$2:$AT$15</c:f>
              <c:numCache/>
            </c:numRef>
          </c:val>
        </c:ser>
        <c:ser>
          <c:idx val="45"/>
          <c:order val="45"/>
          <c:tx>
            <c:strRef>
              <c:f>'Feed and nappy'!$AU$1</c:f>
            </c:strRef>
          </c:tx>
          <c:spPr>
            <a:solidFill>
              <a:schemeClr val="accent4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nappy'!$AU$2:$AU$15</c:f>
              <c:numCache/>
            </c:numRef>
          </c:val>
        </c:ser>
        <c:ser>
          <c:idx val="46"/>
          <c:order val="46"/>
          <c:tx>
            <c:strRef>
              <c:f>'Feed and nappy'!$AV$1</c:f>
            </c:strRef>
          </c:tx>
          <c:spPr>
            <a:solidFill>
              <a:schemeClr val="accent5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nappy'!$AV$2:$AV$15</c:f>
              <c:numCache/>
            </c:numRef>
          </c:val>
        </c:ser>
        <c:ser>
          <c:idx val="47"/>
          <c:order val="47"/>
          <c:tx>
            <c:strRef>
              <c:f>'Feed and nappy'!$AW$1</c:f>
            </c:strRef>
          </c:tx>
          <c:spPr>
            <a:solidFill>
              <a:schemeClr val="accent6">
                <a:lumOff val="209999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nappy'!$AW$2:$AW$15</c:f>
              <c:numCache/>
            </c:numRef>
          </c:val>
        </c:ser>
        <c:ser>
          <c:idx val="48"/>
          <c:order val="48"/>
          <c:tx>
            <c:strRef>
              <c:f>'Feed and nappy'!$AX$1</c:f>
            </c:strRef>
          </c:tx>
          <c:spPr>
            <a:solidFill>
              <a:schemeClr val="accent1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nappy'!$AX$2:$AX$15</c:f>
              <c:numCache/>
            </c:numRef>
          </c:val>
        </c:ser>
        <c:ser>
          <c:idx val="49"/>
          <c:order val="49"/>
          <c:tx>
            <c:strRef>
              <c:f>'Feed and nappy'!$AY$1</c:f>
            </c:strRef>
          </c:tx>
          <c:spPr>
            <a:solidFill>
              <a:schemeClr val="accent2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nappy'!$AY$2:$AY$15</c:f>
              <c:numCache/>
            </c:numRef>
          </c:val>
        </c:ser>
        <c:ser>
          <c:idx val="50"/>
          <c:order val="50"/>
          <c:tx>
            <c:strRef>
              <c:f>'Feed and nappy'!$AZ$1</c:f>
            </c:strRef>
          </c:tx>
          <c:spPr>
            <a:solidFill>
              <a:schemeClr val="accent3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nappy'!$AZ$2:$AZ$15</c:f>
              <c:numCache/>
            </c:numRef>
          </c:val>
        </c:ser>
        <c:ser>
          <c:idx val="51"/>
          <c:order val="51"/>
          <c:tx>
            <c:strRef>
              <c:f>'Feed and nappy'!$BA$1</c:f>
            </c:strRef>
          </c:tx>
          <c:spPr>
            <a:solidFill>
              <a:schemeClr val="accent4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nappy'!$BA$2:$BA$15</c:f>
              <c:numCache/>
            </c:numRef>
          </c:val>
        </c:ser>
        <c:ser>
          <c:idx val="52"/>
          <c:order val="52"/>
          <c:tx>
            <c:strRef>
              <c:f>'Feed and nappy'!$BB$1</c:f>
            </c:strRef>
          </c:tx>
          <c:spPr>
            <a:solidFill>
              <a:schemeClr val="accent5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nappy'!$BB$2:$BB$15</c:f>
              <c:numCache/>
            </c:numRef>
          </c:val>
        </c:ser>
        <c:ser>
          <c:idx val="53"/>
          <c:order val="53"/>
          <c:tx>
            <c:strRef>
              <c:f>'Feed and nappy'!$BC$1</c:f>
            </c:strRef>
          </c:tx>
          <c:spPr>
            <a:solidFill>
              <a:schemeClr val="accent6">
                <a:lumOff val="24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nappy'!$BC$2:$BC$15</c:f>
              <c:numCache/>
            </c:numRef>
          </c:val>
        </c:ser>
        <c:ser>
          <c:idx val="54"/>
          <c:order val="54"/>
          <c:tx>
            <c:strRef>
              <c:f>'Feed and nappy'!$BD$1</c:f>
            </c:strRef>
          </c:tx>
          <c:spPr>
            <a:solidFill>
              <a:schemeClr val="accent1">
                <a:lumOff val="27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nappy'!$BD$2:$BD$15</c:f>
              <c:numCache/>
            </c:numRef>
          </c:val>
        </c:ser>
        <c:ser>
          <c:idx val="55"/>
          <c:order val="55"/>
          <c:tx>
            <c:strRef>
              <c:f>'Feed and nappy'!$BE$1</c:f>
            </c:strRef>
          </c:tx>
          <c:spPr>
            <a:solidFill>
              <a:schemeClr val="accent2">
                <a:lumOff val="27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nappy'!$BE$2:$BE$15</c:f>
              <c:numCache/>
            </c:numRef>
          </c:val>
        </c:ser>
        <c:ser>
          <c:idx val="56"/>
          <c:order val="56"/>
          <c:tx>
            <c:strRef>
              <c:f>'Feed and nappy'!$BF$1</c:f>
            </c:strRef>
          </c:tx>
          <c:spPr>
            <a:solidFill>
              <a:schemeClr val="accent3">
                <a:lumOff val="27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nappy'!$BF$2:$BF$15</c:f>
              <c:numCache/>
            </c:numRef>
          </c:val>
        </c:ser>
        <c:ser>
          <c:idx val="57"/>
          <c:order val="57"/>
          <c:tx>
            <c:strRef>
              <c:f>'Feed and nappy'!$BG$1</c:f>
            </c:strRef>
          </c:tx>
          <c:spPr>
            <a:solidFill>
              <a:schemeClr val="accent4">
                <a:lumOff val="27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nappy'!$BG$2:$BG$15</c:f>
              <c:numCache/>
            </c:numRef>
          </c:val>
        </c:ser>
        <c:ser>
          <c:idx val="58"/>
          <c:order val="58"/>
          <c:tx>
            <c:strRef>
              <c:f>'Feed and nappy'!$BH$1</c:f>
            </c:strRef>
          </c:tx>
          <c:spPr>
            <a:solidFill>
              <a:schemeClr val="accent5">
                <a:lumOff val="27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'Feed and nappy'!$A$2:$A$15</c:f>
            </c:strRef>
          </c:cat>
          <c:val>
            <c:numRef>
              <c:f>'Feed and nappy'!$BH$2:$BH$15</c:f>
              <c:numCache/>
            </c:numRef>
          </c:val>
        </c:ser>
        <c:ser>
          <c:idx val="59"/>
          <c:order val="59"/>
          <c:tx>
            <c:strRef>
              <c:f>'Feed and nappy'!$BI$1</c:f>
            </c:strRef>
          </c:tx>
          <c:cat>
            <c:strRef>
              <c:f>'Feed and nappy'!$A$2:$A$15</c:f>
            </c:strRef>
          </c:cat>
          <c:val>
            <c:numRef>
              <c:f>'Feed and nappy'!$BI$2:$BI$15</c:f>
              <c:numCache/>
            </c:numRef>
          </c:val>
        </c:ser>
        <c:axId val="952453682"/>
        <c:axId val="1576004773"/>
      </c:barChart>
      <c:catAx>
        <c:axId val="952453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004773"/>
      </c:catAx>
      <c:valAx>
        <c:axId val="1576004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453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790575</xdr:colOff>
      <xdr:row>15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4" sheet="Data Prep"/>
  </cacheSource>
  <cacheFields>
    <cacheField name="Day" numFmtId="165">
      <sharedItems containsSemiMixedTypes="0" containsDate="1" containsString="0">
        <d v="2024-01-10T00:00:00Z"/>
        <d v="2024-01-11T00:00:00Z"/>
        <d v="2024-01-12T00:00:00Z"/>
        <d v="2024-01-13T00:00:00Z"/>
      </sharedItems>
    </cacheField>
    <cacheField name="Time" numFmtId="166">
      <sharedItems containsSemiMixedTypes="0" containsDate="1" containsString="0">
        <d v="1899-12-30T22:18:00Z"/>
        <d v="1899-12-30T23:14:09Z"/>
        <d v="1899-12-30T23:14:39Z"/>
        <d v="1899-12-30T23:25:58Z"/>
        <d v="1899-12-30T23:32:52Z"/>
        <d v="1899-12-30T23:45:11Z"/>
        <d v="1899-12-30T00:30:03Z"/>
        <d v="1899-12-30T00:32:10Z"/>
        <d v="1899-12-30T00:41:11Z"/>
        <d v="1899-12-30T03:18:23Z"/>
        <d v="1899-12-30T03:26:25Z"/>
        <d v="1899-12-30T04:14:29Z"/>
        <d v="1899-12-30T05:05:55Z"/>
        <d v="1899-12-30T05:13:50Z"/>
        <d v="1899-12-30T05:49:41Z"/>
        <d v="1899-12-30T07:37:33Z"/>
        <d v="1899-12-30T09:42:24Z"/>
        <d v="1899-12-30T10:14:43Z"/>
        <d v="1899-12-30T11:38:07Z"/>
        <d v="1899-12-30T12:53:46Z"/>
        <d v="1899-12-30T12:53:51Z"/>
        <d v="1899-12-30T13:10:35Z"/>
        <d v="1899-12-30T13:35:42Z"/>
        <d v="1899-12-30T18:18:49Z"/>
        <d v="1899-12-30T18:19:02Z"/>
        <d v="1899-12-30T18:23:47Z"/>
        <d v="1899-12-30T18:50:45Z"/>
        <d v="1899-12-30T20:42:47Z"/>
        <d v="1899-12-30T20:51:15Z"/>
        <d v="1899-12-30T20:51:20Z"/>
        <d v="1899-12-30T21:08:34Z"/>
        <d v="1899-12-30T21:08:48Z"/>
        <d v="1899-12-30T21:59:29Z"/>
        <d v="1899-12-30T22:08:40Z"/>
        <d v="1899-12-30T22:21:22Z"/>
        <d v="1899-12-30T22:54:15Z"/>
        <d v="1899-12-30T23:38:44Z"/>
        <d v="1899-12-30T00:18:52Z"/>
        <d v="1899-12-30T00:19:14Z"/>
        <d v="1899-12-30T00:19:28Z"/>
        <d v="1899-12-30T00:24:59Z"/>
        <d v="1899-12-30T01:24:37Z"/>
        <d v="1899-12-30T01:31:57Z"/>
        <d v="1899-12-30T01:58:22Z"/>
        <d v="1899-12-30T03:43:20Z"/>
        <d v="1899-12-30T03:49:05Z"/>
        <d v="1899-12-30T03:49:11Z"/>
        <d v="1899-12-30T04:05:51Z"/>
        <d v="1899-12-30T04:10:12Z"/>
        <d v="1899-12-30T06:06:04Z"/>
        <d v="1899-12-30T06:07:52Z"/>
        <d v="1899-12-30T06:47:51Z"/>
        <d v="1899-12-30T09:47:34Z"/>
        <d v="1899-12-30T09:52:48Z"/>
        <d v="1899-12-30T10:22:40Z"/>
        <d v="1899-12-30T10:59:05Z"/>
        <d v="1899-12-30T12:37:43Z"/>
        <d v="1899-12-30T12:46:46Z"/>
        <d v="1899-12-30T13:18:16Z"/>
        <d v="1899-12-30T15:32:45Z"/>
        <d v="1899-12-30T15:48:07Z"/>
        <d v="1899-12-30T15:48:16Z"/>
        <d v="1899-12-30T15:53:19Z"/>
        <d v="1899-12-30T15:53:25Z"/>
        <d v="1899-12-30T16:09:05Z"/>
        <d v="1899-12-30T18:41:45Z"/>
        <d v="1899-12-30T18:41:54Z"/>
        <d v="1899-12-30T18:42:01Z"/>
        <d v="1899-12-30T18:58:19Z"/>
        <d v="1899-12-30T19:06:26Z"/>
        <d v="1899-12-30T20:09:48Z"/>
        <d v="1899-12-30T20:09:56Z"/>
        <d v="1899-12-30T20:46:14Z"/>
        <d v="1899-12-30T22:52:30Z"/>
        <d v="1899-12-30T22:52:36Z"/>
        <d v="1899-12-30T23:36:35Z"/>
        <d v="1899-12-30T00:02:00Z"/>
        <d v="1899-12-30T00:09:34Z"/>
        <d v="1899-12-30T00:41:21Z"/>
        <d v="1899-12-30T01:32:58Z"/>
        <d v="1899-12-30T02:01:20Z"/>
        <d v="1899-12-30T02:19:49Z"/>
        <d v="1899-12-30T02:19:56Z"/>
        <d v="1899-12-30T02:48:59Z"/>
        <d v="1899-12-30T03:12:03Z"/>
        <d v="1899-12-30T05:07:02Z"/>
        <d v="1899-12-30T05:07:13Z"/>
        <d v="1899-12-30T05:27:53Z"/>
        <d v="1899-12-30T08:53:21Z"/>
        <d v="1899-12-30T09:04:19Z"/>
        <d v="1899-12-30T10:18:19Z"/>
        <d v="1899-12-30T11:04:34Z"/>
        <d v="1899-12-30T14:36:31Z"/>
        <d v="1899-12-30T14:38:37Z"/>
        <d v="1899-12-30T15:44:27Z"/>
        <d v="1899-12-30T15:55:29Z"/>
        <d v="1899-12-30T16:04:36Z"/>
        <d v="1899-12-30T16:17:52Z"/>
        <d v="1899-12-30T17:53:41Z"/>
        <d v="1899-12-30T17:54:58Z"/>
        <d v="1899-12-30T18:22:35Z"/>
        <d v="1899-12-30T18:34:23Z"/>
        <d v="1899-12-30T19:57:36Z"/>
      </sharedItems>
    </cacheField>
    <cacheField name="Activity" numFmtId="0">
      <sharedItems>
        <s v="Go to sleep"/>
        <s v="Wake up"/>
        <s v="Bottle Feed"/>
        <s v="Wet nappy"/>
        <s v="Dirty nappy"/>
        <s v="Breast Fee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Data Prep"/>
  </cacheSource>
  <cacheFields>
    <cacheField name="Day">
      <sharedItems containsDate="1" containsBlank="1" containsMixedTypes="1">
        <d v="2024-01-10T00:00:00Z"/>
        <d v="2024-01-11T00:00:00Z"/>
        <d v="2024-01-12T00:00:00Z"/>
        <d v="2024-01-13T00:00:00Z"/>
        <e v="#VALUE!"/>
        <m/>
      </sharedItems>
    </cacheField>
    <cacheField name="Time" numFmtId="166">
      <sharedItems containsDate="1" containsString="0" containsBlank="1">
        <d v="1899-12-30T22:18:00Z"/>
        <d v="1899-12-30T23:14:09Z"/>
        <d v="1899-12-30T23:14:39Z"/>
        <d v="1899-12-30T23:25:58Z"/>
        <d v="1899-12-30T23:32:52Z"/>
        <d v="1899-12-30T23:45:11Z"/>
        <d v="1899-12-30T00:30:03Z"/>
        <d v="1899-12-30T00:32:10Z"/>
        <d v="1899-12-30T00:41:11Z"/>
        <d v="1899-12-30T03:18:23Z"/>
        <d v="1899-12-30T03:26:25Z"/>
        <d v="1899-12-30T04:14:29Z"/>
        <d v="1899-12-30T05:05:55Z"/>
        <d v="1899-12-30T05:13:50Z"/>
        <d v="1899-12-30T05:49:41Z"/>
        <d v="1899-12-30T07:37:33Z"/>
        <d v="1899-12-30T09:42:24Z"/>
        <d v="1899-12-30T10:14:43Z"/>
        <d v="1899-12-30T11:38:07Z"/>
        <d v="1899-12-30T12:53:46Z"/>
        <d v="1899-12-30T12:53:51Z"/>
        <d v="1899-12-30T13:10:35Z"/>
        <d v="1899-12-30T13:35:42Z"/>
        <d v="1899-12-30T18:18:49Z"/>
        <d v="1899-12-30T18:19:02Z"/>
        <d v="1899-12-30T18:23:47Z"/>
        <d v="1899-12-30T18:50:45Z"/>
        <d v="1899-12-30T20:42:47Z"/>
        <d v="1899-12-30T20:51:15Z"/>
        <d v="1899-12-30T20:51:20Z"/>
        <d v="1899-12-30T21:08:34Z"/>
        <d v="1899-12-30T21:08:48Z"/>
        <d v="1899-12-30T21:59:29Z"/>
        <d v="1899-12-30T22:08:40Z"/>
        <d v="1899-12-30T22:21:22Z"/>
        <d v="1899-12-30T22:54:15Z"/>
        <d v="1899-12-30T23:38:44Z"/>
        <d v="1899-12-30T00:18:52Z"/>
        <d v="1899-12-30T00:19:14Z"/>
        <d v="1899-12-30T00:19:28Z"/>
        <d v="1899-12-30T00:24:59Z"/>
        <d v="1899-12-30T01:24:37Z"/>
        <d v="1899-12-30T01:31:57Z"/>
        <d v="1899-12-30T01:58:22Z"/>
        <d v="1899-12-30T03:43:20Z"/>
        <d v="1899-12-30T03:49:05Z"/>
        <d v="1899-12-30T03:49:11Z"/>
        <d v="1899-12-30T04:05:51Z"/>
        <d v="1899-12-30T04:10:12Z"/>
        <d v="1899-12-30T06:06:04Z"/>
        <d v="1899-12-30T06:07:52Z"/>
        <d v="1899-12-30T06:47:51Z"/>
        <d v="1899-12-30T09:47:34Z"/>
        <d v="1899-12-30T09:52:48Z"/>
        <d v="1899-12-30T10:22:40Z"/>
        <d v="1899-12-30T10:59:05Z"/>
        <d v="1899-12-30T12:37:43Z"/>
        <d v="1899-12-30T12:46:46Z"/>
        <d v="1899-12-30T13:18:16Z"/>
        <d v="1899-12-30T15:32:45Z"/>
        <d v="1899-12-30T15:48:07Z"/>
        <d v="1899-12-30T15:48:16Z"/>
        <d v="1899-12-30T15:53:19Z"/>
        <d v="1899-12-30T15:53:25Z"/>
        <d v="1899-12-30T16:09:05Z"/>
        <d v="1899-12-30T18:41:45Z"/>
        <d v="1899-12-30T18:41:54Z"/>
        <d v="1899-12-30T18:42:01Z"/>
        <d v="1899-12-30T18:58:19Z"/>
        <d v="1899-12-30T19:06:26Z"/>
        <d v="1899-12-30T20:09:48Z"/>
        <d v="1899-12-30T20:09:56Z"/>
        <d v="1899-12-30T20:46:14Z"/>
        <d v="1899-12-30T22:52:30Z"/>
        <d v="1899-12-30T22:52:36Z"/>
        <d v="1899-12-30T23:36:35Z"/>
        <d v="1899-12-30T00:02:00Z"/>
        <d v="1899-12-30T00:09:34Z"/>
        <d v="1899-12-30T00:41:21Z"/>
        <d v="1899-12-30T01:32:58Z"/>
        <d v="1899-12-30T02:01:20Z"/>
        <d v="1899-12-30T02:19:49Z"/>
        <d v="1899-12-30T02:19:56Z"/>
        <d v="1899-12-30T02:48:59Z"/>
        <d v="1899-12-30T03:12:03Z"/>
        <d v="1899-12-30T05:07:02Z"/>
        <d v="1899-12-30T05:07:13Z"/>
        <d v="1899-12-30T05:27:53Z"/>
        <d v="1899-12-30T08:53:21Z"/>
        <d v="1899-12-30T09:04:19Z"/>
        <d v="1899-12-30T10:18:19Z"/>
        <d v="1899-12-30T11:04:34Z"/>
        <d v="1899-12-30T14:36:31Z"/>
        <d v="1899-12-30T14:38:37Z"/>
        <d v="1899-12-30T15:44:27Z"/>
        <d v="1899-12-30T15:55:29Z"/>
        <d v="1899-12-30T16:04:36Z"/>
        <d v="1899-12-30T16:17:52Z"/>
        <d v="1899-12-30T17:53:41Z"/>
        <d v="1899-12-30T17:54:58Z"/>
        <d v="1899-12-30T18:22:35Z"/>
        <d v="1899-12-30T18:34:23Z"/>
        <d v="1899-12-30T19:57:36Z"/>
        <m/>
      </sharedItems>
    </cacheField>
    <cacheField name="Activity" numFmtId="0">
      <sharedItems containsBlank="1">
        <s v="Go to sleep"/>
        <s v="Wake up"/>
        <s v="Bottle Feed"/>
        <s v="Wet nappy"/>
        <s v="Dirty nappy"/>
        <s v="Breast Feed"/>
        <m/>
      </sharedItems>
    </cacheField>
    <cacheField name="Comment" numFmtId="0">
      <sharedItems containsBlank="1">
        <m/>
        <s v="With dummy"/>
      </sharedItems>
    </cacheField>
    <cacheField name="Time slept">
      <sharedItems containsDate="1" containsBlank="1" containsMixedTypes="1">
        <d v="1899-12-30T00:56:09Z"/>
        <s v="NULL"/>
        <d v="1899-12-30T00:12:19Z"/>
        <d v="1899-12-30T02:37:12Z"/>
        <d v="1899-12-30T00:51:26Z"/>
        <d v="1899-12-30T01:47:52Z"/>
        <d v="1899-12-30T01:15:39Z"/>
        <d v="1899-12-30T01:52:02Z"/>
        <d v="1899-12-30T00:50:41Z"/>
        <n v="-0.9721296296296296"/>
        <d v="1899-12-30T00:59:38Z"/>
        <d v="1899-12-30T01:44:58Z"/>
        <d v="1899-12-30T01:55:52Z"/>
        <d v="1899-12-30T02:59:43Z"/>
        <d v="1899-12-30T01:38:38Z"/>
        <d v="1899-12-30T02:14:29Z"/>
        <d v="1899-12-30T00:15:22Z"/>
        <d v="1899-12-30T02:32:40Z"/>
        <d v="1899-12-30T01:03:22Z"/>
        <d v="1899-12-30T02:06:16Z"/>
        <d v="1899-12-30T00:07:34Z"/>
        <d v="1899-12-30T01:54:59Z"/>
        <d v="1899-12-30T03:25:28Z"/>
        <d v="1899-12-30T03:31:57Z"/>
        <d v="1899-12-30T00:11:02Z"/>
        <d v="1899-12-30T01:35:49Z"/>
        <d v="1899-12-30T01:23:13Z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eed and nappy" cacheId="0" dataCaption="" rowGrandTotals="0" colGrandTotals="0" compact="0" compactData="0">
  <location ref="A1:BI15" firstHeaderRow="0" firstDataRow="2" firstDataCol="1"/>
  <pivotFields>
    <pivotField name="Day" axis="axisRow" compact="0" numFmtId="165" outline="0" multipleItemSelectionAllowed="1" showAll="0" sortType="ascending" defaultSubtotal="0">
      <items>
        <item x="0"/>
        <item x="1"/>
        <item x="2"/>
        <item x="3"/>
      </items>
    </pivotField>
    <pivotField name="Time" axis="axisCol" dataField="1" compact="0" numFmtId="166" outline="0" multipleItemSelectionAllowed="1" showAll="0" sortType="ascending">
      <items>
        <item x="76"/>
        <item x="77"/>
        <item x="37"/>
        <item x="38"/>
        <item x="39"/>
        <item x="40"/>
        <item x="6"/>
        <item x="7"/>
        <item x="8"/>
        <item x="78"/>
        <item x="41"/>
        <item x="42"/>
        <item x="79"/>
        <item x="43"/>
        <item x="80"/>
        <item x="81"/>
        <item x="82"/>
        <item x="83"/>
        <item x="84"/>
        <item x="9"/>
        <item x="10"/>
        <item x="44"/>
        <item x="45"/>
        <item x="46"/>
        <item x="47"/>
        <item x="48"/>
        <item x="11"/>
        <item x="12"/>
        <item x="85"/>
        <item x="86"/>
        <item x="13"/>
        <item x="87"/>
        <item x="14"/>
        <item x="49"/>
        <item x="50"/>
        <item x="51"/>
        <item x="15"/>
        <item x="88"/>
        <item x="89"/>
        <item x="16"/>
        <item x="52"/>
        <item x="53"/>
        <item x="17"/>
        <item x="90"/>
        <item x="54"/>
        <item x="55"/>
        <item x="91"/>
        <item x="18"/>
        <item x="56"/>
        <item x="57"/>
        <item x="19"/>
        <item x="20"/>
        <item x="21"/>
        <item x="58"/>
        <item x="22"/>
        <item x="92"/>
        <item x="93"/>
        <item x="59"/>
        <item x="94"/>
        <item x="60"/>
        <item x="61"/>
        <item x="62"/>
        <item x="63"/>
        <item x="95"/>
        <item x="96"/>
        <item x="64"/>
        <item x="97"/>
        <item x="98"/>
        <item x="99"/>
        <item x="23"/>
        <item x="24"/>
        <item x="100"/>
        <item x="25"/>
        <item x="101"/>
        <item x="65"/>
        <item x="66"/>
        <item x="67"/>
        <item x="26"/>
        <item x="68"/>
        <item x="69"/>
        <item x="102"/>
        <item x="70"/>
        <item x="71"/>
        <item x="27"/>
        <item x="72"/>
        <item x="28"/>
        <item x="29"/>
        <item x="30"/>
        <item x="31"/>
        <item x="32"/>
        <item x="33"/>
        <item x="0"/>
        <item x="34"/>
        <item x="73"/>
        <item x="74"/>
        <item x="35"/>
        <item x="1"/>
        <item x="2"/>
        <item x="3"/>
        <item x="4"/>
        <item x="75"/>
        <item x="36"/>
        <item x="5"/>
        <item t="default"/>
      </items>
    </pivotField>
    <pivotField name="Activity" axis="axisRow" compact="0" outline="0" multipleItemSelectionAllowed="1" showAll="0" sortType="ascending">
      <items>
        <item x="2"/>
        <item x="5"/>
        <item x="4"/>
        <item h="1" x="0"/>
        <item h="1" x="1"/>
        <item x="3"/>
        <item t="default"/>
      </items>
    </pivotField>
  </pivotFields>
  <rowFields>
    <field x="0"/>
    <field x="2"/>
  </rowFields>
  <colFields>
    <field x="1"/>
  </colFields>
  <dataFields>
    <dataField name="SUM of Time" fld="1" baseField="0"/>
  </dataFields>
</pivotTableDefinition>
</file>

<file path=xl/pivotTables/pivotTable2.xml><?xml version="1.0" encoding="utf-8"?>
<pivotTableDefinition xmlns="http://schemas.openxmlformats.org/spreadsheetml/2006/main" name="Copy of Feed and nappy" cacheId="0" dataCaption="" compact="0" compactData="0">
  <location ref="A3:V9" firstHeaderRow="0" firstDataRow="1" firstDataCol="1" rowPageCount="1" colPageCount="1"/>
  <pivotFields>
    <pivotField name="Day" axis="axisRow" compact="0" numFmtId="165" outline="0" multipleItemSelectionAllowed="1" showAll="0" sortType="ascending">
      <items>
        <item x="0"/>
        <item x="1"/>
        <item x="2"/>
        <item x="3"/>
        <item t="default"/>
      </items>
    </pivotField>
    <pivotField name="Time" axis="axisCol" compact="0" numFmtId="166" outline="0" multipleItemSelectionAllowed="1" showAll="0" sortType="ascending">
      <items>
        <item x="76"/>
        <item x="77"/>
        <item x="37"/>
        <item x="38"/>
        <item x="39"/>
        <item x="40"/>
        <item x="6"/>
        <item x="7"/>
        <item x="8"/>
        <item x="78"/>
        <item x="41"/>
        <item x="42"/>
        <item x="79"/>
        <item x="43"/>
        <item x="80"/>
        <item x="81"/>
        <item x="82"/>
        <item x="83"/>
        <item x="84"/>
        <item x="9"/>
        <item x="10"/>
        <item x="44"/>
        <item x="45"/>
        <item x="46"/>
        <item x="47"/>
        <item x="48"/>
        <item x="11"/>
        <item x="12"/>
        <item x="85"/>
        <item x="86"/>
        <item x="13"/>
        <item x="87"/>
        <item x="14"/>
        <item x="49"/>
        <item x="50"/>
        <item x="51"/>
        <item x="15"/>
        <item x="88"/>
        <item x="89"/>
        <item x="16"/>
        <item x="52"/>
        <item x="53"/>
        <item x="17"/>
        <item x="90"/>
        <item x="54"/>
        <item x="55"/>
        <item x="91"/>
        <item x="18"/>
        <item x="56"/>
        <item x="57"/>
        <item x="19"/>
        <item x="20"/>
        <item x="21"/>
        <item x="58"/>
        <item x="22"/>
        <item x="92"/>
        <item x="93"/>
        <item x="59"/>
        <item x="94"/>
        <item x="60"/>
        <item x="61"/>
        <item x="62"/>
        <item x="63"/>
        <item x="95"/>
        <item x="96"/>
        <item x="64"/>
        <item x="97"/>
        <item x="98"/>
        <item x="99"/>
        <item x="23"/>
        <item x="24"/>
        <item x="100"/>
        <item x="25"/>
        <item x="101"/>
        <item x="65"/>
        <item x="66"/>
        <item x="67"/>
        <item x="26"/>
        <item x="68"/>
        <item x="69"/>
        <item x="102"/>
        <item x="70"/>
        <item x="71"/>
        <item x="27"/>
        <item x="72"/>
        <item x="28"/>
        <item x="29"/>
        <item x="30"/>
        <item x="31"/>
        <item x="32"/>
        <item x="33"/>
        <item x="0"/>
        <item x="34"/>
        <item x="73"/>
        <item x="74"/>
        <item x="35"/>
        <item x="1"/>
        <item x="2"/>
        <item x="3"/>
        <item x="4"/>
        <item x="75"/>
        <item x="36"/>
        <item x="5"/>
        <item t="default"/>
      </items>
    </pivotField>
    <pivotField name="Activity" axis="axisPage" dataField="1" compact="0" outline="0" multipleItemSelectionAllowed="1" showAll="0">
      <items>
        <item h="1" x="0"/>
        <item h="1" x="1"/>
        <item h="1" x="2"/>
        <item x="3"/>
        <item x="4"/>
        <item h="1" x="5"/>
        <item t="default"/>
      </items>
    </pivotField>
  </pivotFields>
  <rowFields>
    <field x="0"/>
  </rowFields>
  <colFields>
    <field x="1"/>
  </colFields>
  <pageFields>
    <pageField fld="2"/>
  </pageFields>
  <dataFields>
    <dataField name="COUNTA of Activity" fld="2" subtotal="count" baseField="0"/>
  </dataFields>
</pivotTableDefinition>
</file>

<file path=xl/pivotTables/pivotTable3.xml><?xml version="1.0" encoding="utf-8"?>
<pivotTableDefinition xmlns="http://schemas.openxmlformats.org/spreadsheetml/2006/main" name="Sleep" cacheId="1" dataCaption="" rowGrandTotals="0" colGrandTotals="0" compact="0" compactData="0">
  <location ref="A1:V78" firstHeaderRow="0" firstDataRow="2" firstDataCol="1"/>
  <pivotFields>
    <pivotField name="Day" axis="axisRow" compact="0" outline="0" multipleItemSelectionAllowed="1" showAll="0" sortType="ascending" defaultSubtotal="0">
      <items>
        <item h="1" x="5"/>
        <item x="0"/>
        <item x="1"/>
        <item x="2"/>
        <item h="1" x="3"/>
        <item h="1" x="4"/>
      </items>
    </pivotField>
    <pivotField name="Time" axis="axisRow" compact="0" numFmtId="166" outline="0" multipleItemSelectionAllowed="1" showAll="0" sortType="ascending">
      <items>
        <item x="103"/>
        <item x="76"/>
        <item x="77"/>
        <item x="37"/>
        <item x="38"/>
        <item x="39"/>
        <item x="40"/>
        <item x="6"/>
        <item x="7"/>
        <item x="8"/>
        <item x="78"/>
        <item x="41"/>
        <item x="42"/>
        <item x="79"/>
        <item x="43"/>
        <item x="80"/>
        <item x="81"/>
        <item x="82"/>
        <item x="83"/>
        <item x="84"/>
        <item x="9"/>
        <item x="10"/>
        <item x="44"/>
        <item x="45"/>
        <item x="46"/>
        <item x="47"/>
        <item x="48"/>
        <item x="11"/>
        <item x="12"/>
        <item x="85"/>
        <item x="86"/>
        <item x="13"/>
        <item x="87"/>
        <item x="14"/>
        <item x="49"/>
        <item x="50"/>
        <item x="51"/>
        <item x="15"/>
        <item x="88"/>
        <item x="89"/>
        <item x="16"/>
        <item x="52"/>
        <item x="53"/>
        <item x="17"/>
        <item x="90"/>
        <item x="54"/>
        <item x="55"/>
        <item x="91"/>
        <item x="18"/>
        <item x="56"/>
        <item x="57"/>
        <item x="19"/>
        <item x="20"/>
        <item x="21"/>
        <item x="58"/>
        <item x="22"/>
        <item x="92"/>
        <item x="93"/>
        <item x="59"/>
        <item x="94"/>
        <item x="60"/>
        <item x="61"/>
        <item x="62"/>
        <item x="63"/>
        <item x="95"/>
        <item x="96"/>
        <item x="64"/>
        <item x="97"/>
        <item x="98"/>
        <item x="99"/>
        <item x="23"/>
        <item x="24"/>
        <item x="100"/>
        <item x="25"/>
        <item x="101"/>
        <item x="65"/>
        <item x="66"/>
        <item x="67"/>
        <item x="26"/>
        <item x="68"/>
        <item x="69"/>
        <item x="102"/>
        <item x="70"/>
        <item x="71"/>
        <item x="27"/>
        <item x="72"/>
        <item x="28"/>
        <item x="29"/>
        <item x="30"/>
        <item x="31"/>
        <item x="32"/>
        <item x="33"/>
        <item x="0"/>
        <item x="34"/>
        <item x="73"/>
        <item x="74"/>
        <item x="35"/>
        <item x="1"/>
        <item x="2"/>
        <item x="3"/>
        <item x="4"/>
        <item x="75"/>
        <item x="36"/>
        <item x="5"/>
        <item t="default"/>
      </items>
    </pivotField>
    <pivotField name="Activ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mment" compact="0" outline="0" multipleItemSelectionAllowed="1" showAll="0">
      <items>
        <item x="0"/>
        <item x="1"/>
        <item t="default"/>
      </items>
    </pivotField>
    <pivotField name="Time slept" axis="axisCol" dataField="1" compact="0" outline="0" multipleItemSelectionAllowed="1" showAll="0" sortType="ascending">
      <items>
        <item x="27"/>
        <item x="9"/>
        <item x="20"/>
        <item x="24"/>
        <item x="2"/>
        <item x="16"/>
        <item x="8"/>
        <item x="4"/>
        <item x="0"/>
        <item x="10"/>
        <item x="18"/>
        <item x="6"/>
        <item x="26"/>
        <item x="25"/>
        <item x="14"/>
        <item x="11"/>
        <item x="5"/>
        <item x="7"/>
        <item x="21"/>
        <item x="12"/>
        <item x="19"/>
        <item x="15"/>
        <item x="17"/>
        <item x="3"/>
        <item x="13"/>
        <item x="22"/>
        <item x="23"/>
        <item x="1"/>
        <item t="default"/>
      </items>
    </pivotField>
  </pivotFields>
  <rowFields>
    <field x="0"/>
    <field x="1"/>
  </rowFields>
  <colFields>
    <field x="4"/>
  </colFields>
  <dataFields>
    <dataField name="COUNTA of Time slept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0" width="18.88"/>
  </cols>
  <sheetData>
    <row r="1">
      <c r="A1" s="1" t="s">
        <v>0</v>
      </c>
      <c r="B1" s="1" t="s">
        <v>1</v>
      </c>
      <c r="C1" s="2" t="s">
        <v>2</v>
      </c>
      <c r="D1" s="3"/>
    </row>
    <row r="2">
      <c r="A2" s="4">
        <v>45301.92916150463</v>
      </c>
      <c r="B2" s="5" t="s">
        <v>3</v>
      </c>
    </row>
    <row r="3">
      <c r="A3" s="4">
        <v>45301.96816539352</v>
      </c>
      <c r="B3" s="5" t="s">
        <v>4</v>
      </c>
    </row>
    <row r="4">
      <c r="A4" s="4">
        <v>45301.968508425925</v>
      </c>
      <c r="B4" s="5" t="s">
        <v>5</v>
      </c>
    </row>
    <row r="5">
      <c r="A5" s="4">
        <v>45301.976369826385</v>
      </c>
      <c r="B5" s="5" t="s">
        <v>6</v>
      </c>
    </row>
    <row r="6">
      <c r="A6" s="4">
        <v>45301.98115740741</v>
      </c>
      <c r="B6" s="5" t="s">
        <v>3</v>
      </c>
    </row>
    <row r="7">
      <c r="A7" s="4">
        <v>45301.98970496528</v>
      </c>
      <c r="B7" s="5" t="s">
        <v>5</v>
      </c>
    </row>
    <row r="8">
      <c r="A8" s="4">
        <v>45302.02086643518</v>
      </c>
      <c r="B8" s="5" t="s">
        <v>7</v>
      </c>
    </row>
    <row r="9">
      <c r="A9" s="4">
        <v>45302.0223333912</v>
      </c>
      <c r="B9" s="5" t="s">
        <v>5</v>
      </c>
    </row>
    <row r="10">
      <c r="A10" s="4">
        <v>45302.02860508102</v>
      </c>
      <c r="B10" s="5" t="s">
        <v>3</v>
      </c>
    </row>
    <row r="11">
      <c r="A11" s="4">
        <v>45302.1377637963</v>
      </c>
      <c r="B11" s="5" t="s">
        <v>4</v>
      </c>
    </row>
    <row r="12">
      <c r="A12" s="4">
        <v>45302.14334197917</v>
      </c>
      <c r="B12" s="5" t="s">
        <v>5</v>
      </c>
    </row>
    <row r="13">
      <c r="A13" s="4">
        <v>45302.176720034724</v>
      </c>
      <c r="B13" s="5" t="s">
        <v>3</v>
      </c>
    </row>
    <row r="14">
      <c r="A14" s="4">
        <v>45302.21244449074</v>
      </c>
      <c r="B14" s="5" t="s">
        <v>6</v>
      </c>
    </row>
    <row r="15">
      <c r="A15" s="4">
        <v>45302.217938981485</v>
      </c>
      <c r="B15" s="5" t="s">
        <v>5</v>
      </c>
    </row>
    <row r="16">
      <c r="A16" s="4">
        <v>45302.24283980324</v>
      </c>
      <c r="B16" s="5" t="s">
        <v>3</v>
      </c>
      <c r="C16" s="6" t="s">
        <v>8</v>
      </c>
    </row>
    <row r="17">
      <c r="A17" s="4">
        <v>45302.31774616898</v>
      </c>
      <c r="B17" s="5" t="s">
        <v>9</v>
      </c>
    </row>
    <row r="18">
      <c r="A18" s="4">
        <v>45302.404447650464</v>
      </c>
      <c r="B18" s="5" t="s">
        <v>5</v>
      </c>
    </row>
    <row r="19">
      <c r="A19" s="4">
        <v>45302.42688630787</v>
      </c>
      <c r="B19" s="5" t="s">
        <v>5</v>
      </c>
    </row>
    <row r="20">
      <c r="A20" s="4">
        <v>45302.48479872685</v>
      </c>
      <c r="B20" s="5" t="s">
        <v>3</v>
      </c>
    </row>
    <row r="21">
      <c r="A21" s="4">
        <v>45302.5373371875</v>
      </c>
      <c r="B21" s="5" t="s">
        <v>4</v>
      </c>
    </row>
    <row r="22">
      <c r="A22" s="4">
        <v>45302.53739881945</v>
      </c>
      <c r="B22" s="5" t="s">
        <v>9</v>
      </c>
    </row>
    <row r="23">
      <c r="A23" s="4">
        <v>45302.54901434028</v>
      </c>
      <c r="B23" s="5" t="s">
        <v>6</v>
      </c>
    </row>
    <row r="24">
      <c r="A24" s="4">
        <v>45302.5664565162</v>
      </c>
      <c r="B24" s="5" t="s">
        <v>5</v>
      </c>
    </row>
    <row r="25">
      <c r="A25" s="4">
        <v>45302.76307052083</v>
      </c>
      <c r="B25" s="5" t="s">
        <v>5</v>
      </c>
    </row>
    <row r="26">
      <c r="A26" s="4">
        <v>45302.76322047454</v>
      </c>
      <c r="B26" s="5" t="s">
        <v>9</v>
      </c>
    </row>
    <row r="27">
      <c r="A27" s="4">
        <v>45302.76652121528</v>
      </c>
      <c r="B27" s="5" t="s">
        <v>6</v>
      </c>
    </row>
    <row r="28">
      <c r="A28" s="4">
        <v>45302.78523804398</v>
      </c>
      <c r="B28" s="5" t="s">
        <v>3</v>
      </c>
    </row>
    <row r="29">
      <c r="A29" s="4">
        <v>45302.86304399306</v>
      </c>
      <c r="B29" s="5" t="s">
        <v>4</v>
      </c>
    </row>
    <row r="30">
      <c r="A30" s="4">
        <v>45302.868928923606</v>
      </c>
      <c r="B30" s="5" t="s">
        <v>9</v>
      </c>
    </row>
    <row r="31">
      <c r="A31" s="4">
        <v>45302.86898511574</v>
      </c>
      <c r="B31" s="5" t="s">
        <v>5</v>
      </c>
    </row>
    <row r="32">
      <c r="A32" s="4">
        <v>45302.88094949074</v>
      </c>
      <c r="B32" s="5" t="s">
        <v>9</v>
      </c>
    </row>
    <row r="33">
      <c r="A33" s="4">
        <v>45302.88110972222</v>
      </c>
      <c r="B33" s="5" t="s">
        <v>5</v>
      </c>
    </row>
    <row r="34">
      <c r="A34" s="4">
        <v>45302.916302488426</v>
      </c>
      <c r="B34" s="5" t="s">
        <v>4</v>
      </c>
    </row>
    <row r="35">
      <c r="A35" s="4">
        <v>45302.922682986115</v>
      </c>
      <c r="B35" s="5" t="s">
        <v>7</v>
      </c>
    </row>
    <row r="36">
      <c r="A36" s="4">
        <v>45302.93150574074</v>
      </c>
      <c r="B36" s="5" t="s">
        <v>5</v>
      </c>
    </row>
    <row r="37">
      <c r="A37" s="4">
        <v>45302.95433658565</v>
      </c>
      <c r="B37" s="5" t="s">
        <v>5</v>
      </c>
    </row>
    <row r="38">
      <c r="A38" s="4">
        <v>45302.98523089121</v>
      </c>
      <c r="B38" s="5" t="s">
        <v>3</v>
      </c>
    </row>
    <row r="39">
      <c r="A39" s="4">
        <v>45303.013098043986</v>
      </c>
      <c r="B39" s="5" t="s">
        <v>4</v>
      </c>
    </row>
    <row r="40">
      <c r="A40" s="4">
        <v>45303.01335271991</v>
      </c>
      <c r="B40" s="5" t="s">
        <v>5</v>
      </c>
    </row>
    <row r="41">
      <c r="A41" s="4">
        <v>45303.01351943287</v>
      </c>
      <c r="B41" s="5" t="s">
        <v>7</v>
      </c>
    </row>
    <row r="42">
      <c r="A42" s="4">
        <v>45303.01735170139</v>
      </c>
      <c r="B42" s="5" t="s">
        <v>3</v>
      </c>
    </row>
    <row r="43">
      <c r="A43" s="4">
        <v>45303.05875648148</v>
      </c>
      <c r="B43" s="5" t="s">
        <v>4</v>
      </c>
    </row>
    <row r="44">
      <c r="A44" s="4">
        <v>45303.06385980324</v>
      </c>
      <c r="B44" s="5" t="s">
        <v>5</v>
      </c>
    </row>
    <row r="45">
      <c r="A45" s="4">
        <v>45303.082195358795</v>
      </c>
      <c r="B45" s="5" t="s">
        <v>3</v>
      </c>
    </row>
    <row r="46">
      <c r="A46" s="4">
        <v>45303.1550904051</v>
      </c>
      <c r="B46" s="5" t="s">
        <v>4</v>
      </c>
    </row>
    <row r="47">
      <c r="A47" s="4">
        <v>45303.15908892361</v>
      </c>
      <c r="B47" s="5" t="s">
        <v>9</v>
      </c>
    </row>
    <row r="48">
      <c r="A48" s="4">
        <v>45303.15915987268</v>
      </c>
      <c r="B48" s="5" t="s">
        <v>5</v>
      </c>
    </row>
    <row r="49">
      <c r="A49" s="4">
        <v>45303.17072599537</v>
      </c>
      <c r="B49" s="5" t="s">
        <v>5</v>
      </c>
    </row>
    <row r="50">
      <c r="A50" s="4">
        <v>45303.17374587963</v>
      </c>
      <c r="B50" s="5" t="s">
        <v>3</v>
      </c>
    </row>
    <row r="51">
      <c r="A51" s="4">
        <v>45303.254215625</v>
      </c>
      <c r="B51" s="5" t="s">
        <v>4</v>
      </c>
    </row>
    <row r="52">
      <c r="A52" s="4">
        <v>45303.25546298611</v>
      </c>
      <c r="B52" s="5" t="s">
        <v>5</v>
      </c>
    </row>
    <row r="53">
      <c r="A53" s="4">
        <v>45303.28322462963</v>
      </c>
      <c r="B53" s="1" t="s">
        <v>3</v>
      </c>
    </row>
    <row r="54">
      <c r="A54" s="4">
        <v>45303.40803810185</v>
      </c>
      <c r="B54" s="1" t="s">
        <v>4</v>
      </c>
    </row>
    <row r="55">
      <c r="A55" s="4">
        <v>45303.41167215278</v>
      </c>
      <c r="B55" s="1" t="s">
        <v>7</v>
      </c>
    </row>
    <row r="56">
      <c r="A56" s="4">
        <v>45303.43240988426</v>
      </c>
      <c r="B56" s="1" t="s">
        <v>5</v>
      </c>
    </row>
    <row r="57">
      <c r="A57" s="4">
        <v>45303.457691400465</v>
      </c>
      <c r="B57" s="1" t="s">
        <v>3</v>
      </c>
    </row>
    <row r="58">
      <c r="A58" s="4">
        <v>45303.52619175926</v>
      </c>
      <c r="B58" s="1" t="s">
        <v>7</v>
      </c>
    </row>
    <row r="59">
      <c r="A59" s="4">
        <v>45303.53247810186</v>
      </c>
      <c r="B59" s="1" t="s">
        <v>5</v>
      </c>
    </row>
    <row r="60">
      <c r="A60" s="4">
        <v>45303.55435524306</v>
      </c>
      <c r="B60" s="1" t="s">
        <v>3</v>
      </c>
    </row>
    <row r="61">
      <c r="A61" s="4">
        <v>45303.6477424537</v>
      </c>
      <c r="B61" s="1" t="s">
        <v>4</v>
      </c>
    </row>
    <row r="62">
      <c r="A62" s="4">
        <v>45303.65841020833</v>
      </c>
      <c r="B62" s="1" t="s">
        <v>4</v>
      </c>
    </row>
    <row r="63">
      <c r="A63" s="4">
        <v>45303.65851475694</v>
      </c>
      <c r="B63" s="1" t="s">
        <v>7</v>
      </c>
    </row>
    <row r="64">
      <c r="A64" s="4">
        <v>45303.66202609954</v>
      </c>
      <c r="B64" s="1" t="s">
        <v>7</v>
      </c>
    </row>
    <row r="65">
      <c r="A65" s="4">
        <v>45303.662093217594</v>
      </c>
      <c r="B65" s="1" t="s">
        <v>9</v>
      </c>
    </row>
    <row r="66">
      <c r="A66" s="4">
        <v>45303.67297453704</v>
      </c>
      <c r="B66" s="1" t="s">
        <v>3</v>
      </c>
    </row>
    <row r="67">
      <c r="A67" s="4">
        <v>45303.778994594904</v>
      </c>
      <c r="B67" s="1" t="s">
        <v>4</v>
      </c>
    </row>
    <row r="68">
      <c r="A68" s="4">
        <v>45303.779095289356</v>
      </c>
      <c r="B68" s="1" t="s">
        <v>7</v>
      </c>
    </row>
    <row r="69">
      <c r="A69" s="4">
        <v>45303.7791840162</v>
      </c>
      <c r="B69" s="1" t="s">
        <v>5</v>
      </c>
    </row>
    <row r="70">
      <c r="A70" s="4">
        <v>45303.79050162037</v>
      </c>
      <c r="B70" s="1" t="s">
        <v>7</v>
      </c>
    </row>
    <row r="71">
      <c r="A71" s="4">
        <v>45303.79613190972</v>
      </c>
      <c r="B71" s="1" t="s">
        <v>5</v>
      </c>
    </row>
    <row r="72">
      <c r="A72" s="4">
        <v>45303.84014143518</v>
      </c>
      <c r="B72" s="1" t="s">
        <v>4</v>
      </c>
    </row>
    <row r="73">
      <c r="A73" s="4">
        <v>45303.84023185185</v>
      </c>
      <c r="B73" s="1" t="s">
        <v>9</v>
      </c>
    </row>
    <row r="74">
      <c r="A74" s="4">
        <v>45303.8654358912</v>
      </c>
      <c r="B74" s="1" t="s">
        <v>7</v>
      </c>
    </row>
    <row r="75">
      <c r="A75" s="4">
        <v>45303.95313011574</v>
      </c>
      <c r="B75" s="1" t="s">
        <v>4</v>
      </c>
    </row>
    <row r="76">
      <c r="A76" s="4">
        <v>45303.95319525463</v>
      </c>
      <c r="B76" s="1" t="s">
        <v>9</v>
      </c>
    </row>
    <row r="77">
      <c r="A77" s="4">
        <v>45303.98374092593</v>
      </c>
      <c r="B77" s="1" t="s">
        <v>5</v>
      </c>
    </row>
    <row r="78">
      <c r="A78" s="4">
        <v>45304.001386504635</v>
      </c>
      <c r="B78" s="1" t="s">
        <v>3</v>
      </c>
    </row>
    <row r="79">
      <c r="A79" s="4">
        <v>45304.00664569445</v>
      </c>
      <c r="B79" s="1" t="s">
        <v>4</v>
      </c>
    </row>
    <row r="80">
      <c r="A80" s="4">
        <v>45304.02871775463</v>
      </c>
      <c r="B80" s="1" t="s">
        <v>6</v>
      </c>
    </row>
    <row r="81">
      <c r="A81" s="4">
        <v>45304.06455752315</v>
      </c>
      <c r="B81" s="1" t="s">
        <v>5</v>
      </c>
    </row>
    <row r="82">
      <c r="A82" s="4">
        <v>45304.0842634375</v>
      </c>
      <c r="B82" s="1" t="s">
        <v>5</v>
      </c>
    </row>
    <row r="83">
      <c r="A83" s="4">
        <v>45304.09709568287</v>
      </c>
      <c r="B83" s="1" t="s">
        <v>5</v>
      </c>
    </row>
    <row r="84">
      <c r="A84" s="4">
        <v>45304.097179386576</v>
      </c>
      <c r="B84" s="1" t="s">
        <v>7</v>
      </c>
    </row>
    <row r="85">
      <c r="A85" s="4">
        <v>45304.11734788194</v>
      </c>
      <c r="B85" s="1" t="s">
        <v>6</v>
      </c>
    </row>
    <row r="86">
      <c r="A86" s="4">
        <v>45304.13336784722</v>
      </c>
      <c r="B86" s="1" t="s">
        <v>3</v>
      </c>
    </row>
    <row r="87">
      <c r="A87" s="4">
        <v>45304.21322278935</v>
      </c>
      <c r="B87" s="1" t="s">
        <v>4</v>
      </c>
    </row>
    <row r="88">
      <c r="A88" s="4">
        <v>45304.21334108796</v>
      </c>
      <c r="B88" s="1" t="s">
        <v>5</v>
      </c>
    </row>
    <row r="89">
      <c r="A89" s="4">
        <v>45304.22769225694</v>
      </c>
      <c r="B89" s="1" t="s">
        <v>3</v>
      </c>
    </row>
    <row r="90">
      <c r="A90" s="4">
        <v>45304.37037763889</v>
      </c>
      <c r="B90" s="1" t="s">
        <v>4</v>
      </c>
    </row>
    <row r="91">
      <c r="A91" s="4">
        <v>45304.37799944445</v>
      </c>
      <c r="B91" s="1" t="s">
        <v>7</v>
      </c>
    </row>
    <row r="92">
      <c r="A92" s="4">
        <v>45304.429390254634</v>
      </c>
      <c r="B92" s="1" t="s">
        <v>9</v>
      </c>
    </row>
    <row r="93">
      <c r="A93" s="4">
        <v>45304.46150634259</v>
      </c>
      <c r="B93" s="1" t="s">
        <v>3</v>
      </c>
    </row>
    <row r="94">
      <c r="A94" s="4">
        <v>45304.60869212963</v>
      </c>
      <c r="B94" s="1" t="s">
        <v>4</v>
      </c>
    </row>
    <row r="95">
      <c r="A95" s="4">
        <v>45304.61015046296</v>
      </c>
      <c r="B95" s="1" t="s">
        <v>7</v>
      </c>
    </row>
    <row r="96">
      <c r="A96" s="4">
        <v>45304.655867511574</v>
      </c>
      <c r="B96" s="1" t="s">
        <v>3</v>
      </c>
    </row>
    <row r="97">
      <c r="A97" s="4">
        <v>45304.663529004625</v>
      </c>
      <c r="B97" s="1" t="s">
        <v>4</v>
      </c>
    </row>
    <row r="98">
      <c r="A98" s="4">
        <v>45304.66986608796</v>
      </c>
      <c r="B98" s="1" t="s">
        <v>5</v>
      </c>
    </row>
    <row r="99">
      <c r="A99" s="4">
        <v>45304.679074074076</v>
      </c>
      <c r="B99" s="1" t="s">
        <v>3</v>
      </c>
    </row>
    <row r="100">
      <c r="A100" s="4">
        <v>45304.745615381944</v>
      </c>
      <c r="B100" s="1" t="s">
        <v>4</v>
      </c>
    </row>
    <row r="101">
      <c r="A101" s="4">
        <v>45304.74650325232</v>
      </c>
      <c r="B101" s="1" t="s">
        <v>5</v>
      </c>
    </row>
    <row r="102">
      <c r="A102" s="4">
        <v>45304.76568377315</v>
      </c>
      <c r="B102" s="1" t="s">
        <v>6</v>
      </c>
    </row>
    <row r="103">
      <c r="A103" s="4">
        <v>45304.77387204861</v>
      </c>
      <c r="B103" s="1" t="s">
        <v>3</v>
      </c>
    </row>
    <row r="104">
      <c r="A104" s="4">
        <v>45304.83167204861</v>
      </c>
      <c r="B104" s="1" t="s">
        <v>4</v>
      </c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7" t="s">
        <v>10</v>
      </c>
      <c r="B1" s="8" t="s">
        <v>11</v>
      </c>
      <c r="C1" s="6" t="s">
        <v>1</v>
      </c>
      <c r="D1" s="6" t="s">
        <v>2</v>
      </c>
      <c r="E1" s="6" t="s">
        <v>12</v>
      </c>
    </row>
    <row r="2">
      <c r="A2" s="9">
        <f>IFERROR(__xludf.DUMMYFUNCTION(" SPLIT('Form Responses 1'!A2, "" "")"),45301.0)</f>
        <v>45301</v>
      </c>
      <c r="B2" s="10">
        <f>IFERROR(__xludf.DUMMYFUNCTION("""COMPUTED_VALUE"""),0.9291666666666667)</f>
        <v>0.9291666667</v>
      </c>
      <c r="C2" s="11" t="str">
        <f>'Form Responses 1'!B2</f>
        <v>Go to sleep</v>
      </c>
      <c r="D2" s="11" t="str">
        <f>'Form Responses 1'!C2</f>
        <v/>
      </c>
      <c r="E2" s="12">
        <f t="shared" ref="E2:E104" si="1">if(C2="Go to sleep", B3-B2, (if(C3="Wake up", B3-B2, "NULL")))</f>
        <v>0.03899305556</v>
      </c>
    </row>
    <row r="3">
      <c r="A3" s="9">
        <f>IFERROR(__xludf.DUMMYFUNCTION(" SPLIT('Form Responses 1'!A3, "" "")"),45301.0)</f>
        <v>45301</v>
      </c>
      <c r="B3" s="10">
        <f>IFERROR(__xludf.DUMMYFUNCTION("""COMPUTED_VALUE"""),0.9681597222222222)</f>
        <v>0.9681597222</v>
      </c>
      <c r="C3" s="11" t="str">
        <f>'Form Responses 1'!B3</f>
        <v>Wake up</v>
      </c>
      <c r="D3" s="11" t="str">
        <f>'Form Responses 1'!C3</f>
        <v/>
      </c>
      <c r="E3" s="13" t="str">
        <f t="shared" si="1"/>
        <v>NULL</v>
      </c>
    </row>
    <row r="4">
      <c r="A4" s="9">
        <f>IFERROR(__xludf.DUMMYFUNCTION(" SPLIT('Form Responses 1'!A4, "" "")"),45301.0)</f>
        <v>45301</v>
      </c>
      <c r="B4" s="10">
        <f>IFERROR(__xludf.DUMMYFUNCTION("""COMPUTED_VALUE"""),0.9685069444444444)</f>
        <v>0.9685069444</v>
      </c>
      <c r="C4" s="11" t="str">
        <f>'Form Responses 1'!B4</f>
        <v>Bottle Feed</v>
      </c>
      <c r="D4" s="11" t="str">
        <f>'Form Responses 1'!C4</f>
        <v/>
      </c>
      <c r="E4" s="13" t="str">
        <f t="shared" si="1"/>
        <v>NULL</v>
      </c>
    </row>
    <row r="5">
      <c r="A5" s="9">
        <f>IFERROR(__xludf.DUMMYFUNCTION(" SPLIT('Form Responses 1'!A5, "" "")"),45301.0)</f>
        <v>45301</v>
      </c>
      <c r="B5" s="10">
        <f>IFERROR(__xludf.DUMMYFUNCTION("""COMPUTED_VALUE"""),0.9763657407407408)</f>
        <v>0.9763657407</v>
      </c>
      <c r="C5" s="11" t="str">
        <f>'Form Responses 1'!B5</f>
        <v>Wet nappy</v>
      </c>
      <c r="D5" s="11" t="str">
        <f>'Form Responses 1'!C5</f>
        <v/>
      </c>
      <c r="E5" s="13" t="str">
        <f t="shared" si="1"/>
        <v>NULL</v>
      </c>
    </row>
    <row r="6">
      <c r="A6" s="9">
        <f>IFERROR(__xludf.DUMMYFUNCTION(" SPLIT('Form Responses 1'!A6, "" "")"),45301.0)</f>
        <v>45301</v>
      </c>
      <c r="B6" s="10">
        <f>IFERROR(__xludf.DUMMYFUNCTION("""COMPUTED_VALUE"""),0.9811574074074074)</f>
        <v>0.9811574074</v>
      </c>
      <c r="C6" s="11" t="str">
        <f>'Form Responses 1'!B6</f>
        <v>Go to sleep</v>
      </c>
      <c r="D6" s="11" t="str">
        <f>'Form Responses 1'!C6</f>
        <v/>
      </c>
      <c r="E6" s="12">
        <f t="shared" si="1"/>
        <v>0.008553240741</v>
      </c>
    </row>
    <row r="7">
      <c r="A7" s="9">
        <f>IFERROR(__xludf.DUMMYFUNCTION(" SPLIT('Form Responses 1'!A7, "" "")"),45301.0)</f>
        <v>45301</v>
      </c>
      <c r="B7" s="10">
        <f>IFERROR(__xludf.DUMMYFUNCTION("""COMPUTED_VALUE"""),0.9897106481481481)</f>
        <v>0.9897106481</v>
      </c>
      <c r="C7" s="11" t="str">
        <f>'Form Responses 1'!B7</f>
        <v>Bottle Feed</v>
      </c>
      <c r="D7" s="11" t="str">
        <f>'Form Responses 1'!C7</f>
        <v/>
      </c>
      <c r="E7" s="13" t="str">
        <f t="shared" si="1"/>
        <v>NULL</v>
      </c>
    </row>
    <row r="8">
      <c r="A8" s="9">
        <f>IFERROR(__xludf.DUMMYFUNCTION(" SPLIT('Form Responses 1'!A8, "" "")"),45302.0)</f>
        <v>45302</v>
      </c>
      <c r="B8" s="10">
        <f>IFERROR(__xludf.DUMMYFUNCTION("""COMPUTED_VALUE"""),0.020868055555555556)</f>
        <v>0.02086805556</v>
      </c>
      <c r="C8" s="11" t="str">
        <f>'Form Responses 1'!B8</f>
        <v>Dirty nappy</v>
      </c>
      <c r="D8" s="11" t="str">
        <f>'Form Responses 1'!C8</f>
        <v/>
      </c>
      <c r="E8" s="13" t="str">
        <f t="shared" si="1"/>
        <v>NULL</v>
      </c>
    </row>
    <row r="9">
      <c r="A9" s="9">
        <f>IFERROR(__xludf.DUMMYFUNCTION(" SPLIT('Form Responses 1'!A9, "" "")"),45302.0)</f>
        <v>45302</v>
      </c>
      <c r="B9" s="10">
        <f>IFERROR(__xludf.DUMMYFUNCTION("""COMPUTED_VALUE"""),0.022337962962962962)</f>
        <v>0.02233796296</v>
      </c>
      <c r="C9" s="11" t="str">
        <f>'Form Responses 1'!B9</f>
        <v>Bottle Feed</v>
      </c>
      <c r="D9" s="11" t="str">
        <f>'Form Responses 1'!C9</f>
        <v/>
      </c>
      <c r="E9" s="13" t="str">
        <f t="shared" si="1"/>
        <v>NULL</v>
      </c>
    </row>
    <row r="10">
      <c r="A10" s="9">
        <f>IFERROR(__xludf.DUMMYFUNCTION(" SPLIT('Form Responses 1'!A10, "" "")"),45302.0)</f>
        <v>45302</v>
      </c>
      <c r="B10" s="10">
        <f>IFERROR(__xludf.DUMMYFUNCTION("""COMPUTED_VALUE"""),0.028599537037037038)</f>
        <v>0.02859953704</v>
      </c>
      <c r="C10" s="11" t="str">
        <f>'Form Responses 1'!B10</f>
        <v>Go to sleep</v>
      </c>
      <c r="D10" s="11" t="str">
        <f>'Form Responses 1'!C10</f>
        <v/>
      </c>
      <c r="E10" s="12">
        <f t="shared" si="1"/>
        <v>0.1091666667</v>
      </c>
    </row>
    <row r="11">
      <c r="A11" s="9">
        <f>IFERROR(__xludf.DUMMYFUNCTION(" SPLIT('Form Responses 1'!A11, "" "")"),45302.0)</f>
        <v>45302</v>
      </c>
      <c r="B11" s="10">
        <f>IFERROR(__xludf.DUMMYFUNCTION("""COMPUTED_VALUE"""),0.1377662037037037)</f>
        <v>0.1377662037</v>
      </c>
      <c r="C11" s="11" t="str">
        <f>'Form Responses 1'!B11</f>
        <v>Wake up</v>
      </c>
      <c r="D11" s="11" t="str">
        <f>'Form Responses 1'!C11</f>
        <v/>
      </c>
      <c r="E11" s="13" t="str">
        <f t="shared" si="1"/>
        <v>NULL</v>
      </c>
    </row>
    <row r="12">
      <c r="A12" s="9">
        <f>IFERROR(__xludf.DUMMYFUNCTION(" SPLIT('Form Responses 1'!A12, "" "")"),45302.0)</f>
        <v>45302</v>
      </c>
      <c r="B12" s="10">
        <f>IFERROR(__xludf.DUMMYFUNCTION("""COMPUTED_VALUE"""),0.1433449074074074)</f>
        <v>0.1433449074</v>
      </c>
      <c r="C12" s="11" t="str">
        <f>'Form Responses 1'!B12</f>
        <v>Bottle Feed</v>
      </c>
      <c r="D12" s="11" t="str">
        <f>'Form Responses 1'!C12</f>
        <v/>
      </c>
      <c r="E12" s="13" t="str">
        <f t="shared" si="1"/>
        <v>NULL</v>
      </c>
    </row>
    <row r="13">
      <c r="A13" s="9">
        <f>IFERROR(__xludf.DUMMYFUNCTION(" SPLIT('Form Responses 1'!A13, "" "")"),45302.0)</f>
        <v>45302</v>
      </c>
      <c r="B13" s="10">
        <f>IFERROR(__xludf.DUMMYFUNCTION("""COMPUTED_VALUE"""),0.17672453703703703)</f>
        <v>0.176724537</v>
      </c>
      <c r="C13" s="11" t="str">
        <f>'Form Responses 1'!B13</f>
        <v>Go to sleep</v>
      </c>
      <c r="D13" s="11" t="str">
        <f>'Form Responses 1'!C13</f>
        <v/>
      </c>
      <c r="E13" s="12">
        <f t="shared" si="1"/>
        <v>0.03571759259</v>
      </c>
    </row>
    <row r="14">
      <c r="A14" s="9">
        <f>IFERROR(__xludf.DUMMYFUNCTION(" SPLIT('Form Responses 1'!A14, "" "")"),45302.0)</f>
        <v>45302</v>
      </c>
      <c r="B14" s="10">
        <f>IFERROR(__xludf.DUMMYFUNCTION("""COMPUTED_VALUE"""),0.21244212962962963)</f>
        <v>0.2124421296</v>
      </c>
      <c r="C14" s="11" t="str">
        <f>'Form Responses 1'!B14</f>
        <v>Wet nappy</v>
      </c>
      <c r="D14" s="11" t="str">
        <f>'Form Responses 1'!C14</f>
        <v/>
      </c>
      <c r="E14" s="13" t="str">
        <f t="shared" si="1"/>
        <v>NULL</v>
      </c>
    </row>
    <row r="15">
      <c r="A15" s="9">
        <f>IFERROR(__xludf.DUMMYFUNCTION(" SPLIT('Form Responses 1'!A15, "" "")"),45302.0)</f>
        <v>45302</v>
      </c>
      <c r="B15" s="10">
        <f>IFERROR(__xludf.DUMMYFUNCTION("""COMPUTED_VALUE"""),0.2179398148148148)</f>
        <v>0.2179398148</v>
      </c>
      <c r="C15" s="11" t="str">
        <f>'Form Responses 1'!B15</f>
        <v>Bottle Feed</v>
      </c>
      <c r="D15" s="11" t="str">
        <f>'Form Responses 1'!C15</f>
        <v/>
      </c>
      <c r="E15" s="13" t="str">
        <f t="shared" si="1"/>
        <v>NULL</v>
      </c>
    </row>
    <row r="16">
      <c r="A16" s="9">
        <f>IFERROR(__xludf.DUMMYFUNCTION(" SPLIT('Form Responses 1'!A16, "" "")"),45302.0)</f>
        <v>45302</v>
      </c>
      <c r="B16" s="10">
        <f>IFERROR(__xludf.DUMMYFUNCTION("""COMPUTED_VALUE"""),0.24283564814814815)</f>
        <v>0.2428356481</v>
      </c>
      <c r="C16" s="11" t="str">
        <f>'Form Responses 1'!B16</f>
        <v>Go to sleep</v>
      </c>
      <c r="D16" s="11" t="str">
        <f>'Form Responses 1'!C16</f>
        <v>With dummy</v>
      </c>
      <c r="E16" s="12">
        <f t="shared" si="1"/>
        <v>0.07490740741</v>
      </c>
    </row>
    <row r="17">
      <c r="A17" s="9">
        <f>IFERROR(__xludf.DUMMYFUNCTION(" SPLIT('Form Responses 1'!A17, "" "")"),45302.0)</f>
        <v>45302</v>
      </c>
      <c r="B17" s="10">
        <f>IFERROR(__xludf.DUMMYFUNCTION("""COMPUTED_VALUE"""),0.31774305555555554)</f>
        <v>0.3177430556</v>
      </c>
      <c r="C17" s="11" t="str">
        <f>'Form Responses 1'!B17</f>
        <v>Breast Feed</v>
      </c>
      <c r="D17" s="11" t="str">
        <f>'Form Responses 1'!C17</f>
        <v/>
      </c>
      <c r="E17" s="13" t="str">
        <f t="shared" si="1"/>
        <v>NULL</v>
      </c>
    </row>
    <row r="18">
      <c r="A18" s="9">
        <f>IFERROR(__xludf.DUMMYFUNCTION(" SPLIT('Form Responses 1'!A18, "" "")"),45302.0)</f>
        <v>45302</v>
      </c>
      <c r="B18" s="10">
        <f>IFERROR(__xludf.DUMMYFUNCTION("""COMPUTED_VALUE"""),0.40444444444444444)</f>
        <v>0.4044444444</v>
      </c>
      <c r="C18" s="11" t="str">
        <f>'Form Responses 1'!B18</f>
        <v>Bottle Feed</v>
      </c>
      <c r="D18" s="11" t="str">
        <f>'Form Responses 1'!C18</f>
        <v/>
      </c>
      <c r="E18" s="13" t="str">
        <f t="shared" si="1"/>
        <v>NULL</v>
      </c>
    </row>
    <row r="19">
      <c r="A19" s="9">
        <f>IFERROR(__xludf.DUMMYFUNCTION(" SPLIT('Form Responses 1'!A19, "" "")"),45302.0)</f>
        <v>45302</v>
      </c>
      <c r="B19" s="10">
        <f>IFERROR(__xludf.DUMMYFUNCTION("""COMPUTED_VALUE"""),0.4268865740740741)</f>
        <v>0.4268865741</v>
      </c>
      <c r="C19" s="11" t="str">
        <f>'Form Responses 1'!B19</f>
        <v>Bottle Feed</v>
      </c>
      <c r="D19" s="11" t="str">
        <f>'Form Responses 1'!C19</f>
        <v/>
      </c>
      <c r="E19" s="13" t="str">
        <f t="shared" si="1"/>
        <v>NULL</v>
      </c>
    </row>
    <row r="20">
      <c r="A20" s="9">
        <f>IFERROR(__xludf.DUMMYFUNCTION(" SPLIT('Form Responses 1'!A20, "" "")"),45302.0)</f>
        <v>45302</v>
      </c>
      <c r="B20" s="10">
        <f>IFERROR(__xludf.DUMMYFUNCTION("""COMPUTED_VALUE"""),0.4848032407407407)</f>
        <v>0.4848032407</v>
      </c>
      <c r="C20" s="11" t="str">
        <f>'Form Responses 1'!B20</f>
        <v>Go to sleep</v>
      </c>
      <c r="D20" s="11" t="str">
        <f>'Form Responses 1'!C20</f>
        <v/>
      </c>
      <c r="E20" s="12">
        <f t="shared" si="1"/>
        <v>0.05253472222</v>
      </c>
    </row>
    <row r="21">
      <c r="A21" s="9">
        <f>IFERROR(__xludf.DUMMYFUNCTION(" SPLIT('Form Responses 1'!A21, "" "")"),45302.0)</f>
        <v>45302</v>
      </c>
      <c r="B21" s="10">
        <f>IFERROR(__xludf.DUMMYFUNCTION("""COMPUTED_VALUE"""),0.537337962962963)</f>
        <v>0.537337963</v>
      </c>
      <c r="C21" s="11" t="str">
        <f>'Form Responses 1'!B21</f>
        <v>Wake up</v>
      </c>
      <c r="D21" s="11" t="str">
        <f>'Form Responses 1'!C21</f>
        <v/>
      </c>
      <c r="E21" s="13" t="str">
        <f t="shared" si="1"/>
        <v>NULL</v>
      </c>
    </row>
    <row r="22">
      <c r="A22" s="9">
        <f>IFERROR(__xludf.DUMMYFUNCTION(" SPLIT('Form Responses 1'!A22, "" "")"),45302.0)</f>
        <v>45302</v>
      </c>
      <c r="B22" s="10">
        <f>IFERROR(__xludf.DUMMYFUNCTION("""COMPUTED_VALUE"""),0.5373958333333333)</f>
        <v>0.5373958333</v>
      </c>
      <c r="C22" s="11" t="str">
        <f>'Form Responses 1'!B22</f>
        <v>Breast Feed</v>
      </c>
      <c r="D22" s="11" t="str">
        <f>'Form Responses 1'!C22</f>
        <v/>
      </c>
      <c r="E22" s="13" t="str">
        <f t="shared" si="1"/>
        <v>NULL</v>
      </c>
    </row>
    <row r="23">
      <c r="A23" s="9">
        <f>IFERROR(__xludf.DUMMYFUNCTION(" SPLIT('Form Responses 1'!A23, "" "")"),45302.0)</f>
        <v>45302</v>
      </c>
      <c r="B23" s="10">
        <f>IFERROR(__xludf.DUMMYFUNCTION("""COMPUTED_VALUE"""),0.5490162037037037)</f>
        <v>0.5490162037</v>
      </c>
      <c r="C23" s="11" t="str">
        <f>'Form Responses 1'!B23</f>
        <v>Wet nappy</v>
      </c>
      <c r="D23" s="11" t="str">
        <f>'Form Responses 1'!C23</f>
        <v/>
      </c>
      <c r="E23" s="13" t="str">
        <f t="shared" si="1"/>
        <v>NULL</v>
      </c>
    </row>
    <row r="24">
      <c r="A24" s="9">
        <f>IFERROR(__xludf.DUMMYFUNCTION(" SPLIT('Form Responses 1'!A24, "" "")"),45302.0)</f>
        <v>45302</v>
      </c>
      <c r="B24" s="10">
        <f>IFERROR(__xludf.DUMMYFUNCTION("""COMPUTED_VALUE"""),0.5664583333333333)</f>
        <v>0.5664583333</v>
      </c>
      <c r="C24" s="11" t="str">
        <f>'Form Responses 1'!B24</f>
        <v>Bottle Feed</v>
      </c>
      <c r="D24" s="11" t="str">
        <f>'Form Responses 1'!C24</f>
        <v/>
      </c>
      <c r="E24" s="13" t="str">
        <f t="shared" si="1"/>
        <v>NULL</v>
      </c>
    </row>
    <row r="25">
      <c r="A25" s="9">
        <f>IFERROR(__xludf.DUMMYFUNCTION(" SPLIT('Form Responses 1'!A25, "" "")"),45302.0)</f>
        <v>45302</v>
      </c>
      <c r="B25" s="10">
        <f>IFERROR(__xludf.DUMMYFUNCTION("""COMPUTED_VALUE"""),0.7630671296296296)</f>
        <v>0.7630671296</v>
      </c>
      <c r="C25" s="11" t="str">
        <f>'Form Responses 1'!B25</f>
        <v>Bottle Feed</v>
      </c>
      <c r="D25" s="11" t="str">
        <f>'Form Responses 1'!C25</f>
        <v/>
      </c>
      <c r="E25" s="13" t="str">
        <f t="shared" si="1"/>
        <v>NULL</v>
      </c>
    </row>
    <row r="26">
      <c r="A26" s="9">
        <f>IFERROR(__xludf.DUMMYFUNCTION(" SPLIT('Form Responses 1'!A26, "" "")"),45302.0)</f>
        <v>45302</v>
      </c>
      <c r="B26" s="10">
        <f>IFERROR(__xludf.DUMMYFUNCTION("""COMPUTED_VALUE"""),0.7632175925925926)</f>
        <v>0.7632175926</v>
      </c>
      <c r="C26" s="11" t="str">
        <f>'Form Responses 1'!B26</f>
        <v>Breast Feed</v>
      </c>
      <c r="D26" s="11" t="str">
        <f>'Form Responses 1'!C26</f>
        <v/>
      </c>
      <c r="E26" s="13" t="str">
        <f t="shared" si="1"/>
        <v>NULL</v>
      </c>
    </row>
    <row r="27">
      <c r="A27" s="9">
        <f>IFERROR(__xludf.DUMMYFUNCTION(" SPLIT('Form Responses 1'!A27, "" "")"),45302.0)</f>
        <v>45302</v>
      </c>
      <c r="B27" s="10">
        <f>IFERROR(__xludf.DUMMYFUNCTION("""COMPUTED_VALUE"""),0.7665162037037037)</f>
        <v>0.7665162037</v>
      </c>
      <c r="C27" s="11" t="str">
        <f>'Form Responses 1'!B27</f>
        <v>Wet nappy</v>
      </c>
      <c r="D27" s="11" t="str">
        <f>'Form Responses 1'!C27</f>
        <v/>
      </c>
      <c r="E27" s="13" t="str">
        <f t="shared" si="1"/>
        <v>NULL</v>
      </c>
    </row>
    <row r="28">
      <c r="A28" s="9">
        <f>IFERROR(__xludf.DUMMYFUNCTION(" SPLIT('Form Responses 1'!A28, "" "")"),45302.0)</f>
        <v>45302</v>
      </c>
      <c r="B28" s="10">
        <f>IFERROR(__xludf.DUMMYFUNCTION("""COMPUTED_VALUE"""),0.7852430555555555)</f>
        <v>0.7852430556</v>
      </c>
      <c r="C28" s="11" t="str">
        <f>'Form Responses 1'!B28</f>
        <v>Go to sleep</v>
      </c>
      <c r="D28" s="11" t="str">
        <f>'Form Responses 1'!C28</f>
        <v/>
      </c>
      <c r="E28" s="12">
        <f t="shared" si="1"/>
        <v>0.07780092593</v>
      </c>
    </row>
    <row r="29">
      <c r="A29" s="9">
        <f>IFERROR(__xludf.DUMMYFUNCTION(" SPLIT('Form Responses 1'!A29, "" "")"),45302.0)</f>
        <v>45302</v>
      </c>
      <c r="B29" s="10">
        <f>IFERROR(__xludf.DUMMYFUNCTION("""COMPUTED_VALUE"""),0.8630439814814815)</f>
        <v>0.8630439815</v>
      </c>
      <c r="C29" s="11" t="str">
        <f>'Form Responses 1'!B29</f>
        <v>Wake up</v>
      </c>
      <c r="D29" s="11" t="str">
        <f>'Form Responses 1'!C29</f>
        <v/>
      </c>
      <c r="E29" s="13" t="str">
        <f t="shared" si="1"/>
        <v>NULL</v>
      </c>
    </row>
    <row r="30">
      <c r="A30" s="9">
        <f>IFERROR(__xludf.DUMMYFUNCTION(" SPLIT('Form Responses 1'!A30, "" "")"),45302.0)</f>
        <v>45302</v>
      </c>
      <c r="B30" s="10">
        <f>IFERROR(__xludf.DUMMYFUNCTION("""COMPUTED_VALUE"""),0.8689236111111112)</f>
        <v>0.8689236111</v>
      </c>
      <c r="C30" s="11" t="str">
        <f>'Form Responses 1'!B30</f>
        <v>Breast Feed</v>
      </c>
      <c r="D30" s="11" t="str">
        <f>'Form Responses 1'!C30</f>
        <v/>
      </c>
      <c r="E30" s="13" t="str">
        <f t="shared" si="1"/>
        <v>NULL</v>
      </c>
    </row>
    <row r="31">
      <c r="A31" s="9">
        <f>IFERROR(__xludf.DUMMYFUNCTION(" SPLIT('Form Responses 1'!A31, "" "")"),45302.0)</f>
        <v>45302</v>
      </c>
      <c r="B31" s="10">
        <f>IFERROR(__xludf.DUMMYFUNCTION("""COMPUTED_VALUE"""),0.8689814814814815)</f>
        <v>0.8689814815</v>
      </c>
      <c r="C31" s="11" t="str">
        <f>'Form Responses 1'!B31</f>
        <v>Bottle Feed</v>
      </c>
      <c r="D31" s="11" t="str">
        <f>'Form Responses 1'!C31</f>
        <v/>
      </c>
      <c r="E31" s="13" t="str">
        <f t="shared" si="1"/>
        <v>NULL</v>
      </c>
    </row>
    <row r="32">
      <c r="A32" s="9">
        <f>IFERROR(__xludf.DUMMYFUNCTION(" SPLIT('Form Responses 1'!A32, "" "")"),45302.0)</f>
        <v>45302</v>
      </c>
      <c r="B32" s="10">
        <f>IFERROR(__xludf.DUMMYFUNCTION("""COMPUTED_VALUE"""),0.8809490740740741)</f>
        <v>0.8809490741</v>
      </c>
      <c r="C32" s="11" t="str">
        <f>'Form Responses 1'!B32</f>
        <v>Breast Feed</v>
      </c>
      <c r="D32" s="11" t="str">
        <f>'Form Responses 1'!C32</f>
        <v/>
      </c>
      <c r="E32" s="13" t="str">
        <f t="shared" si="1"/>
        <v>NULL</v>
      </c>
    </row>
    <row r="33">
      <c r="A33" s="9">
        <f>IFERROR(__xludf.DUMMYFUNCTION(" SPLIT('Form Responses 1'!A33, "" "")"),45302.0)</f>
        <v>45302</v>
      </c>
      <c r="B33" s="10">
        <f>IFERROR(__xludf.DUMMYFUNCTION("""COMPUTED_VALUE"""),0.8811111111111111)</f>
        <v>0.8811111111</v>
      </c>
      <c r="C33" s="11" t="str">
        <f>'Form Responses 1'!B33</f>
        <v>Bottle Feed</v>
      </c>
      <c r="D33" s="11" t="str">
        <f>'Form Responses 1'!C33</f>
        <v/>
      </c>
      <c r="E33" s="12">
        <f t="shared" si="1"/>
        <v>0.03519675926</v>
      </c>
    </row>
    <row r="34">
      <c r="A34" s="9">
        <f>IFERROR(__xludf.DUMMYFUNCTION(" SPLIT('Form Responses 1'!A34, "" "")"),45302.0)</f>
        <v>45302</v>
      </c>
      <c r="B34" s="10">
        <f>IFERROR(__xludf.DUMMYFUNCTION("""COMPUTED_VALUE"""),0.9163078703703704)</f>
        <v>0.9163078704</v>
      </c>
      <c r="C34" s="11" t="str">
        <f>'Form Responses 1'!B34</f>
        <v>Wake up</v>
      </c>
      <c r="D34" s="11" t="str">
        <f>'Form Responses 1'!C34</f>
        <v/>
      </c>
      <c r="E34" s="13" t="str">
        <f t="shared" si="1"/>
        <v>NULL</v>
      </c>
    </row>
    <row r="35">
      <c r="A35" s="9">
        <f>IFERROR(__xludf.DUMMYFUNCTION(" SPLIT('Form Responses 1'!A35, "" "")"),45302.0)</f>
        <v>45302</v>
      </c>
      <c r="B35" s="10">
        <f>IFERROR(__xludf.DUMMYFUNCTION("""COMPUTED_VALUE"""),0.9226851851851852)</f>
        <v>0.9226851852</v>
      </c>
      <c r="C35" s="11" t="str">
        <f>'Form Responses 1'!B35</f>
        <v>Dirty nappy</v>
      </c>
      <c r="D35" s="11" t="str">
        <f>'Form Responses 1'!C35</f>
        <v/>
      </c>
      <c r="E35" s="13" t="str">
        <f t="shared" si="1"/>
        <v>NULL</v>
      </c>
    </row>
    <row r="36">
      <c r="A36" s="9">
        <f>IFERROR(__xludf.DUMMYFUNCTION(" SPLIT('Form Responses 1'!A36, "" "")"),45302.0)</f>
        <v>45302</v>
      </c>
      <c r="B36" s="10">
        <f>IFERROR(__xludf.DUMMYFUNCTION("""COMPUTED_VALUE"""),0.9315046296296297)</f>
        <v>0.9315046296</v>
      </c>
      <c r="C36" s="11" t="str">
        <f>'Form Responses 1'!B36</f>
        <v>Bottle Feed</v>
      </c>
      <c r="D36" s="11" t="str">
        <f>'Form Responses 1'!C36</f>
        <v/>
      </c>
      <c r="E36" s="13" t="str">
        <f t="shared" si="1"/>
        <v>NULL</v>
      </c>
    </row>
    <row r="37">
      <c r="A37" s="9">
        <f>IFERROR(__xludf.DUMMYFUNCTION(" SPLIT('Form Responses 1'!A37, "" "")"),45302.0)</f>
        <v>45302</v>
      </c>
      <c r="B37" s="10">
        <f>IFERROR(__xludf.DUMMYFUNCTION("""COMPUTED_VALUE"""),0.9543402777777777)</f>
        <v>0.9543402778</v>
      </c>
      <c r="C37" s="11" t="str">
        <f>'Form Responses 1'!B37</f>
        <v>Bottle Feed</v>
      </c>
      <c r="D37" s="11" t="str">
        <f>'Form Responses 1'!C37</f>
        <v/>
      </c>
      <c r="E37" s="13" t="str">
        <f t="shared" si="1"/>
        <v>NULL</v>
      </c>
    </row>
    <row r="38">
      <c r="A38" s="9">
        <f>IFERROR(__xludf.DUMMYFUNCTION(" SPLIT('Form Responses 1'!A38, "" "")"),45302.0)</f>
        <v>45302</v>
      </c>
      <c r="B38" s="10">
        <f>IFERROR(__xludf.DUMMYFUNCTION("""COMPUTED_VALUE"""),0.9852314814814814)</f>
        <v>0.9852314815</v>
      </c>
      <c r="C38" s="11" t="str">
        <f>'Form Responses 1'!B38</f>
        <v>Go to sleep</v>
      </c>
      <c r="D38" s="11" t="str">
        <f>'Form Responses 1'!C38</f>
        <v/>
      </c>
      <c r="E38" s="12">
        <f t="shared" si="1"/>
        <v>-0.9721296296</v>
      </c>
    </row>
    <row r="39">
      <c r="A39" s="9">
        <f>IFERROR(__xludf.DUMMYFUNCTION(" SPLIT('Form Responses 1'!A39, "" "")"),45303.0)</f>
        <v>45303</v>
      </c>
      <c r="B39" s="10">
        <f>IFERROR(__xludf.DUMMYFUNCTION("""COMPUTED_VALUE"""),0.013101851851851852)</f>
        <v>0.01310185185</v>
      </c>
      <c r="C39" s="11" t="str">
        <f>'Form Responses 1'!B39</f>
        <v>Wake up</v>
      </c>
      <c r="D39" s="11" t="str">
        <f>'Form Responses 1'!C39</f>
        <v/>
      </c>
      <c r="E39" s="13" t="str">
        <f t="shared" si="1"/>
        <v>NULL</v>
      </c>
    </row>
    <row r="40">
      <c r="A40" s="9">
        <f>IFERROR(__xludf.DUMMYFUNCTION(" SPLIT('Form Responses 1'!A40, "" "")"),45303.0)</f>
        <v>45303</v>
      </c>
      <c r="B40" s="10">
        <f>IFERROR(__xludf.DUMMYFUNCTION("""COMPUTED_VALUE"""),0.013356481481481481)</f>
        <v>0.01335648148</v>
      </c>
      <c r="C40" s="11" t="str">
        <f>'Form Responses 1'!B40</f>
        <v>Bottle Feed</v>
      </c>
      <c r="D40" s="11" t="str">
        <f>'Form Responses 1'!C40</f>
        <v/>
      </c>
      <c r="E40" s="13" t="str">
        <f t="shared" si="1"/>
        <v>NULL</v>
      </c>
    </row>
    <row r="41">
      <c r="A41" s="9">
        <f>IFERROR(__xludf.DUMMYFUNCTION(" SPLIT('Form Responses 1'!A41, "" "")"),45303.0)</f>
        <v>45303</v>
      </c>
      <c r="B41" s="10">
        <f>IFERROR(__xludf.DUMMYFUNCTION("""COMPUTED_VALUE"""),0.013518518518518518)</f>
        <v>0.01351851852</v>
      </c>
      <c r="C41" s="11" t="str">
        <f>'Form Responses 1'!B41</f>
        <v>Dirty nappy</v>
      </c>
      <c r="D41" s="11" t="str">
        <f>'Form Responses 1'!C41</f>
        <v/>
      </c>
      <c r="E41" s="13" t="str">
        <f t="shared" si="1"/>
        <v>NULL</v>
      </c>
    </row>
    <row r="42">
      <c r="A42" s="9">
        <f>IFERROR(__xludf.DUMMYFUNCTION(" SPLIT('Form Responses 1'!A42, "" "")"),45303.0)</f>
        <v>45303</v>
      </c>
      <c r="B42" s="10">
        <f>IFERROR(__xludf.DUMMYFUNCTION("""COMPUTED_VALUE"""),0.01734953703703704)</f>
        <v>0.01734953704</v>
      </c>
      <c r="C42" s="11" t="str">
        <f>'Form Responses 1'!B42</f>
        <v>Go to sleep</v>
      </c>
      <c r="D42" s="11" t="str">
        <f>'Form Responses 1'!C42</f>
        <v/>
      </c>
      <c r="E42" s="12">
        <f t="shared" si="1"/>
        <v>0.04141203704</v>
      </c>
    </row>
    <row r="43">
      <c r="A43" s="9">
        <f>IFERROR(__xludf.DUMMYFUNCTION(" SPLIT('Form Responses 1'!A43, "" "")"),45303.0)</f>
        <v>45303</v>
      </c>
      <c r="B43" s="10">
        <f>IFERROR(__xludf.DUMMYFUNCTION("""COMPUTED_VALUE"""),0.05876157407407408)</f>
        <v>0.05876157407</v>
      </c>
      <c r="C43" s="11" t="str">
        <f>'Form Responses 1'!B43</f>
        <v>Wake up</v>
      </c>
      <c r="D43" s="11" t="str">
        <f>'Form Responses 1'!C43</f>
        <v/>
      </c>
      <c r="E43" s="13" t="str">
        <f t="shared" si="1"/>
        <v>NULL</v>
      </c>
    </row>
    <row r="44">
      <c r="A44" s="9">
        <f>IFERROR(__xludf.DUMMYFUNCTION(" SPLIT('Form Responses 1'!A44, "" "")"),45303.0)</f>
        <v>45303</v>
      </c>
      <c r="B44" s="10">
        <f>IFERROR(__xludf.DUMMYFUNCTION("""COMPUTED_VALUE"""),0.06385416666666667)</f>
        <v>0.06385416667</v>
      </c>
      <c r="C44" s="11" t="str">
        <f>'Form Responses 1'!B44</f>
        <v>Bottle Feed</v>
      </c>
      <c r="D44" s="11" t="str">
        <f>'Form Responses 1'!C44</f>
        <v/>
      </c>
      <c r="E44" s="13" t="str">
        <f t="shared" si="1"/>
        <v>NULL</v>
      </c>
    </row>
    <row r="45">
      <c r="A45" s="9">
        <f>IFERROR(__xludf.DUMMYFUNCTION(" SPLIT('Form Responses 1'!A45, "" "")"),45303.0)</f>
        <v>45303</v>
      </c>
      <c r="B45" s="10">
        <f>IFERROR(__xludf.DUMMYFUNCTION("""COMPUTED_VALUE"""),0.08219907407407408)</f>
        <v>0.08219907407</v>
      </c>
      <c r="C45" s="11" t="str">
        <f>'Form Responses 1'!B45</f>
        <v>Go to sleep</v>
      </c>
      <c r="D45" s="11" t="str">
        <f>'Form Responses 1'!C45</f>
        <v/>
      </c>
      <c r="E45" s="12">
        <f t="shared" si="1"/>
        <v>0.07289351852</v>
      </c>
    </row>
    <row r="46">
      <c r="A46" s="9">
        <f>IFERROR(__xludf.DUMMYFUNCTION(" SPLIT('Form Responses 1'!A46, "" "")"),45303.0)</f>
        <v>45303</v>
      </c>
      <c r="B46" s="10">
        <f>IFERROR(__xludf.DUMMYFUNCTION("""COMPUTED_VALUE"""),0.1550925925925926)</f>
        <v>0.1550925926</v>
      </c>
      <c r="C46" s="11" t="str">
        <f>'Form Responses 1'!B46</f>
        <v>Wake up</v>
      </c>
      <c r="D46" s="11" t="str">
        <f>'Form Responses 1'!C46</f>
        <v/>
      </c>
      <c r="E46" s="13" t="str">
        <f t="shared" si="1"/>
        <v>NULL</v>
      </c>
    </row>
    <row r="47">
      <c r="A47" s="9">
        <f>IFERROR(__xludf.DUMMYFUNCTION(" SPLIT('Form Responses 1'!A47, "" "")"),45303.0)</f>
        <v>45303</v>
      </c>
      <c r="B47" s="10">
        <f>IFERROR(__xludf.DUMMYFUNCTION("""COMPUTED_VALUE"""),0.15908564814814816)</f>
        <v>0.1590856481</v>
      </c>
      <c r="C47" s="11" t="str">
        <f>'Form Responses 1'!B47</f>
        <v>Breast Feed</v>
      </c>
      <c r="D47" s="11" t="str">
        <f>'Form Responses 1'!C47</f>
        <v/>
      </c>
      <c r="E47" s="13" t="str">
        <f t="shared" si="1"/>
        <v>NULL</v>
      </c>
    </row>
    <row r="48">
      <c r="A48" s="9">
        <f>IFERROR(__xludf.DUMMYFUNCTION(" SPLIT('Form Responses 1'!A48, "" "")"),45303.0)</f>
        <v>45303</v>
      </c>
      <c r="B48" s="10">
        <f>IFERROR(__xludf.DUMMYFUNCTION("""COMPUTED_VALUE"""),0.15915509259259258)</f>
        <v>0.1591550926</v>
      </c>
      <c r="C48" s="11" t="str">
        <f>'Form Responses 1'!B48</f>
        <v>Bottle Feed</v>
      </c>
      <c r="D48" s="11" t="str">
        <f>'Form Responses 1'!C48</f>
        <v/>
      </c>
      <c r="E48" s="13" t="str">
        <f t="shared" si="1"/>
        <v>NULL</v>
      </c>
    </row>
    <row r="49">
      <c r="A49" s="9">
        <f>IFERROR(__xludf.DUMMYFUNCTION(" SPLIT('Form Responses 1'!A49, "" "")"),45303.0)</f>
        <v>45303</v>
      </c>
      <c r="B49" s="10">
        <f>IFERROR(__xludf.DUMMYFUNCTION("""COMPUTED_VALUE"""),0.17072916666666665)</f>
        <v>0.1707291667</v>
      </c>
      <c r="C49" s="11" t="str">
        <f>'Form Responses 1'!B49</f>
        <v>Bottle Feed</v>
      </c>
      <c r="D49" s="11" t="str">
        <f>'Form Responses 1'!C49</f>
        <v/>
      </c>
      <c r="E49" s="13" t="str">
        <f t="shared" si="1"/>
        <v>NULL</v>
      </c>
    </row>
    <row r="50">
      <c r="A50" s="9">
        <f>IFERROR(__xludf.DUMMYFUNCTION(" SPLIT('Form Responses 1'!A50, "" "")"),45303.0)</f>
        <v>45303</v>
      </c>
      <c r="B50" s="10">
        <f>IFERROR(__xludf.DUMMYFUNCTION("""COMPUTED_VALUE"""),0.17375)</f>
        <v>0.17375</v>
      </c>
      <c r="C50" s="11" t="str">
        <f>'Form Responses 1'!B50</f>
        <v>Go to sleep</v>
      </c>
      <c r="D50" s="11" t="str">
        <f>'Form Responses 1'!C50</f>
        <v/>
      </c>
      <c r="E50" s="12">
        <f t="shared" si="1"/>
        <v>0.08046296296</v>
      </c>
    </row>
    <row r="51">
      <c r="A51" s="9">
        <f>IFERROR(__xludf.DUMMYFUNCTION(" SPLIT('Form Responses 1'!A51, "" "")"),45303.0)</f>
        <v>45303</v>
      </c>
      <c r="B51" s="10">
        <f>IFERROR(__xludf.DUMMYFUNCTION("""COMPUTED_VALUE"""),0.254212962962963)</f>
        <v>0.254212963</v>
      </c>
      <c r="C51" s="11" t="str">
        <f>'Form Responses 1'!B51</f>
        <v>Wake up</v>
      </c>
      <c r="D51" s="11" t="str">
        <f>'Form Responses 1'!C51</f>
        <v/>
      </c>
      <c r="E51" s="13" t="str">
        <f t="shared" si="1"/>
        <v>NULL</v>
      </c>
    </row>
    <row r="52">
      <c r="A52" s="9">
        <f>IFERROR(__xludf.DUMMYFUNCTION(" SPLIT('Form Responses 1'!A52, "" "")"),45303.0)</f>
        <v>45303</v>
      </c>
      <c r="B52" s="10">
        <f>IFERROR(__xludf.DUMMYFUNCTION("""COMPUTED_VALUE"""),0.25546296296296295)</f>
        <v>0.255462963</v>
      </c>
      <c r="C52" s="11" t="str">
        <f>'Form Responses 1'!B52</f>
        <v>Bottle Feed</v>
      </c>
      <c r="D52" s="11" t="str">
        <f>'Form Responses 1'!C52</f>
        <v/>
      </c>
      <c r="E52" s="13" t="str">
        <f t="shared" si="1"/>
        <v>NULL</v>
      </c>
    </row>
    <row r="53">
      <c r="A53" s="9">
        <f>IFERROR(__xludf.DUMMYFUNCTION(" SPLIT('Form Responses 1'!A53, "" "")"),45303.0)</f>
        <v>45303</v>
      </c>
      <c r="B53" s="10">
        <f>IFERROR(__xludf.DUMMYFUNCTION("""COMPUTED_VALUE"""),0.28322916666666664)</f>
        <v>0.2832291667</v>
      </c>
      <c r="C53" s="11" t="str">
        <f>'Form Responses 1'!B53</f>
        <v>Go to sleep</v>
      </c>
      <c r="D53" s="11" t="str">
        <f>'Form Responses 1'!C53</f>
        <v/>
      </c>
      <c r="E53" s="12">
        <f t="shared" si="1"/>
        <v>0.1248032407</v>
      </c>
    </row>
    <row r="54">
      <c r="A54" s="9">
        <f>IFERROR(__xludf.DUMMYFUNCTION(" SPLIT('Form Responses 1'!A54, "" "")"),45303.0)</f>
        <v>45303</v>
      </c>
      <c r="B54" s="10">
        <f>IFERROR(__xludf.DUMMYFUNCTION("""COMPUTED_VALUE"""),0.4080324074074074)</f>
        <v>0.4080324074</v>
      </c>
      <c r="C54" s="11" t="str">
        <f>'Form Responses 1'!B54</f>
        <v>Wake up</v>
      </c>
      <c r="D54" s="11" t="str">
        <f>'Form Responses 1'!C54</f>
        <v/>
      </c>
      <c r="E54" s="13" t="str">
        <f t="shared" si="1"/>
        <v>NULL</v>
      </c>
    </row>
    <row r="55">
      <c r="A55" s="9">
        <f>IFERROR(__xludf.DUMMYFUNCTION(" SPLIT('Form Responses 1'!A55, "" "")"),45303.0)</f>
        <v>45303</v>
      </c>
      <c r="B55" s="10">
        <f>IFERROR(__xludf.DUMMYFUNCTION("""COMPUTED_VALUE"""),0.4116666666666667)</f>
        <v>0.4116666667</v>
      </c>
      <c r="C55" s="11" t="str">
        <f>'Form Responses 1'!B55</f>
        <v>Dirty nappy</v>
      </c>
      <c r="D55" s="11" t="str">
        <f>'Form Responses 1'!C55</f>
        <v/>
      </c>
      <c r="E55" s="13" t="str">
        <f t="shared" si="1"/>
        <v>NULL</v>
      </c>
    </row>
    <row r="56">
      <c r="A56" s="9">
        <f>IFERROR(__xludf.DUMMYFUNCTION(" SPLIT('Form Responses 1'!A56, "" "")"),45303.0)</f>
        <v>45303</v>
      </c>
      <c r="B56" s="10">
        <f>IFERROR(__xludf.DUMMYFUNCTION("""COMPUTED_VALUE"""),0.4324074074074074)</f>
        <v>0.4324074074</v>
      </c>
      <c r="C56" s="11" t="str">
        <f>'Form Responses 1'!B56</f>
        <v>Bottle Feed</v>
      </c>
      <c r="D56" s="11" t="str">
        <f>'Form Responses 1'!C56</f>
        <v/>
      </c>
      <c r="E56" s="13" t="str">
        <f t="shared" si="1"/>
        <v>NULL</v>
      </c>
    </row>
    <row r="57">
      <c r="A57" s="9">
        <f>IFERROR(__xludf.DUMMYFUNCTION(" SPLIT('Form Responses 1'!A57, "" "")"),45303.0)</f>
        <v>45303</v>
      </c>
      <c r="B57" s="10">
        <f>IFERROR(__xludf.DUMMYFUNCTION("""COMPUTED_VALUE"""),0.45769675925925923)</f>
        <v>0.4576967593</v>
      </c>
      <c r="C57" s="11" t="str">
        <f>'Form Responses 1'!B57</f>
        <v>Go to sleep</v>
      </c>
      <c r="D57" s="11" t="str">
        <f>'Form Responses 1'!C57</f>
        <v/>
      </c>
      <c r="E57" s="12">
        <f t="shared" si="1"/>
        <v>0.06849537037</v>
      </c>
    </row>
    <row r="58">
      <c r="A58" s="9">
        <f>IFERROR(__xludf.DUMMYFUNCTION(" SPLIT('Form Responses 1'!A58, "" "")"),45303.0)</f>
        <v>45303</v>
      </c>
      <c r="B58" s="10">
        <f>IFERROR(__xludf.DUMMYFUNCTION("""COMPUTED_VALUE"""),0.5261921296296296)</f>
        <v>0.5261921296</v>
      </c>
      <c r="C58" s="11" t="str">
        <f>'Form Responses 1'!B58</f>
        <v>Dirty nappy</v>
      </c>
      <c r="D58" s="11" t="str">
        <f>'Form Responses 1'!C58</f>
        <v/>
      </c>
      <c r="E58" s="13" t="str">
        <f t="shared" si="1"/>
        <v>NULL</v>
      </c>
    </row>
    <row r="59">
      <c r="A59" s="9">
        <f>IFERROR(__xludf.DUMMYFUNCTION(" SPLIT('Form Responses 1'!A59, "" "")"),45303.0)</f>
        <v>45303</v>
      </c>
      <c r="B59" s="10">
        <f>IFERROR(__xludf.DUMMYFUNCTION("""COMPUTED_VALUE"""),0.5324768518518519)</f>
        <v>0.5324768519</v>
      </c>
      <c r="C59" s="11" t="str">
        <f>'Form Responses 1'!B59</f>
        <v>Bottle Feed</v>
      </c>
      <c r="D59" s="11" t="str">
        <f>'Form Responses 1'!C59</f>
        <v/>
      </c>
      <c r="E59" s="13" t="str">
        <f t="shared" si="1"/>
        <v>NULL</v>
      </c>
    </row>
    <row r="60">
      <c r="A60" s="9">
        <f>IFERROR(__xludf.DUMMYFUNCTION(" SPLIT('Form Responses 1'!A60, "" "")"),45303.0)</f>
        <v>45303</v>
      </c>
      <c r="B60" s="10">
        <f>IFERROR(__xludf.DUMMYFUNCTION("""COMPUTED_VALUE"""),0.5543518518518519)</f>
        <v>0.5543518519</v>
      </c>
      <c r="C60" s="11" t="str">
        <f>'Form Responses 1'!B60</f>
        <v>Go to sleep</v>
      </c>
      <c r="D60" s="11" t="str">
        <f>'Form Responses 1'!C60</f>
        <v/>
      </c>
      <c r="E60" s="12">
        <f t="shared" si="1"/>
        <v>0.0933912037</v>
      </c>
    </row>
    <row r="61">
      <c r="A61" s="9">
        <f>IFERROR(__xludf.DUMMYFUNCTION(" SPLIT('Form Responses 1'!A61, "" "")"),45303.0)</f>
        <v>45303</v>
      </c>
      <c r="B61" s="10">
        <f>IFERROR(__xludf.DUMMYFUNCTION("""COMPUTED_VALUE"""),0.6477430555555556)</f>
        <v>0.6477430556</v>
      </c>
      <c r="C61" s="11" t="str">
        <f>'Form Responses 1'!B61</f>
        <v>Wake up</v>
      </c>
      <c r="D61" s="11" t="str">
        <f>'Form Responses 1'!C61</f>
        <v/>
      </c>
      <c r="E61" s="12">
        <f t="shared" si="1"/>
        <v>0.0106712963</v>
      </c>
    </row>
    <row r="62">
      <c r="A62" s="9">
        <f>IFERROR(__xludf.DUMMYFUNCTION(" SPLIT('Form Responses 1'!A62, "" "")"),45303.0)</f>
        <v>45303</v>
      </c>
      <c r="B62" s="10">
        <f>IFERROR(__xludf.DUMMYFUNCTION("""COMPUTED_VALUE"""),0.6584143518518518)</f>
        <v>0.6584143519</v>
      </c>
      <c r="C62" s="11" t="str">
        <f>'Form Responses 1'!B62</f>
        <v>Wake up</v>
      </c>
      <c r="D62" s="11" t="str">
        <f>'Form Responses 1'!C62</f>
        <v/>
      </c>
      <c r="E62" s="13" t="str">
        <f t="shared" si="1"/>
        <v>NULL</v>
      </c>
    </row>
    <row r="63">
      <c r="A63" s="9">
        <f>IFERROR(__xludf.DUMMYFUNCTION(" SPLIT('Form Responses 1'!A63, "" "")"),45303.0)</f>
        <v>45303</v>
      </c>
      <c r="B63" s="10">
        <f>IFERROR(__xludf.DUMMYFUNCTION("""COMPUTED_VALUE"""),0.6585185185185185)</f>
        <v>0.6585185185</v>
      </c>
      <c r="C63" s="11" t="str">
        <f>'Form Responses 1'!B63</f>
        <v>Dirty nappy</v>
      </c>
      <c r="D63" s="11" t="str">
        <f>'Form Responses 1'!C63</f>
        <v/>
      </c>
      <c r="E63" s="13" t="str">
        <f t="shared" si="1"/>
        <v>NULL</v>
      </c>
    </row>
    <row r="64">
      <c r="A64" s="9">
        <f>IFERROR(__xludf.DUMMYFUNCTION(" SPLIT('Form Responses 1'!A64, "" "")"),45303.0)</f>
        <v>45303</v>
      </c>
      <c r="B64" s="10">
        <f>IFERROR(__xludf.DUMMYFUNCTION("""COMPUTED_VALUE"""),0.6620254629629629)</f>
        <v>0.662025463</v>
      </c>
      <c r="C64" s="11" t="str">
        <f>'Form Responses 1'!B64</f>
        <v>Dirty nappy</v>
      </c>
      <c r="D64" s="11" t="str">
        <f>'Form Responses 1'!C64</f>
        <v/>
      </c>
      <c r="E64" s="13" t="str">
        <f t="shared" si="1"/>
        <v>NULL</v>
      </c>
    </row>
    <row r="65">
      <c r="A65" s="9">
        <f>IFERROR(__xludf.DUMMYFUNCTION(" SPLIT('Form Responses 1'!A65, "" "")"),45303.0)</f>
        <v>45303</v>
      </c>
      <c r="B65" s="10">
        <f>IFERROR(__xludf.DUMMYFUNCTION("""COMPUTED_VALUE"""),0.6620949074074074)</f>
        <v>0.6620949074</v>
      </c>
      <c r="C65" s="11" t="str">
        <f>'Form Responses 1'!B65</f>
        <v>Breast Feed</v>
      </c>
      <c r="D65" s="11" t="str">
        <f>'Form Responses 1'!C65</f>
        <v/>
      </c>
      <c r="E65" s="13" t="str">
        <f t="shared" si="1"/>
        <v>NULL</v>
      </c>
    </row>
    <row r="66">
      <c r="A66" s="9">
        <f>IFERROR(__xludf.DUMMYFUNCTION(" SPLIT('Form Responses 1'!A66, "" "")"),45303.0)</f>
        <v>45303</v>
      </c>
      <c r="B66" s="10">
        <f>IFERROR(__xludf.DUMMYFUNCTION("""COMPUTED_VALUE"""),0.672974537037037)</f>
        <v>0.672974537</v>
      </c>
      <c r="C66" s="11" t="str">
        <f>'Form Responses 1'!B66</f>
        <v>Go to sleep</v>
      </c>
      <c r="D66" s="11" t="str">
        <f>'Form Responses 1'!C66</f>
        <v/>
      </c>
      <c r="E66" s="12">
        <f t="shared" si="1"/>
        <v>0.1060185185</v>
      </c>
    </row>
    <row r="67">
      <c r="A67" s="9">
        <f>IFERROR(__xludf.DUMMYFUNCTION(" SPLIT('Form Responses 1'!A67, "" "")"),45303.0)</f>
        <v>45303</v>
      </c>
      <c r="B67" s="10">
        <f>IFERROR(__xludf.DUMMYFUNCTION("""COMPUTED_VALUE"""),0.7789930555555555)</f>
        <v>0.7789930556</v>
      </c>
      <c r="C67" s="11" t="str">
        <f>'Form Responses 1'!B67</f>
        <v>Wake up</v>
      </c>
      <c r="D67" s="11" t="str">
        <f>'Form Responses 1'!C67</f>
        <v/>
      </c>
      <c r="E67" s="13" t="str">
        <f t="shared" si="1"/>
        <v>NULL</v>
      </c>
    </row>
    <row r="68">
      <c r="A68" s="9">
        <f>IFERROR(__xludf.DUMMYFUNCTION(" SPLIT('Form Responses 1'!A68, "" "")"),45303.0)</f>
        <v>45303</v>
      </c>
      <c r="B68" s="10">
        <f>IFERROR(__xludf.DUMMYFUNCTION("""COMPUTED_VALUE"""),0.7790972222222222)</f>
        <v>0.7790972222</v>
      </c>
      <c r="C68" s="11" t="str">
        <f>'Form Responses 1'!B68</f>
        <v>Dirty nappy</v>
      </c>
      <c r="D68" s="11" t="str">
        <f>'Form Responses 1'!C68</f>
        <v/>
      </c>
      <c r="E68" s="13" t="str">
        <f t="shared" si="1"/>
        <v>NULL</v>
      </c>
    </row>
    <row r="69">
      <c r="A69" s="9">
        <f>IFERROR(__xludf.DUMMYFUNCTION(" SPLIT('Form Responses 1'!A69, "" "")"),45303.0)</f>
        <v>45303</v>
      </c>
      <c r="B69" s="10">
        <f>IFERROR(__xludf.DUMMYFUNCTION("""COMPUTED_VALUE"""),0.7791782407407407)</f>
        <v>0.7791782407</v>
      </c>
      <c r="C69" s="11" t="str">
        <f>'Form Responses 1'!B69</f>
        <v>Bottle Feed</v>
      </c>
      <c r="D69" s="11" t="str">
        <f>'Form Responses 1'!C69</f>
        <v/>
      </c>
      <c r="E69" s="13" t="str">
        <f t="shared" si="1"/>
        <v>NULL</v>
      </c>
    </row>
    <row r="70">
      <c r="A70" s="9">
        <f>IFERROR(__xludf.DUMMYFUNCTION(" SPLIT('Form Responses 1'!A70, "" "")"),45303.0)</f>
        <v>45303</v>
      </c>
      <c r="B70" s="10">
        <f>IFERROR(__xludf.DUMMYFUNCTION("""COMPUTED_VALUE"""),0.7904976851851852)</f>
        <v>0.7904976852</v>
      </c>
      <c r="C70" s="11" t="str">
        <f>'Form Responses 1'!B70</f>
        <v>Dirty nappy</v>
      </c>
      <c r="D70" s="11" t="str">
        <f>'Form Responses 1'!C70</f>
        <v/>
      </c>
      <c r="E70" s="13" t="str">
        <f t="shared" si="1"/>
        <v>NULL</v>
      </c>
    </row>
    <row r="71">
      <c r="A71" s="9">
        <f>IFERROR(__xludf.DUMMYFUNCTION(" SPLIT('Form Responses 1'!A71, "" "")"),45303.0)</f>
        <v>45303</v>
      </c>
      <c r="B71" s="10">
        <f>IFERROR(__xludf.DUMMYFUNCTION("""COMPUTED_VALUE"""),0.7961342592592593)</f>
        <v>0.7961342593</v>
      </c>
      <c r="C71" s="11" t="str">
        <f>'Form Responses 1'!B71</f>
        <v>Bottle Feed</v>
      </c>
      <c r="D71" s="11" t="str">
        <f>'Form Responses 1'!C71</f>
        <v/>
      </c>
      <c r="E71" s="12">
        <f t="shared" si="1"/>
        <v>0.04400462963</v>
      </c>
    </row>
    <row r="72">
      <c r="A72" s="9">
        <f>IFERROR(__xludf.DUMMYFUNCTION(" SPLIT('Form Responses 1'!A72, "" "")"),45303.0)</f>
        <v>45303</v>
      </c>
      <c r="B72" s="10">
        <f>IFERROR(__xludf.DUMMYFUNCTION("""COMPUTED_VALUE"""),0.8401388888888889)</f>
        <v>0.8401388889</v>
      </c>
      <c r="C72" s="11" t="str">
        <f>'Form Responses 1'!B72</f>
        <v>Wake up</v>
      </c>
      <c r="D72" s="11" t="str">
        <f>'Form Responses 1'!C72</f>
        <v/>
      </c>
      <c r="E72" s="13" t="str">
        <f t="shared" si="1"/>
        <v>NULL</v>
      </c>
    </row>
    <row r="73">
      <c r="A73" s="9">
        <f>IFERROR(__xludf.DUMMYFUNCTION(" SPLIT('Form Responses 1'!A73, "" "")"),45303.0)</f>
        <v>45303</v>
      </c>
      <c r="B73" s="10">
        <f>IFERROR(__xludf.DUMMYFUNCTION("""COMPUTED_VALUE"""),0.8402314814814815)</f>
        <v>0.8402314815</v>
      </c>
      <c r="C73" s="11" t="str">
        <f>'Form Responses 1'!B73</f>
        <v>Breast Feed</v>
      </c>
      <c r="D73" s="11" t="str">
        <f>'Form Responses 1'!C73</f>
        <v/>
      </c>
      <c r="E73" s="13" t="str">
        <f t="shared" si="1"/>
        <v>NULL</v>
      </c>
    </row>
    <row r="74">
      <c r="A74" s="9">
        <f>IFERROR(__xludf.DUMMYFUNCTION(" SPLIT('Form Responses 1'!A74, "" "")"),45303.0)</f>
        <v>45303</v>
      </c>
      <c r="B74" s="10">
        <f>IFERROR(__xludf.DUMMYFUNCTION("""COMPUTED_VALUE"""),0.8654398148148148)</f>
        <v>0.8654398148</v>
      </c>
      <c r="C74" s="11" t="str">
        <f>'Form Responses 1'!B74</f>
        <v>Dirty nappy</v>
      </c>
      <c r="D74" s="11" t="str">
        <f>'Form Responses 1'!C74</f>
        <v/>
      </c>
      <c r="E74" s="12">
        <f t="shared" si="1"/>
        <v>0.08768518519</v>
      </c>
    </row>
    <row r="75">
      <c r="A75" s="9">
        <f>IFERROR(__xludf.DUMMYFUNCTION(" SPLIT('Form Responses 1'!A75, "" "")"),45303.0)</f>
        <v>45303</v>
      </c>
      <c r="B75" s="10">
        <f>IFERROR(__xludf.DUMMYFUNCTION("""COMPUTED_VALUE"""),0.953125)</f>
        <v>0.953125</v>
      </c>
      <c r="C75" s="11" t="str">
        <f>'Form Responses 1'!B75</f>
        <v>Wake up</v>
      </c>
      <c r="D75" s="11" t="str">
        <f>'Form Responses 1'!C75</f>
        <v/>
      </c>
      <c r="E75" s="13" t="str">
        <f t="shared" si="1"/>
        <v>NULL</v>
      </c>
    </row>
    <row r="76">
      <c r="A76" s="9">
        <f>IFERROR(__xludf.DUMMYFUNCTION(" SPLIT('Form Responses 1'!A76, "" "")"),45303.0)</f>
        <v>45303</v>
      </c>
      <c r="B76" s="10">
        <f>IFERROR(__xludf.DUMMYFUNCTION("""COMPUTED_VALUE"""),0.9531944444444445)</f>
        <v>0.9531944444</v>
      </c>
      <c r="C76" s="11" t="str">
        <f>'Form Responses 1'!B76</f>
        <v>Breast Feed</v>
      </c>
      <c r="D76" s="11" t="str">
        <f>'Form Responses 1'!C76</f>
        <v/>
      </c>
      <c r="E76" s="13" t="str">
        <f t="shared" si="1"/>
        <v>NULL</v>
      </c>
    </row>
    <row r="77">
      <c r="A77" s="9">
        <f>IFERROR(__xludf.DUMMYFUNCTION(" SPLIT('Form Responses 1'!A77, "" "")"),45303.0)</f>
        <v>45303</v>
      </c>
      <c r="B77" s="10">
        <f>IFERROR(__xludf.DUMMYFUNCTION("""COMPUTED_VALUE"""),0.983738425925926)</f>
        <v>0.9837384259</v>
      </c>
      <c r="C77" s="11" t="str">
        <f>'Form Responses 1'!B77</f>
        <v>Bottle Feed</v>
      </c>
      <c r="D77" s="11" t="str">
        <f>'Form Responses 1'!C77</f>
        <v/>
      </c>
      <c r="E77" s="13" t="str">
        <f t="shared" si="1"/>
        <v>NULL</v>
      </c>
    </row>
    <row r="78">
      <c r="A78" s="9">
        <f>IFERROR(__xludf.DUMMYFUNCTION(" SPLIT('Form Responses 1'!A78, "" "")"),45304.0)</f>
        <v>45304</v>
      </c>
      <c r="B78" s="10">
        <f>IFERROR(__xludf.DUMMYFUNCTION("""COMPUTED_VALUE"""),0.001388888888888889)</f>
        <v>0.001388888889</v>
      </c>
      <c r="C78" s="11" t="str">
        <f>'Form Responses 1'!B78</f>
        <v>Go to sleep</v>
      </c>
      <c r="D78" s="11" t="str">
        <f>'Form Responses 1'!C78</f>
        <v/>
      </c>
      <c r="E78" s="12">
        <f t="shared" si="1"/>
        <v>0.00525462963</v>
      </c>
    </row>
    <row r="79">
      <c r="A79" s="9">
        <f>IFERROR(__xludf.DUMMYFUNCTION(" SPLIT('Form Responses 1'!A79, "" "")"),45304.0)</f>
        <v>45304</v>
      </c>
      <c r="B79" s="10">
        <f>IFERROR(__xludf.DUMMYFUNCTION("""COMPUTED_VALUE"""),0.006643518518518518)</f>
        <v>0.006643518519</v>
      </c>
      <c r="C79" s="11" t="str">
        <f>'Form Responses 1'!B79</f>
        <v>Wake up</v>
      </c>
      <c r="D79" s="11" t="str">
        <f>'Form Responses 1'!C79</f>
        <v/>
      </c>
      <c r="E79" s="13" t="str">
        <f t="shared" si="1"/>
        <v>NULL</v>
      </c>
    </row>
    <row r="80">
      <c r="A80" s="9">
        <f>IFERROR(__xludf.DUMMYFUNCTION(" SPLIT('Form Responses 1'!A80, "" "")"),45304.0)</f>
        <v>45304</v>
      </c>
      <c r="B80" s="10">
        <f>IFERROR(__xludf.DUMMYFUNCTION("""COMPUTED_VALUE"""),0.028715277777777777)</f>
        <v>0.02871527778</v>
      </c>
      <c r="C80" s="11" t="str">
        <f>'Form Responses 1'!B80</f>
        <v>Wet nappy</v>
      </c>
      <c r="D80" s="11" t="str">
        <f>'Form Responses 1'!C80</f>
        <v/>
      </c>
      <c r="E80" s="13" t="str">
        <f t="shared" si="1"/>
        <v>NULL</v>
      </c>
    </row>
    <row r="81">
      <c r="A81" s="9">
        <f>IFERROR(__xludf.DUMMYFUNCTION(" SPLIT('Form Responses 1'!A81, "" "")"),45304.0)</f>
        <v>45304</v>
      </c>
      <c r="B81" s="10">
        <f>IFERROR(__xludf.DUMMYFUNCTION("""COMPUTED_VALUE"""),0.06456018518518518)</f>
        <v>0.06456018519</v>
      </c>
      <c r="C81" s="11" t="str">
        <f>'Form Responses 1'!B81</f>
        <v>Bottle Feed</v>
      </c>
      <c r="D81" s="11" t="str">
        <f>'Form Responses 1'!C81</f>
        <v/>
      </c>
      <c r="E81" s="13" t="str">
        <f t="shared" si="1"/>
        <v>NULL</v>
      </c>
    </row>
    <row r="82">
      <c r="A82" s="9">
        <f>IFERROR(__xludf.DUMMYFUNCTION(" SPLIT('Form Responses 1'!A82, "" "")"),45304.0)</f>
        <v>45304</v>
      </c>
      <c r="B82" s="10">
        <f>IFERROR(__xludf.DUMMYFUNCTION("""COMPUTED_VALUE"""),0.08425925925925926)</f>
        <v>0.08425925926</v>
      </c>
      <c r="C82" s="11" t="str">
        <f>'Form Responses 1'!B82</f>
        <v>Bottle Feed</v>
      </c>
      <c r="D82" s="11" t="str">
        <f>'Form Responses 1'!C82</f>
        <v/>
      </c>
      <c r="E82" s="13" t="str">
        <f t="shared" si="1"/>
        <v>NULL</v>
      </c>
    </row>
    <row r="83">
      <c r="A83" s="9">
        <f>IFERROR(__xludf.DUMMYFUNCTION(" SPLIT('Form Responses 1'!A83, "" "")"),45304.0)</f>
        <v>45304</v>
      </c>
      <c r="B83" s="10">
        <f>IFERROR(__xludf.DUMMYFUNCTION("""COMPUTED_VALUE"""),0.09709490740740741)</f>
        <v>0.09709490741</v>
      </c>
      <c r="C83" s="11" t="str">
        <f>'Form Responses 1'!B83</f>
        <v>Bottle Feed</v>
      </c>
      <c r="D83" s="11" t="str">
        <f>'Form Responses 1'!C83</f>
        <v/>
      </c>
      <c r="E83" s="13" t="str">
        <f t="shared" si="1"/>
        <v>NULL</v>
      </c>
    </row>
    <row r="84">
      <c r="A84" s="9">
        <f>IFERROR(__xludf.DUMMYFUNCTION(" SPLIT('Form Responses 1'!A84, "" "")"),45304.0)</f>
        <v>45304</v>
      </c>
      <c r="B84" s="10">
        <f>IFERROR(__xludf.DUMMYFUNCTION("""COMPUTED_VALUE"""),0.09717592592592593)</f>
        <v>0.09717592593</v>
      </c>
      <c r="C84" s="11" t="str">
        <f>'Form Responses 1'!B84</f>
        <v>Dirty nappy</v>
      </c>
      <c r="D84" s="11" t="str">
        <f>'Form Responses 1'!C84</f>
        <v/>
      </c>
      <c r="E84" s="13" t="str">
        <f t="shared" si="1"/>
        <v>NULL</v>
      </c>
    </row>
    <row r="85">
      <c r="A85" s="9">
        <f>IFERROR(__xludf.DUMMYFUNCTION(" SPLIT('Form Responses 1'!A85, "" "")"),45304.0)</f>
        <v>45304</v>
      </c>
      <c r="B85" s="10">
        <f>IFERROR(__xludf.DUMMYFUNCTION("""COMPUTED_VALUE"""),0.11734953703703704)</f>
        <v>0.117349537</v>
      </c>
      <c r="C85" s="11" t="str">
        <f>'Form Responses 1'!B85</f>
        <v>Wet nappy</v>
      </c>
      <c r="D85" s="11" t="str">
        <f>'Form Responses 1'!C85</f>
        <v/>
      </c>
      <c r="E85" s="13" t="str">
        <f t="shared" si="1"/>
        <v>NULL</v>
      </c>
    </row>
    <row r="86">
      <c r="A86" s="9">
        <f>IFERROR(__xludf.DUMMYFUNCTION(" SPLIT('Form Responses 1'!A86, "" "")"),45304.0)</f>
        <v>45304</v>
      </c>
      <c r="B86" s="10">
        <f>IFERROR(__xludf.DUMMYFUNCTION("""COMPUTED_VALUE"""),0.13336805555555556)</f>
        <v>0.1333680556</v>
      </c>
      <c r="C86" s="11" t="str">
        <f>'Form Responses 1'!B86</f>
        <v>Go to sleep</v>
      </c>
      <c r="D86" s="11" t="str">
        <f>'Form Responses 1'!C86</f>
        <v/>
      </c>
      <c r="E86" s="12">
        <f t="shared" si="1"/>
        <v>0.07984953704</v>
      </c>
    </row>
    <row r="87">
      <c r="A87" s="9">
        <f>IFERROR(__xludf.DUMMYFUNCTION(" SPLIT('Form Responses 1'!A87, "" "")"),45304.0)</f>
        <v>45304</v>
      </c>
      <c r="B87" s="10">
        <f>IFERROR(__xludf.DUMMYFUNCTION("""COMPUTED_VALUE"""),0.2132175925925926)</f>
        <v>0.2132175926</v>
      </c>
      <c r="C87" s="11" t="str">
        <f>'Form Responses 1'!B87</f>
        <v>Wake up</v>
      </c>
      <c r="D87" s="11" t="str">
        <f>'Form Responses 1'!C87</f>
        <v/>
      </c>
      <c r="E87" s="13" t="str">
        <f t="shared" si="1"/>
        <v>NULL</v>
      </c>
    </row>
    <row r="88">
      <c r="A88" s="9">
        <f>IFERROR(__xludf.DUMMYFUNCTION(" SPLIT('Form Responses 1'!A88, "" "")"),45304.0)</f>
        <v>45304</v>
      </c>
      <c r="B88" s="10">
        <f>IFERROR(__xludf.DUMMYFUNCTION("""COMPUTED_VALUE"""),0.2133449074074074)</f>
        <v>0.2133449074</v>
      </c>
      <c r="C88" s="11" t="str">
        <f>'Form Responses 1'!B88</f>
        <v>Bottle Feed</v>
      </c>
      <c r="D88" s="11" t="str">
        <f>'Form Responses 1'!C88</f>
        <v/>
      </c>
      <c r="E88" s="13" t="str">
        <f t="shared" si="1"/>
        <v>NULL</v>
      </c>
    </row>
    <row r="89">
      <c r="A89" s="9">
        <f>IFERROR(__xludf.DUMMYFUNCTION(" SPLIT('Form Responses 1'!A89, "" "")"),45304.0)</f>
        <v>45304</v>
      </c>
      <c r="B89" s="10">
        <f>IFERROR(__xludf.DUMMYFUNCTION("""COMPUTED_VALUE"""),0.22769675925925925)</f>
        <v>0.2276967593</v>
      </c>
      <c r="C89" s="11" t="str">
        <f>'Form Responses 1'!B89</f>
        <v>Go to sleep</v>
      </c>
      <c r="D89" s="11" t="str">
        <f>'Form Responses 1'!C89</f>
        <v/>
      </c>
      <c r="E89" s="12">
        <f t="shared" si="1"/>
        <v>0.1426851852</v>
      </c>
    </row>
    <row r="90">
      <c r="A90" s="9">
        <f>IFERROR(__xludf.DUMMYFUNCTION(" SPLIT('Form Responses 1'!A90, "" "")"),45304.0)</f>
        <v>45304</v>
      </c>
      <c r="B90" s="10">
        <f>IFERROR(__xludf.DUMMYFUNCTION("""COMPUTED_VALUE"""),0.37038194444444444)</f>
        <v>0.3703819444</v>
      </c>
      <c r="C90" s="11" t="str">
        <f>'Form Responses 1'!B90</f>
        <v>Wake up</v>
      </c>
      <c r="D90" s="11" t="str">
        <f>'Form Responses 1'!C90</f>
        <v/>
      </c>
      <c r="E90" s="13" t="str">
        <f t="shared" si="1"/>
        <v>NULL</v>
      </c>
    </row>
    <row r="91">
      <c r="A91" s="9">
        <f>IFERROR(__xludf.DUMMYFUNCTION(" SPLIT('Form Responses 1'!A91, "" "")"),45304.0)</f>
        <v>45304</v>
      </c>
      <c r="B91" s="10">
        <f>IFERROR(__xludf.DUMMYFUNCTION("""COMPUTED_VALUE"""),0.3779976851851852)</f>
        <v>0.3779976852</v>
      </c>
      <c r="C91" s="11" t="str">
        <f>'Form Responses 1'!B91</f>
        <v>Dirty nappy</v>
      </c>
      <c r="D91" s="11" t="str">
        <f>'Form Responses 1'!C91</f>
        <v/>
      </c>
      <c r="E91" s="13" t="str">
        <f t="shared" si="1"/>
        <v>NULL</v>
      </c>
    </row>
    <row r="92">
      <c r="A92" s="9">
        <f>IFERROR(__xludf.DUMMYFUNCTION(" SPLIT('Form Responses 1'!A92, "" "")"),45304.0)</f>
        <v>45304</v>
      </c>
      <c r="B92" s="10">
        <f>IFERROR(__xludf.DUMMYFUNCTION("""COMPUTED_VALUE"""),0.4293865740740741)</f>
        <v>0.4293865741</v>
      </c>
      <c r="C92" s="11" t="str">
        <f>'Form Responses 1'!B92</f>
        <v>Breast Feed</v>
      </c>
      <c r="D92" s="11" t="str">
        <f>'Form Responses 1'!C92</f>
        <v/>
      </c>
      <c r="E92" s="13" t="str">
        <f t="shared" si="1"/>
        <v>NULL</v>
      </c>
    </row>
    <row r="93">
      <c r="A93" s="9">
        <f>IFERROR(__xludf.DUMMYFUNCTION(" SPLIT('Form Responses 1'!A93, "" "")"),45304.0)</f>
        <v>45304</v>
      </c>
      <c r="B93" s="10">
        <f>IFERROR(__xludf.DUMMYFUNCTION("""COMPUTED_VALUE"""),0.4615046296296296)</f>
        <v>0.4615046296</v>
      </c>
      <c r="C93" s="11" t="str">
        <f>'Form Responses 1'!B93</f>
        <v>Go to sleep</v>
      </c>
      <c r="D93" s="11" t="str">
        <f>'Form Responses 1'!C93</f>
        <v/>
      </c>
      <c r="E93" s="12">
        <f t="shared" si="1"/>
        <v>0.1471875</v>
      </c>
    </row>
    <row r="94">
      <c r="A94" s="9">
        <f>IFERROR(__xludf.DUMMYFUNCTION(" SPLIT('Form Responses 1'!A94, "" "")"),45304.0)</f>
        <v>45304</v>
      </c>
      <c r="B94" s="10">
        <f>IFERROR(__xludf.DUMMYFUNCTION("""COMPUTED_VALUE"""),0.6086921296296296)</f>
        <v>0.6086921296</v>
      </c>
      <c r="C94" s="11" t="str">
        <f>'Form Responses 1'!B94</f>
        <v>Wake up</v>
      </c>
      <c r="D94" s="11" t="str">
        <f>'Form Responses 1'!C94</f>
        <v/>
      </c>
      <c r="E94" s="13" t="str">
        <f t="shared" si="1"/>
        <v>NULL</v>
      </c>
    </row>
    <row r="95">
      <c r="A95" s="9">
        <f>IFERROR(__xludf.DUMMYFUNCTION(" SPLIT('Form Responses 1'!A95, "" "")"),45304.0)</f>
        <v>45304</v>
      </c>
      <c r="B95" s="10">
        <f>IFERROR(__xludf.DUMMYFUNCTION("""COMPUTED_VALUE"""),0.6101504629629629)</f>
        <v>0.610150463</v>
      </c>
      <c r="C95" s="11" t="str">
        <f>'Form Responses 1'!B95</f>
        <v>Dirty nappy</v>
      </c>
      <c r="D95" s="11" t="str">
        <f>'Form Responses 1'!C95</f>
        <v/>
      </c>
      <c r="E95" s="13" t="str">
        <f t="shared" si="1"/>
        <v>NULL</v>
      </c>
    </row>
    <row r="96">
      <c r="A96" s="9">
        <f>IFERROR(__xludf.DUMMYFUNCTION(" SPLIT('Form Responses 1'!A96, "" "")"),45304.0)</f>
        <v>45304</v>
      </c>
      <c r="B96" s="10">
        <f>IFERROR(__xludf.DUMMYFUNCTION("""COMPUTED_VALUE"""),0.6558680555555556)</f>
        <v>0.6558680556</v>
      </c>
      <c r="C96" s="11" t="str">
        <f>'Form Responses 1'!B96</f>
        <v>Go to sleep</v>
      </c>
      <c r="D96" s="11" t="str">
        <f>'Form Responses 1'!C96</f>
        <v/>
      </c>
      <c r="E96" s="12">
        <f t="shared" si="1"/>
        <v>0.007662037037</v>
      </c>
    </row>
    <row r="97">
      <c r="A97" s="9">
        <f>IFERROR(__xludf.DUMMYFUNCTION(" SPLIT('Form Responses 1'!A97, "" "")"),45304.0)</f>
        <v>45304</v>
      </c>
      <c r="B97" s="10">
        <f>IFERROR(__xludf.DUMMYFUNCTION("""COMPUTED_VALUE"""),0.6635300925925925)</f>
        <v>0.6635300926</v>
      </c>
      <c r="C97" s="11" t="str">
        <f>'Form Responses 1'!B97</f>
        <v>Wake up</v>
      </c>
      <c r="D97" s="11" t="str">
        <f>'Form Responses 1'!C97</f>
        <v/>
      </c>
      <c r="E97" s="13" t="str">
        <f t="shared" si="1"/>
        <v>NULL</v>
      </c>
    </row>
    <row r="98">
      <c r="A98" s="9">
        <f>IFERROR(__xludf.DUMMYFUNCTION(" SPLIT('Form Responses 1'!A98, "" "")"),45304.0)</f>
        <v>45304</v>
      </c>
      <c r="B98" s="10">
        <f>IFERROR(__xludf.DUMMYFUNCTION("""COMPUTED_VALUE"""),0.6698611111111111)</f>
        <v>0.6698611111</v>
      </c>
      <c r="C98" s="11" t="str">
        <f>'Form Responses 1'!B98</f>
        <v>Bottle Feed</v>
      </c>
      <c r="D98" s="11" t="str">
        <f>'Form Responses 1'!C98</f>
        <v/>
      </c>
      <c r="E98" s="13" t="str">
        <f t="shared" si="1"/>
        <v>NULL</v>
      </c>
    </row>
    <row r="99">
      <c r="A99" s="9">
        <f>IFERROR(__xludf.DUMMYFUNCTION(" SPLIT('Form Responses 1'!A99, "" "")"),45304.0)</f>
        <v>45304</v>
      </c>
      <c r="B99" s="10">
        <f>IFERROR(__xludf.DUMMYFUNCTION("""COMPUTED_VALUE"""),0.679074074074074)</f>
        <v>0.6790740741</v>
      </c>
      <c r="C99" s="11" t="str">
        <f>'Form Responses 1'!B99</f>
        <v>Go to sleep</v>
      </c>
      <c r="D99" s="11" t="str">
        <f>'Form Responses 1'!C99</f>
        <v/>
      </c>
      <c r="E99" s="12">
        <f t="shared" si="1"/>
        <v>0.06653935185</v>
      </c>
    </row>
    <row r="100">
      <c r="A100" s="9">
        <f>IFERROR(__xludf.DUMMYFUNCTION(" SPLIT('Form Responses 1'!A100, "" "")"),45304.0)</f>
        <v>45304</v>
      </c>
      <c r="B100" s="10">
        <f>IFERROR(__xludf.DUMMYFUNCTION("""COMPUTED_VALUE"""),0.7456134259259259)</f>
        <v>0.7456134259</v>
      </c>
      <c r="C100" s="11" t="str">
        <f>'Form Responses 1'!B100</f>
        <v>Wake up</v>
      </c>
      <c r="D100" s="11" t="str">
        <f>'Form Responses 1'!C100</f>
        <v/>
      </c>
      <c r="E100" s="13" t="str">
        <f t="shared" si="1"/>
        <v>NULL</v>
      </c>
    </row>
    <row r="101">
      <c r="A101" s="9">
        <f>IFERROR(__xludf.DUMMYFUNCTION(" SPLIT('Form Responses 1'!A101, "" "")"),45304.0)</f>
        <v>45304</v>
      </c>
      <c r="B101" s="10">
        <f>IFERROR(__xludf.DUMMYFUNCTION("""COMPUTED_VALUE"""),0.7465046296296296)</f>
        <v>0.7465046296</v>
      </c>
      <c r="C101" s="11" t="str">
        <f>'Form Responses 1'!B101</f>
        <v>Bottle Feed</v>
      </c>
      <c r="D101" s="11" t="str">
        <f>'Form Responses 1'!C101</f>
        <v/>
      </c>
      <c r="E101" s="13" t="str">
        <f t="shared" si="1"/>
        <v>NULL</v>
      </c>
    </row>
    <row r="102">
      <c r="A102" s="9">
        <f>IFERROR(__xludf.DUMMYFUNCTION(" SPLIT('Form Responses 1'!A102, "" "")"),45304.0)</f>
        <v>45304</v>
      </c>
      <c r="B102" s="10">
        <f>IFERROR(__xludf.DUMMYFUNCTION("""COMPUTED_VALUE"""),0.7656828703703704)</f>
        <v>0.7656828704</v>
      </c>
      <c r="C102" s="11" t="str">
        <f>'Form Responses 1'!B102</f>
        <v>Wet nappy</v>
      </c>
      <c r="D102" s="11" t="str">
        <f>'Form Responses 1'!C102</f>
        <v/>
      </c>
      <c r="E102" s="13" t="str">
        <f t="shared" si="1"/>
        <v>NULL</v>
      </c>
    </row>
    <row r="103">
      <c r="A103" s="9">
        <f>IFERROR(__xludf.DUMMYFUNCTION(" SPLIT('Form Responses 1'!A103, "" "")"),45304.0)</f>
        <v>45304</v>
      </c>
      <c r="B103" s="10">
        <f>IFERROR(__xludf.DUMMYFUNCTION("""COMPUTED_VALUE"""),0.7738773148148148)</f>
        <v>0.7738773148</v>
      </c>
      <c r="C103" s="11" t="str">
        <f>'Form Responses 1'!B103</f>
        <v>Go to sleep</v>
      </c>
      <c r="D103" s="11" t="str">
        <f>'Form Responses 1'!C103</f>
        <v/>
      </c>
      <c r="E103" s="12">
        <f t="shared" si="1"/>
        <v>0.05778935185</v>
      </c>
    </row>
    <row r="104">
      <c r="A104" s="9">
        <f>IFERROR(__xludf.DUMMYFUNCTION(" SPLIT('Form Responses 1'!A104, "" "")"),45304.0)</f>
        <v>45304</v>
      </c>
      <c r="B104" s="10">
        <f>IFERROR(__xludf.DUMMYFUNCTION("""COMPUTED_VALUE"""),0.8316666666666667)</f>
        <v>0.8316666667</v>
      </c>
      <c r="C104" s="11" t="str">
        <f>'Form Responses 1'!B104</f>
        <v>Wake up</v>
      </c>
      <c r="D104" s="11" t="str">
        <f>'Form Responses 1'!C104</f>
        <v/>
      </c>
      <c r="E104" s="13" t="str">
        <f t="shared" si="1"/>
        <v>NULL</v>
      </c>
    </row>
    <row r="105">
      <c r="A105" s="9" t="str">
        <f>IFERROR(__xludf.DUMMYFUNCTION(" SPLIT('Form Responses 1'!A105, "" "")"),"#VALUE!")</f>
        <v>#VALUE!</v>
      </c>
      <c r="B105" s="10"/>
      <c r="C105" s="11" t="str">
        <f>'Form Responses 1'!B105</f>
        <v/>
      </c>
      <c r="D105" s="11" t="str">
        <f>'Form Responses 1'!C105</f>
        <v/>
      </c>
    </row>
    <row r="106">
      <c r="A106" s="9" t="str">
        <f>IFERROR(__xludf.DUMMYFUNCTION(" SPLIT('Form Responses 1'!A106, "" "")"),"#VALUE!")</f>
        <v>#VALUE!</v>
      </c>
      <c r="B106" s="10"/>
      <c r="C106" s="11" t="str">
        <f>'Form Responses 1'!B106</f>
        <v/>
      </c>
      <c r="D106" s="11" t="str">
        <f>'Form Responses 1'!C106</f>
        <v/>
      </c>
    </row>
    <row r="107">
      <c r="A107" s="9" t="str">
        <f>IFERROR(__xludf.DUMMYFUNCTION(" SPLIT('Form Responses 1'!A107, "" "")"),"#VALUE!")</f>
        <v>#VALUE!</v>
      </c>
      <c r="B107" s="10"/>
      <c r="C107" s="11" t="str">
        <f>'Form Responses 1'!B107</f>
        <v/>
      </c>
      <c r="D107" s="11" t="str">
        <f>'Form Responses 1'!C107</f>
        <v/>
      </c>
    </row>
    <row r="108">
      <c r="A108" s="9" t="str">
        <f>IFERROR(__xludf.DUMMYFUNCTION(" SPLIT('Form Responses 1'!A108, "" "")"),"#VALUE!")</f>
        <v>#VALUE!</v>
      </c>
      <c r="B108" s="10"/>
      <c r="C108" s="11" t="str">
        <f>'Form Responses 1'!B108</f>
        <v/>
      </c>
      <c r="D108" s="11" t="str">
        <f>'Form Responses 1'!C108</f>
        <v/>
      </c>
    </row>
    <row r="109">
      <c r="A109" s="9" t="str">
        <f>IFERROR(__xludf.DUMMYFUNCTION(" SPLIT('Form Responses 1'!A109, "" "")"),"#VALUE!")</f>
        <v>#VALUE!</v>
      </c>
      <c r="B109" s="10"/>
      <c r="C109" s="11" t="str">
        <f>'Form Responses 1'!B109</f>
        <v/>
      </c>
      <c r="D109" s="11" t="str">
        <f>'Form Responses 1'!C109</f>
        <v/>
      </c>
    </row>
    <row r="110">
      <c r="A110" s="9" t="str">
        <f>IFERROR(__xludf.DUMMYFUNCTION(" SPLIT('Form Responses 1'!A110, "" "")"),"#VALUE!")</f>
        <v>#VALUE!</v>
      </c>
      <c r="B110" s="10"/>
      <c r="C110" s="11" t="str">
        <f>'Form Responses 1'!B110</f>
        <v/>
      </c>
      <c r="D110" s="11" t="str">
        <f>'Form Responses 1'!C110</f>
        <v/>
      </c>
    </row>
    <row r="111">
      <c r="A111" s="9" t="str">
        <f>IFERROR(__xludf.DUMMYFUNCTION(" SPLIT('Form Responses 1'!A111, "" "")"),"#VALUE!")</f>
        <v>#VALUE!</v>
      </c>
      <c r="B111" s="10"/>
      <c r="C111" s="11" t="str">
        <f>'Form Responses 1'!B111</f>
        <v/>
      </c>
      <c r="D111" s="11" t="str">
        <f>'Form Responses 1'!C111</f>
        <v/>
      </c>
    </row>
    <row r="112">
      <c r="A112" s="9" t="str">
        <f>IFERROR(__xludf.DUMMYFUNCTION(" SPLIT('Form Responses 1'!A112, "" "")"),"#VALUE!")</f>
        <v>#VALUE!</v>
      </c>
      <c r="B112" s="10"/>
      <c r="C112" s="11" t="str">
        <f>'Form Responses 1'!B112</f>
        <v/>
      </c>
      <c r="D112" s="11" t="str">
        <f>'Form Responses 1'!C112</f>
        <v/>
      </c>
    </row>
    <row r="113">
      <c r="A113" s="9" t="str">
        <f>IFERROR(__xludf.DUMMYFUNCTION(" SPLIT('Form Responses 1'!A113, "" "")"),"#VALUE!")</f>
        <v>#VALUE!</v>
      </c>
      <c r="B113" s="10"/>
      <c r="C113" s="11" t="str">
        <f>'Form Responses 1'!B113</f>
        <v/>
      </c>
      <c r="D113" s="11" t="str">
        <f>'Form Responses 1'!C113</f>
        <v/>
      </c>
    </row>
    <row r="114">
      <c r="A114" s="9" t="str">
        <f>IFERROR(__xludf.DUMMYFUNCTION(" SPLIT('Form Responses 1'!A114, "" "")"),"#VALUE!")</f>
        <v>#VALUE!</v>
      </c>
      <c r="B114" s="10"/>
      <c r="C114" s="11" t="str">
        <f>'Form Responses 1'!B114</f>
        <v/>
      </c>
      <c r="D114" s="11" t="str">
        <f>'Form Responses 1'!C114</f>
        <v/>
      </c>
    </row>
    <row r="115">
      <c r="A115" s="9" t="str">
        <f>IFERROR(__xludf.DUMMYFUNCTION(" SPLIT('Form Responses 1'!A115, "" "")"),"#VALUE!")</f>
        <v>#VALUE!</v>
      </c>
      <c r="B115" s="10"/>
      <c r="C115" s="11" t="str">
        <f>'Form Responses 1'!B115</f>
        <v/>
      </c>
      <c r="D115" s="11" t="str">
        <f>'Form Responses 1'!C115</f>
        <v/>
      </c>
    </row>
    <row r="116">
      <c r="A116" s="9" t="str">
        <f>IFERROR(__xludf.DUMMYFUNCTION(" SPLIT('Form Responses 1'!A116, "" "")"),"#VALUE!")</f>
        <v>#VALUE!</v>
      </c>
      <c r="B116" s="10"/>
      <c r="C116" s="11" t="str">
        <f>'Form Responses 1'!B116</f>
        <v/>
      </c>
      <c r="D116" s="11" t="str">
        <f>'Form Responses 1'!C116</f>
        <v/>
      </c>
    </row>
    <row r="117">
      <c r="A117" s="9" t="str">
        <f>IFERROR(__xludf.DUMMYFUNCTION(" SPLIT('Form Responses 1'!A117, "" "")"),"#VALUE!")</f>
        <v>#VALUE!</v>
      </c>
      <c r="B117" s="10"/>
      <c r="C117" s="11" t="str">
        <f>'Form Responses 1'!B117</f>
        <v/>
      </c>
      <c r="D117" s="11" t="str">
        <f>'Form Responses 1'!C117</f>
        <v/>
      </c>
    </row>
    <row r="118">
      <c r="A118" s="9" t="str">
        <f>IFERROR(__xludf.DUMMYFUNCTION(" SPLIT('Form Responses 1'!A118, "" "")"),"#VALUE!")</f>
        <v>#VALUE!</v>
      </c>
      <c r="B118" s="10"/>
      <c r="C118" s="11" t="str">
        <f>'Form Responses 1'!B118</f>
        <v/>
      </c>
      <c r="D118" s="11" t="str">
        <f>'Form Responses 1'!C118</f>
        <v/>
      </c>
    </row>
    <row r="119">
      <c r="A119" s="9" t="str">
        <f>IFERROR(__xludf.DUMMYFUNCTION(" SPLIT('Form Responses 1'!A119, "" "")"),"#VALUE!")</f>
        <v>#VALUE!</v>
      </c>
      <c r="B119" s="10"/>
      <c r="C119" s="11" t="str">
        <f>'Form Responses 1'!B119</f>
        <v/>
      </c>
      <c r="D119" s="11" t="str">
        <f>'Form Responses 1'!C119</f>
        <v/>
      </c>
    </row>
    <row r="120">
      <c r="A120" s="9" t="str">
        <f>IFERROR(__xludf.DUMMYFUNCTION(" SPLIT('Form Responses 1'!A120, "" "")"),"#VALUE!")</f>
        <v>#VALUE!</v>
      </c>
      <c r="B120" s="10"/>
      <c r="C120" s="11" t="str">
        <f>'Form Responses 1'!B120</f>
        <v/>
      </c>
      <c r="D120" s="11" t="str">
        <f>'Form Responses 1'!C120</f>
        <v/>
      </c>
    </row>
    <row r="121">
      <c r="A121" s="9" t="str">
        <f>IFERROR(__xludf.DUMMYFUNCTION(" SPLIT('Form Responses 1'!A121, "" "")"),"#VALUE!")</f>
        <v>#VALUE!</v>
      </c>
      <c r="B121" s="10"/>
      <c r="C121" s="11" t="str">
        <f>'Form Responses 1'!B121</f>
        <v/>
      </c>
      <c r="D121" s="11" t="str">
        <f>'Form Responses 1'!C121</f>
        <v/>
      </c>
    </row>
    <row r="122">
      <c r="A122" s="9" t="str">
        <f>IFERROR(__xludf.DUMMYFUNCTION(" SPLIT('Form Responses 1'!A122, "" "")"),"#VALUE!")</f>
        <v>#VALUE!</v>
      </c>
      <c r="B122" s="10"/>
      <c r="C122" s="11" t="str">
        <f>'Form Responses 1'!B122</f>
        <v/>
      </c>
      <c r="D122" s="11" t="str">
        <f>'Form Responses 1'!C122</f>
        <v/>
      </c>
    </row>
    <row r="123">
      <c r="A123" s="9" t="str">
        <f>IFERROR(__xludf.DUMMYFUNCTION(" SPLIT('Form Responses 1'!A123, "" "")"),"#VALUE!")</f>
        <v>#VALUE!</v>
      </c>
      <c r="B123" s="10"/>
      <c r="C123" s="11" t="str">
        <f>'Form Responses 1'!B123</f>
        <v/>
      </c>
      <c r="D123" s="11" t="str">
        <f>'Form Responses 1'!C123</f>
        <v/>
      </c>
    </row>
    <row r="124">
      <c r="A124" s="9" t="str">
        <f>IFERROR(__xludf.DUMMYFUNCTION(" SPLIT('Form Responses 1'!A124, "" "")"),"#VALUE!")</f>
        <v>#VALUE!</v>
      </c>
      <c r="B124" s="10"/>
      <c r="C124" s="11" t="str">
        <f>'Form Responses 1'!B124</f>
        <v/>
      </c>
      <c r="D124" s="11" t="str">
        <f>'Form Responses 1'!C124</f>
        <v/>
      </c>
    </row>
    <row r="125">
      <c r="A125" s="9" t="str">
        <f>IFERROR(__xludf.DUMMYFUNCTION(" SPLIT('Form Responses 1'!A125, "" "")"),"#VALUE!")</f>
        <v>#VALUE!</v>
      </c>
      <c r="B125" s="10"/>
      <c r="C125" s="11" t="str">
        <f>'Form Responses 1'!B125</f>
        <v/>
      </c>
      <c r="D125" s="11" t="str">
        <f>'Form Responses 1'!C125</f>
        <v/>
      </c>
    </row>
    <row r="126">
      <c r="A126" s="9" t="str">
        <f>IFERROR(__xludf.DUMMYFUNCTION(" SPLIT('Form Responses 1'!A126, "" "")"),"#VALUE!")</f>
        <v>#VALUE!</v>
      </c>
      <c r="B126" s="10"/>
      <c r="C126" s="11" t="str">
        <f>'Form Responses 1'!B126</f>
        <v/>
      </c>
      <c r="D126" s="11" t="str">
        <f>'Form Responses 1'!C126</f>
        <v/>
      </c>
    </row>
    <row r="127">
      <c r="A127" s="9" t="str">
        <f>IFERROR(__xludf.DUMMYFUNCTION(" SPLIT('Form Responses 1'!A127, "" "")"),"#VALUE!")</f>
        <v>#VALUE!</v>
      </c>
      <c r="B127" s="10"/>
      <c r="C127" s="11" t="str">
        <f>'Form Responses 1'!B127</f>
        <v/>
      </c>
      <c r="D127" s="11" t="str">
        <f>'Form Responses 1'!C127</f>
        <v/>
      </c>
    </row>
    <row r="128">
      <c r="A128" s="9" t="str">
        <f>IFERROR(__xludf.DUMMYFUNCTION(" SPLIT('Form Responses 1'!A128, "" "")"),"#VALUE!")</f>
        <v>#VALUE!</v>
      </c>
      <c r="B128" s="10"/>
      <c r="C128" s="11" t="str">
        <f>'Form Responses 1'!B128</f>
        <v/>
      </c>
      <c r="D128" s="11" t="str">
        <f>'Form Responses 1'!C128</f>
        <v/>
      </c>
    </row>
    <row r="129">
      <c r="A129" s="9" t="str">
        <f>IFERROR(__xludf.DUMMYFUNCTION(" SPLIT('Form Responses 1'!A129, "" "")"),"#VALUE!")</f>
        <v>#VALUE!</v>
      </c>
      <c r="B129" s="10"/>
      <c r="C129" s="11" t="str">
        <f>'Form Responses 1'!B129</f>
        <v/>
      </c>
      <c r="D129" s="11" t="str">
        <f>'Form Responses 1'!C129</f>
        <v/>
      </c>
    </row>
    <row r="130">
      <c r="A130" s="9" t="str">
        <f>IFERROR(__xludf.DUMMYFUNCTION(" SPLIT('Form Responses 1'!A130, "" "")"),"#VALUE!")</f>
        <v>#VALUE!</v>
      </c>
      <c r="B130" s="10"/>
      <c r="C130" s="11" t="str">
        <f>'Form Responses 1'!B130</f>
        <v/>
      </c>
      <c r="D130" s="11" t="str">
        <f>'Form Responses 1'!C130</f>
        <v/>
      </c>
    </row>
    <row r="131">
      <c r="A131" s="9" t="str">
        <f>IFERROR(__xludf.DUMMYFUNCTION(" SPLIT('Form Responses 1'!A131, "" "")"),"#VALUE!")</f>
        <v>#VALUE!</v>
      </c>
      <c r="B131" s="10"/>
      <c r="C131" s="11" t="str">
        <f>'Form Responses 1'!B131</f>
        <v/>
      </c>
      <c r="D131" s="11" t="str">
        <f>'Form Responses 1'!C131</f>
        <v/>
      </c>
    </row>
    <row r="132">
      <c r="A132" s="9" t="str">
        <f>IFERROR(__xludf.DUMMYFUNCTION(" SPLIT('Form Responses 1'!A132, "" "")"),"#VALUE!")</f>
        <v>#VALUE!</v>
      </c>
      <c r="B132" s="10"/>
      <c r="C132" s="11" t="str">
        <f>'Form Responses 1'!B132</f>
        <v/>
      </c>
      <c r="D132" s="11" t="str">
        <f>'Form Responses 1'!C132</f>
        <v/>
      </c>
    </row>
    <row r="133">
      <c r="A133" s="9" t="str">
        <f>IFERROR(__xludf.DUMMYFUNCTION(" SPLIT('Form Responses 1'!A133, "" "")"),"#VALUE!")</f>
        <v>#VALUE!</v>
      </c>
      <c r="B133" s="10"/>
      <c r="C133" s="11" t="str">
        <f>'Form Responses 1'!B133</f>
        <v/>
      </c>
      <c r="D133" s="11" t="str">
        <f>'Form Responses 1'!C133</f>
        <v/>
      </c>
    </row>
    <row r="134">
      <c r="A134" s="9" t="str">
        <f>IFERROR(__xludf.DUMMYFUNCTION(" SPLIT('Form Responses 1'!A134, "" "")"),"#VALUE!")</f>
        <v>#VALUE!</v>
      </c>
      <c r="B134" s="10"/>
      <c r="C134" s="11" t="str">
        <f>'Form Responses 1'!B134</f>
        <v/>
      </c>
      <c r="D134" s="11" t="str">
        <f>'Form Responses 1'!C134</f>
        <v/>
      </c>
    </row>
    <row r="135">
      <c r="A135" s="9" t="str">
        <f>IFERROR(__xludf.DUMMYFUNCTION(" SPLIT('Form Responses 1'!A135, "" "")"),"#VALUE!")</f>
        <v>#VALUE!</v>
      </c>
      <c r="B135" s="10"/>
      <c r="C135" s="11" t="str">
        <f>'Form Responses 1'!B135</f>
        <v/>
      </c>
      <c r="D135" s="11" t="str">
        <f>'Form Responses 1'!C135</f>
        <v/>
      </c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  <row r="171">
      <c r="A171" s="9"/>
      <c r="B171" s="10"/>
    </row>
    <row r="172">
      <c r="A172" s="9"/>
      <c r="B172" s="10"/>
    </row>
    <row r="173">
      <c r="A173" s="9"/>
      <c r="B173" s="10"/>
    </row>
    <row r="174">
      <c r="A174" s="9"/>
      <c r="B174" s="10"/>
    </row>
    <row r="175">
      <c r="A175" s="9"/>
      <c r="B175" s="10"/>
    </row>
    <row r="176">
      <c r="A176" s="9"/>
      <c r="B176" s="10"/>
    </row>
    <row r="177">
      <c r="A177" s="9"/>
      <c r="B177" s="10"/>
    </row>
    <row r="178">
      <c r="A178" s="9"/>
      <c r="B178" s="10"/>
    </row>
    <row r="179">
      <c r="A179" s="9"/>
      <c r="B179" s="10"/>
    </row>
    <row r="180">
      <c r="A180" s="9"/>
      <c r="B180" s="10"/>
    </row>
    <row r="181">
      <c r="A181" s="9"/>
      <c r="B181" s="10"/>
    </row>
    <row r="182">
      <c r="A182" s="9"/>
      <c r="B182" s="10"/>
    </row>
    <row r="183">
      <c r="A183" s="9"/>
      <c r="B183" s="10"/>
    </row>
    <row r="184">
      <c r="A184" s="9"/>
      <c r="B184" s="10"/>
    </row>
    <row r="185">
      <c r="A185" s="9"/>
      <c r="B185" s="10"/>
    </row>
    <row r="186">
      <c r="A186" s="9"/>
      <c r="B186" s="10"/>
    </row>
    <row r="187">
      <c r="A187" s="9"/>
      <c r="B187" s="10"/>
    </row>
    <row r="188">
      <c r="A188" s="9"/>
      <c r="B188" s="10"/>
    </row>
    <row r="189">
      <c r="A189" s="9"/>
      <c r="B189" s="10"/>
    </row>
    <row r="190">
      <c r="A190" s="9"/>
      <c r="B190" s="10"/>
    </row>
    <row r="191">
      <c r="A191" s="9"/>
      <c r="B191" s="10"/>
    </row>
    <row r="192">
      <c r="A192" s="9"/>
      <c r="B192" s="10"/>
    </row>
    <row r="193">
      <c r="A193" s="9"/>
      <c r="B193" s="10"/>
    </row>
    <row r="194">
      <c r="A194" s="9"/>
      <c r="B194" s="10"/>
    </row>
    <row r="195">
      <c r="A195" s="9"/>
      <c r="B195" s="10"/>
    </row>
    <row r="196">
      <c r="A196" s="9"/>
      <c r="B196" s="10"/>
    </row>
    <row r="197">
      <c r="A197" s="9"/>
      <c r="B197" s="10"/>
    </row>
    <row r="198">
      <c r="A198" s="9"/>
      <c r="B198" s="10"/>
    </row>
    <row r="199">
      <c r="A199" s="9"/>
      <c r="B199" s="10"/>
    </row>
    <row r="200">
      <c r="A200" s="9"/>
      <c r="B200" s="10"/>
    </row>
    <row r="201">
      <c r="A201" s="9"/>
      <c r="B201" s="10"/>
    </row>
    <row r="202">
      <c r="A202" s="9"/>
      <c r="B202" s="10"/>
    </row>
    <row r="203">
      <c r="A203" s="9"/>
      <c r="B203" s="10"/>
    </row>
    <row r="204">
      <c r="A204" s="9"/>
      <c r="B204" s="10"/>
    </row>
    <row r="205">
      <c r="A205" s="9"/>
      <c r="B205" s="10"/>
    </row>
    <row r="206">
      <c r="A206" s="9"/>
      <c r="B206" s="10"/>
    </row>
    <row r="207">
      <c r="A207" s="9"/>
      <c r="B207" s="10"/>
    </row>
    <row r="208">
      <c r="A208" s="9"/>
      <c r="B208" s="10"/>
    </row>
    <row r="209">
      <c r="A209" s="9"/>
      <c r="B209" s="10"/>
    </row>
    <row r="210">
      <c r="A210" s="9"/>
      <c r="B210" s="10"/>
    </row>
    <row r="211">
      <c r="A211" s="9"/>
      <c r="B211" s="10"/>
    </row>
    <row r="212">
      <c r="A212" s="9"/>
      <c r="B212" s="10"/>
    </row>
    <row r="213">
      <c r="A213" s="9"/>
      <c r="B213" s="10"/>
    </row>
    <row r="214">
      <c r="A214" s="9"/>
      <c r="B214" s="10"/>
    </row>
    <row r="215">
      <c r="A215" s="9"/>
      <c r="B215" s="10"/>
    </row>
    <row r="216">
      <c r="A216" s="9"/>
      <c r="B216" s="10"/>
    </row>
    <row r="217">
      <c r="A217" s="9"/>
      <c r="B217" s="10"/>
    </row>
    <row r="218">
      <c r="A218" s="9"/>
      <c r="B218" s="10"/>
    </row>
    <row r="219">
      <c r="A219" s="9"/>
      <c r="B219" s="10"/>
    </row>
    <row r="220">
      <c r="A220" s="9"/>
      <c r="B220" s="10"/>
    </row>
    <row r="221">
      <c r="A221" s="9"/>
      <c r="B221" s="10"/>
    </row>
    <row r="222">
      <c r="A222" s="9"/>
      <c r="B222" s="10"/>
    </row>
    <row r="223">
      <c r="A223" s="9"/>
      <c r="B223" s="10"/>
    </row>
    <row r="224">
      <c r="A224" s="9"/>
      <c r="B224" s="10"/>
    </row>
    <row r="225">
      <c r="A225" s="9"/>
      <c r="B225" s="10"/>
    </row>
    <row r="226">
      <c r="A226" s="9"/>
      <c r="B226" s="10"/>
    </row>
    <row r="227">
      <c r="A227" s="9"/>
      <c r="B227" s="10"/>
    </row>
    <row r="228">
      <c r="A228" s="9"/>
      <c r="B228" s="10"/>
    </row>
    <row r="229">
      <c r="A229" s="9"/>
      <c r="B229" s="10"/>
    </row>
    <row r="230">
      <c r="A230" s="9"/>
      <c r="B230" s="10"/>
    </row>
    <row r="231">
      <c r="A231" s="9"/>
      <c r="B231" s="10"/>
    </row>
    <row r="232">
      <c r="A232" s="9"/>
      <c r="B232" s="10"/>
    </row>
    <row r="233">
      <c r="A233" s="9"/>
      <c r="B233" s="10"/>
    </row>
    <row r="234">
      <c r="A234" s="9"/>
      <c r="B234" s="10"/>
    </row>
    <row r="235">
      <c r="A235" s="9"/>
      <c r="B235" s="10"/>
    </row>
    <row r="236">
      <c r="A236" s="9"/>
      <c r="B236" s="10"/>
    </row>
    <row r="237">
      <c r="A237" s="9"/>
      <c r="B237" s="10"/>
    </row>
    <row r="238">
      <c r="A238" s="9"/>
      <c r="B238" s="10"/>
    </row>
    <row r="239">
      <c r="A239" s="9"/>
      <c r="B239" s="10"/>
    </row>
    <row r="240">
      <c r="A240" s="9"/>
      <c r="B240" s="10"/>
    </row>
    <row r="241">
      <c r="A241" s="9"/>
      <c r="B241" s="10"/>
    </row>
    <row r="242">
      <c r="A242" s="9"/>
      <c r="B242" s="10"/>
    </row>
    <row r="243">
      <c r="A243" s="9"/>
      <c r="B243" s="10"/>
    </row>
    <row r="244">
      <c r="A244" s="9"/>
      <c r="B244" s="10"/>
    </row>
    <row r="245">
      <c r="A245" s="9"/>
      <c r="B245" s="10"/>
    </row>
    <row r="246">
      <c r="A246" s="9"/>
      <c r="B246" s="10"/>
    </row>
    <row r="247">
      <c r="A247" s="9"/>
      <c r="B247" s="10"/>
    </row>
    <row r="248">
      <c r="A248" s="9"/>
      <c r="B248" s="10"/>
    </row>
    <row r="249">
      <c r="A249" s="9"/>
      <c r="B249" s="10"/>
    </row>
    <row r="250">
      <c r="A250" s="9"/>
      <c r="B250" s="10"/>
    </row>
    <row r="251">
      <c r="A251" s="9"/>
      <c r="B251" s="10"/>
    </row>
    <row r="252">
      <c r="A252" s="9"/>
      <c r="B252" s="10"/>
    </row>
    <row r="253">
      <c r="A253" s="9"/>
      <c r="B253" s="10"/>
    </row>
    <row r="254">
      <c r="A254" s="9"/>
      <c r="B254" s="10"/>
    </row>
    <row r="255">
      <c r="A255" s="9"/>
      <c r="B255" s="10"/>
    </row>
    <row r="256">
      <c r="A256" s="9"/>
      <c r="B256" s="10"/>
    </row>
    <row r="257">
      <c r="A257" s="9"/>
      <c r="B257" s="10"/>
    </row>
    <row r="258">
      <c r="A258" s="9"/>
      <c r="B258" s="10"/>
    </row>
    <row r="259">
      <c r="A259" s="9"/>
      <c r="B259" s="10"/>
    </row>
    <row r="260">
      <c r="A260" s="9"/>
      <c r="B260" s="10"/>
    </row>
    <row r="261">
      <c r="A261" s="9"/>
      <c r="B261" s="10"/>
    </row>
    <row r="262">
      <c r="A262" s="9"/>
      <c r="B262" s="10"/>
    </row>
    <row r="263">
      <c r="A263" s="9"/>
      <c r="B263" s="10"/>
    </row>
    <row r="264">
      <c r="A264" s="9"/>
      <c r="B264" s="10"/>
    </row>
    <row r="265">
      <c r="A265" s="9"/>
      <c r="B265" s="10"/>
    </row>
    <row r="266">
      <c r="A266" s="9"/>
      <c r="B266" s="10"/>
    </row>
    <row r="267">
      <c r="A267" s="9"/>
      <c r="B267" s="10"/>
    </row>
    <row r="268">
      <c r="A268" s="9"/>
      <c r="B268" s="10"/>
    </row>
    <row r="269">
      <c r="A269" s="9"/>
      <c r="B269" s="10"/>
    </row>
    <row r="270">
      <c r="A270" s="9"/>
      <c r="B270" s="10"/>
    </row>
    <row r="271">
      <c r="A271" s="9"/>
      <c r="B271" s="10"/>
    </row>
    <row r="272">
      <c r="A272" s="9"/>
      <c r="B272" s="10"/>
    </row>
    <row r="273">
      <c r="A273" s="9"/>
      <c r="B273" s="10"/>
    </row>
    <row r="274">
      <c r="A274" s="9"/>
      <c r="B274" s="10"/>
    </row>
    <row r="275">
      <c r="A275" s="9"/>
      <c r="B275" s="10"/>
    </row>
    <row r="276">
      <c r="A276" s="9"/>
      <c r="B276" s="10"/>
    </row>
    <row r="277">
      <c r="A277" s="9"/>
      <c r="B277" s="10"/>
    </row>
    <row r="278">
      <c r="A278" s="9"/>
      <c r="B278" s="10"/>
    </row>
    <row r="279">
      <c r="A279" s="9"/>
      <c r="B279" s="10"/>
    </row>
    <row r="280">
      <c r="A280" s="9"/>
      <c r="B280" s="10"/>
    </row>
    <row r="281">
      <c r="A281" s="9"/>
      <c r="B281" s="10"/>
    </row>
    <row r="282">
      <c r="A282" s="9"/>
      <c r="B282" s="10"/>
    </row>
    <row r="283">
      <c r="A283" s="9"/>
      <c r="B283" s="10"/>
    </row>
    <row r="284">
      <c r="A284" s="9"/>
      <c r="B284" s="10"/>
    </row>
    <row r="285">
      <c r="A285" s="9"/>
      <c r="B285" s="10"/>
    </row>
    <row r="286">
      <c r="A286" s="9"/>
      <c r="B286" s="10"/>
    </row>
    <row r="287">
      <c r="A287" s="9"/>
      <c r="B287" s="10"/>
    </row>
    <row r="288">
      <c r="A288" s="9"/>
      <c r="B288" s="10"/>
    </row>
    <row r="289">
      <c r="A289" s="9"/>
      <c r="B289" s="10"/>
    </row>
    <row r="290">
      <c r="A290" s="9"/>
      <c r="B290" s="10"/>
    </row>
    <row r="291">
      <c r="A291" s="9"/>
      <c r="B291" s="10"/>
    </row>
    <row r="292">
      <c r="A292" s="9"/>
      <c r="B292" s="10"/>
    </row>
    <row r="293">
      <c r="A293" s="9"/>
      <c r="B293" s="10"/>
    </row>
    <row r="294">
      <c r="A294" s="9"/>
      <c r="B294" s="10"/>
    </row>
    <row r="295">
      <c r="A295" s="9"/>
      <c r="B295" s="10"/>
    </row>
    <row r="296">
      <c r="A296" s="9"/>
      <c r="B296" s="10"/>
    </row>
    <row r="297">
      <c r="A297" s="9"/>
      <c r="B297" s="10"/>
    </row>
    <row r="298">
      <c r="A298" s="9"/>
      <c r="B298" s="10"/>
    </row>
    <row r="299">
      <c r="A299" s="9"/>
      <c r="B299" s="10"/>
    </row>
    <row r="300">
      <c r="A300" s="9"/>
      <c r="B300" s="10"/>
    </row>
    <row r="301">
      <c r="A301" s="9"/>
      <c r="B301" s="10"/>
    </row>
    <row r="302">
      <c r="A302" s="9"/>
      <c r="B302" s="10"/>
    </row>
    <row r="303">
      <c r="A303" s="9"/>
      <c r="B303" s="10"/>
    </row>
    <row r="304">
      <c r="A304" s="9"/>
      <c r="B304" s="10"/>
    </row>
    <row r="305">
      <c r="A305" s="9"/>
      <c r="B305" s="10"/>
    </row>
    <row r="306">
      <c r="A306" s="9"/>
      <c r="B306" s="10"/>
    </row>
    <row r="307">
      <c r="A307" s="9"/>
      <c r="B307" s="10"/>
    </row>
    <row r="308">
      <c r="A308" s="9"/>
      <c r="B308" s="10"/>
    </row>
    <row r="309">
      <c r="A309" s="9"/>
      <c r="B309" s="10"/>
    </row>
    <row r="310">
      <c r="A310" s="9"/>
      <c r="B310" s="10"/>
    </row>
    <row r="311">
      <c r="A311" s="9"/>
      <c r="B311" s="10"/>
    </row>
    <row r="312">
      <c r="A312" s="9"/>
      <c r="B312" s="10"/>
    </row>
    <row r="313">
      <c r="A313" s="9"/>
      <c r="B313" s="10"/>
    </row>
    <row r="314">
      <c r="A314" s="9"/>
      <c r="B314" s="10"/>
    </row>
    <row r="315">
      <c r="A315" s="9"/>
      <c r="B315" s="10"/>
    </row>
    <row r="316">
      <c r="A316" s="9"/>
      <c r="B316" s="10"/>
    </row>
    <row r="317">
      <c r="A317" s="9"/>
      <c r="B317" s="10"/>
    </row>
    <row r="318">
      <c r="A318" s="9"/>
      <c r="B318" s="10"/>
    </row>
    <row r="319">
      <c r="A319" s="9"/>
      <c r="B319" s="10"/>
    </row>
    <row r="320">
      <c r="A320" s="9"/>
      <c r="B320" s="10"/>
    </row>
    <row r="321">
      <c r="A321" s="9"/>
      <c r="B321" s="10"/>
    </row>
    <row r="322">
      <c r="A322" s="9"/>
      <c r="B322" s="10"/>
    </row>
    <row r="323">
      <c r="A323" s="9"/>
      <c r="B323" s="10"/>
    </row>
    <row r="324">
      <c r="A324" s="9"/>
      <c r="B324" s="10"/>
    </row>
    <row r="325">
      <c r="A325" s="9"/>
      <c r="B325" s="10"/>
    </row>
    <row r="326">
      <c r="A326" s="9"/>
      <c r="B326" s="10"/>
    </row>
    <row r="327">
      <c r="A327" s="9"/>
      <c r="B327" s="10"/>
    </row>
    <row r="328">
      <c r="A328" s="9"/>
      <c r="B328" s="10"/>
    </row>
    <row r="329">
      <c r="A329" s="9"/>
      <c r="B329" s="10"/>
    </row>
    <row r="330">
      <c r="A330" s="9"/>
      <c r="B330" s="10"/>
    </row>
    <row r="331">
      <c r="A331" s="9"/>
      <c r="B331" s="10"/>
    </row>
    <row r="332">
      <c r="A332" s="9"/>
      <c r="B332" s="10"/>
    </row>
    <row r="333">
      <c r="A333" s="9"/>
      <c r="B333" s="10"/>
    </row>
    <row r="334">
      <c r="A334" s="9"/>
      <c r="B334" s="10"/>
    </row>
    <row r="335">
      <c r="A335" s="9"/>
      <c r="B335" s="10"/>
    </row>
    <row r="336">
      <c r="A336" s="9"/>
      <c r="B336" s="10"/>
    </row>
    <row r="337">
      <c r="A337" s="9"/>
      <c r="B337" s="10"/>
    </row>
    <row r="338">
      <c r="A338" s="9"/>
      <c r="B338" s="10"/>
    </row>
    <row r="339">
      <c r="A339" s="9"/>
      <c r="B339" s="10"/>
    </row>
    <row r="340">
      <c r="A340" s="9"/>
      <c r="B340" s="10"/>
    </row>
    <row r="341">
      <c r="A341" s="9"/>
      <c r="B341" s="10"/>
    </row>
    <row r="342">
      <c r="A342" s="9"/>
      <c r="B342" s="10"/>
    </row>
    <row r="343">
      <c r="A343" s="9"/>
      <c r="B343" s="10"/>
    </row>
    <row r="344">
      <c r="A344" s="9"/>
      <c r="B344" s="10"/>
    </row>
    <row r="345">
      <c r="A345" s="9"/>
      <c r="B345" s="10"/>
    </row>
    <row r="346">
      <c r="A346" s="9"/>
      <c r="B346" s="10"/>
    </row>
    <row r="347">
      <c r="A347" s="9"/>
      <c r="B347" s="10"/>
    </row>
    <row r="348">
      <c r="A348" s="9"/>
      <c r="B348" s="10"/>
    </row>
    <row r="349">
      <c r="A349" s="9"/>
      <c r="B349" s="10"/>
    </row>
    <row r="350">
      <c r="A350" s="9"/>
      <c r="B350" s="10"/>
    </row>
    <row r="351">
      <c r="A351" s="9"/>
      <c r="B351" s="10"/>
    </row>
    <row r="352">
      <c r="A352" s="9"/>
      <c r="B352" s="10"/>
    </row>
    <row r="353">
      <c r="A353" s="9"/>
      <c r="B353" s="10"/>
    </row>
    <row r="354">
      <c r="A354" s="9"/>
      <c r="B354" s="10"/>
    </row>
    <row r="355">
      <c r="A355" s="9"/>
      <c r="B355" s="10"/>
    </row>
    <row r="356">
      <c r="A356" s="9"/>
      <c r="B356" s="10"/>
    </row>
    <row r="357">
      <c r="A357" s="9"/>
      <c r="B357" s="10"/>
    </row>
    <row r="358">
      <c r="A358" s="9"/>
      <c r="B358" s="10"/>
    </row>
    <row r="359">
      <c r="A359" s="9"/>
      <c r="B359" s="10"/>
    </row>
    <row r="360">
      <c r="A360" s="9"/>
      <c r="B360" s="10"/>
    </row>
    <row r="361">
      <c r="A361" s="9"/>
      <c r="B361" s="10"/>
    </row>
    <row r="362">
      <c r="A362" s="9"/>
      <c r="B362" s="10"/>
    </row>
    <row r="363">
      <c r="A363" s="9"/>
      <c r="B363" s="10"/>
    </row>
    <row r="364">
      <c r="A364" s="9"/>
      <c r="B364" s="10"/>
    </row>
    <row r="365">
      <c r="A365" s="9"/>
      <c r="B365" s="10"/>
    </row>
    <row r="366">
      <c r="A366" s="9"/>
      <c r="B366" s="10"/>
    </row>
    <row r="367">
      <c r="A367" s="9"/>
      <c r="B367" s="10"/>
    </row>
    <row r="368">
      <c r="A368" s="9"/>
      <c r="B368" s="10"/>
    </row>
    <row r="369">
      <c r="A369" s="9"/>
      <c r="B369" s="10"/>
    </row>
    <row r="370">
      <c r="A370" s="9"/>
      <c r="B370" s="10"/>
    </row>
    <row r="371">
      <c r="A371" s="9"/>
      <c r="B371" s="10"/>
    </row>
    <row r="372">
      <c r="A372" s="9"/>
      <c r="B372" s="10"/>
    </row>
    <row r="373">
      <c r="A373" s="9"/>
      <c r="B373" s="10"/>
    </row>
    <row r="374">
      <c r="A374" s="9"/>
      <c r="B374" s="10"/>
    </row>
    <row r="375">
      <c r="A375" s="9"/>
      <c r="B375" s="10"/>
    </row>
    <row r="376">
      <c r="A376" s="9"/>
      <c r="B376" s="10"/>
    </row>
    <row r="377">
      <c r="A377" s="9"/>
      <c r="B377" s="10"/>
    </row>
    <row r="378">
      <c r="A378" s="9"/>
      <c r="B378" s="10"/>
    </row>
    <row r="379">
      <c r="A379" s="9"/>
      <c r="B379" s="10"/>
    </row>
    <row r="380">
      <c r="A380" s="9"/>
      <c r="B380" s="10"/>
    </row>
    <row r="381">
      <c r="A381" s="9"/>
      <c r="B381" s="10"/>
    </row>
    <row r="382">
      <c r="A382" s="9"/>
      <c r="B382" s="10"/>
    </row>
    <row r="383">
      <c r="A383" s="9"/>
      <c r="B383" s="10"/>
    </row>
    <row r="384">
      <c r="A384" s="9"/>
      <c r="B384" s="10"/>
    </row>
    <row r="385">
      <c r="A385" s="9"/>
      <c r="B385" s="10"/>
    </row>
    <row r="386">
      <c r="A386" s="9"/>
      <c r="B386" s="10"/>
    </row>
    <row r="387">
      <c r="A387" s="9"/>
      <c r="B387" s="10"/>
    </row>
    <row r="388">
      <c r="A388" s="9"/>
      <c r="B388" s="10"/>
    </row>
    <row r="389">
      <c r="A389" s="9"/>
      <c r="B389" s="10"/>
    </row>
    <row r="390">
      <c r="A390" s="9"/>
      <c r="B390" s="10"/>
    </row>
    <row r="391">
      <c r="A391" s="9"/>
      <c r="B391" s="10"/>
    </row>
    <row r="392">
      <c r="A392" s="9"/>
      <c r="B392" s="10"/>
    </row>
    <row r="393">
      <c r="A393" s="9"/>
      <c r="B393" s="10"/>
    </row>
    <row r="394">
      <c r="A394" s="9"/>
      <c r="B394" s="10"/>
    </row>
    <row r="395">
      <c r="A395" s="9"/>
      <c r="B395" s="10"/>
    </row>
    <row r="396">
      <c r="A396" s="9"/>
      <c r="B396" s="10"/>
    </row>
    <row r="397">
      <c r="A397" s="9"/>
      <c r="B397" s="10"/>
    </row>
    <row r="398">
      <c r="A398" s="9"/>
      <c r="B398" s="10"/>
    </row>
    <row r="399">
      <c r="A399" s="9"/>
      <c r="B399" s="10"/>
    </row>
    <row r="400">
      <c r="A400" s="9"/>
      <c r="B400" s="10"/>
    </row>
    <row r="401">
      <c r="A401" s="9"/>
      <c r="B401" s="10"/>
    </row>
    <row r="402">
      <c r="A402" s="9"/>
      <c r="B402" s="10"/>
    </row>
    <row r="403">
      <c r="A403" s="9"/>
      <c r="B403" s="10"/>
    </row>
    <row r="404">
      <c r="A404" s="9"/>
      <c r="B404" s="10"/>
    </row>
    <row r="405">
      <c r="A405" s="9"/>
      <c r="B405" s="10"/>
    </row>
    <row r="406">
      <c r="A406" s="9"/>
      <c r="B406" s="10"/>
    </row>
    <row r="407">
      <c r="A407" s="9"/>
      <c r="B407" s="10"/>
    </row>
    <row r="408">
      <c r="A408" s="9"/>
      <c r="B408" s="10"/>
    </row>
    <row r="409">
      <c r="A409" s="9"/>
      <c r="B409" s="10"/>
    </row>
    <row r="410">
      <c r="A410" s="9"/>
      <c r="B410" s="10"/>
    </row>
    <row r="411">
      <c r="A411" s="9"/>
      <c r="B411" s="10"/>
    </row>
    <row r="412">
      <c r="A412" s="9"/>
      <c r="B412" s="10"/>
    </row>
    <row r="413">
      <c r="A413" s="9"/>
      <c r="B413" s="10"/>
    </row>
    <row r="414">
      <c r="A414" s="9"/>
      <c r="B414" s="10"/>
    </row>
    <row r="415">
      <c r="A415" s="9"/>
      <c r="B415" s="10"/>
    </row>
    <row r="416">
      <c r="A416" s="9"/>
      <c r="B416" s="10"/>
    </row>
    <row r="417">
      <c r="A417" s="9"/>
      <c r="B417" s="10"/>
    </row>
    <row r="418">
      <c r="A418" s="9"/>
      <c r="B418" s="10"/>
    </row>
    <row r="419">
      <c r="A419" s="9"/>
      <c r="B419" s="10"/>
    </row>
    <row r="420">
      <c r="A420" s="9"/>
      <c r="B420" s="10"/>
    </row>
    <row r="421">
      <c r="A421" s="9"/>
      <c r="B421" s="10"/>
    </row>
    <row r="422">
      <c r="A422" s="9"/>
      <c r="B422" s="10"/>
    </row>
    <row r="423">
      <c r="A423" s="9"/>
      <c r="B423" s="10"/>
    </row>
    <row r="424">
      <c r="A424" s="9"/>
      <c r="B424" s="10"/>
    </row>
    <row r="425">
      <c r="A425" s="9"/>
      <c r="B425" s="10"/>
    </row>
    <row r="426">
      <c r="A426" s="9"/>
      <c r="B426" s="10"/>
    </row>
    <row r="427">
      <c r="A427" s="9"/>
      <c r="B427" s="10"/>
    </row>
    <row r="428">
      <c r="A428" s="9"/>
      <c r="B428" s="10"/>
    </row>
    <row r="429">
      <c r="A429" s="9"/>
      <c r="B429" s="10"/>
    </row>
    <row r="430">
      <c r="A430" s="9"/>
      <c r="B430" s="10"/>
    </row>
    <row r="431">
      <c r="A431" s="9"/>
      <c r="B431" s="10"/>
    </row>
    <row r="432">
      <c r="A432" s="9"/>
      <c r="B432" s="10"/>
    </row>
    <row r="433">
      <c r="A433" s="9"/>
      <c r="B433" s="10"/>
    </row>
    <row r="434">
      <c r="A434" s="9"/>
      <c r="B434" s="10"/>
    </row>
    <row r="435">
      <c r="A435" s="9"/>
      <c r="B435" s="10"/>
    </row>
    <row r="436">
      <c r="A436" s="9"/>
      <c r="B436" s="10"/>
    </row>
    <row r="437">
      <c r="A437" s="9"/>
      <c r="B437" s="10"/>
    </row>
    <row r="438">
      <c r="A438" s="9"/>
      <c r="B438" s="10"/>
    </row>
    <row r="439">
      <c r="A439" s="9"/>
      <c r="B439" s="10"/>
    </row>
    <row r="440">
      <c r="A440" s="9"/>
      <c r="B440" s="10"/>
    </row>
    <row r="441">
      <c r="A441" s="9"/>
      <c r="B441" s="10"/>
    </row>
    <row r="442">
      <c r="A442" s="9"/>
      <c r="B442" s="10"/>
    </row>
    <row r="443">
      <c r="A443" s="9"/>
      <c r="B443" s="10"/>
    </row>
    <row r="444">
      <c r="A444" s="9"/>
      <c r="B444" s="10"/>
    </row>
    <row r="445">
      <c r="A445" s="9"/>
      <c r="B445" s="10"/>
    </row>
    <row r="446">
      <c r="A446" s="9"/>
      <c r="B446" s="10"/>
    </row>
    <row r="447">
      <c r="A447" s="9"/>
      <c r="B447" s="10"/>
    </row>
    <row r="448">
      <c r="A448" s="9"/>
      <c r="B448" s="10"/>
    </row>
    <row r="449">
      <c r="A449" s="9"/>
      <c r="B449" s="10"/>
    </row>
    <row r="450">
      <c r="A450" s="9"/>
      <c r="B450" s="10"/>
    </row>
    <row r="451">
      <c r="A451" s="9"/>
      <c r="B451" s="10"/>
    </row>
    <row r="452">
      <c r="A452" s="9"/>
      <c r="B452" s="10"/>
    </row>
    <row r="453">
      <c r="A453" s="9"/>
      <c r="B453" s="10"/>
    </row>
    <row r="454">
      <c r="A454" s="9"/>
      <c r="B454" s="10"/>
    </row>
    <row r="455">
      <c r="A455" s="9"/>
      <c r="B455" s="10"/>
    </row>
    <row r="456">
      <c r="A456" s="9"/>
      <c r="B456" s="10"/>
    </row>
    <row r="457">
      <c r="A457" s="9"/>
      <c r="B457" s="10"/>
    </row>
    <row r="458">
      <c r="A458" s="9"/>
      <c r="B458" s="10"/>
    </row>
    <row r="459">
      <c r="A459" s="9"/>
      <c r="B459" s="10"/>
    </row>
    <row r="460">
      <c r="A460" s="9"/>
      <c r="B460" s="10"/>
    </row>
    <row r="461">
      <c r="A461" s="9"/>
      <c r="B461" s="10"/>
    </row>
    <row r="462">
      <c r="A462" s="9"/>
      <c r="B462" s="10"/>
    </row>
    <row r="463">
      <c r="A463" s="9"/>
      <c r="B463" s="10"/>
    </row>
    <row r="464">
      <c r="A464" s="9"/>
      <c r="B464" s="10"/>
    </row>
    <row r="465">
      <c r="A465" s="9"/>
      <c r="B465" s="10"/>
    </row>
    <row r="466">
      <c r="A466" s="9"/>
      <c r="B466" s="10"/>
    </row>
    <row r="467">
      <c r="A467" s="9"/>
      <c r="B467" s="10"/>
    </row>
    <row r="468">
      <c r="A468" s="9"/>
      <c r="B468" s="10"/>
    </row>
    <row r="469">
      <c r="A469" s="9"/>
      <c r="B469" s="10"/>
    </row>
    <row r="470">
      <c r="A470" s="9"/>
      <c r="B470" s="10"/>
    </row>
    <row r="471">
      <c r="A471" s="9"/>
      <c r="B471" s="10"/>
    </row>
    <row r="472">
      <c r="A472" s="9"/>
      <c r="B472" s="10"/>
    </row>
    <row r="473">
      <c r="A473" s="9"/>
      <c r="B473" s="10"/>
    </row>
    <row r="474">
      <c r="A474" s="9"/>
      <c r="B474" s="10"/>
    </row>
    <row r="475">
      <c r="A475" s="9"/>
      <c r="B475" s="10"/>
    </row>
    <row r="476">
      <c r="A476" s="9"/>
      <c r="B476" s="10"/>
    </row>
    <row r="477">
      <c r="A477" s="9"/>
      <c r="B477" s="10"/>
    </row>
    <row r="478">
      <c r="A478" s="9"/>
      <c r="B478" s="10"/>
    </row>
    <row r="479">
      <c r="A479" s="9"/>
      <c r="B479" s="10"/>
    </row>
    <row r="480">
      <c r="A480" s="9"/>
      <c r="B480" s="10"/>
    </row>
    <row r="481">
      <c r="A481" s="9"/>
      <c r="B481" s="10"/>
    </row>
    <row r="482">
      <c r="A482" s="9"/>
      <c r="B482" s="10"/>
    </row>
    <row r="483">
      <c r="A483" s="9"/>
      <c r="B483" s="10"/>
    </row>
    <row r="484">
      <c r="A484" s="9"/>
      <c r="B484" s="10"/>
    </row>
    <row r="485">
      <c r="A485" s="9"/>
      <c r="B485" s="10"/>
    </row>
    <row r="486">
      <c r="A486" s="9"/>
      <c r="B486" s="10"/>
    </row>
    <row r="487">
      <c r="A487" s="9"/>
      <c r="B487" s="10"/>
    </row>
    <row r="488">
      <c r="A488" s="9"/>
      <c r="B488" s="10"/>
    </row>
    <row r="489">
      <c r="A489" s="9"/>
      <c r="B489" s="10"/>
    </row>
    <row r="490">
      <c r="A490" s="9"/>
      <c r="B490" s="10"/>
    </row>
    <row r="491">
      <c r="A491" s="9"/>
      <c r="B491" s="10"/>
    </row>
    <row r="492">
      <c r="A492" s="9"/>
      <c r="B492" s="10"/>
    </row>
    <row r="493">
      <c r="A493" s="9"/>
      <c r="B493" s="10"/>
    </row>
    <row r="494">
      <c r="A494" s="9"/>
      <c r="B494" s="10"/>
    </row>
    <row r="495">
      <c r="A495" s="9"/>
      <c r="B495" s="10"/>
    </row>
    <row r="496">
      <c r="A496" s="9"/>
      <c r="B496" s="10"/>
    </row>
    <row r="497">
      <c r="A497" s="9"/>
      <c r="B497" s="10"/>
    </row>
    <row r="498">
      <c r="A498" s="9"/>
      <c r="B498" s="10"/>
    </row>
    <row r="499">
      <c r="A499" s="9"/>
      <c r="B499" s="10"/>
    </row>
    <row r="500">
      <c r="A500" s="9"/>
      <c r="B500" s="10"/>
    </row>
    <row r="501">
      <c r="A501" s="9"/>
      <c r="B501" s="10"/>
    </row>
    <row r="502">
      <c r="A502" s="9"/>
      <c r="B502" s="10"/>
    </row>
    <row r="503">
      <c r="A503" s="9"/>
      <c r="B503" s="10"/>
    </row>
    <row r="504">
      <c r="A504" s="9"/>
      <c r="B504" s="10"/>
    </row>
    <row r="505">
      <c r="A505" s="9"/>
      <c r="B505" s="10"/>
    </row>
    <row r="506">
      <c r="A506" s="9"/>
      <c r="B506" s="10"/>
    </row>
    <row r="507">
      <c r="A507" s="9"/>
      <c r="B507" s="10"/>
    </row>
    <row r="508">
      <c r="A508" s="9"/>
      <c r="B508" s="10"/>
    </row>
    <row r="509">
      <c r="A509" s="9"/>
      <c r="B509" s="10"/>
    </row>
    <row r="510">
      <c r="A510" s="9"/>
      <c r="B510" s="10"/>
    </row>
    <row r="511">
      <c r="A511" s="9"/>
      <c r="B511" s="10"/>
    </row>
    <row r="512">
      <c r="A512" s="9"/>
      <c r="B512" s="10"/>
    </row>
    <row r="513">
      <c r="A513" s="9"/>
      <c r="B513" s="10"/>
    </row>
    <row r="514">
      <c r="A514" s="9"/>
      <c r="B514" s="10"/>
    </row>
    <row r="515">
      <c r="A515" s="9"/>
      <c r="B515" s="10"/>
    </row>
    <row r="516">
      <c r="A516" s="9"/>
      <c r="B516" s="10"/>
    </row>
    <row r="517">
      <c r="A517" s="9"/>
      <c r="B517" s="10"/>
    </row>
    <row r="518">
      <c r="A518" s="9"/>
      <c r="B518" s="10"/>
    </row>
    <row r="519">
      <c r="A519" s="9"/>
      <c r="B519" s="10"/>
    </row>
    <row r="520">
      <c r="A520" s="9"/>
      <c r="B520" s="10"/>
    </row>
    <row r="521">
      <c r="A521" s="9"/>
      <c r="B521" s="10"/>
    </row>
    <row r="522">
      <c r="A522" s="9"/>
      <c r="B522" s="10"/>
    </row>
    <row r="523">
      <c r="A523" s="9"/>
      <c r="B523" s="10"/>
    </row>
    <row r="524">
      <c r="A524" s="9"/>
      <c r="B524" s="10"/>
    </row>
    <row r="525">
      <c r="A525" s="9"/>
      <c r="B525" s="10"/>
    </row>
    <row r="526">
      <c r="A526" s="9"/>
      <c r="B526" s="10"/>
    </row>
    <row r="527">
      <c r="A527" s="9"/>
      <c r="B527" s="10"/>
    </row>
    <row r="528">
      <c r="A528" s="9"/>
      <c r="B528" s="10"/>
    </row>
    <row r="529">
      <c r="A529" s="9"/>
      <c r="B529" s="10"/>
    </row>
    <row r="530">
      <c r="A530" s="9"/>
      <c r="B530" s="10"/>
    </row>
    <row r="531">
      <c r="A531" s="9"/>
      <c r="B531" s="10"/>
    </row>
    <row r="532">
      <c r="A532" s="9"/>
      <c r="B532" s="10"/>
    </row>
    <row r="533">
      <c r="A533" s="9"/>
      <c r="B533" s="10"/>
    </row>
    <row r="534">
      <c r="A534" s="9"/>
      <c r="B534" s="10"/>
    </row>
    <row r="535">
      <c r="A535" s="9"/>
      <c r="B535" s="10"/>
    </row>
    <row r="536">
      <c r="A536" s="9"/>
      <c r="B536" s="10"/>
    </row>
    <row r="537">
      <c r="A537" s="9"/>
      <c r="B537" s="10"/>
    </row>
    <row r="538">
      <c r="A538" s="9"/>
      <c r="B538" s="10"/>
    </row>
    <row r="539">
      <c r="A539" s="9"/>
      <c r="B539" s="10"/>
    </row>
    <row r="540">
      <c r="A540" s="9"/>
      <c r="B540" s="10"/>
    </row>
    <row r="541">
      <c r="A541" s="9"/>
      <c r="B541" s="10"/>
    </row>
    <row r="542">
      <c r="A542" s="9"/>
      <c r="B542" s="10"/>
    </row>
    <row r="543">
      <c r="A543" s="9"/>
      <c r="B543" s="10"/>
    </row>
    <row r="544">
      <c r="A544" s="9"/>
      <c r="B544" s="10"/>
    </row>
    <row r="545">
      <c r="A545" s="9"/>
      <c r="B545" s="10"/>
    </row>
    <row r="546">
      <c r="A546" s="9"/>
      <c r="B546" s="10"/>
    </row>
    <row r="547">
      <c r="A547" s="9"/>
      <c r="B547" s="10"/>
    </row>
    <row r="548">
      <c r="A548" s="9"/>
      <c r="B548" s="10"/>
    </row>
    <row r="549">
      <c r="A549" s="9"/>
      <c r="B549" s="10"/>
    </row>
    <row r="550">
      <c r="A550" s="9"/>
      <c r="B550" s="10"/>
    </row>
    <row r="551">
      <c r="A551" s="9"/>
      <c r="B551" s="10"/>
    </row>
    <row r="552">
      <c r="A552" s="9"/>
      <c r="B552" s="10"/>
    </row>
    <row r="553">
      <c r="A553" s="9"/>
      <c r="B553" s="10"/>
    </row>
    <row r="554">
      <c r="A554" s="9"/>
      <c r="B554" s="10"/>
    </row>
    <row r="555">
      <c r="A555" s="9"/>
      <c r="B555" s="10"/>
    </row>
    <row r="556">
      <c r="A556" s="9"/>
      <c r="B556" s="10"/>
    </row>
    <row r="557">
      <c r="A557" s="9"/>
      <c r="B557" s="10"/>
    </row>
    <row r="558">
      <c r="A558" s="9"/>
      <c r="B558" s="10"/>
    </row>
    <row r="559">
      <c r="A559" s="9"/>
      <c r="B559" s="10"/>
    </row>
    <row r="560">
      <c r="A560" s="9"/>
      <c r="B560" s="10"/>
    </row>
    <row r="561">
      <c r="A561" s="9"/>
      <c r="B561" s="10"/>
    </row>
    <row r="562">
      <c r="A562" s="9"/>
      <c r="B562" s="10"/>
    </row>
    <row r="563">
      <c r="A563" s="9"/>
      <c r="B563" s="10"/>
    </row>
    <row r="564">
      <c r="A564" s="9"/>
      <c r="B564" s="10"/>
    </row>
    <row r="565">
      <c r="A565" s="9"/>
      <c r="B565" s="10"/>
    </row>
    <row r="566">
      <c r="A566" s="9"/>
      <c r="B566" s="10"/>
    </row>
    <row r="567">
      <c r="A567" s="9"/>
      <c r="B567" s="10"/>
    </row>
    <row r="568">
      <c r="A568" s="9"/>
      <c r="B568" s="10"/>
    </row>
    <row r="569">
      <c r="A569" s="9"/>
      <c r="B569" s="10"/>
    </row>
    <row r="570">
      <c r="A570" s="9"/>
      <c r="B570" s="10"/>
    </row>
    <row r="571">
      <c r="A571" s="9"/>
      <c r="B571" s="10"/>
    </row>
    <row r="572">
      <c r="A572" s="9"/>
      <c r="B572" s="10"/>
    </row>
    <row r="573">
      <c r="A573" s="9"/>
      <c r="B573" s="10"/>
    </row>
    <row r="574">
      <c r="A574" s="9"/>
      <c r="B574" s="10"/>
    </row>
    <row r="575">
      <c r="A575" s="9"/>
      <c r="B575" s="10"/>
    </row>
    <row r="576">
      <c r="A576" s="9"/>
      <c r="B576" s="10"/>
    </row>
    <row r="577">
      <c r="A577" s="9"/>
      <c r="B577" s="10"/>
    </row>
    <row r="578">
      <c r="A578" s="9"/>
      <c r="B578" s="10"/>
    </row>
    <row r="579">
      <c r="A579" s="9"/>
      <c r="B579" s="10"/>
    </row>
    <row r="580">
      <c r="A580" s="9"/>
      <c r="B580" s="10"/>
    </row>
    <row r="581">
      <c r="A581" s="9"/>
      <c r="B581" s="10"/>
    </row>
    <row r="582">
      <c r="A582" s="9"/>
      <c r="B582" s="10"/>
    </row>
    <row r="583">
      <c r="A583" s="9"/>
      <c r="B583" s="10"/>
    </row>
    <row r="584">
      <c r="A584" s="9"/>
      <c r="B584" s="10"/>
    </row>
    <row r="585">
      <c r="A585" s="9"/>
      <c r="B585" s="10"/>
    </row>
    <row r="586">
      <c r="A586" s="9"/>
      <c r="B586" s="10"/>
    </row>
    <row r="587">
      <c r="A587" s="9"/>
      <c r="B587" s="10"/>
    </row>
    <row r="588">
      <c r="A588" s="9"/>
      <c r="B588" s="10"/>
    </row>
    <row r="589">
      <c r="A589" s="9"/>
      <c r="B589" s="10"/>
    </row>
    <row r="590">
      <c r="A590" s="9"/>
      <c r="B590" s="10"/>
    </row>
    <row r="591">
      <c r="A591" s="9"/>
      <c r="B591" s="10"/>
    </row>
    <row r="592">
      <c r="A592" s="9"/>
      <c r="B592" s="10"/>
    </row>
    <row r="593">
      <c r="A593" s="9"/>
      <c r="B593" s="10"/>
    </row>
    <row r="594">
      <c r="A594" s="9"/>
      <c r="B594" s="10"/>
    </row>
    <row r="595">
      <c r="A595" s="9"/>
      <c r="B595" s="10"/>
    </row>
    <row r="596">
      <c r="A596" s="9"/>
      <c r="B596" s="10"/>
    </row>
    <row r="597">
      <c r="A597" s="9"/>
      <c r="B597" s="10"/>
    </row>
    <row r="598">
      <c r="A598" s="9"/>
      <c r="B598" s="10"/>
    </row>
    <row r="599">
      <c r="A599" s="9"/>
      <c r="B599" s="10"/>
    </row>
    <row r="600">
      <c r="A600" s="9"/>
      <c r="B600" s="10"/>
    </row>
    <row r="601">
      <c r="A601" s="9"/>
      <c r="B601" s="10"/>
    </row>
    <row r="602">
      <c r="A602" s="9"/>
      <c r="B602" s="10"/>
    </row>
    <row r="603">
      <c r="A603" s="9"/>
      <c r="B603" s="10"/>
    </row>
    <row r="604">
      <c r="A604" s="9"/>
      <c r="B604" s="10"/>
    </row>
    <row r="605">
      <c r="A605" s="9"/>
      <c r="B605" s="10"/>
    </row>
    <row r="606">
      <c r="A606" s="9"/>
      <c r="B606" s="10"/>
    </row>
    <row r="607">
      <c r="A607" s="9"/>
      <c r="B607" s="10"/>
    </row>
    <row r="608">
      <c r="A608" s="9"/>
      <c r="B608" s="10"/>
    </row>
    <row r="609">
      <c r="A609" s="9"/>
      <c r="B609" s="10"/>
    </row>
    <row r="610">
      <c r="A610" s="9"/>
      <c r="B610" s="10"/>
    </row>
    <row r="611">
      <c r="A611" s="9"/>
      <c r="B611" s="10"/>
    </row>
    <row r="612">
      <c r="A612" s="9"/>
      <c r="B612" s="10"/>
    </row>
    <row r="613">
      <c r="A613" s="9"/>
      <c r="B613" s="10"/>
    </row>
    <row r="614">
      <c r="A614" s="9"/>
      <c r="B614" s="10"/>
    </row>
    <row r="615">
      <c r="A615" s="9"/>
      <c r="B615" s="10"/>
    </row>
    <row r="616">
      <c r="A616" s="9"/>
      <c r="B616" s="10"/>
    </row>
    <row r="617">
      <c r="A617" s="9"/>
      <c r="B617" s="10"/>
    </row>
    <row r="618">
      <c r="A618" s="9"/>
      <c r="B618" s="10"/>
    </row>
    <row r="619">
      <c r="A619" s="9"/>
      <c r="B619" s="10"/>
    </row>
    <row r="620">
      <c r="A620" s="9"/>
      <c r="B620" s="10"/>
    </row>
    <row r="621">
      <c r="A621" s="9"/>
      <c r="B621" s="10"/>
    </row>
    <row r="622">
      <c r="A622" s="9"/>
      <c r="B622" s="10"/>
    </row>
    <row r="623">
      <c r="A623" s="9"/>
      <c r="B623" s="10"/>
    </row>
    <row r="624">
      <c r="A624" s="9"/>
      <c r="B624" s="10"/>
    </row>
    <row r="625">
      <c r="A625" s="9"/>
      <c r="B625" s="10"/>
    </row>
    <row r="626">
      <c r="A626" s="9"/>
      <c r="B626" s="10"/>
    </row>
    <row r="627">
      <c r="A627" s="9"/>
      <c r="B627" s="10"/>
    </row>
    <row r="628">
      <c r="A628" s="9"/>
      <c r="B628" s="10"/>
    </row>
    <row r="629">
      <c r="A629" s="9"/>
      <c r="B629" s="10"/>
    </row>
    <row r="630">
      <c r="A630" s="9"/>
      <c r="B630" s="10"/>
    </row>
    <row r="631">
      <c r="A631" s="9"/>
      <c r="B631" s="10"/>
    </row>
    <row r="632">
      <c r="A632" s="9"/>
      <c r="B632" s="10"/>
    </row>
    <row r="633">
      <c r="A633" s="9"/>
      <c r="B633" s="10"/>
    </row>
    <row r="634">
      <c r="A634" s="9"/>
      <c r="B634" s="10"/>
    </row>
    <row r="635">
      <c r="A635" s="9"/>
      <c r="B635" s="10"/>
    </row>
    <row r="636">
      <c r="A636" s="9"/>
      <c r="B636" s="10"/>
    </row>
    <row r="637">
      <c r="A637" s="9"/>
      <c r="B637" s="10"/>
    </row>
    <row r="638">
      <c r="A638" s="9"/>
      <c r="B638" s="10"/>
    </row>
    <row r="639">
      <c r="A639" s="9"/>
      <c r="B639" s="10"/>
    </row>
    <row r="640">
      <c r="A640" s="9"/>
      <c r="B640" s="10"/>
    </row>
    <row r="641">
      <c r="A641" s="9"/>
      <c r="B641" s="10"/>
    </row>
    <row r="642">
      <c r="A642" s="9"/>
      <c r="B642" s="10"/>
    </row>
    <row r="643">
      <c r="A643" s="9"/>
      <c r="B643" s="10"/>
    </row>
    <row r="644">
      <c r="A644" s="9"/>
      <c r="B644" s="10"/>
    </row>
    <row r="645">
      <c r="A645" s="9"/>
      <c r="B645" s="10"/>
    </row>
    <row r="646">
      <c r="A646" s="9"/>
      <c r="B646" s="10"/>
    </row>
    <row r="647">
      <c r="A647" s="9"/>
      <c r="B647" s="10"/>
    </row>
    <row r="648">
      <c r="A648" s="9"/>
      <c r="B648" s="10"/>
    </row>
    <row r="649">
      <c r="A649" s="9"/>
      <c r="B649" s="10"/>
    </row>
    <row r="650">
      <c r="A650" s="9"/>
      <c r="B650" s="10"/>
    </row>
    <row r="651">
      <c r="A651" s="9"/>
      <c r="B651" s="10"/>
    </row>
    <row r="652">
      <c r="A652" s="9"/>
      <c r="B652" s="10"/>
    </row>
    <row r="653">
      <c r="A653" s="9"/>
      <c r="B653" s="10"/>
    </row>
    <row r="654">
      <c r="A654" s="9"/>
      <c r="B654" s="10"/>
    </row>
    <row r="655">
      <c r="A655" s="9"/>
      <c r="B655" s="10"/>
    </row>
    <row r="656">
      <c r="A656" s="9"/>
      <c r="B656" s="10"/>
    </row>
    <row r="657">
      <c r="A657" s="9"/>
      <c r="B657" s="10"/>
    </row>
    <row r="658">
      <c r="A658" s="9"/>
      <c r="B658" s="10"/>
    </row>
    <row r="659">
      <c r="A659" s="9"/>
      <c r="B659" s="10"/>
    </row>
    <row r="660">
      <c r="A660" s="9"/>
      <c r="B660" s="10"/>
    </row>
    <row r="661">
      <c r="A661" s="9"/>
      <c r="B661" s="10"/>
    </row>
    <row r="662">
      <c r="A662" s="9"/>
      <c r="B662" s="10"/>
    </row>
    <row r="663">
      <c r="A663" s="9"/>
      <c r="B663" s="10"/>
    </row>
    <row r="664">
      <c r="A664" s="9"/>
      <c r="B664" s="10"/>
    </row>
    <row r="665">
      <c r="A665" s="9"/>
      <c r="B665" s="10"/>
    </row>
    <row r="666">
      <c r="A666" s="9"/>
      <c r="B666" s="10"/>
    </row>
    <row r="667">
      <c r="A667" s="9"/>
      <c r="B667" s="10"/>
    </row>
    <row r="668">
      <c r="A668" s="9"/>
      <c r="B668" s="10"/>
    </row>
    <row r="669">
      <c r="A669" s="9"/>
      <c r="B669" s="10"/>
    </row>
    <row r="670">
      <c r="A670" s="9"/>
      <c r="B670" s="10"/>
    </row>
    <row r="671">
      <c r="A671" s="9"/>
      <c r="B671" s="10"/>
    </row>
    <row r="672">
      <c r="A672" s="9"/>
      <c r="B672" s="10"/>
    </row>
    <row r="673">
      <c r="A673" s="9"/>
      <c r="B673" s="10"/>
    </row>
    <row r="674">
      <c r="A674" s="9"/>
      <c r="B674" s="10"/>
    </row>
    <row r="675">
      <c r="A675" s="9"/>
      <c r="B675" s="10"/>
    </row>
    <row r="676">
      <c r="A676" s="9"/>
      <c r="B676" s="10"/>
    </row>
    <row r="677">
      <c r="A677" s="9"/>
      <c r="B677" s="10"/>
    </row>
    <row r="678">
      <c r="A678" s="9"/>
      <c r="B678" s="10"/>
    </row>
    <row r="679">
      <c r="A679" s="9"/>
      <c r="B679" s="10"/>
    </row>
    <row r="680">
      <c r="A680" s="9"/>
      <c r="B680" s="10"/>
    </row>
    <row r="681">
      <c r="A681" s="9"/>
      <c r="B681" s="10"/>
    </row>
    <row r="682">
      <c r="A682" s="9"/>
      <c r="B682" s="10"/>
    </row>
    <row r="683">
      <c r="A683" s="9"/>
      <c r="B683" s="10"/>
    </row>
    <row r="684">
      <c r="A684" s="9"/>
      <c r="B684" s="10"/>
    </row>
    <row r="685">
      <c r="A685" s="9"/>
      <c r="B685" s="10"/>
    </row>
    <row r="686">
      <c r="A686" s="9"/>
      <c r="B686" s="10"/>
    </row>
    <row r="687">
      <c r="A687" s="9"/>
      <c r="B687" s="10"/>
    </row>
    <row r="688">
      <c r="A688" s="9"/>
      <c r="B688" s="10"/>
    </row>
    <row r="689">
      <c r="A689" s="9"/>
      <c r="B689" s="10"/>
    </row>
    <row r="690">
      <c r="A690" s="9"/>
      <c r="B690" s="10"/>
    </row>
    <row r="691">
      <c r="A691" s="9"/>
      <c r="B691" s="10"/>
    </row>
    <row r="692">
      <c r="A692" s="9"/>
      <c r="B692" s="10"/>
    </row>
    <row r="693">
      <c r="A693" s="9"/>
      <c r="B693" s="10"/>
    </row>
    <row r="694">
      <c r="A694" s="9"/>
      <c r="B694" s="10"/>
    </row>
    <row r="695">
      <c r="A695" s="9"/>
      <c r="B695" s="10"/>
    </row>
    <row r="696">
      <c r="A696" s="9"/>
      <c r="B696" s="10"/>
    </row>
    <row r="697">
      <c r="A697" s="9"/>
      <c r="B697" s="10"/>
    </row>
    <row r="698">
      <c r="A698" s="9"/>
      <c r="B698" s="10"/>
    </row>
    <row r="699">
      <c r="A699" s="9"/>
      <c r="B699" s="10"/>
    </row>
    <row r="700">
      <c r="A700" s="9"/>
      <c r="B700" s="10"/>
    </row>
    <row r="701">
      <c r="A701" s="9"/>
      <c r="B701" s="10"/>
    </row>
    <row r="702">
      <c r="A702" s="9"/>
      <c r="B702" s="10"/>
    </row>
    <row r="703">
      <c r="A703" s="9"/>
      <c r="B703" s="10"/>
    </row>
    <row r="704">
      <c r="A704" s="9"/>
      <c r="B704" s="10"/>
    </row>
    <row r="705">
      <c r="A705" s="9"/>
      <c r="B705" s="10"/>
    </row>
    <row r="706">
      <c r="A706" s="9"/>
      <c r="B706" s="10"/>
    </row>
    <row r="707">
      <c r="A707" s="9"/>
      <c r="B707" s="10"/>
    </row>
    <row r="708">
      <c r="A708" s="9"/>
      <c r="B708" s="10"/>
    </row>
    <row r="709">
      <c r="A709" s="9"/>
      <c r="B709" s="10"/>
    </row>
    <row r="710">
      <c r="A710" s="9"/>
      <c r="B710" s="10"/>
    </row>
    <row r="711">
      <c r="A711" s="9"/>
      <c r="B711" s="10"/>
    </row>
    <row r="712">
      <c r="A712" s="9"/>
      <c r="B712" s="10"/>
    </row>
    <row r="713">
      <c r="A713" s="9"/>
      <c r="B713" s="10"/>
    </row>
    <row r="714">
      <c r="A714" s="9"/>
      <c r="B714" s="10"/>
    </row>
    <row r="715">
      <c r="A715" s="9"/>
      <c r="B715" s="10"/>
    </row>
    <row r="716">
      <c r="A716" s="9"/>
      <c r="B716" s="10"/>
    </row>
    <row r="717">
      <c r="A717" s="9"/>
      <c r="B717" s="10"/>
    </row>
    <row r="718">
      <c r="A718" s="9"/>
      <c r="B718" s="10"/>
    </row>
    <row r="719">
      <c r="A719" s="9"/>
      <c r="B719" s="10"/>
    </row>
    <row r="720">
      <c r="A720" s="9"/>
      <c r="B720" s="10"/>
    </row>
    <row r="721">
      <c r="A721" s="9"/>
      <c r="B721" s="10"/>
    </row>
    <row r="722">
      <c r="A722" s="9"/>
      <c r="B722" s="10"/>
    </row>
    <row r="723">
      <c r="A723" s="9"/>
      <c r="B723" s="10"/>
    </row>
    <row r="724">
      <c r="A724" s="9"/>
      <c r="B724" s="10"/>
    </row>
    <row r="725">
      <c r="A725" s="9"/>
      <c r="B725" s="10"/>
    </row>
    <row r="726">
      <c r="A726" s="9"/>
      <c r="B726" s="10"/>
    </row>
    <row r="727">
      <c r="A727" s="9"/>
      <c r="B727" s="10"/>
    </row>
    <row r="728">
      <c r="A728" s="9"/>
      <c r="B728" s="10"/>
    </row>
    <row r="729">
      <c r="A729" s="9"/>
      <c r="B729" s="10"/>
    </row>
    <row r="730">
      <c r="A730" s="9"/>
      <c r="B730" s="10"/>
    </row>
    <row r="731">
      <c r="A731" s="9"/>
      <c r="B731" s="10"/>
    </row>
    <row r="732">
      <c r="A732" s="9"/>
      <c r="B732" s="10"/>
    </row>
    <row r="733">
      <c r="A733" s="9"/>
      <c r="B733" s="10"/>
    </row>
    <row r="734">
      <c r="A734" s="9"/>
      <c r="B734" s="10"/>
    </row>
    <row r="735">
      <c r="A735" s="9"/>
      <c r="B735" s="10"/>
    </row>
    <row r="736">
      <c r="A736" s="9"/>
      <c r="B736" s="10"/>
    </row>
    <row r="737">
      <c r="A737" s="9"/>
      <c r="B737" s="10"/>
    </row>
    <row r="738">
      <c r="A738" s="9"/>
      <c r="B738" s="10"/>
    </row>
    <row r="739">
      <c r="A739" s="9"/>
      <c r="B739" s="10"/>
    </row>
    <row r="740">
      <c r="A740" s="9"/>
      <c r="B740" s="10"/>
    </row>
    <row r="741">
      <c r="A741" s="9"/>
      <c r="B741" s="10"/>
    </row>
    <row r="742">
      <c r="A742" s="9"/>
      <c r="B742" s="10"/>
    </row>
    <row r="743">
      <c r="A743" s="9"/>
      <c r="B743" s="10"/>
    </row>
    <row r="744">
      <c r="A744" s="9"/>
      <c r="B744" s="10"/>
    </row>
    <row r="745">
      <c r="A745" s="9"/>
      <c r="B745" s="10"/>
    </row>
    <row r="746">
      <c r="A746" s="9"/>
      <c r="B746" s="10"/>
    </row>
    <row r="747">
      <c r="A747" s="9"/>
      <c r="B747" s="10"/>
    </row>
    <row r="748">
      <c r="A748" s="9"/>
      <c r="B748" s="10"/>
    </row>
    <row r="749">
      <c r="A749" s="9"/>
      <c r="B749" s="10"/>
    </row>
    <row r="750">
      <c r="A750" s="9"/>
      <c r="B750" s="10"/>
    </row>
    <row r="751">
      <c r="A751" s="9"/>
      <c r="B751" s="10"/>
    </row>
    <row r="752">
      <c r="A752" s="9"/>
      <c r="B752" s="10"/>
    </row>
    <row r="753">
      <c r="A753" s="9"/>
      <c r="B753" s="10"/>
    </row>
    <row r="754">
      <c r="A754" s="9"/>
      <c r="B754" s="10"/>
    </row>
    <row r="755">
      <c r="A755" s="9"/>
      <c r="B755" s="10"/>
    </row>
    <row r="756">
      <c r="A756" s="9"/>
      <c r="B756" s="10"/>
    </row>
    <row r="757">
      <c r="A757" s="9"/>
      <c r="B757" s="10"/>
    </row>
    <row r="758">
      <c r="A758" s="9"/>
      <c r="B758" s="10"/>
    </row>
    <row r="759">
      <c r="A759" s="9"/>
      <c r="B759" s="10"/>
    </row>
    <row r="760">
      <c r="A760" s="9"/>
      <c r="B760" s="10"/>
    </row>
    <row r="761">
      <c r="A761" s="9"/>
      <c r="B761" s="10"/>
    </row>
    <row r="762">
      <c r="A762" s="9"/>
      <c r="B762" s="10"/>
    </row>
    <row r="763">
      <c r="A763" s="9"/>
      <c r="B763" s="10"/>
    </row>
    <row r="764">
      <c r="A764" s="9"/>
      <c r="B764" s="10"/>
    </row>
    <row r="765">
      <c r="A765" s="9"/>
      <c r="B765" s="10"/>
    </row>
    <row r="766">
      <c r="A766" s="9"/>
      <c r="B766" s="10"/>
    </row>
    <row r="767">
      <c r="A767" s="9"/>
      <c r="B767" s="10"/>
    </row>
    <row r="768">
      <c r="A768" s="9"/>
      <c r="B768" s="10"/>
    </row>
    <row r="769">
      <c r="A769" s="9"/>
      <c r="B769" s="10"/>
    </row>
    <row r="770">
      <c r="A770" s="9"/>
      <c r="B770" s="10"/>
    </row>
    <row r="771">
      <c r="A771" s="9"/>
      <c r="B771" s="10"/>
    </row>
    <row r="772">
      <c r="A772" s="9"/>
      <c r="B772" s="10"/>
    </row>
    <row r="773">
      <c r="A773" s="9"/>
      <c r="B773" s="10"/>
    </row>
    <row r="774">
      <c r="A774" s="9"/>
      <c r="B774" s="10"/>
    </row>
    <row r="775">
      <c r="A775" s="9"/>
      <c r="B775" s="10"/>
    </row>
    <row r="776">
      <c r="A776" s="9"/>
      <c r="B776" s="10"/>
    </row>
    <row r="777">
      <c r="A777" s="9"/>
      <c r="B777" s="10"/>
    </row>
    <row r="778">
      <c r="A778" s="9"/>
      <c r="B778" s="10"/>
    </row>
    <row r="779">
      <c r="A779" s="9"/>
      <c r="B779" s="10"/>
    </row>
    <row r="780">
      <c r="A780" s="9"/>
      <c r="B780" s="10"/>
    </row>
    <row r="781">
      <c r="A781" s="9"/>
      <c r="B781" s="10"/>
    </row>
    <row r="782">
      <c r="A782" s="9"/>
      <c r="B782" s="10"/>
    </row>
    <row r="783">
      <c r="A783" s="9"/>
      <c r="B783" s="10"/>
    </row>
    <row r="784">
      <c r="A784" s="9"/>
      <c r="B784" s="10"/>
    </row>
    <row r="785">
      <c r="A785" s="9"/>
      <c r="B785" s="10"/>
    </row>
    <row r="786">
      <c r="A786" s="9"/>
      <c r="B786" s="10"/>
    </row>
    <row r="787">
      <c r="A787" s="9"/>
      <c r="B787" s="10"/>
    </row>
    <row r="788">
      <c r="A788" s="9"/>
      <c r="B788" s="10"/>
    </row>
    <row r="789">
      <c r="A789" s="9"/>
      <c r="B789" s="10"/>
    </row>
    <row r="790">
      <c r="A790" s="9"/>
      <c r="B790" s="10"/>
    </row>
    <row r="791">
      <c r="A791" s="9"/>
      <c r="B791" s="10"/>
    </row>
    <row r="792">
      <c r="A792" s="9"/>
      <c r="B792" s="10"/>
    </row>
    <row r="793">
      <c r="A793" s="9"/>
      <c r="B793" s="10"/>
    </row>
    <row r="794">
      <c r="A794" s="9"/>
      <c r="B794" s="10"/>
    </row>
    <row r="795">
      <c r="A795" s="9"/>
      <c r="B795" s="10"/>
    </row>
    <row r="796">
      <c r="A796" s="9"/>
      <c r="B796" s="10"/>
    </row>
    <row r="797">
      <c r="A797" s="9"/>
      <c r="B797" s="10"/>
    </row>
    <row r="798">
      <c r="A798" s="9"/>
      <c r="B798" s="10"/>
    </row>
    <row r="799">
      <c r="A799" s="9"/>
      <c r="B799" s="10"/>
    </row>
    <row r="800">
      <c r="A800" s="9"/>
      <c r="B800" s="10"/>
    </row>
    <row r="801">
      <c r="A801" s="9"/>
      <c r="B801" s="10"/>
    </row>
    <row r="802">
      <c r="A802" s="9"/>
      <c r="B802" s="10"/>
    </row>
    <row r="803">
      <c r="A803" s="9"/>
      <c r="B803" s="10"/>
    </row>
    <row r="804">
      <c r="A804" s="9"/>
      <c r="B804" s="10"/>
    </row>
    <row r="805">
      <c r="A805" s="9"/>
      <c r="B805" s="10"/>
    </row>
    <row r="806">
      <c r="A806" s="9"/>
      <c r="B806" s="10"/>
    </row>
    <row r="807">
      <c r="A807" s="9"/>
      <c r="B807" s="10"/>
    </row>
    <row r="808">
      <c r="A808" s="9"/>
      <c r="B808" s="10"/>
    </row>
    <row r="809">
      <c r="A809" s="9"/>
      <c r="B809" s="10"/>
    </row>
    <row r="810">
      <c r="A810" s="9"/>
      <c r="B810" s="10"/>
    </row>
    <row r="811">
      <c r="A811" s="9"/>
      <c r="B811" s="10"/>
    </row>
    <row r="812">
      <c r="A812" s="9"/>
      <c r="B812" s="10"/>
    </row>
    <row r="813">
      <c r="A813" s="9"/>
      <c r="B813" s="10"/>
    </row>
    <row r="814">
      <c r="A814" s="9"/>
      <c r="B814" s="10"/>
    </row>
    <row r="815">
      <c r="A815" s="9"/>
      <c r="B815" s="10"/>
    </row>
    <row r="816">
      <c r="A816" s="9"/>
      <c r="B816" s="10"/>
    </row>
    <row r="817">
      <c r="A817" s="9"/>
      <c r="B817" s="10"/>
    </row>
    <row r="818">
      <c r="A818" s="9"/>
      <c r="B818" s="10"/>
    </row>
    <row r="819">
      <c r="A819" s="9"/>
      <c r="B819" s="10"/>
    </row>
    <row r="820">
      <c r="A820" s="9"/>
      <c r="B820" s="10"/>
    </row>
    <row r="821">
      <c r="A821" s="9"/>
      <c r="B821" s="10"/>
    </row>
    <row r="822">
      <c r="A822" s="9"/>
      <c r="B822" s="10"/>
    </row>
    <row r="823">
      <c r="A823" s="9"/>
      <c r="B823" s="10"/>
    </row>
    <row r="824">
      <c r="A824" s="9"/>
      <c r="B824" s="10"/>
    </row>
    <row r="825">
      <c r="A825" s="9"/>
      <c r="B825" s="10"/>
    </row>
    <row r="826">
      <c r="A826" s="9"/>
      <c r="B826" s="10"/>
    </row>
    <row r="827">
      <c r="A827" s="9"/>
      <c r="B827" s="10"/>
    </row>
    <row r="828">
      <c r="A828" s="9"/>
      <c r="B828" s="10"/>
    </row>
    <row r="829">
      <c r="A829" s="9"/>
      <c r="B829" s="10"/>
    </row>
    <row r="830">
      <c r="A830" s="9"/>
      <c r="B830" s="10"/>
    </row>
    <row r="831">
      <c r="A831" s="9"/>
      <c r="B831" s="10"/>
    </row>
    <row r="832">
      <c r="A832" s="9"/>
      <c r="B832" s="10"/>
    </row>
    <row r="833">
      <c r="A833" s="9"/>
      <c r="B833" s="10"/>
    </row>
    <row r="834">
      <c r="A834" s="9"/>
      <c r="B834" s="10"/>
    </row>
    <row r="835">
      <c r="A835" s="9"/>
      <c r="B835" s="10"/>
    </row>
    <row r="836">
      <c r="A836" s="9"/>
      <c r="B836" s="10"/>
    </row>
    <row r="837">
      <c r="A837" s="9"/>
      <c r="B837" s="10"/>
    </row>
    <row r="838">
      <c r="A838" s="9"/>
      <c r="B838" s="10"/>
    </row>
    <row r="839">
      <c r="A839" s="9"/>
      <c r="B839" s="10"/>
    </row>
    <row r="840">
      <c r="A840" s="9"/>
      <c r="B840" s="10"/>
    </row>
    <row r="841">
      <c r="A841" s="9"/>
      <c r="B841" s="10"/>
    </row>
    <row r="842">
      <c r="A842" s="9"/>
      <c r="B842" s="10"/>
    </row>
    <row r="843">
      <c r="A843" s="9"/>
      <c r="B843" s="10"/>
    </row>
    <row r="844">
      <c r="A844" s="9"/>
      <c r="B844" s="10"/>
    </row>
    <row r="845">
      <c r="A845" s="9"/>
      <c r="B845" s="10"/>
    </row>
    <row r="846">
      <c r="A846" s="9"/>
      <c r="B846" s="10"/>
    </row>
    <row r="847">
      <c r="A847" s="9"/>
      <c r="B847" s="10"/>
    </row>
    <row r="848">
      <c r="A848" s="9"/>
      <c r="B848" s="10"/>
    </row>
    <row r="849">
      <c r="A849" s="9"/>
      <c r="B849" s="10"/>
    </row>
    <row r="850">
      <c r="A850" s="9"/>
      <c r="B850" s="10"/>
    </row>
    <row r="851">
      <c r="A851" s="9"/>
      <c r="B851" s="10"/>
    </row>
    <row r="852">
      <c r="A852" s="9"/>
      <c r="B852" s="10"/>
    </row>
    <row r="853">
      <c r="A853" s="9"/>
      <c r="B853" s="10"/>
    </row>
    <row r="854">
      <c r="A854" s="9"/>
      <c r="B854" s="10"/>
    </row>
    <row r="855">
      <c r="A855" s="9"/>
      <c r="B855" s="10"/>
    </row>
    <row r="856">
      <c r="A856" s="9"/>
      <c r="B856" s="10"/>
    </row>
    <row r="857">
      <c r="A857" s="9"/>
      <c r="B857" s="10"/>
    </row>
    <row r="858">
      <c r="A858" s="9"/>
      <c r="B858" s="10"/>
    </row>
    <row r="859">
      <c r="A859" s="9"/>
      <c r="B859" s="10"/>
    </row>
    <row r="860">
      <c r="A860" s="9"/>
      <c r="B860" s="10"/>
    </row>
    <row r="861">
      <c r="A861" s="9"/>
      <c r="B861" s="10"/>
    </row>
    <row r="862">
      <c r="A862" s="9"/>
      <c r="B862" s="10"/>
    </row>
    <row r="863">
      <c r="A863" s="9"/>
      <c r="B863" s="10"/>
    </row>
    <row r="864">
      <c r="A864" s="9"/>
      <c r="B864" s="10"/>
    </row>
    <row r="865">
      <c r="A865" s="9"/>
      <c r="B865" s="10"/>
    </row>
    <row r="866">
      <c r="A866" s="9"/>
      <c r="B866" s="10"/>
    </row>
    <row r="867">
      <c r="A867" s="9"/>
      <c r="B867" s="10"/>
    </row>
    <row r="868">
      <c r="A868" s="9"/>
      <c r="B868" s="10"/>
    </row>
    <row r="869">
      <c r="A869" s="9"/>
      <c r="B869" s="10"/>
    </row>
    <row r="870">
      <c r="A870" s="9"/>
      <c r="B870" s="10"/>
    </row>
    <row r="871">
      <c r="A871" s="9"/>
      <c r="B871" s="10"/>
    </row>
    <row r="872">
      <c r="A872" s="9"/>
      <c r="B872" s="10"/>
    </row>
    <row r="873">
      <c r="A873" s="9"/>
      <c r="B873" s="10"/>
    </row>
    <row r="874">
      <c r="A874" s="9"/>
      <c r="B874" s="10"/>
    </row>
    <row r="875">
      <c r="A875" s="9"/>
      <c r="B875" s="10"/>
    </row>
    <row r="876">
      <c r="A876" s="9"/>
      <c r="B876" s="10"/>
    </row>
    <row r="877">
      <c r="A877" s="9"/>
      <c r="B877" s="10"/>
    </row>
    <row r="878">
      <c r="A878" s="9"/>
      <c r="B878" s="10"/>
    </row>
    <row r="879">
      <c r="A879" s="9"/>
      <c r="B879" s="10"/>
    </row>
    <row r="880">
      <c r="A880" s="9"/>
      <c r="B880" s="10"/>
    </row>
    <row r="881">
      <c r="A881" s="9"/>
      <c r="B881" s="10"/>
    </row>
    <row r="882">
      <c r="A882" s="9"/>
      <c r="B882" s="10"/>
    </row>
    <row r="883">
      <c r="A883" s="9"/>
      <c r="B883" s="10"/>
    </row>
    <row r="884">
      <c r="A884" s="9"/>
      <c r="B884" s="10"/>
    </row>
    <row r="885">
      <c r="A885" s="9"/>
      <c r="B885" s="10"/>
    </row>
    <row r="886">
      <c r="A886" s="9"/>
      <c r="B886" s="10"/>
    </row>
    <row r="887">
      <c r="A887" s="9"/>
      <c r="B887" s="10"/>
    </row>
    <row r="888">
      <c r="A888" s="9"/>
      <c r="B888" s="10"/>
    </row>
    <row r="889">
      <c r="A889" s="9"/>
      <c r="B889" s="10"/>
    </row>
    <row r="890">
      <c r="A890" s="9"/>
      <c r="B890" s="10"/>
    </row>
    <row r="891">
      <c r="A891" s="9"/>
      <c r="B891" s="10"/>
    </row>
    <row r="892">
      <c r="A892" s="9"/>
      <c r="B892" s="10"/>
    </row>
    <row r="893">
      <c r="A893" s="9"/>
      <c r="B893" s="10"/>
    </row>
    <row r="894">
      <c r="A894" s="9"/>
      <c r="B894" s="10"/>
    </row>
    <row r="895">
      <c r="A895" s="9"/>
      <c r="B895" s="10"/>
    </row>
    <row r="896">
      <c r="A896" s="9"/>
      <c r="B896" s="10"/>
    </row>
    <row r="897">
      <c r="A897" s="9"/>
      <c r="B897" s="10"/>
    </row>
    <row r="898">
      <c r="A898" s="9"/>
      <c r="B898" s="10"/>
    </row>
    <row r="899">
      <c r="A899" s="9"/>
      <c r="B899" s="10"/>
    </row>
    <row r="900">
      <c r="A900" s="9"/>
      <c r="B900" s="10"/>
    </row>
    <row r="901">
      <c r="A901" s="9"/>
      <c r="B901" s="10"/>
    </row>
    <row r="902">
      <c r="A902" s="9"/>
      <c r="B902" s="10"/>
    </row>
    <row r="903">
      <c r="A903" s="9"/>
      <c r="B903" s="10"/>
    </row>
    <row r="904">
      <c r="A904" s="9"/>
      <c r="B904" s="10"/>
    </row>
    <row r="905">
      <c r="A905" s="9"/>
      <c r="B905" s="10"/>
    </row>
    <row r="906">
      <c r="A906" s="9"/>
      <c r="B906" s="10"/>
    </row>
    <row r="907">
      <c r="A907" s="9"/>
      <c r="B907" s="10"/>
    </row>
    <row r="908">
      <c r="A908" s="9"/>
      <c r="B908" s="10"/>
    </row>
    <row r="909">
      <c r="A909" s="9"/>
      <c r="B909" s="10"/>
    </row>
    <row r="910">
      <c r="A910" s="9"/>
      <c r="B910" s="10"/>
    </row>
    <row r="911">
      <c r="A911" s="9"/>
      <c r="B911" s="10"/>
    </row>
    <row r="912">
      <c r="A912" s="9"/>
      <c r="B912" s="10"/>
    </row>
    <row r="913">
      <c r="A913" s="9"/>
      <c r="B913" s="10"/>
    </row>
    <row r="914">
      <c r="A914" s="9"/>
      <c r="B914" s="10"/>
    </row>
    <row r="915">
      <c r="A915" s="9"/>
      <c r="B915" s="10"/>
    </row>
    <row r="916">
      <c r="A916" s="9"/>
      <c r="B916" s="10"/>
    </row>
    <row r="917">
      <c r="A917" s="9"/>
      <c r="B917" s="10"/>
    </row>
    <row r="918">
      <c r="A918" s="9"/>
      <c r="B918" s="10"/>
    </row>
    <row r="919">
      <c r="A919" s="9"/>
      <c r="B919" s="10"/>
    </row>
    <row r="920">
      <c r="A920" s="9"/>
      <c r="B920" s="10"/>
    </row>
    <row r="921">
      <c r="A921" s="9"/>
      <c r="B921" s="10"/>
    </row>
    <row r="922">
      <c r="A922" s="9"/>
      <c r="B922" s="10"/>
    </row>
    <row r="923">
      <c r="A923" s="9"/>
      <c r="B923" s="10"/>
    </row>
    <row r="924">
      <c r="A924" s="9"/>
      <c r="B924" s="10"/>
    </row>
    <row r="925">
      <c r="A925" s="9"/>
      <c r="B925" s="10"/>
    </row>
    <row r="926">
      <c r="A926" s="9"/>
      <c r="B926" s="10"/>
    </row>
    <row r="927">
      <c r="A927" s="9"/>
      <c r="B927" s="10"/>
    </row>
    <row r="928">
      <c r="A928" s="9"/>
      <c r="B928" s="10"/>
    </row>
    <row r="929">
      <c r="A929" s="9"/>
      <c r="B929" s="10"/>
    </row>
    <row r="930">
      <c r="A930" s="9"/>
      <c r="B930" s="10"/>
    </row>
    <row r="931">
      <c r="A931" s="9"/>
      <c r="B931" s="10"/>
    </row>
    <row r="932">
      <c r="A932" s="9"/>
      <c r="B932" s="10"/>
    </row>
    <row r="933">
      <c r="A933" s="9"/>
      <c r="B933" s="10"/>
    </row>
    <row r="934">
      <c r="A934" s="9"/>
      <c r="B934" s="10"/>
    </row>
    <row r="935">
      <c r="A935" s="9"/>
      <c r="B935" s="10"/>
    </row>
    <row r="936">
      <c r="A936" s="9"/>
      <c r="B936" s="10"/>
    </row>
    <row r="937">
      <c r="A937" s="9"/>
      <c r="B937" s="10"/>
    </row>
    <row r="938">
      <c r="A938" s="9"/>
      <c r="B938" s="10"/>
    </row>
    <row r="939">
      <c r="A939" s="9"/>
      <c r="B939" s="10"/>
    </row>
    <row r="940">
      <c r="A940" s="9"/>
      <c r="B940" s="10"/>
    </row>
    <row r="941">
      <c r="A941" s="9"/>
      <c r="B941" s="10"/>
    </row>
    <row r="942">
      <c r="A942" s="9"/>
      <c r="B942" s="10"/>
    </row>
    <row r="943">
      <c r="A943" s="9"/>
      <c r="B943" s="10"/>
    </row>
    <row r="944">
      <c r="A944" s="9"/>
      <c r="B944" s="10"/>
    </row>
    <row r="945">
      <c r="A945" s="9"/>
      <c r="B945" s="10"/>
    </row>
    <row r="946">
      <c r="A946" s="9"/>
      <c r="B946" s="10"/>
    </row>
    <row r="947">
      <c r="A947" s="9"/>
      <c r="B947" s="10"/>
    </row>
    <row r="948">
      <c r="A948" s="9"/>
      <c r="B948" s="10"/>
    </row>
    <row r="949">
      <c r="A949" s="9"/>
      <c r="B949" s="10"/>
    </row>
    <row r="950">
      <c r="A950" s="9"/>
      <c r="B950" s="10"/>
    </row>
    <row r="951">
      <c r="A951" s="9"/>
      <c r="B951" s="10"/>
    </row>
    <row r="952">
      <c r="A952" s="9"/>
      <c r="B952" s="10"/>
    </row>
    <row r="953">
      <c r="A953" s="9"/>
      <c r="B953" s="10"/>
    </row>
    <row r="954">
      <c r="A954" s="9"/>
      <c r="B954" s="10"/>
    </row>
    <row r="955">
      <c r="A955" s="9"/>
      <c r="B955" s="10"/>
    </row>
    <row r="956">
      <c r="A956" s="9"/>
      <c r="B956" s="10"/>
    </row>
    <row r="957">
      <c r="A957" s="9"/>
      <c r="B957" s="10"/>
    </row>
    <row r="958">
      <c r="A958" s="9"/>
      <c r="B958" s="10"/>
    </row>
    <row r="959">
      <c r="A959" s="9"/>
      <c r="B959" s="10"/>
    </row>
    <row r="960">
      <c r="A960" s="9"/>
      <c r="B960" s="10"/>
    </row>
    <row r="961">
      <c r="A961" s="9"/>
      <c r="B961" s="10"/>
    </row>
    <row r="962">
      <c r="A962" s="9"/>
      <c r="B962" s="10"/>
    </row>
    <row r="963">
      <c r="A963" s="9"/>
      <c r="B963" s="10"/>
    </row>
    <row r="964">
      <c r="A964" s="9"/>
      <c r="B964" s="10"/>
    </row>
    <row r="965">
      <c r="A965" s="9"/>
      <c r="B965" s="10"/>
    </row>
    <row r="966">
      <c r="A966" s="9"/>
      <c r="B966" s="10"/>
    </row>
    <row r="967">
      <c r="A967" s="9"/>
      <c r="B967" s="10"/>
    </row>
    <row r="968">
      <c r="A968" s="9"/>
      <c r="B968" s="10"/>
    </row>
    <row r="969">
      <c r="A969" s="9"/>
      <c r="B969" s="10"/>
    </row>
    <row r="970">
      <c r="A970" s="9"/>
      <c r="B970" s="10"/>
    </row>
    <row r="971">
      <c r="A971" s="9"/>
      <c r="B971" s="10"/>
    </row>
    <row r="972">
      <c r="A972" s="9"/>
      <c r="B972" s="10"/>
    </row>
    <row r="973">
      <c r="A973" s="9"/>
      <c r="B973" s="10"/>
    </row>
    <row r="974">
      <c r="A974" s="9"/>
      <c r="B974" s="10"/>
    </row>
    <row r="975">
      <c r="A975" s="9"/>
      <c r="B975" s="10"/>
    </row>
    <row r="976">
      <c r="A976" s="9"/>
      <c r="B976" s="10"/>
    </row>
    <row r="977">
      <c r="A977" s="9"/>
      <c r="B977" s="10"/>
    </row>
    <row r="978">
      <c r="A978" s="9"/>
      <c r="B978" s="10"/>
    </row>
    <row r="979">
      <c r="A979" s="9"/>
      <c r="B979" s="10"/>
    </row>
    <row r="980">
      <c r="A980" s="9"/>
      <c r="B980" s="10"/>
    </row>
    <row r="981">
      <c r="A981" s="9"/>
      <c r="B981" s="10"/>
    </row>
    <row r="982">
      <c r="A982" s="9"/>
      <c r="B982" s="10"/>
    </row>
    <row r="983">
      <c r="A983" s="9"/>
      <c r="B983" s="10"/>
    </row>
    <row r="984">
      <c r="A984" s="9"/>
      <c r="B984" s="10"/>
    </row>
    <row r="985">
      <c r="A985" s="9"/>
      <c r="B985" s="10"/>
    </row>
    <row r="986">
      <c r="A986" s="9"/>
      <c r="B986" s="10"/>
    </row>
    <row r="987">
      <c r="A987" s="9"/>
      <c r="B987" s="10"/>
    </row>
    <row r="988">
      <c r="A988" s="9"/>
      <c r="B988" s="10"/>
    </row>
    <row r="989">
      <c r="A989" s="9"/>
      <c r="B989" s="10"/>
    </row>
    <row r="990">
      <c r="A990" s="9"/>
      <c r="B990" s="10"/>
    </row>
    <row r="991">
      <c r="A991" s="9"/>
      <c r="B991" s="10"/>
    </row>
    <row r="992">
      <c r="A992" s="9"/>
      <c r="B992" s="10"/>
    </row>
    <row r="993">
      <c r="A993" s="9"/>
      <c r="B993" s="10"/>
    </row>
    <row r="994">
      <c r="A994" s="9"/>
      <c r="B994" s="10"/>
    </row>
    <row r="995">
      <c r="A995" s="9"/>
      <c r="B995" s="10"/>
    </row>
    <row r="996">
      <c r="A996" s="9"/>
      <c r="B996" s="10"/>
    </row>
    <row r="997">
      <c r="A997" s="9"/>
      <c r="B997" s="10"/>
    </row>
    <row r="998">
      <c r="A998" s="9"/>
      <c r="B998" s="10"/>
    </row>
    <row r="999">
      <c r="A999" s="9"/>
      <c r="B999" s="10"/>
    </row>
    <row r="1000">
      <c r="A1000" s="9"/>
      <c r="B1000" s="10"/>
    </row>
  </sheetData>
  <conditionalFormatting sqref="C1:C1000">
    <cfRule type="containsText" dxfId="0" priority="1" operator="containsText" text="Go to sleep">
      <formula>NOT(ISERROR(SEARCH(("Go to sleep"),(C1))))</formula>
    </cfRule>
  </conditionalFormatting>
  <conditionalFormatting sqref="C1:C1000">
    <cfRule type="containsText" dxfId="1" priority="2" operator="containsText" text="Wake up">
      <formula>NOT(ISERROR(SEARCH(("Wake up"),(C1))))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7" t="s">
        <v>10</v>
      </c>
      <c r="B1" s="8" t="s">
        <v>11</v>
      </c>
      <c r="C1" s="6" t="s">
        <v>1</v>
      </c>
      <c r="D1" s="6" t="s">
        <v>12</v>
      </c>
    </row>
    <row r="2">
      <c r="A2" s="9">
        <f>IFERROR(__xludf.DUMMYFUNCTION(" SPLIT('Form Responses 1'!A2, "" "")"),45301.0)</f>
        <v>45301</v>
      </c>
      <c r="B2" s="10">
        <f>IFERROR(__xludf.DUMMYFUNCTION("""COMPUTED_VALUE"""),0.9291666666666667)</f>
        <v>0.9291666667</v>
      </c>
      <c r="C2" s="11" t="str">
        <f>'Form Responses 1'!B2</f>
        <v>Go to sleep</v>
      </c>
      <c r="D2" s="8">
        <f t="shared" ref="D2:D3" si="1">if(C2="Go to sleep", B3-B2, "NULL")</f>
        <v>0.03899305556</v>
      </c>
    </row>
    <row r="3">
      <c r="A3" s="9">
        <f>IFERROR(__xludf.DUMMYFUNCTION(" SPLIT('Form Responses 1'!A3, "" "")"),45301.0)</f>
        <v>45301</v>
      </c>
      <c r="B3" s="10">
        <f>IFERROR(__xludf.DUMMYFUNCTION("""COMPUTED_VALUE"""),0.9681597222222222)</f>
        <v>0.9681597222</v>
      </c>
      <c r="C3" s="11" t="str">
        <f>'Form Responses 1'!B3</f>
        <v>Wake up</v>
      </c>
      <c r="D3" s="6" t="str">
        <f t="shared" si="1"/>
        <v>NULL</v>
      </c>
    </row>
    <row r="4" hidden="1">
      <c r="A4" s="9">
        <f>IFERROR(__xludf.DUMMYFUNCTION(" SPLIT('Form Responses 1'!A4, "" "")"),45301.0)</f>
        <v>45301</v>
      </c>
      <c r="B4" s="10">
        <f>IFERROR(__xludf.DUMMYFUNCTION("""COMPUTED_VALUE"""),0.9685069444444444)</f>
        <v>0.9685069444</v>
      </c>
      <c r="C4" s="11" t="str">
        <f>'Form Responses 1'!B4</f>
        <v>Bottle Feed</v>
      </c>
    </row>
    <row r="5" hidden="1">
      <c r="A5" s="9">
        <f>IFERROR(__xludf.DUMMYFUNCTION(" SPLIT('Form Responses 1'!A5, "" "")"),45301.0)</f>
        <v>45301</v>
      </c>
      <c r="B5" s="10">
        <f>IFERROR(__xludf.DUMMYFUNCTION("""COMPUTED_VALUE"""),0.9763657407407408)</f>
        <v>0.9763657407</v>
      </c>
      <c r="C5" s="11" t="str">
        <f>'Form Responses 1'!B5</f>
        <v>Wet nappy</v>
      </c>
    </row>
    <row r="6">
      <c r="A6" s="9">
        <f>IFERROR(__xludf.DUMMYFUNCTION(" SPLIT('Form Responses 1'!A6, "" "")"),45301.0)</f>
        <v>45301</v>
      </c>
      <c r="B6" s="10">
        <f>IFERROR(__xludf.DUMMYFUNCTION("""COMPUTED_VALUE"""),0.9811574074074074)</f>
        <v>0.9811574074</v>
      </c>
      <c r="C6" s="11" t="str">
        <f>'Form Responses 1'!B6</f>
        <v>Go to sleep</v>
      </c>
      <c r="D6" s="8">
        <f t="shared" ref="D6:D7" si="2">if(C6="Go to sleep", B7-B6, "NULL")</f>
        <v>0.008553240741</v>
      </c>
    </row>
    <row r="7">
      <c r="A7" s="9">
        <f>IFERROR(__xludf.DUMMYFUNCTION(" SPLIT('Form Responses 1'!A7, "" "")"),45301.0)</f>
        <v>45301</v>
      </c>
      <c r="B7" s="10">
        <f>IFERROR(__xludf.DUMMYFUNCTION("""COMPUTED_VALUE"""),0.9897106481481481)</f>
        <v>0.9897106481</v>
      </c>
      <c r="C7" s="11" t="s">
        <v>4</v>
      </c>
      <c r="D7" s="6" t="str">
        <f t="shared" si="2"/>
        <v>NULL</v>
      </c>
    </row>
    <row r="8" hidden="1">
      <c r="A8" s="9">
        <f>IFERROR(__xludf.DUMMYFUNCTION(" SPLIT('Form Responses 1'!A8, "" "")"),45302.0)</f>
        <v>45302</v>
      </c>
      <c r="B8" s="10">
        <f>IFERROR(__xludf.DUMMYFUNCTION("""COMPUTED_VALUE"""),0.020868055555555556)</f>
        <v>0.02086805556</v>
      </c>
      <c r="C8" s="11" t="str">
        <f>'Form Responses 1'!B8</f>
        <v>Dirty nappy</v>
      </c>
    </row>
    <row r="9" hidden="1">
      <c r="A9" s="9">
        <f>IFERROR(__xludf.DUMMYFUNCTION(" SPLIT('Form Responses 1'!A9, "" "")"),45302.0)</f>
        <v>45302</v>
      </c>
      <c r="B9" s="10">
        <f>IFERROR(__xludf.DUMMYFUNCTION("""COMPUTED_VALUE"""),0.022337962962962962)</f>
        <v>0.02233796296</v>
      </c>
      <c r="C9" s="11" t="str">
        <f>'Form Responses 1'!B9</f>
        <v>Bottle Feed</v>
      </c>
    </row>
    <row r="10">
      <c r="A10" s="9">
        <f>IFERROR(__xludf.DUMMYFUNCTION(" SPLIT('Form Responses 1'!A10, "" "")"),45302.0)</f>
        <v>45302</v>
      </c>
      <c r="B10" s="10">
        <f>IFERROR(__xludf.DUMMYFUNCTION("""COMPUTED_VALUE"""),0.028599537037037038)</f>
        <v>0.02859953704</v>
      </c>
      <c r="C10" s="11" t="str">
        <f>'Form Responses 1'!B10</f>
        <v>Go to sleep</v>
      </c>
      <c r="D10" s="8">
        <f t="shared" ref="D10:D11" si="3">if(C10="Go to sleep", B11-B10, "NULL")</f>
        <v>0.1091666667</v>
      </c>
    </row>
    <row r="11">
      <c r="A11" s="9">
        <f>IFERROR(__xludf.DUMMYFUNCTION(" SPLIT('Form Responses 1'!A11, "" "")"),45302.0)</f>
        <v>45302</v>
      </c>
      <c r="B11" s="10">
        <f>IFERROR(__xludf.DUMMYFUNCTION("""COMPUTED_VALUE"""),0.1377662037037037)</f>
        <v>0.1377662037</v>
      </c>
      <c r="C11" s="11" t="str">
        <f>'Form Responses 1'!B11</f>
        <v>Wake up</v>
      </c>
      <c r="D11" s="6" t="str">
        <f t="shared" si="3"/>
        <v>NULL</v>
      </c>
    </row>
    <row r="12" hidden="1">
      <c r="A12" s="9">
        <f>IFERROR(__xludf.DUMMYFUNCTION(" SPLIT('Form Responses 1'!A12, "" "")"),45302.0)</f>
        <v>45302</v>
      </c>
      <c r="B12" s="10">
        <f>IFERROR(__xludf.DUMMYFUNCTION("""COMPUTED_VALUE"""),0.1433449074074074)</f>
        <v>0.1433449074</v>
      </c>
      <c r="C12" s="11" t="str">
        <f>'Form Responses 1'!B12</f>
        <v>Bottle Feed</v>
      </c>
    </row>
    <row r="13">
      <c r="A13" s="9">
        <f>IFERROR(__xludf.DUMMYFUNCTION(" SPLIT('Form Responses 1'!A13, "" "")"),45302.0)</f>
        <v>45302</v>
      </c>
      <c r="B13" s="10">
        <f>IFERROR(__xludf.DUMMYFUNCTION("""COMPUTED_VALUE"""),0.17672453703703703)</f>
        <v>0.176724537</v>
      </c>
      <c r="C13" s="11" t="str">
        <f>'Form Responses 1'!B13</f>
        <v>Go to sleep</v>
      </c>
      <c r="D13" s="8">
        <f t="shared" ref="D13:D14" si="4">if(C13="Go to sleep", B14-B13, "NULL")</f>
        <v>0.03571759259</v>
      </c>
    </row>
    <row r="14">
      <c r="A14" s="9">
        <f>IFERROR(__xludf.DUMMYFUNCTION(" SPLIT('Form Responses 1'!A14, "" "")"),45302.0)</f>
        <v>45302</v>
      </c>
      <c r="B14" s="10">
        <f>IFERROR(__xludf.DUMMYFUNCTION("""COMPUTED_VALUE"""),0.21244212962962963)</f>
        <v>0.2124421296</v>
      </c>
      <c r="C14" s="11" t="s">
        <v>4</v>
      </c>
      <c r="D14" s="6" t="str">
        <f t="shared" si="4"/>
        <v>NULL</v>
      </c>
    </row>
    <row r="15" hidden="1">
      <c r="A15" s="9">
        <f>IFERROR(__xludf.DUMMYFUNCTION(" SPLIT('Form Responses 1'!A15, "" "")"),45302.0)</f>
        <v>45302</v>
      </c>
      <c r="B15" s="10">
        <f>IFERROR(__xludf.DUMMYFUNCTION("""COMPUTED_VALUE"""),0.2179398148148148)</f>
        <v>0.2179398148</v>
      </c>
      <c r="C15" s="11" t="str">
        <f>'Form Responses 1'!B15</f>
        <v>Bottle Feed</v>
      </c>
    </row>
    <row r="16">
      <c r="A16" s="9">
        <f>IFERROR(__xludf.DUMMYFUNCTION(" SPLIT('Form Responses 1'!A16, "" "")"),45302.0)</f>
        <v>45302</v>
      </c>
      <c r="B16" s="10">
        <f>IFERROR(__xludf.DUMMYFUNCTION("""COMPUTED_VALUE"""),0.24283564814814815)</f>
        <v>0.2428356481</v>
      </c>
      <c r="C16" s="11" t="str">
        <f>'Form Responses 1'!B16</f>
        <v>Go to sleep</v>
      </c>
      <c r="D16" s="8">
        <f t="shared" ref="D16:D17" si="5">if(C16="Go to sleep", B17-B16, "NULL")</f>
        <v>0.07490740741</v>
      </c>
    </row>
    <row r="17">
      <c r="A17" s="9">
        <f>IFERROR(__xludf.DUMMYFUNCTION(" SPLIT('Form Responses 1'!A17, "" "")"),45302.0)</f>
        <v>45302</v>
      </c>
      <c r="B17" s="10">
        <f>IFERROR(__xludf.DUMMYFUNCTION("""COMPUTED_VALUE"""),0.31774305555555554)</f>
        <v>0.3177430556</v>
      </c>
      <c r="C17" s="11" t="s">
        <v>4</v>
      </c>
      <c r="D17" s="6" t="str">
        <f t="shared" si="5"/>
        <v>NULL</v>
      </c>
    </row>
    <row r="18" hidden="1">
      <c r="A18" s="9">
        <f>IFERROR(__xludf.DUMMYFUNCTION(" SPLIT('Form Responses 1'!A18, "" "")"),45302.0)</f>
        <v>45302</v>
      </c>
      <c r="B18" s="10">
        <f>IFERROR(__xludf.DUMMYFUNCTION("""COMPUTED_VALUE"""),0.40444444444444444)</f>
        <v>0.4044444444</v>
      </c>
      <c r="C18" s="11" t="str">
        <f>'Form Responses 1'!B18</f>
        <v>Bottle Feed</v>
      </c>
    </row>
    <row r="19" hidden="1">
      <c r="A19" s="9">
        <f>IFERROR(__xludf.DUMMYFUNCTION(" SPLIT('Form Responses 1'!A19, "" "")"),45302.0)</f>
        <v>45302</v>
      </c>
      <c r="B19" s="10">
        <f>IFERROR(__xludf.DUMMYFUNCTION("""COMPUTED_VALUE"""),0.4268865740740741)</f>
        <v>0.4268865741</v>
      </c>
      <c r="C19" s="11" t="str">
        <f>'Form Responses 1'!B19</f>
        <v>Bottle Feed</v>
      </c>
    </row>
    <row r="20">
      <c r="A20" s="9">
        <f>IFERROR(__xludf.DUMMYFUNCTION(" SPLIT('Form Responses 1'!A20, "" "")"),45302.0)</f>
        <v>45302</v>
      </c>
      <c r="B20" s="10">
        <f>IFERROR(__xludf.DUMMYFUNCTION("""COMPUTED_VALUE"""),0.4848032407407407)</f>
        <v>0.4848032407</v>
      </c>
      <c r="C20" s="11" t="str">
        <f>'Form Responses 1'!B20</f>
        <v>Go to sleep</v>
      </c>
      <c r="D20" s="8">
        <f t="shared" ref="D20:D21" si="6">if(C20="Go to sleep", B21-B20, "NULL")</f>
        <v>0.05253472222</v>
      </c>
    </row>
    <row r="21">
      <c r="A21" s="9">
        <f>IFERROR(__xludf.DUMMYFUNCTION(" SPLIT('Form Responses 1'!A21, "" "")"),45302.0)</f>
        <v>45302</v>
      </c>
      <c r="B21" s="10">
        <f>IFERROR(__xludf.DUMMYFUNCTION("""COMPUTED_VALUE"""),0.537337962962963)</f>
        <v>0.537337963</v>
      </c>
      <c r="C21" s="11" t="str">
        <f>'Form Responses 1'!B21</f>
        <v>Wake up</v>
      </c>
      <c r="D21" s="6" t="str">
        <f t="shared" si="6"/>
        <v>NULL</v>
      </c>
    </row>
    <row r="22" hidden="1">
      <c r="A22" s="9">
        <f>IFERROR(__xludf.DUMMYFUNCTION(" SPLIT('Form Responses 1'!A22, "" "")"),45302.0)</f>
        <v>45302</v>
      </c>
      <c r="B22" s="10">
        <f>IFERROR(__xludf.DUMMYFUNCTION("""COMPUTED_VALUE"""),0.5373958333333333)</f>
        <v>0.5373958333</v>
      </c>
      <c r="C22" s="11" t="str">
        <f>'Form Responses 1'!B22</f>
        <v>Breast Feed</v>
      </c>
    </row>
    <row r="23" hidden="1">
      <c r="A23" s="9">
        <f>IFERROR(__xludf.DUMMYFUNCTION(" SPLIT('Form Responses 1'!A23, "" "")"),45302.0)</f>
        <v>45302</v>
      </c>
      <c r="B23" s="10">
        <f>IFERROR(__xludf.DUMMYFUNCTION("""COMPUTED_VALUE"""),0.5490162037037037)</f>
        <v>0.5490162037</v>
      </c>
      <c r="C23" s="11" t="str">
        <f>'Form Responses 1'!B23</f>
        <v>Wet nappy</v>
      </c>
    </row>
    <row r="24" hidden="1">
      <c r="A24" s="9">
        <f>IFERROR(__xludf.DUMMYFUNCTION(" SPLIT('Form Responses 1'!A24, "" "")"),45302.0)</f>
        <v>45302</v>
      </c>
      <c r="B24" s="10">
        <f>IFERROR(__xludf.DUMMYFUNCTION("""COMPUTED_VALUE"""),0.5664583333333333)</f>
        <v>0.5664583333</v>
      </c>
      <c r="C24" s="11" t="str">
        <f>'Form Responses 1'!B24</f>
        <v>Bottle Feed</v>
      </c>
    </row>
    <row r="25" hidden="1">
      <c r="A25" s="9">
        <f>IFERROR(__xludf.DUMMYFUNCTION(" SPLIT('Form Responses 1'!A25, "" "")"),45302.0)</f>
        <v>45302</v>
      </c>
      <c r="B25" s="10">
        <f>IFERROR(__xludf.DUMMYFUNCTION("""COMPUTED_VALUE"""),0.7630671296296296)</f>
        <v>0.7630671296</v>
      </c>
      <c r="C25" s="11" t="str">
        <f>'Form Responses 1'!B25</f>
        <v>Bottle Feed</v>
      </c>
    </row>
    <row r="26" hidden="1">
      <c r="A26" s="9">
        <f>IFERROR(__xludf.DUMMYFUNCTION(" SPLIT('Form Responses 1'!A26, "" "")"),45302.0)</f>
        <v>45302</v>
      </c>
      <c r="B26" s="10">
        <f>IFERROR(__xludf.DUMMYFUNCTION("""COMPUTED_VALUE"""),0.7632175925925926)</f>
        <v>0.7632175926</v>
      </c>
      <c r="C26" s="11" t="str">
        <f>'Form Responses 1'!B26</f>
        <v>Breast Feed</v>
      </c>
    </row>
    <row r="27" hidden="1">
      <c r="A27" s="9">
        <f>IFERROR(__xludf.DUMMYFUNCTION(" SPLIT('Form Responses 1'!A27, "" "")"),45302.0)</f>
        <v>45302</v>
      </c>
      <c r="B27" s="10">
        <f>IFERROR(__xludf.DUMMYFUNCTION("""COMPUTED_VALUE"""),0.7665162037037037)</f>
        <v>0.7665162037</v>
      </c>
      <c r="C27" s="11" t="str">
        <f>'Form Responses 1'!B27</f>
        <v>Wet nappy</v>
      </c>
    </row>
    <row r="28">
      <c r="A28" s="9">
        <f>IFERROR(__xludf.DUMMYFUNCTION(" SPLIT('Form Responses 1'!A28, "" "")"),45302.0)</f>
        <v>45302</v>
      </c>
      <c r="B28" s="10">
        <f>IFERROR(__xludf.DUMMYFUNCTION("""COMPUTED_VALUE"""),0.7852430555555555)</f>
        <v>0.7852430556</v>
      </c>
      <c r="C28" s="11" t="str">
        <f>'Form Responses 1'!B28</f>
        <v>Go to sleep</v>
      </c>
      <c r="D28" s="8">
        <f t="shared" ref="D28:D29" si="7">if(C28="Go to sleep", B29-B28, "NULL")</f>
        <v>0.07780092593</v>
      </c>
    </row>
    <row r="29">
      <c r="A29" s="9">
        <f>IFERROR(__xludf.DUMMYFUNCTION(" SPLIT('Form Responses 1'!A29, "" "")"),45302.0)</f>
        <v>45302</v>
      </c>
      <c r="B29" s="10">
        <f>IFERROR(__xludf.DUMMYFUNCTION("""COMPUTED_VALUE"""),0.8630439814814815)</f>
        <v>0.8630439815</v>
      </c>
      <c r="C29" s="11" t="str">
        <f>'Form Responses 1'!B29</f>
        <v>Wake up</v>
      </c>
      <c r="D29" s="6" t="str">
        <f t="shared" si="7"/>
        <v>NULL</v>
      </c>
    </row>
    <row r="30" hidden="1">
      <c r="A30" s="9">
        <f>IFERROR(__xludf.DUMMYFUNCTION(" SPLIT('Form Responses 1'!A30, "" "")"),45302.0)</f>
        <v>45302</v>
      </c>
      <c r="B30" s="10">
        <f>IFERROR(__xludf.DUMMYFUNCTION("""COMPUTED_VALUE"""),0.8689236111111112)</f>
        <v>0.8689236111</v>
      </c>
      <c r="C30" s="11" t="str">
        <f>'Form Responses 1'!B30</f>
        <v>Breast Feed</v>
      </c>
    </row>
    <row r="31" hidden="1">
      <c r="A31" s="9">
        <f>IFERROR(__xludf.DUMMYFUNCTION(" SPLIT('Form Responses 1'!A31, "" "")"),45302.0)</f>
        <v>45302</v>
      </c>
      <c r="B31" s="10">
        <f>IFERROR(__xludf.DUMMYFUNCTION("""COMPUTED_VALUE"""),0.8689814814814815)</f>
        <v>0.8689814815</v>
      </c>
      <c r="C31" s="11" t="str">
        <f>'Form Responses 1'!B31</f>
        <v>Bottle Feed</v>
      </c>
    </row>
    <row r="32" hidden="1">
      <c r="A32" s="9">
        <f>IFERROR(__xludf.DUMMYFUNCTION(" SPLIT('Form Responses 1'!A32, "" "")"),45302.0)</f>
        <v>45302</v>
      </c>
      <c r="B32" s="10">
        <f>IFERROR(__xludf.DUMMYFUNCTION("""COMPUTED_VALUE"""),0.8809490740740741)</f>
        <v>0.8809490741</v>
      </c>
      <c r="C32" s="11" t="str">
        <f>'Form Responses 1'!B32</f>
        <v>Breast Feed</v>
      </c>
    </row>
    <row r="33">
      <c r="A33" s="9">
        <f>IFERROR(__xludf.DUMMYFUNCTION(" SPLIT('Form Responses 1'!A33, "" "")"),45302.0)</f>
        <v>45302</v>
      </c>
      <c r="B33" s="10">
        <f>IFERROR(__xludf.DUMMYFUNCTION("""COMPUTED_VALUE"""),0.8811111111111111)</f>
        <v>0.8811111111</v>
      </c>
      <c r="C33" s="11" t="s">
        <v>3</v>
      </c>
      <c r="D33" s="8">
        <f t="shared" ref="D33:D34" si="8">if(C33="Go to sleep", B34-B33, "NULL")</f>
        <v>0.03519675926</v>
      </c>
    </row>
    <row r="34">
      <c r="A34" s="9">
        <f>IFERROR(__xludf.DUMMYFUNCTION(" SPLIT('Form Responses 1'!A34, "" "")"),45302.0)</f>
        <v>45302</v>
      </c>
      <c r="B34" s="10">
        <f>IFERROR(__xludf.DUMMYFUNCTION("""COMPUTED_VALUE"""),0.9163078703703704)</f>
        <v>0.9163078704</v>
      </c>
      <c r="C34" s="11" t="str">
        <f>'Form Responses 1'!B34</f>
        <v>Wake up</v>
      </c>
      <c r="D34" s="6" t="str">
        <f t="shared" si="8"/>
        <v>NULL</v>
      </c>
    </row>
    <row r="35" hidden="1">
      <c r="A35" s="9">
        <f>IFERROR(__xludf.DUMMYFUNCTION(" SPLIT('Form Responses 1'!A35, "" "")"),45302.0)</f>
        <v>45302</v>
      </c>
      <c r="B35" s="10">
        <f>IFERROR(__xludf.DUMMYFUNCTION("""COMPUTED_VALUE"""),0.9226851851851852)</f>
        <v>0.9226851852</v>
      </c>
      <c r="C35" s="11" t="str">
        <f>'Form Responses 1'!B35</f>
        <v>Dirty nappy</v>
      </c>
    </row>
    <row r="36" hidden="1">
      <c r="A36" s="9">
        <f>IFERROR(__xludf.DUMMYFUNCTION(" SPLIT('Form Responses 1'!A36, "" "")"),45302.0)</f>
        <v>45302</v>
      </c>
      <c r="B36" s="10">
        <f>IFERROR(__xludf.DUMMYFUNCTION("""COMPUTED_VALUE"""),0.9315046296296297)</f>
        <v>0.9315046296</v>
      </c>
      <c r="C36" s="11" t="str">
        <f>'Form Responses 1'!B36</f>
        <v>Bottle Feed</v>
      </c>
    </row>
    <row r="37" hidden="1">
      <c r="A37" s="9">
        <f>IFERROR(__xludf.DUMMYFUNCTION(" SPLIT('Form Responses 1'!A37, "" "")"),45302.0)</f>
        <v>45302</v>
      </c>
      <c r="B37" s="10">
        <f>IFERROR(__xludf.DUMMYFUNCTION("""COMPUTED_VALUE"""),0.9543402777777777)</f>
        <v>0.9543402778</v>
      </c>
      <c r="C37" s="11" t="str">
        <f>'Form Responses 1'!B37</f>
        <v>Bottle Feed</v>
      </c>
    </row>
    <row r="38">
      <c r="A38" s="9">
        <f>IFERROR(__xludf.DUMMYFUNCTION(" SPLIT('Form Responses 1'!A38, "" "")"),45302.0)</f>
        <v>45302</v>
      </c>
      <c r="B38" s="10">
        <f>IFERROR(__xludf.DUMMYFUNCTION("""COMPUTED_VALUE"""),0.9852314814814814)</f>
        <v>0.9852314815</v>
      </c>
      <c r="C38" s="11" t="str">
        <f>'Form Responses 1'!B38</f>
        <v>Go to sleep</v>
      </c>
      <c r="D38" s="8">
        <f t="shared" ref="D38:D39" si="9">if(C38="Go to sleep", B39-B38, "NULL")</f>
        <v>-0.9721296296</v>
      </c>
    </row>
    <row r="39">
      <c r="A39" s="9">
        <f>IFERROR(__xludf.DUMMYFUNCTION(" SPLIT('Form Responses 1'!A39, "" "")"),45303.0)</f>
        <v>45303</v>
      </c>
      <c r="B39" s="10">
        <f>IFERROR(__xludf.DUMMYFUNCTION("""COMPUTED_VALUE"""),0.013101851851851852)</f>
        <v>0.01310185185</v>
      </c>
      <c r="C39" s="11" t="str">
        <f>'Form Responses 1'!B39</f>
        <v>Wake up</v>
      </c>
      <c r="D39" s="6" t="str">
        <f t="shared" si="9"/>
        <v>NULL</v>
      </c>
    </row>
    <row r="40" hidden="1">
      <c r="A40" s="9">
        <f>IFERROR(__xludf.DUMMYFUNCTION(" SPLIT('Form Responses 1'!A40, "" "")"),45303.0)</f>
        <v>45303</v>
      </c>
      <c r="B40" s="10">
        <f>IFERROR(__xludf.DUMMYFUNCTION("""COMPUTED_VALUE"""),0.013356481481481481)</f>
        <v>0.01335648148</v>
      </c>
      <c r="C40" s="11" t="str">
        <f>'Form Responses 1'!B40</f>
        <v>Bottle Feed</v>
      </c>
    </row>
    <row r="41" hidden="1">
      <c r="A41" s="9">
        <f>IFERROR(__xludf.DUMMYFUNCTION(" SPLIT('Form Responses 1'!A41, "" "")"),45303.0)</f>
        <v>45303</v>
      </c>
      <c r="B41" s="10">
        <f>IFERROR(__xludf.DUMMYFUNCTION("""COMPUTED_VALUE"""),0.013518518518518518)</f>
        <v>0.01351851852</v>
      </c>
      <c r="C41" s="11" t="str">
        <f>'Form Responses 1'!B41</f>
        <v>Dirty nappy</v>
      </c>
    </row>
    <row r="42">
      <c r="A42" s="9">
        <f>IFERROR(__xludf.DUMMYFUNCTION(" SPLIT('Form Responses 1'!A42, "" "")"),45303.0)</f>
        <v>45303</v>
      </c>
      <c r="B42" s="10">
        <f>IFERROR(__xludf.DUMMYFUNCTION("""COMPUTED_VALUE"""),0.01734953703703704)</f>
        <v>0.01734953704</v>
      </c>
      <c r="C42" s="11" t="str">
        <f>'Form Responses 1'!B42</f>
        <v>Go to sleep</v>
      </c>
      <c r="D42" s="8">
        <f t="shared" ref="D42:D43" si="10">if(C42="Go to sleep", B43-B42, "NULL")</f>
        <v>0.04141203704</v>
      </c>
    </row>
    <row r="43">
      <c r="A43" s="9">
        <f>IFERROR(__xludf.DUMMYFUNCTION(" SPLIT('Form Responses 1'!A43, "" "")"),45303.0)</f>
        <v>45303</v>
      </c>
      <c r="B43" s="10">
        <f>IFERROR(__xludf.DUMMYFUNCTION("""COMPUTED_VALUE"""),0.05876157407407408)</f>
        <v>0.05876157407</v>
      </c>
      <c r="C43" s="11" t="str">
        <f>'Form Responses 1'!B43</f>
        <v>Wake up</v>
      </c>
      <c r="D43" s="6" t="str">
        <f t="shared" si="10"/>
        <v>NULL</v>
      </c>
    </row>
    <row r="44" hidden="1">
      <c r="A44" s="9">
        <f>IFERROR(__xludf.DUMMYFUNCTION(" SPLIT('Form Responses 1'!A44, "" "")"),45303.0)</f>
        <v>45303</v>
      </c>
      <c r="B44" s="10">
        <f>IFERROR(__xludf.DUMMYFUNCTION("""COMPUTED_VALUE"""),0.06385416666666667)</f>
        <v>0.06385416667</v>
      </c>
      <c r="C44" s="11" t="str">
        <f>'Form Responses 1'!B44</f>
        <v>Bottle Feed</v>
      </c>
    </row>
    <row r="45">
      <c r="A45" s="9">
        <f>IFERROR(__xludf.DUMMYFUNCTION(" SPLIT('Form Responses 1'!A45, "" "")"),45303.0)</f>
        <v>45303</v>
      </c>
      <c r="B45" s="10">
        <f>IFERROR(__xludf.DUMMYFUNCTION("""COMPUTED_VALUE"""),0.08219907407407408)</f>
        <v>0.08219907407</v>
      </c>
      <c r="C45" s="11" t="str">
        <f>'Form Responses 1'!B45</f>
        <v>Go to sleep</v>
      </c>
      <c r="D45" s="8">
        <f t="shared" ref="D45:D46" si="11">if(C45="Go to sleep", B46-B45, "NULL")</f>
        <v>0.07289351852</v>
      </c>
    </row>
    <row r="46">
      <c r="A46" s="9">
        <f>IFERROR(__xludf.DUMMYFUNCTION(" SPLIT('Form Responses 1'!A46, "" "")"),45303.0)</f>
        <v>45303</v>
      </c>
      <c r="B46" s="10">
        <f>IFERROR(__xludf.DUMMYFUNCTION("""COMPUTED_VALUE"""),0.1550925925925926)</f>
        <v>0.1550925926</v>
      </c>
      <c r="C46" s="11" t="str">
        <f>'Form Responses 1'!B46</f>
        <v>Wake up</v>
      </c>
      <c r="D46" s="6" t="str">
        <f t="shared" si="11"/>
        <v>NULL</v>
      </c>
    </row>
    <row r="47" hidden="1">
      <c r="A47" s="9">
        <f>IFERROR(__xludf.DUMMYFUNCTION(" SPLIT('Form Responses 1'!A47, "" "")"),45303.0)</f>
        <v>45303</v>
      </c>
      <c r="B47" s="10">
        <f>IFERROR(__xludf.DUMMYFUNCTION("""COMPUTED_VALUE"""),0.15908564814814816)</f>
        <v>0.1590856481</v>
      </c>
      <c r="C47" s="11" t="str">
        <f>'Form Responses 1'!B47</f>
        <v>Breast Feed</v>
      </c>
    </row>
    <row r="48" hidden="1">
      <c r="A48" s="9">
        <f>IFERROR(__xludf.DUMMYFUNCTION(" SPLIT('Form Responses 1'!A48, "" "")"),45303.0)</f>
        <v>45303</v>
      </c>
      <c r="B48" s="10">
        <f>IFERROR(__xludf.DUMMYFUNCTION("""COMPUTED_VALUE"""),0.15915509259259258)</f>
        <v>0.1591550926</v>
      </c>
      <c r="C48" s="11" t="str">
        <f>'Form Responses 1'!B48</f>
        <v>Bottle Feed</v>
      </c>
    </row>
    <row r="49" hidden="1">
      <c r="A49" s="9">
        <f>IFERROR(__xludf.DUMMYFUNCTION(" SPLIT('Form Responses 1'!A49, "" "")"),45303.0)</f>
        <v>45303</v>
      </c>
      <c r="B49" s="10">
        <f>IFERROR(__xludf.DUMMYFUNCTION("""COMPUTED_VALUE"""),0.17072916666666665)</f>
        <v>0.1707291667</v>
      </c>
      <c r="C49" s="11" t="str">
        <f>'Form Responses 1'!B49</f>
        <v>Bottle Feed</v>
      </c>
    </row>
    <row r="50">
      <c r="A50" s="9">
        <f>IFERROR(__xludf.DUMMYFUNCTION(" SPLIT('Form Responses 1'!A50, "" "")"),45303.0)</f>
        <v>45303</v>
      </c>
      <c r="B50" s="10">
        <f>IFERROR(__xludf.DUMMYFUNCTION("""COMPUTED_VALUE"""),0.17375)</f>
        <v>0.17375</v>
      </c>
      <c r="C50" s="11" t="str">
        <f>'Form Responses 1'!B50</f>
        <v>Go to sleep</v>
      </c>
      <c r="D50" s="8">
        <f t="shared" ref="D50:D51" si="12">if(C50="Go to sleep", B51-B50, "NULL")</f>
        <v>0.08046296296</v>
      </c>
    </row>
    <row r="51">
      <c r="A51" s="9">
        <f>IFERROR(__xludf.DUMMYFUNCTION(" SPLIT('Form Responses 1'!A51, "" "")"),45303.0)</f>
        <v>45303</v>
      </c>
      <c r="B51" s="10">
        <f>IFERROR(__xludf.DUMMYFUNCTION("""COMPUTED_VALUE"""),0.254212962962963)</f>
        <v>0.254212963</v>
      </c>
      <c r="C51" s="11" t="str">
        <f>'Form Responses 1'!B51</f>
        <v>Wake up</v>
      </c>
      <c r="D51" s="6" t="str">
        <f t="shared" si="12"/>
        <v>NULL</v>
      </c>
    </row>
    <row r="52" hidden="1">
      <c r="A52" s="9">
        <f>IFERROR(__xludf.DUMMYFUNCTION(" SPLIT('Form Responses 1'!A52, "" "")"),45303.0)</f>
        <v>45303</v>
      </c>
      <c r="B52" s="10">
        <f>IFERROR(__xludf.DUMMYFUNCTION("""COMPUTED_VALUE"""),0.25546296296296295)</f>
        <v>0.255462963</v>
      </c>
      <c r="C52" s="11" t="str">
        <f>'Form Responses 1'!B52</f>
        <v>Bottle Feed</v>
      </c>
    </row>
    <row r="53" hidden="1">
      <c r="A53" s="9">
        <f>IFERROR(__xludf.DUMMYFUNCTION(" SPLIT('Form Responses 1'!A53, "" "")"),45303.0)</f>
        <v>45303</v>
      </c>
      <c r="B53" s="10">
        <f>IFERROR(__xludf.DUMMYFUNCTION("""COMPUTED_VALUE"""),0.28322916666666664)</f>
        <v>0.2832291667</v>
      </c>
      <c r="C53" s="11" t="str">
        <f>'Form Responses 1'!B53</f>
        <v>Go to sleep</v>
      </c>
    </row>
    <row r="54" hidden="1">
      <c r="A54" s="9">
        <f>IFERROR(__xludf.DUMMYFUNCTION(" SPLIT('Form Responses 1'!A54, "" "")"),45303.0)</f>
        <v>45303</v>
      </c>
      <c r="B54" s="10">
        <f>IFERROR(__xludf.DUMMYFUNCTION("""COMPUTED_VALUE"""),0.4080324074074074)</f>
        <v>0.4080324074</v>
      </c>
      <c r="C54" s="11" t="str">
        <f>'Form Responses 1'!B54</f>
        <v>Wake up</v>
      </c>
    </row>
    <row r="55" hidden="1">
      <c r="A55" s="9">
        <f>IFERROR(__xludf.DUMMYFUNCTION(" SPLIT('Form Responses 1'!A55, "" "")"),45303.0)</f>
        <v>45303</v>
      </c>
      <c r="B55" s="10">
        <f>IFERROR(__xludf.DUMMYFUNCTION("""COMPUTED_VALUE"""),0.4116666666666667)</f>
        <v>0.4116666667</v>
      </c>
      <c r="C55" s="11" t="str">
        <f>'Form Responses 1'!B55</f>
        <v>Dirty nappy</v>
      </c>
    </row>
    <row r="56" hidden="1">
      <c r="A56" s="9">
        <f>IFERROR(__xludf.DUMMYFUNCTION(" SPLIT('Form Responses 1'!A56, "" "")"),45303.0)</f>
        <v>45303</v>
      </c>
      <c r="B56" s="10">
        <f>IFERROR(__xludf.DUMMYFUNCTION("""COMPUTED_VALUE"""),0.4324074074074074)</f>
        <v>0.4324074074</v>
      </c>
      <c r="C56" s="11" t="str">
        <f>'Form Responses 1'!B56</f>
        <v>Bottle Feed</v>
      </c>
    </row>
    <row r="57" hidden="1">
      <c r="A57" s="9">
        <f>IFERROR(__xludf.DUMMYFUNCTION(" SPLIT('Form Responses 1'!A57, "" "")"),45303.0)</f>
        <v>45303</v>
      </c>
      <c r="B57" s="10">
        <f>IFERROR(__xludf.DUMMYFUNCTION("""COMPUTED_VALUE"""),0.45769675925925923)</f>
        <v>0.4576967593</v>
      </c>
      <c r="C57" s="11" t="str">
        <f>'Form Responses 1'!B57</f>
        <v>Go to sleep</v>
      </c>
    </row>
    <row r="58" hidden="1">
      <c r="A58" s="9">
        <f>IFERROR(__xludf.DUMMYFUNCTION(" SPLIT('Form Responses 1'!A58, "" "")"),45303.0)</f>
        <v>45303</v>
      </c>
      <c r="B58" s="10">
        <f>IFERROR(__xludf.DUMMYFUNCTION("""COMPUTED_VALUE"""),0.5261921296296296)</f>
        <v>0.5261921296</v>
      </c>
      <c r="C58" s="11" t="str">
        <f>'Form Responses 1'!B58</f>
        <v>Dirty nappy</v>
      </c>
    </row>
    <row r="59" hidden="1">
      <c r="A59" s="9">
        <f>IFERROR(__xludf.DUMMYFUNCTION(" SPLIT('Form Responses 1'!A59, "" "")"),45303.0)</f>
        <v>45303</v>
      </c>
      <c r="B59" s="10">
        <f>IFERROR(__xludf.DUMMYFUNCTION("""COMPUTED_VALUE"""),0.5324768518518519)</f>
        <v>0.5324768519</v>
      </c>
      <c r="C59" s="11" t="str">
        <f>'Form Responses 1'!B59</f>
        <v>Bottle Feed</v>
      </c>
    </row>
    <row r="60" hidden="1">
      <c r="A60" s="9">
        <f>IFERROR(__xludf.DUMMYFUNCTION(" SPLIT('Form Responses 1'!A60, "" "")"),45303.0)</f>
        <v>45303</v>
      </c>
      <c r="B60" s="10">
        <f>IFERROR(__xludf.DUMMYFUNCTION("""COMPUTED_VALUE"""),0.5543518518518519)</f>
        <v>0.5543518519</v>
      </c>
      <c r="C60" s="11" t="str">
        <f>'Form Responses 1'!B60</f>
        <v>Go to sleep</v>
      </c>
    </row>
    <row r="61" hidden="1">
      <c r="A61" s="9">
        <f>IFERROR(__xludf.DUMMYFUNCTION(" SPLIT('Form Responses 1'!A61, "" "")"),45303.0)</f>
        <v>45303</v>
      </c>
      <c r="B61" s="10">
        <f>IFERROR(__xludf.DUMMYFUNCTION("""COMPUTED_VALUE"""),0.6477430555555556)</f>
        <v>0.6477430556</v>
      </c>
      <c r="C61" s="11" t="str">
        <f>'Form Responses 1'!B61</f>
        <v>Wake up</v>
      </c>
    </row>
    <row r="62" hidden="1">
      <c r="A62" s="9">
        <f>IFERROR(__xludf.DUMMYFUNCTION(" SPLIT('Form Responses 1'!A62, "" "")"),45303.0)</f>
        <v>45303</v>
      </c>
      <c r="B62" s="10">
        <f>IFERROR(__xludf.DUMMYFUNCTION("""COMPUTED_VALUE"""),0.6584143518518518)</f>
        <v>0.6584143519</v>
      </c>
      <c r="C62" s="11" t="str">
        <f>'Form Responses 1'!B62</f>
        <v>Wake up</v>
      </c>
    </row>
    <row r="63" hidden="1">
      <c r="A63" s="9">
        <f>IFERROR(__xludf.DUMMYFUNCTION(" SPLIT('Form Responses 1'!A63, "" "")"),45303.0)</f>
        <v>45303</v>
      </c>
      <c r="B63" s="10">
        <f>IFERROR(__xludf.DUMMYFUNCTION("""COMPUTED_VALUE"""),0.6585185185185185)</f>
        <v>0.6585185185</v>
      </c>
      <c r="C63" s="11" t="str">
        <f>'Form Responses 1'!B63</f>
        <v>Dirty nappy</v>
      </c>
    </row>
    <row r="64" hidden="1">
      <c r="A64" s="9">
        <f>IFERROR(__xludf.DUMMYFUNCTION(" SPLIT('Form Responses 1'!A64, "" "")"),45303.0)</f>
        <v>45303</v>
      </c>
      <c r="B64" s="10">
        <f>IFERROR(__xludf.DUMMYFUNCTION("""COMPUTED_VALUE"""),0.6620254629629629)</f>
        <v>0.662025463</v>
      </c>
      <c r="C64" s="11" t="str">
        <f>'Form Responses 1'!B64</f>
        <v>Dirty nappy</v>
      </c>
    </row>
    <row r="65" hidden="1">
      <c r="A65" s="9">
        <f>IFERROR(__xludf.DUMMYFUNCTION(" SPLIT('Form Responses 1'!A65, "" "")"),45303.0)</f>
        <v>45303</v>
      </c>
      <c r="B65" s="10">
        <f>IFERROR(__xludf.DUMMYFUNCTION("""COMPUTED_VALUE"""),0.6620949074074074)</f>
        <v>0.6620949074</v>
      </c>
      <c r="C65" s="11" t="str">
        <f>'Form Responses 1'!B65</f>
        <v>Breast Feed</v>
      </c>
    </row>
    <row r="66" hidden="1">
      <c r="A66" s="9">
        <f>IFERROR(__xludf.DUMMYFUNCTION(" SPLIT('Form Responses 1'!A66, "" "")"),45303.0)</f>
        <v>45303</v>
      </c>
      <c r="B66" s="10">
        <f>IFERROR(__xludf.DUMMYFUNCTION("""COMPUTED_VALUE"""),0.672974537037037)</f>
        <v>0.672974537</v>
      </c>
      <c r="C66" s="11" t="str">
        <f>'Form Responses 1'!B66</f>
        <v>Go to sleep</v>
      </c>
    </row>
    <row r="67" hidden="1">
      <c r="A67" s="9">
        <f>IFERROR(__xludf.DUMMYFUNCTION(" SPLIT('Form Responses 1'!A67, "" "")"),45303.0)</f>
        <v>45303</v>
      </c>
      <c r="B67" s="10">
        <f>IFERROR(__xludf.DUMMYFUNCTION("""COMPUTED_VALUE"""),0.7789930555555555)</f>
        <v>0.7789930556</v>
      </c>
      <c r="C67" s="11" t="str">
        <f>'Form Responses 1'!B67</f>
        <v>Wake up</v>
      </c>
    </row>
    <row r="68" hidden="1">
      <c r="A68" s="9">
        <f>IFERROR(__xludf.DUMMYFUNCTION(" SPLIT('Form Responses 1'!A68, "" "")"),45303.0)</f>
        <v>45303</v>
      </c>
      <c r="B68" s="10">
        <f>IFERROR(__xludf.DUMMYFUNCTION("""COMPUTED_VALUE"""),0.7790972222222222)</f>
        <v>0.7790972222</v>
      </c>
      <c r="C68" s="11" t="str">
        <f>'Form Responses 1'!B68</f>
        <v>Dirty nappy</v>
      </c>
    </row>
    <row r="69" hidden="1">
      <c r="A69" s="9">
        <f>IFERROR(__xludf.DUMMYFUNCTION(" SPLIT('Form Responses 1'!A69, "" "")"),45303.0)</f>
        <v>45303</v>
      </c>
      <c r="B69" s="10">
        <f>IFERROR(__xludf.DUMMYFUNCTION("""COMPUTED_VALUE"""),0.7791782407407407)</f>
        <v>0.7791782407</v>
      </c>
      <c r="C69" s="11" t="str">
        <f>'Form Responses 1'!B69</f>
        <v>Bottle Feed</v>
      </c>
    </row>
    <row r="70" hidden="1">
      <c r="A70" s="9">
        <f>IFERROR(__xludf.DUMMYFUNCTION(" SPLIT('Form Responses 1'!A70, "" "")"),45303.0)</f>
        <v>45303</v>
      </c>
      <c r="B70" s="10">
        <f>IFERROR(__xludf.DUMMYFUNCTION("""COMPUTED_VALUE"""),0.7904976851851852)</f>
        <v>0.7904976852</v>
      </c>
      <c r="C70" s="11" t="str">
        <f>'Form Responses 1'!B70</f>
        <v>Dirty nappy</v>
      </c>
    </row>
    <row r="71" hidden="1">
      <c r="A71" s="9">
        <f>IFERROR(__xludf.DUMMYFUNCTION(" SPLIT('Form Responses 1'!A71, "" "")"),45303.0)</f>
        <v>45303</v>
      </c>
      <c r="B71" s="10">
        <f>IFERROR(__xludf.DUMMYFUNCTION("""COMPUTED_VALUE"""),0.7961342592592593)</f>
        <v>0.7961342593</v>
      </c>
      <c r="C71" s="11" t="str">
        <f>'Form Responses 1'!B71</f>
        <v>Bottle Feed</v>
      </c>
    </row>
    <row r="72" hidden="1">
      <c r="A72" s="9">
        <f>IFERROR(__xludf.DUMMYFUNCTION(" SPLIT('Form Responses 1'!A72, "" "")"),45303.0)</f>
        <v>45303</v>
      </c>
      <c r="B72" s="10">
        <f>IFERROR(__xludf.DUMMYFUNCTION("""COMPUTED_VALUE"""),0.8401388888888889)</f>
        <v>0.8401388889</v>
      </c>
      <c r="C72" s="11" t="str">
        <f>'Form Responses 1'!B72</f>
        <v>Wake up</v>
      </c>
    </row>
    <row r="73" hidden="1">
      <c r="A73" s="9">
        <f>IFERROR(__xludf.DUMMYFUNCTION(" SPLIT('Form Responses 1'!A73, "" "")"),45303.0)</f>
        <v>45303</v>
      </c>
      <c r="B73" s="10">
        <f>IFERROR(__xludf.DUMMYFUNCTION("""COMPUTED_VALUE"""),0.8402314814814815)</f>
        <v>0.8402314815</v>
      </c>
      <c r="C73" s="11" t="str">
        <f>'Form Responses 1'!B73</f>
        <v>Breast Feed</v>
      </c>
    </row>
    <row r="74" hidden="1">
      <c r="A74" s="9">
        <f>IFERROR(__xludf.DUMMYFUNCTION(" SPLIT('Form Responses 1'!A74, "" "")"),45303.0)</f>
        <v>45303</v>
      </c>
      <c r="B74" s="10">
        <f>IFERROR(__xludf.DUMMYFUNCTION("""COMPUTED_VALUE"""),0.8654398148148148)</f>
        <v>0.8654398148</v>
      </c>
      <c r="C74" s="11" t="str">
        <f>'Form Responses 1'!B74</f>
        <v>Dirty nappy</v>
      </c>
    </row>
    <row r="75" hidden="1">
      <c r="A75" s="9">
        <f>IFERROR(__xludf.DUMMYFUNCTION(" SPLIT('Form Responses 1'!A75, "" "")"),45303.0)</f>
        <v>45303</v>
      </c>
      <c r="B75" s="10">
        <f>IFERROR(__xludf.DUMMYFUNCTION("""COMPUTED_VALUE"""),0.953125)</f>
        <v>0.953125</v>
      </c>
      <c r="C75" s="11" t="str">
        <f>'Form Responses 1'!B75</f>
        <v>Wake up</v>
      </c>
    </row>
    <row r="76" hidden="1">
      <c r="A76" s="9">
        <f>IFERROR(__xludf.DUMMYFUNCTION(" SPLIT('Form Responses 1'!A76, "" "")"),45303.0)</f>
        <v>45303</v>
      </c>
      <c r="B76" s="10">
        <f>IFERROR(__xludf.DUMMYFUNCTION("""COMPUTED_VALUE"""),0.9531944444444445)</f>
        <v>0.9531944444</v>
      </c>
      <c r="C76" s="11" t="str">
        <f>'Form Responses 1'!B76</f>
        <v>Breast Feed</v>
      </c>
    </row>
    <row r="77" hidden="1">
      <c r="A77" s="9">
        <f>IFERROR(__xludf.DUMMYFUNCTION(" SPLIT('Form Responses 1'!A77, "" "")"),45303.0)</f>
        <v>45303</v>
      </c>
      <c r="B77" s="10">
        <f>IFERROR(__xludf.DUMMYFUNCTION("""COMPUTED_VALUE"""),0.983738425925926)</f>
        <v>0.9837384259</v>
      </c>
      <c r="C77" s="11" t="str">
        <f>'Form Responses 1'!B77</f>
        <v>Bottle Feed</v>
      </c>
    </row>
    <row r="78" hidden="1">
      <c r="A78" s="9">
        <f>IFERROR(__xludf.DUMMYFUNCTION(" SPLIT('Form Responses 1'!A78, "" "")"),45304.0)</f>
        <v>45304</v>
      </c>
      <c r="B78" s="10">
        <f>IFERROR(__xludf.DUMMYFUNCTION("""COMPUTED_VALUE"""),0.001388888888888889)</f>
        <v>0.001388888889</v>
      </c>
      <c r="C78" s="11" t="str">
        <f>'Form Responses 1'!B78</f>
        <v>Go to sleep</v>
      </c>
    </row>
    <row r="79" hidden="1">
      <c r="A79" s="9">
        <f>IFERROR(__xludf.DUMMYFUNCTION(" SPLIT('Form Responses 1'!A79, "" "")"),45304.0)</f>
        <v>45304</v>
      </c>
      <c r="B79" s="10">
        <f>IFERROR(__xludf.DUMMYFUNCTION("""COMPUTED_VALUE"""),0.006643518518518518)</f>
        <v>0.006643518519</v>
      </c>
      <c r="C79" s="11" t="str">
        <f>'Form Responses 1'!B79</f>
        <v>Wake up</v>
      </c>
    </row>
    <row r="80" hidden="1">
      <c r="A80" s="9">
        <f>IFERROR(__xludf.DUMMYFUNCTION(" SPLIT('Form Responses 1'!A80, "" "")"),45304.0)</f>
        <v>45304</v>
      </c>
      <c r="B80" s="10">
        <f>IFERROR(__xludf.DUMMYFUNCTION("""COMPUTED_VALUE"""),0.028715277777777777)</f>
        <v>0.02871527778</v>
      </c>
      <c r="C80" s="11" t="str">
        <f>'Form Responses 1'!B80</f>
        <v>Wet nappy</v>
      </c>
    </row>
    <row r="81" hidden="1">
      <c r="A81" s="9">
        <f>IFERROR(__xludf.DUMMYFUNCTION(" SPLIT('Form Responses 1'!A81, "" "")"),45304.0)</f>
        <v>45304</v>
      </c>
      <c r="B81" s="10">
        <f>IFERROR(__xludf.DUMMYFUNCTION("""COMPUTED_VALUE"""),0.06456018518518518)</f>
        <v>0.06456018519</v>
      </c>
      <c r="C81" s="11" t="str">
        <f>'Form Responses 1'!B81</f>
        <v>Bottle Feed</v>
      </c>
    </row>
    <row r="82" hidden="1">
      <c r="A82" s="9">
        <f>IFERROR(__xludf.DUMMYFUNCTION(" SPLIT('Form Responses 1'!A82, "" "")"),45304.0)</f>
        <v>45304</v>
      </c>
      <c r="B82" s="10">
        <f>IFERROR(__xludf.DUMMYFUNCTION("""COMPUTED_VALUE"""),0.08425925925925926)</f>
        <v>0.08425925926</v>
      </c>
      <c r="C82" s="11" t="str">
        <f>'Form Responses 1'!B82</f>
        <v>Bottle Feed</v>
      </c>
    </row>
    <row r="83" hidden="1">
      <c r="A83" s="9">
        <f>IFERROR(__xludf.DUMMYFUNCTION(" SPLIT('Form Responses 1'!A83, "" "")"),45304.0)</f>
        <v>45304</v>
      </c>
      <c r="B83" s="10">
        <f>IFERROR(__xludf.DUMMYFUNCTION("""COMPUTED_VALUE"""),0.09709490740740741)</f>
        <v>0.09709490741</v>
      </c>
      <c r="C83" s="11" t="str">
        <f>'Form Responses 1'!B83</f>
        <v>Bottle Feed</v>
      </c>
    </row>
    <row r="84" hidden="1">
      <c r="A84" s="9">
        <f>IFERROR(__xludf.DUMMYFUNCTION(" SPLIT('Form Responses 1'!A84, "" "")"),45304.0)</f>
        <v>45304</v>
      </c>
      <c r="B84" s="10">
        <f>IFERROR(__xludf.DUMMYFUNCTION("""COMPUTED_VALUE"""),0.09717592592592593)</f>
        <v>0.09717592593</v>
      </c>
      <c r="C84" s="11" t="str">
        <f>'Form Responses 1'!B84</f>
        <v>Dirty nappy</v>
      </c>
    </row>
    <row r="85" hidden="1">
      <c r="A85" s="9">
        <f>IFERROR(__xludf.DUMMYFUNCTION(" SPLIT('Form Responses 1'!A85, "" "")"),45304.0)</f>
        <v>45304</v>
      </c>
      <c r="B85" s="10">
        <f>IFERROR(__xludf.DUMMYFUNCTION("""COMPUTED_VALUE"""),0.11734953703703704)</f>
        <v>0.117349537</v>
      </c>
      <c r="C85" s="11" t="str">
        <f>'Form Responses 1'!B85</f>
        <v>Wet nappy</v>
      </c>
    </row>
    <row r="86" hidden="1">
      <c r="A86" s="9">
        <f>IFERROR(__xludf.DUMMYFUNCTION(" SPLIT('Form Responses 1'!A86, "" "")"),45304.0)</f>
        <v>45304</v>
      </c>
      <c r="B86" s="10">
        <f>IFERROR(__xludf.DUMMYFUNCTION("""COMPUTED_VALUE"""),0.13336805555555556)</f>
        <v>0.1333680556</v>
      </c>
      <c r="C86" s="11" t="str">
        <f>'Form Responses 1'!B86</f>
        <v>Go to sleep</v>
      </c>
    </row>
    <row r="87" hidden="1">
      <c r="A87" s="9">
        <f>IFERROR(__xludf.DUMMYFUNCTION(" SPLIT('Form Responses 1'!A87, "" "")"),45304.0)</f>
        <v>45304</v>
      </c>
      <c r="B87" s="10">
        <f>IFERROR(__xludf.DUMMYFUNCTION("""COMPUTED_VALUE"""),0.2132175925925926)</f>
        <v>0.2132175926</v>
      </c>
      <c r="C87" s="11" t="str">
        <f>'Form Responses 1'!B87</f>
        <v>Wake up</v>
      </c>
    </row>
    <row r="88" hidden="1">
      <c r="A88" s="9">
        <f>IFERROR(__xludf.DUMMYFUNCTION(" SPLIT('Form Responses 1'!A88, "" "")"),45304.0)</f>
        <v>45304</v>
      </c>
      <c r="B88" s="10">
        <f>IFERROR(__xludf.DUMMYFUNCTION("""COMPUTED_VALUE"""),0.2133449074074074)</f>
        <v>0.2133449074</v>
      </c>
      <c r="C88" s="11" t="str">
        <f>'Form Responses 1'!B88</f>
        <v>Bottle Feed</v>
      </c>
    </row>
    <row r="89" hidden="1">
      <c r="A89" s="9">
        <f>IFERROR(__xludf.DUMMYFUNCTION(" SPLIT('Form Responses 1'!A89, "" "")"),45304.0)</f>
        <v>45304</v>
      </c>
      <c r="B89" s="10">
        <f>IFERROR(__xludf.DUMMYFUNCTION("""COMPUTED_VALUE"""),0.22769675925925925)</f>
        <v>0.2276967593</v>
      </c>
      <c r="C89" s="11" t="str">
        <f>'Form Responses 1'!B89</f>
        <v>Go to sleep</v>
      </c>
    </row>
    <row r="90" hidden="1">
      <c r="A90" s="9">
        <f>IFERROR(__xludf.DUMMYFUNCTION(" SPLIT('Form Responses 1'!A90, "" "")"),45304.0)</f>
        <v>45304</v>
      </c>
      <c r="B90" s="10">
        <f>IFERROR(__xludf.DUMMYFUNCTION("""COMPUTED_VALUE"""),0.37038194444444444)</f>
        <v>0.3703819444</v>
      </c>
      <c r="C90" s="11" t="str">
        <f>'Form Responses 1'!B90</f>
        <v>Wake up</v>
      </c>
    </row>
    <row r="91" hidden="1">
      <c r="A91" s="9">
        <f>IFERROR(__xludf.DUMMYFUNCTION(" SPLIT('Form Responses 1'!A91, "" "")"),45304.0)</f>
        <v>45304</v>
      </c>
      <c r="B91" s="10">
        <f>IFERROR(__xludf.DUMMYFUNCTION("""COMPUTED_VALUE"""),0.3779976851851852)</f>
        <v>0.3779976852</v>
      </c>
      <c r="C91" s="11" t="str">
        <f>'Form Responses 1'!B91</f>
        <v>Dirty nappy</v>
      </c>
    </row>
    <row r="92" hidden="1">
      <c r="A92" s="9">
        <f>IFERROR(__xludf.DUMMYFUNCTION(" SPLIT('Form Responses 1'!A92, "" "")"),45304.0)</f>
        <v>45304</v>
      </c>
      <c r="B92" s="10">
        <f>IFERROR(__xludf.DUMMYFUNCTION("""COMPUTED_VALUE"""),0.4293865740740741)</f>
        <v>0.4293865741</v>
      </c>
      <c r="C92" s="11" t="str">
        <f>'Form Responses 1'!B92</f>
        <v>Breast Feed</v>
      </c>
    </row>
    <row r="93" hidden="1">
      <c r="A93" s="9">
        <f>IFERROR(__xludf.DUMMYFUNCTION(" SPLIT('Form Responses 1'!A93, "" "")"),45304.0)</f>
        <v>45304</v>
      </c>
      <c r="B93" s="10">
        <f>IFERROR(__xludf.DUMMYFUNCTION("""COMPUTED_VALUE"""),0.4615046296296296)</f>
        <v>0.4615046296</v>
      </c>
      <c r="C93" s="11" t="str">
        <f>'Form Responses 1'!B93</f>
        <v>Go to sleep</v>
      </c>
    </row>
    <row r="94" hidden="1">
      <c r="A94" s="9">
        <f>IFERROR(__xludf.DUMMYFUNCTION(" SPLIT('Form Responses 1'!A94, "" "")"),45304.0)</f>
        <v>45304</v>
      </c>
      <c r="B94" s="10">
        <f>IFERROR(__xludf.DUMMYFUNCTION("""COMPUTED_VALUE"""),0.6086921296296296)</f>
        <v>0.6086921296</v>
      </c>
      <c r="C94" s="11" t="str">
        <f>'Form Responses 1'!B94</f>
        <v>Wake up</v>
      </c>
    </row>
    <row r="95" hidden="1">
      <c r="A95" s="9">
        <f>IFERROR(__xludf.DUMMYFUNCTION(" SPLIT('Form Responses 1'!A95, "" "")"),45304.0)</f>
        <v>45304</v>
      </c>
      <c r="B95" s="10">
        <f>IFERROR(__xludf.DUMMYFUNCTION("""COMPUTED_VALUE"""),0.6101504629629629)</f>
        <v>0.610150463</v>
      </c>
      <c r="C95" s="11" t="str">
        <f>'Form Responses 1'!B95</f>
        <v>Dirty nappy</v>
      </c>
    </row>
    <row r="96" hidden="1">
      <c r="A96" s="9">
        <f>IFERROR(__xludf.DUMMYFUNCTION(" SPLIT('Form Responses 1'!A96, "" "")"),45304.0)</f>
        <v>45304</v>
      </c>
      <c r="B96" s="10">
        <f>IFERROR(__xludf.DUMMYFUNCTION("""COMPUTED_VALUE"""),0.6558680555555556)</f>
        <v>0.6558680556</v>
      </c>
      <c r="C96" s="11" t="str">
        <f>'Form Responses 1'!B96</f>
        <v>Go to sleep</v>
      </c>
    </row>
    <row r="97" hidden="1">
      <c r="A97" s="9">
        <f>IFERROR(__xludf.DUMMYFUNCTION(" SPLIT('Form Responses 1'!A97, "" "")"),45304.0)</f>
        <v>45304</v>
      </c>
      <c r="B97" s="10">
        <f>IFERROR(__xludf.DUMMYFUNCTION("""COMPUTED_VALUE"""),0.6635300925925925)</f>
        <v>0.6635300926</v>
      </c>
      <c r="C97" s="11" t="str">
        <f>'Form Responses 1'!B97</f>
        <v>Wake up</v>
      </c>
    </row>
    <row r="98" hidden="1">
      <c r="A98" s="9">
        <f>IFERROR(__xludf.DUMMYFUNCTION(" SPLIT('Form Responses 1'!A98, "" "")"),45304.0)</f>
        <v>45304</v>
      </c>
      <c r="B98" s="10">
        <f>IFERROR(__xludf.DUMMYFUNCTION("""COMPUTED_VALUE"""),0.6698611111111111)</f>
        <v>0.6698611111</v>
      </c>
      <c r="C98" s="11" t="str">
        <f>'Form Responses 1'!B98</f>
        <v>Bottle Feed</v>
      </c>
    </row>
    <row r="99" hidden="1">
      <c r="A99" s="9">
        <f>IFERROR(__xludf.DUMMYFUNCTION(" SPLIT('Form Responses 1'!A99, "" "")"),45304.0)</f>
        <v>45304</v>
      </c>
      <c r="B99" s="10">
        <f>IFERROR(__xludf.DUMMYFUNCTION("""COMPUTED_VALUE"""),0.679074074074074)</f>
        <v>0.6790740741</v>
      </c>
      <c r="C99" s="11" t="str">
        <f>'Form Responses 1'!B99</f>
        <v>Go to sleep</v>
      </c>
    </row>
    <row r="100" hidden="1">
      <c r="A100" s="9">
        <f>IFERROR(__xludf.DUMMYFUNCTION(" SPLIT('Form Responses 1'!A100, "" "")"),45304.0)</f>
        <v>45304</v>
      </c>
      <c r="B100" s="10">
        <f>IFERROR(__xludf.DUMMYFUNCTION("""COMPUTED_VALUE"""),0.7456134259259259)</f>
        <v>0.7456134259</v>
      </c>
      <c r="C100" s="11" t="str">
        <f>'Form Responses 1'!B100</f>
        <v>Wake up</v>
      </c>
    </row>
    <row r="101" hidden="1">
      <c r="A101" s="9">
        <f>IFERROR(__xludf.DUMMYFUNCTION(" SPLIT('Form Responses 1'!A101, "" "")"),45304.0)</f>
        <v>45304</v>
      </c>
      <c r="B101" s="10">
        <f>IFERROR(__xludf.DUMMYFUNCTION("""COMPUTED_VALUE"""),0.7465046296296296)</f>
        <v>0.7465046296</v>
      </c>
      <c r="C101" s="11" t="str">
        <f>'Form Responses 1'!B101</f>
        <v>Bottle Feed</v>
      </c>
    </row>
    <row r="102" hidden="1">
      <c r="A102" s="9">
        <f>IFERROR(__xludf.DUMMYFUNCTION(" SPLIT('Form Responses 1'!A102, "" "")"),45304.0)</f>
        <v>45304</v>
      </c>
      <c r="B102" s="10">
        <f>IFERROR(__xludf.DUMMYFUNCTION("""COMPUTED_VALUE"""),0.7656828703703704)</f>
        <v>0.7656828704</v>
      </c>
      <c r="C102" s="11" t="str">
        <f>'Form Responses 1'!B102</f>
        <v>Wet nappy</v>
      </c>
    </row>
    <row r="103" hidden="1">
      <c r="A103" s="9">
        <f>IFERROR(__xludf.DUMMYFUNCTION(" SPLIT('Form Responses 1'!A103, "" "")"),45304.0)</f>
        <v>45304</v>
      </c>
      <c r="B103" s="10">
        <f>IFERROR(__xludf.DUMMYFUNCTION("""COMPUTED_VALUE"""),0.7738773148148148)</f>
        <v>0.7738773148</v>
      </c>
      <c r="C103" s="11" t="str">
        <f>'Form Responses 1'!B103</f>
        <v>Go to sleep</v>
      </c>
    </row>
    <row r="104" hidden="1">
      <c r="A104" s="9">
        <f>IFERROR(__xludf.DUMMYFUNCTION(" SPLIT('Form Responses 1'!A104, "" "")"),45304.0)</f>
        <v>45304</v>
      </c>
      <c r="B104" s="10">
        <f>IFERROR(__xludf.DUMMYFUNCTION("""COMPUTED_VALUE"""),0.8316666666666667)</f>
        <v>0.8316666667</v>
      </c>
      <c r="C104" s="11" t="str">
        <f>'Form Responses 1'!B104</f>
        <v>Wake up</v>
      </c>
    </row>
    <row r="105" hidden="1">
      <c r="A105" s="9" t="str">
        <f>IFERROR(__xludf.DUMMYFUNCTION(" SPLIT('Form Responses 1'!A105, "" "")"),"#VALUE!")</f>
        <v>#VALUE!</v>
      </c>
      <c r="B105" s="10"/>
      <c r="C105" s="11" t="str">
        <f>'Form Responses 1'!B105</f>
        <v/>
      </c>
    </row>
    <row r="106" hidden="1">
      <c r="A106" s="9" t="str">
        <f>IFERROR(__xludf.DUMMYFUNCTION(" SPLIT('Form Responses 1'!A106, "" "")"),"#VALUE!")</f>
        <v>#VALUE!</v>
      </c>
      <c r="B106" s="10"/>
      <c r="C106" s="11" t="str">
        <f>'Form Responses 1'!B106</f>
        <v/>
      </c>
    </row>
    <row r="107" hidden="1">
      <c r="A107" s="9" t="str">
        <f>IFERROR(__xludf.DUMMYFUNCTION(" SPLIT('Form Responses 1'!A107, "" "")"),"#VALUE!")</f>
        <v>#VALUE!</v>
      </c>
      <c r="B107" s="10"/>
      <c r="C107" s="11" t="str">
        <f>'Form Responses 1'!B107</f>
        <v/>
      </c>
    </row>
    <row r="108" hidden="1">
      <c r="A108" s="9" t="str">
        <f>IFERROR(__xludf.DUMMYFUNCTION(" SPLIT('Form Responses 1'!A108, "" "")"),"#VALUE!")</f>
        <v>#VALUE!</v>
      </c>
      <c r="B108" s="10"/>
      <c r="C108" s="11" t="str">
        <f>'Form Responses 1'!B108</f>
        <v/>
      </c>
    </row>
    <row r="109" hidden="1">
      <c r="A109" s="9" t="str">
        <f>IFERROR(__xludf.DUMMYFUNCTION(" SPLIT('Form Responses 1'!A109, "" "")"),"#VALUE!")</f>
        <v>#VALUE!</v>
      </c>
      <c r="B109" s="10"/>
      <c r="C109" s="11" t="str">
        <f>'Form Responses 1'!B109</f>
        <v/>
      </c>
    </row>
    <row r="110" hidden="1">
      <c r="A110" s="9" t="str">
        <f>IFERROR(__xludf.DUMMYFUNCTION(" SPLIT('Form Responses 1'!A110, "" "")"),"#VALUE!")</f>
        <v>#VALUE!</v>
      </c>
      <c r="B110" s="10"/>
      <c r="C110" s="11" t="str">
        <f>'Form Responses 1'!B110</f>
        <v/>
      </c>
    </row>
    <row r="111" hidden="1">
      <c r="A111" s="9" t="str">
        <f>IFERROR(__xludf.DUMMYFUNCTION(" SPLIT('Form Responses 1'!A111, "" "")"),"#VALUE!")</f>
        <v>#VALUE!</v>
      </c>
      <c r="B111" s="10"/>
      <c r="C111" s="11" t="str">
        <f>'Form Responses 1'!B111</f>
        <v/>
      </c>
    </row>
    <row r="112" hidden="1">
      <c r="A112" s="9" t="str">
        <f>IFERROR(__xludf.DUMMYFUNCTION(" SPLIT('Form Responses 1'!A112, "" "")"),"#VALUE!")</f>
        <v>#VALUE!</v>
      </c>
      <c r="B112" s="10"/>
      <c r="C112" s="11" t="str">
        <f>'Form Responses 1'!B112</f>
        <v/>
      </c>
    </row>
    <row r="113" hidden="1">
      <c r="A113" s="9" t="str">
        <f>IFERROR(__xludf.DUMMYFUNCTION(" SPLIT('Form Responses 1'!A113, "" "")"),"#VALUE!")</f>
        <v>#VALUE!</v>
      </c>
      <c r="B113" s="10"/>
      <c r="C113" s="11" t="str">
        <f>'Form Responses 1'!B113</f>
        <v/>
      </c>
    </row>
    <row r="114" hidden="1">
      <c r="A114" s="9" t="str">
        <f>IFERROR(__xludf.DUMMYFUNCTION(" SPLIT('Form Responses 1'!A114, "" "")"),"#VALUE!")</f>
        <v>#VALUE!</v>
      </c>
      <c r="B114" s="10"/>
      <c r="C114" s="11" t="str">
        <f>'Form Responses 1'!B114</f>
        <v/>
      </c>
    </row>
    <row r="115" hidden="1">
      <c r="A115" s="9" t="str">
        <f>IFERROR(__xludf.DUMMYFUNCTION(" SPLIT('Form Responses 1'!A115, "" "")"),"#VALUE!")</f>
        <v>#VALUE!</v>
      </c>
      <c r="B115" s="10"/>
      <c r="C115" s="11" t="str">
        <f>'Form Responses 1'!B115</f>
        <v/>
      </c>
    </row>
    <row r="116" hidden="1">
      <c r="A116" s="9" t="str">
        <f>IFERROR(__xludf.DUMMYFUNCTION(" SPLIT('Form Responses 1'!A116, "" "")"),"#VALUE!")</f>
        <v>#VALUE!</v>
      </c>
      <c r="B116" s="10"/>
      <c r="C116" s="11" t="str">
        <f>'Form Responses 1'!B116</f>
        <v/>
      </c>
    </row>
    <row r="117" hidden="1">
      <c r="A117" s="9" t="str">
        <f>IFERROR(__xludf.DUMMYFUNCTION(" SPLIT('Form Responses 1'!A117, "" "")"),"#VALUE!")</f>
        <v>#VALUE!</v>
      </c>
      <c r="B117" s="10"/>
      <c r="C117" s="11" t="str">
        <f>'Form Responses 1'!B117</f>
        <v/>
      </c>
    </row>
    <row r="118" hidden="1">
      <c r="A118" s="9" t="str">
        <f>IFERROR(__xludf.DUMMYFUNCTION(" SPLIT('Form Responses 1'!A118, "" "")"),"#VALUE!")</f>
        <v>#VALUE!</v>
      </c>
      <c r="B118" s="10"/>
      <c r="C118" s="11" t="str">
        <f>'Form Responses 1'!B118</f>
        <v/>
      </c>
    </row>
    <row r="119" hidden="1">
      <c r="A119" s="9" t="str">
        <f>IFERROR(__xludf.DUMMYFUNCTION(" SPLIT('Form Responses 1'!A119, "" "")"),"#VALUE!")</f>
        <v>#VALUE!</v>
      </c>
      <c r="B119" s="10"/>
      <c r="C119" s="11" t="str">
        <f>'Form Responses 1'!B119</f>
        <v/>
      </c>
    </row>
    <row r="120" hidden="1">
      <c r="A120" s="9" t="str">
        <f>IFERROR(__xludf.DUMMYFUNCTION(" SPLIT('Form Responses 1'!A120, "" "")"),"#VALUE!")</f>
        <v>#VALUE!</v>
      </c>
      <c r="B120" s="10"/>
      <c r="C120" s="11" t="str">
        <f>'Form Responses 1'!B120</f>
        <v/>
      </c>
    </row>
    <row r="121" hidden="1">
      <c r="A121" s="9" t="str">
        <f>IFERROR(__xludf.DUMMYFUNCTION(" SPLIT('Form Responses 1'!A121, "" "")"),"#VALUE!")</f>
        <v>#VALUE!</v>
      </c>
      <c r="B121" s="10"/>
      <c r="C121" s="11" t="str">
        <f>'Form Responses 1'!B121</f>
        <v/>
      </c>
    </row>
    <row r="122" hidden="1">
      <c r="A122" s="9" t="str">
        <f>IFERROR(__xludf.DUMMYFUNCTION(" SPLIT('Form Responses 1'!A122, "" "")"),"#VALUE!")</f>
        <v>#VALUE!</v>
      </c>
      <c r="B122" s="10"/>
      <c r="C122" s="11" t="str">
        <f>'Form Responses 1'!B122</f>
        <v/>
      </c>
    </row>
    <row r="123" hidden="1">
      <c r="A123" s="9" t="str">
        <f>IFERROR(__xludf.DUMMYFUNCTION(" SPLIT('Form Responses 1'!A123, "" "")"),"#VALUE!")</f>
        <v>#VALUE!</v>
      </c>
      <c r="B123" s="10"/>
      <c r="C123" s="11" t="str">
        <f>'Form Responses 1'!B123</f>
        <v/>
      </c>
    </row>
    <row r="124" hidden="1">
      <c r="A124" s="9" t="str">
        <f>IFERROR(__xludf.DUMMYFUNCTION(" SPLIT('Form Responses 1'!A124, "" "")"),"#VALUE!")</f>
        <v>#VALUE!</v>
      </c>
      <c r="B124" s="10"/>
      <c r="C124" s="11" t="str">
        <f>'Form Responses 1'!B124</f>
        <v/>
      </c>
    </row>
    <row r="125" hidden="1">
      <c r="A125" s="9" t="str">
        <f>IFERROR(__xludf.DUMMYFUNCTION(" SPLIT('Form Responses 1'!A125, "" "")"),"#VALUE!")</f>
        <v>#VALUE!</v>
      </c>
      <c r="B125" s="10"/>
      <c r="C125" s="11" t="str">
        <f>'Form Responses 1'!B125</f>
        <v/>
      </c>
    </row>
    <row r="126" hidden="1">
      <c r="A126" s="9" t="str">
        <f>IFERROR(__xludf.DUMMYFUNCTION(" SPLIT('Form Responses 1'!A126, "" "")"),"#VALUE!")</f>
        <v>#VALUE!</v>
      </c>
      <c r="B126" s="10"/>
      <c r="C126" s="11" t="str">
        <f>'Form Responses 1'!B126</f>
        <v/>
      </c>
    </row>
    <row r="127" hidden="1">
      <c r="A127" s="9" t="str">
        <f>IFERROR(__xludf.DUMMYFUNCTION(" SPLIT('Form Responses 1'!A127, "" "")"),"#VALUE!")</f>
        <v>#VALUE!</v>
      </c>
      <c r="B127" s="10"/>
      <c r="C127" s="11" t="str">
        <f>'Form Responses 1'!B127</f>
        <v/>
      </c>
    </row>
    <row r="128" hidden="1">
      <c r="A128" s="9" t="str">
        <f>IFERROR(__xludf.DUMMYFUNCTION(" SPLIT('Form Responses 1'!A128, "" "")"),"#VALUE!")</f>
        <v>#VALUE!</v>
      </c>
      <c r="B128" s="10"/>
      <c r="C128" s="11" t="str">
        <f>'Form Responses 1'!B128</f>
        <v/>
      </c>
    </row>
    <row r="129" hidden="1">
      <c r="A129" s="9" t="str">
        <f>IFERROR(__xludf.DUMMYFUNCTION(" SPLIT('Form Responses 1'!A129, "" "")"),"#VALUE!")</f>
        <v>#VALUE!</v>
      </c>
      <c r="B129" s="10"/>
      <c r="C129" s="11" t="str">
        <f>'Form Responses 1'!B129</f>
        <v/>
      </c>
    </row>
    <row r="130" hidden="1">
      <c r="A130" s="9" t="str">
        <f>IFERROR(__xludf.DUMMYFUNCTION(" SPLIT('Form Responses 1'!A130, "" "")"),"#VALUE!")</f>
        <v>#VALUE!</v>
      </c>
      <c r="B130" s="10"/>
      <c r="C130" s="11" t="str">
        <f>'Form Responses 1'!B130</f>
        <v/>
      </c>
    </row>
    <row r="131" hidden="1">
      <c r="A131" s="9" t="str">
        <f>IFERROR(__xludf.DUMMYFUNCTION(" SPLIT('Form Responses 1'!A131, "" "")"),"#VALUE!")</f>
        <v>#VALUE!</v>
      </c>
      <c r="B131" s="10"/>
      <c r="C131" s="11" t="str">
        <f>'Form Responses 1'!B131</f>
        <v/>
      </c>
    </row>
    <row r="132" hidden="1">
      <c r="A132" s="9" t="str">
        <f>IFERROR(__xludf.DUMMYFUNCTION(" SPLIT('Form Responses 1'!A132, "" "")"),"#VALUE!")</f>
        <v>#VALUE!</v>
      </c>
      <c r="B132" s="10"/>
      <c r="C132" s="11" t="str">
        <f>'Form Responses 1'!B132</f>
        <v/>
      </c>
    </row>
    <row r="133" hidden="1">
      <c r="A133" s="9" t="str">
        <f>IFERROR(__xludf.DUMMYFUNCTION(" SPLIT('Form Responses 1'!A133, "" "")"),"#VALUE!")</f>
        <v>#VALUE!</v>
      </c>
      <c r="B133" s="10"/>
      <c r="C133" s="11" t="str">
        <f>'Form Responses 1'!B133</f>
        <v/>
      </c>
    </row>
    <row r="134" hidden="1">
      <c r="A134" s="9" t="str">
        <f>IFERROR(__xludf.DUMMYFUNCTION(" SPLIT('Form Responses 1'!A134, "" "")"),"#VALUE!")</f>
        <v>#VALUE!</v>
      </c>
      <c r="B134" s="10"/>
      <c r="C134" s="11" t="str">
        <f>'Form Responses 1'!B134</f>
        <v/>
      </c>
    </row>
    <row r="135" hidden="1">
      <c r="A135" s="9" t="str">
        <f>IFERROR(__xludf.DUMMYFUNCTION(" SPLIT('Form Responses 1'!A135, "" "")"),"#VALUE!")</f>
        <v>#VALUE!</v>
      </c>
      <c r="B135" s="10"/>
      <c r="C135" s="11" t="str">
        <f>'Form Responses 1'!B135</f>
        <v/>
      </c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  <row r="171">
      <c r="A171" s="9"/>
      <c r="B171" s="10"/>
    </row>
    <row r="172">
      <c r="A172" s="9"/>
      <c r="B172" s="10"/>
    </row>
    <row r="173">
      <c r="A173" s="9"/>
      <c r="B173" s="10"/>
    </row>
    <row r="174">
      <c r="A174" s="9"/>
      <c r="B174" s="10"/>
    </row>
    <row r="175">
      <c r="A175" s="9"/>
      <c r="B175" s="10"/>
    </row>
    <row r="176">
      <c r="A176" s="9"/>
      <c r="B176" s="10"/>
    </row>
    <row r="177">
      <c r="A177" s="9"/>
      <c r="B177" s="10"/>
    </row>
    <row r="178">
      <c r="A178" s="9"/>
      <c r="B178" s="10"/>
    </row>
    <row r="179">
      <c r="A179" s="9"/>
      <c r="B179" s="10"/>
    </row>
    <row r="180">
      <c r="A180" s="9"/>
      <c r="B180" s="10"/>
    </row>
    <row r="181">
      <c r="A181" s="9"/>
      <c r="B181" s="10"/>
    </row>
    <row r="182">
      <c r="A182" s="9"/>
      <c r="B182" s="10"/>
    </row>
    <row r="183">
      <c r="A183" s="9"/>
      <c r="B183" s="10"/>
    </row>
    <row r="184">
      <c r="A184" s="9"/>
      <c r="B184" s="10"/>
    </row>
    <row r="185">
      <c r="A185" s="9"/>
      <c r="B185" s="10"/>
    </row>
    <row r="186">
      <c r="A186" s="9"/>
      <c r="B186" s="10"/>
    </row>
    <row r="187">
      <c r="A187" s="9"/>
      <c r="B187" s="10"/>
    </row>
    <row r="188">
      <c r="A188" s="9"/>
      <c r="B188" s="10"/>
    </row>
    <row r="189">
      <c r="A189" s="9"/>
      <c r="B189" s="10"/>
    </row>
    <row r="190">
      <c r="A190" s="9"/>
      <c r="B190" s="10"/>
    </row>
    <row r="191">
      <c r="A191" s="9"/>
      <c r="B191" s="10"/>
    </row>
    <row r="192">
      <c r="A192" s="9"/>
      <c r="B192" s="10"/>
    </row>
    <row r="193">
      <c r="A193" s="9"/>
      <c r="B193" s="10"/>
    </row>
    <row r="194">
      <c r="A194" s="9"/>
      <c r="B194" s="10"/>
    </row>
    <row r="195">
      <c r="A195" s="9"/>
      <c r="B195" s="10"/>
    </row>
    <row r="196">
      <c r="A196" s="9"/>
      <c r="B196" s="10"/>
    </row>
    <row r="197">
      <c r="A197" s="9"/>
      <c r="B197" s="10"/>
    </row>
    <row r="198">
      <c r="A198" s="9"/>
      <c r="B198" s="10"/>
    </row>
    <row r="199">
      <c r="A199" s="9"/>
      <c r="B199" s="10"/>
    </row>
    <row r="200">
      <c r="A200" s="9"/>
      <c r="B200" s="10"/>
    </row>
    <row r="201">
      <c r="A201" s="9"/>
      <c r="B201" s="10"/>
    </row>
    <row r="202">
      <c r="A202" s="9"/>
      <c r="B202" s="10"/>
    </row>
    <row r="203">
      <c r="A203" s="9"/>
      <c r="B203" s="10"/>
    </row>
    <row r="204">
      <c r="A204" s="9"/>
      <c r="B204" s="10"/>
    </row>
    <row r="205">
      <c r="A205" s="9"/>
      <c r="B205" s="10"/>
    </row>
    <row r="206">
      <c r="A206" s="9"/>
      <c r="B206" s="10"/>
    </row>
    <row r="207">
      <c r="A207" s="9"/>
      <c r="B207" s="10"/>
    </row>
    <row r="208">
      <c r="A208" s="9"/>
      <c r="B208" s="10"/>
    </row>
    <row r="209">
      <c r="A209" s="9"/>
      <c r="B209" s="10"/>
    </row>
    <row r="210">
      <c r="A210" s="9"/>
      <c r="B210" s="10"/>
    </row>
    <row r="211">
      <c r="A211" s="9"/>
      <c r="B211" s="10"/>
    </row>
    <row r="212">
      <c r="A212" s="9"/>
      <c r="B212" s="10"/>
    </row>
    <row r="213">
      <c r="A213" s="9"/>
      <c r="B213" s="10"/>
    </row>
    <row r="214">
      <c r="A214" s="9"/>
      <c r="B214" s="10"/>
    </row>
    <row r="215">
      <c r="A215" s="9"/>
      <c r="B215" s="10"/>
    </row>
    <row r="216">
      <c r="A216" s="9"/>
      <c r="B216" s="10"/>
    </row>
    <row r="217">
      <c r="A217" s="9"/>
      <c r="B217" s="10"/>
    </row>
    <row r="218">
      <c r="A218" s="9"/>
      <c r="B218" s="10"/>
    </row>
    <row r="219">
      <c r="A219" s="9"/>
      <c r="B219" s="10"/>
    </row>
    <row r="220">
      <c r="A220" s="9"/>
      <c r="B220" s="10"/>
    </row>
    <row r="221">
      <c r="A221" s="9"/>
      <c r="B221" s="10"/>
    </row>
    <row r="222">
      <c r="A222" s="9"/>
      <c r="B222" s="10"/>
    </row>
    <row r="223">
      <c r="A223" s="9"/>
      <c r="B223" s="10"/>
    </row>
    <row r="224">
      <c r="A224" s="9"/>
      <c r="B224" s="10"/>
    </row>
    <row r="225">
      <c r="A225" s="9"/>
      <c r="B225" s="10"/>
    </row>
    <row r="226">
      <c r="A226" s="9"/>
      <c r="B226" s="10"/>
    </row>
    <row r="227">
      <c r="A227" s="9"/>
      <c r="B227" s="10"/>
    </row>
    <row r="228">
      <c r="A228" s="9"/>
      <c r="B228" s="10"/>
    </row>
    <row r="229">
      <c r="A229" s="9"/>
      <c r="B229" s="10"/>
    </row>
    <row r="230">
      <c r="A230" s="9"/>
      <c r="B230" s="10"/>
    </row>
    <row r="231">
      <c r="A231" s="9"/>
      <c r="B231" s="10"/>
    </row>
    <row r="232">
      <c r="A232" s="9"/>
      <c r="B232" s="10"/>
    </row>
    <row r="233">
      <c r="A233" s="9"/>
      <c r="B233" s="10"/>
    </row>
    <row r="234">
      <c r="A234" s="9"/>
      <c r="B234" s="10"/>
    </row>
    <row r="235">
      <c r="A235" s="9"/>
      <c r="B235" s="10"/>
    </row>
    <row r="236">
      <c r="A236" s="9"/>
      <c r="B236" s="10"/>
    </row>
    <row r="237">
      <c r="A237" s="9"/>
      <c r="B237" s="10"/>
    </row>
    <row r="238">
      <c r="A238" s="9"/>
      <c r="B238" s="10"/>
    </row>
    <row r="239">
      <c r="A239" s="9"/>
      <c r="B239" s="10"/>
    </row>
    <row r="240">
      <c r="A240" s="9"/>
      <c r="B240" s="10"/>
    </row>
    <row r="241">
      <c r="A241" s="9"/>
      <c r="B241" s="10"/>
    </row>
    <row r="242">
      <c r="A242" s="9"/>
      <c r="B242" s="10"/>
    </row>
    <row r="243">
      <c r="A243" s="9"/>
      <c r="B243" s="10"/>
    </row>
    <row r="244">
      <c r="A244" s="9"/>
      <c r="B244" s="10"/>
    </row>
    <row r="245">
      <c r="A245" s="9"/>
      <c r="B245" s="10"/>
    </row>
    <row r="246">
      <c r="A246" s="9"/>
      <c r="B246" s="10"/>
    </row>
    <row r="247">
      <c r="A247" s="9"/>
      <c r="B247" s="10"/>
    </row>
    <row r="248">
      <c r="A248" s="9"/>
      <c r="B248" s="10"/>
    </row>
    <row r="249">
      <c r="A249" s="9"/>
      <c r="B249" s="10"/>
    </row>
    <row r="250">
      <c r="A250" s="9"/>
      <c r="B250" s="10"/>
    </row>
    <row r="251">
      <c r="A251" s="9"/>
      <c r="B251" s="10"/>
    </row>
    <row r="252">
      <c r="A252" s="9"/>
      <c r="B252" s="10"/>
    </row>
    <row r="253">
      <c r="A253" s="9"/>
      <c r="B253" s="10"/>
    </row>
    <row r="254">
      <c r="A254" s="9"/>
      <c r="B254" s="10"/>
    </row>
    <row r="255">
      <c r="A255" s="9"/>
      <c r="B255" s="10"/>
    </row>
    <row r="256">
      <c r="A256" s="9"/>
      <c r="B256" s="10"/>
    </row>
    <row r="257">
      <c r="A257" s="9"/>
      <c r="B257" s="10"/>
    </row>
    <row r="258">
      <c r="A258" s="9"/>
      <c r="B258" s="10"/>
    </row>
    <row r="259">
      <c r="A259" s="9"/>
      <c r="B259" s="10"/>
    </row>
    <row r="260">
      <c r="A260" s="9"/>
      <c r="B260" s="10"/>
    </row>
    <row r="261">
      <c r="A261" s="9"/>
      <c r="B261" s="10"/>
    </row>
    <row r="262">
      <c r="A262" s="9"/>
      <c r="B262" s="10"/>
    </row>
    <row r="263">
      <c r="A263" s="9"/>
      <c r="B263" s="10"/>
    </row>
    <row r="264">
      <c r="A264" s="9"/>
      <c r="B264" s="10"/>
    </row>
    <row r="265">
      <c r="A265" s="9"/>
      <c r="B265" s="10"/>
    </row>
    <row r="266">
      <c r="A266" s="9"/>
      <c r="B266" s="10"/>
    </row>
    <row r="267">
      <c r="A267" s="9"/>
      <c r="B267" s="10"/>
    </row>
    <row r="268">
      <c r="A268" s="9"/>
      <c r="B268" s="10"/>
    </row>
    <row r="269">
      <c r="A269" s="9"/>
      <c r="B269" s="10"/>
    </row>
    <row r="270">
      <c r="A270" s="9"/>
      <c r="B270" s="10"/>
    </row>
    <row r="271">
      <c r="A271" s="9"/>
      <c r="B271" s="10"/>
    </row>
    <row r="272">
      <c r="A272" s="9"/>
      <c r="B272" s="10"/>
    </row>
    <row r="273">
      <c r="A273" s="9"/>
      <c r="B273" s="10"/>
    </row>
    <row r="274">
      <c r="A274" s="9"/>
      <c r="B274" s="10"/>
    </row>
    <row r="275">
      <c r="A275" s="9"/>
      <c r="B275" s="10"/>
    </row>
    <row r="276">
      <c r="A276" s="9"/>
      <c r="B276" s="10"/>
    </row>
    <row r="277">
      <c r="A277" s="9"/>
      <c r="B277" s="10"/>
    </row>
    <row r="278">
      <c r="A278" s="9"/>
      <c r="B278" s="10"/>
    </row>
    <row r="279">
      <c r="A279" s="9"/>
      <c r="B279" s="10"/>
    </row>
    <row r="280">
      <c r="A280" s="9"/>
      <c r="B280" s="10"/>
    </row>
    <row r="281">
      <c r="A281" s="9"/>
      <c r="B281" s="10"/>
    </row>
    <row r="282">
      <c r="A282" s="9"/>
      <c r="B282" s="10"/>
    </row>
    <row r="283">
      <c r="A283" s="9"/>
      <c r="B283" s="10"/>
    </row>
    <row r="284">
      <c r="A284" s="9"/>
      <c r="B284" s="10"/>
    </row>
    <row r="285">
      <c r="A285" s="9"/>
      <c r="B285" s="10"/>
    </row>
    <row r="286">
      <c r="A286" s="9"/>
      <c r="B286" s="10"/>
    </row>
    <row r="287">
      <c r="A287" s="9"/>
      <c r="B287" s="10"/>
    </row>
    <row r="288">
      <c r="A288" s="9"/>
      <c r="B288" s="10"/>
    </row>
    <row r="289">
      <c r="A289" s="9"/>
      <c r="B289" s="10"/>
    </row>
    <row r="290">
      <c r="A290" s="9"/>
      <c r="B290" s="10"/>
    </row>
    <row r="291">
      <c r="A291" s="9"/>
      <c r="B291" s="10"/>
    </row>
    <row r="292">
      <c r="A292" s="9"/>
      <c r="B292" s="10"/>
    </row>
    <row r="293">
      <c r="A293" s="9"/>
      <c r="B293" s="10"/>
    </row>
    <row r="294">
      <c r="A294" s="9"/>
      <c r="B294" s="10"/>
    </row>
    <row r="295">
      <c r="A295" s="9"/>
      <c r="B295" s="10"/>
    </row>
    <row r="296">
      <c r="A296" s="9"/>
      <c r="B296" s="10"/>
    </row>
    <row r="297">
      <c r="A297" s="9"/>
      <c r="B297" s="10"/>
    </row>
    <row r="298">
      <c r="A298" s="9"/>
      <c r="B298" s="10"/>
    </row>
    <row r="299">
      <c r="A299" s="9"/>
      <c r="B299" s="10"/>
    </row>
    <row r="300">
      <c r="A300" s="9"/>
      <c r="B300" s="10"/>
    </row>
    <row r="301">
      <c r="A301" s="9"/>
      <c r="B301" s="10"/>
    </row>
    <row r="302">
      <c r="A302" s="9"/>
      <c r="B302" s="10"/>
    </row>
    <row r="303">
      <c r="A303" s="9"/>
      <c r="B303" s="10"/>
    </row>
    <row r="304">
      <c r="A304" s="9"/>
      <c r="B304" s="10"/>
    </row>
    <row r="305">
      <c r="A305" s="9"/>
      <c r="B305" s="10"/>
    </row>
    <row r="306">
      <c r="A306" s="9"/>
      <c r="B306" s="10"/>
    </row>
    <row r="307">
      <c r="A307" s="9"/>
      <c r="B307" s="10"/>
    </row>
    <row r="308">
      <c r="A308" s="9"/>
      <c r="B308" s="10"/>
    </row>
    <row r="309">
      <c r="A309" s="9"/>
      <c r="B309" s="10"/>
    </row>
    <row r="310">
      <c r="A310" s="9"/>
      <c r="B310" s="10"/>
    </row>
    <row r="311">
      <c r="A311" s="9"/>
      <c r="B311" s="10"/>
    </row>
    <row r="312">
      <c r="A312" s="9"/>
      <c r="B312" s="10"/>
    </row>
    <row r="313">
      <c r="A313" s="9"/>
      <c r="B313" s="10"/>
    </row>
    <row r="314">
      <c r="A314" s="9"/>
      <c r="B314" s="10"/>
    </row>
    <row r="315">
      <c r="A315" s="9"/>
      <c r="B315" s="10"/>
    </row>
    <row r="316">
      <c r="A316" s="9"/>
      <c r="B316" s="10"/>
    </row>
    <row r="317">
      <c r="A317" s="9"/>
      <c r="B317" s="10"/>
    </row>
    <row r="318">
      <c r="A318" s="9"/>
      <c r="B318" s="10"/>
    </row>
    <row r="319">
      <c r="A319" s="9"/>
      <c r="B319" s="10"/>
    </row>
    <row r="320">
      <c r="A320" s="9"/>
      <c r="B320" s="10"/>
    </row>
    <row r="321">
      <c r="A321" s="9"/>
      <c r="B321" s="10"/>
    </row>
    <row r="322">
      <c r="A322" s="9"/>
      <c r="B322" s="10"/>
    </row>
    <row r="323">
      <c r="A323" s="9"/>
      <c r="B323" s="10"/>
    </row>
    <row r="324">
      <c r="A324" s="9"/>
      <c r="B324" s="10"/>
    </row>
    <row r="325">
      <c r="A325" s="9"/>
      <c r="B325" s="10"/>
    </row>
    <row r="326">
      <c r="A326" s="9"/>
      <c r="B326" s="10"/>
    </row>
    <row r="327">
      <c r="A327" s="9"/>
      <c r="B327" s="10"/>
    </row>
    <row r="328">
      <c r="A328" s="9"/>
      <c r="B328" s="10"/>
    </row>
    <row r="329">
      <c r="A329" s="9"/>
      <c r="B329" s="10"/>
    </row>
    <row r="330">
      <c r="A330" s="9"/>
      <c r="B330" s="10"/>
    </row>
    <row r="331">
      <c r="A331" s="9"/>
      <c r="B331" s="10"/>
    </row>
    <row r="332">
      <c r="A332" s="9"/>
      <c r="B332" s="10"/>
    </row>
    <row r="333">
      <c r="A333" s="9"/>
      <c r="B333" s="10"/>
    </row>
    <row r="334">
      <c r="A334" s="9"/>
      <c r="B334" s="10"/>
    </row>
    <row r="335">
      <c r="A335" s="9"/>
      <c r="B335" s="10"/>
    </row>
    <row r="336">
      <c r="A336" s="9"/>
      <c r="B336" s="10"/>
    </row>
    <row r="337">
      <c r="A337" s="9"/>
      <c r="B337" s="10"/>
    </row>
    <row r="338">
      <c r="A338" s="9"/>
      <c r="B338" s="10"/>
    </row>
    <row r="339">
      <c r="A339" s="9"/>
      <c r="B339" s="10"/>
    </row>
    <row r="340">
      <c r="A340" s="9"/>
      <c r="B340" s="10"/>
    </row>
    <row r="341">
      <c r="A341" s="9"/>
      <c r="B341" s="10"/>
    </row>
    <row r="342">
      <c r="A342" s="9"/>
      <c r="B342" s="10"/>
    </row>
    <row r="343">
      <c r="A343" s="9"/>
      <c r="B343" s="10"/>
    </row>
    <row r="344">
      <c r="A344" s="9"/>
      <c r="B344" s="10"/>
    </row>
    <row r="345">
      <c r="A345" s="9"/>
      <c r="B345" s="10"/>
    </row>
    <row r="346">
      <c r="A346" s="9"/>
      <c r="B346" s="10"/>
    </row>
    <row r="347">
      <c r="A347" s="9"/>
      <c r="B347" s="10"/>
    </row>
    <row r="348">
      <c r="A348" s="9"/>
      <c r="B348" s="10"/>
    </row>
    <row r="349">
      <c r="A349" s="9"/>
      <c r="B349" s="10"/>
    </row>
    <row r="350">
      <c r="A350" s="9"/>
      <c r="B350" s="10"/>
    </row>
    <row r="351">
      <c r="A351" s="9"/>
      <c r="B351" s="10"/>
    </row>
    <row r="352">
      <c r="A352" s="9"/>
      <c r="B352" s="10"/>
    </row>
    <row r="353">
      <c r="A353" s="9"/>
      <c r="B353" s="10"/>
    </row>
    <row r="354">
      <c r="A354" s="9"/>
      <c r="B354" s="10"/>
    </row>
    <row r="355">
      <c r="A355" s="9"/>
      <c r="B355" s="10"/>
    </row>
    <row r="356">
      <c r="A356" s="9"/>
      <c r="B356" s="10"/>
    </row>
    <row r="357">
      <c r="A357" s="9"/>
      <c r="B357" s="10"/>
    </row>
    <row r="358">
      <c r="A358" s="9"/>
      <c r="B358" s="10"/>
    </row>
    <row r="359">
      <c r="A359" s="9"/>
      <c r="B359" s="10"/>
    </row>
    <row r="360">
      <c r="A360" s="9"/>
      <c r="B360" s="10"/>
    </row>
    <row r="361">
      <c r="A361" s="9"/>
      <c r="B361" s="10"/>
    </row>
    <row r="362">
      <c r="A362" s="9"/>
      <c r="B362" s="10"/>
    </row>
    <row r="363">
      <c r="A363" s="9"/>
      <c r="B363" s="10"/>
    </row>
    <row r="364">
      <c r="A364" s="9"/>
      <c r="B364" s="10"/>
    </row>
    <row r="365">
      <c r="A365" s="9"/>
      <c r="B365" s="10"/>
    </row>
    <row r="366">
      <c r="A366" s="9"/>
      <c r="B366" s="10"/>
    </row>
    <row r="367">
      <c r="A367" s="9"/>
      <c r="B367" s="10"/>
    </row>
    <row r="368">
      <c r="A368" s="9"/>
      <c r="B368" s="10"/>
    </row>
    <row r="369">
      <c r="A369" s="9"/>
      <c r="B369" s="10"/>
    </row>
    <row r="370">
      <c r="A370" s="9"/>
      <c r="B370" s="10"/>
    </row>
    <row r="371">
      <c r="A371" s="9"/>
      <c r="B371" s="10"/>
    </row>
    <row r="372">
      <c r="A372" s="9"/>
      <c r="B372" s="10"/>
    </row>
    <row r="373">
      <c r="A373" s="9"/>
      <c r="B373" s="10"/>
    </row>
    <row r="374">
      <c r="A374" s="9"/>
      <c r="B374" s="10"/>
    </row>
    <row r="375">
      <c r="A375" s="9"/>
      <c r="B375" s="10"/>
    </row>
    <row r="376">
      <c r="A376" s="9"/>
      <c r="B376" s="10"/>
    </row>
    <row r="377">
      <c r="A377" s="9"/>
      <c r="B377" s="10"/>
    </row>
    <row r="378">
      <c r="A378" s="9"/>
      <c r="B378" s="10"/>
    </row>
    <row r="379">
      <c r="A379" s="9"/>
      <c r="B379" s="10"/>
    </row>
    <row r="380">
      <c r="A380" s="9"/>
      <c r="B380" s="10"/>
    </row>
    <row r="381">
      <c r="A381" s="9"/>
      <c r="B381" s="10"/>
    </row>
    <row r="382">
      <c r="A382" s="9"/>
      <c r="B382" s="10"/>
    </row>
    <row r="383">
      <c r="A383" s="9"/>
      <c r="B383" s="10"/>
    </row>
    <row r="384">
      <c r="A384" s="9"/>
      <c r="B384" s="10"/>
    </row>
    <row r="385">
      <c r="A385" s="9"/>
      <c r="B385" s="10"/>
    </row>
    <row r="386">
      <c r="A386" s="9"/>
      <c r="B386" s="10"/>
    </row>
    <row r="387">
      <c r="A387" s="9"/>
      <c r="B387" s="10"/>
    </row>
    <row r="388">
      <c r="A388" s="9"/>
      <c r="B388" s="10"/>
    </row>
    <row r="389">
      <c r="A389" s="9"/>
      <c r="B389" s="10"/>
    </row>
    <row r="390">
      <c r="A390" s="9"/>
      <c r="B390" s="10"/>
    </row>
    <row r="391">
      <c r="A391" s="9"/>
      <c r="B391" s="10"/>
    </row>
    <row r="392">
      <c r="A392" s="9"/>
      <c r="B392" s="10"/>
    </row>
    <row r="393">
      <c r="A393" s="9"/>
      <c r="B393" s="10"/>
    </row>
    <row r="394">
      <c r="A394" s="9"/>
      <c r="B394" s="10"/>
    </row>
    <row r="395">
      <c r="A395" s="9"/>
      <c r="B395" s="10"/>
    </row>
    <row r="396">
      <c r="A396" s="9"/>
      <c r="B396" s="10"/>
    </row>
    <row r="397">
      <c r="A397" s="9"/>
      <c r="B397" s="10"/>
    </row>
    <row r="398">
      <c r="A398" s="9"/>
      <c r="B398" s="10"/>
    </row>
    <row r="399">
      <c r="A399" s="9"/>
      <c r="B399" s="10"/>
    </row>
    <row r="400">
      <c r="A400" s="9"/>
      <c r="B400" s="10"/>
    </row>
    <row r="401">
      <c r="A401" s="9"/>
      <c r="B401" s="10"/>
    </row>
    <row r="402">
      <c r="A402" s="9"/>
      <c r="B402" s="10"/>
    </row>
    <row r="403">
      <c r="A403" s="9"/>
      <c r="B403" s="10"/>
    </row>
    <row r="404">
      <c r="A404" s="9"/>
      <c r="B404" s="10"/>
    </row>
    <row r="405">
      <c r="A405" s="9"/>
      <c r="B405" s="10"/>
    </row>
    <row r="406">
      <c r="A406" s="9"/>
      <c r="B406" s="10"/>
    </row>
    <row r="407">
      <c r="A407" s="9"/>
      <c r="B407" s="10"/>
    </row>
    <row r="408">
      <c r="A408" s="9"/>
      <c r="B408" s="10"/>
    </row>
    <row r="409">
      <c r="A409" s="9"/>
      <c r="B409" s="10"/>
    </row>
    <row r="410">
      <c r="A410" s="9"/>
      <c r="B410" s="10"/>
    </row>
    <row r="411">
      <c r="A411" s="9"/>
      <c r="B411" s="10"/>
    </row>
    <row r="412">
      <c r="A412" s="9"/>
      <c r="B412" s="10"/>
    </row>
    <row r="413">
      <c r="A413" s="9"/>
      <c r="B413" s="10"/>
    </row>
    <row r="414">
      <c r="A414" s="9"/>
      <c r="B414" s="10"/>
    </row>
    <row r="415">
      <c r="A415" s="9"/>
      <c r="B415" s="10"/>
    </row>
    <row r="416">
      <c r="A416" s="9"/>
      <c r="B416" s="10"/>
    </row>
    <row r="417">
      <c r="A417" s="9"/>
      <c r="B417" s="10"/>
    </row>
    <row r="418">
      <c r="A418" s="9"/>
      <c r="B418" s="10"/>
    </row>
    <row r="419">
      <c r="A419" s="9"/>
      <c r="B419" s="10"/>
    </row>
    <row r="420">
      <c r="A420" s="9"/>
      <c r="B420" s="10"/>
    </row>
    <row r="421">
      <c r="A421" s="9"/>
      <c r="B421" s="10"/>
    </row>
    <row r="422">
      <c r="A422" s="9"/>
      <c r="B422" s="10"/>
    </row>
    <row r="423">
      <c r="A423" s="9"/>
      <c r="B423" s="10"/>
    </row>
    <row r="424">
      <c r="A424" s="9"/>
      <c r="B424" s="10"/>
    </row>
    <row r="425">
      <c r="A425" s="9"/>
      <c r="B425" s="10"/>
    </row>
    <row r="426">
      <c r="A426" s="9"/>
      <c r="B426" s="10"/>
    </row>
    <row r="427">
      <c r="A427" s="9"/>
      <c r="B427" s="10"/>
    </row>
    <row r="428">
      <c r="A428" s="9"/>
      <c r="B428" s="10"/>
    </row>
    <row r="429">
      <c r="A429" s="9"/>
      <c r="B429" s="10"/>
    </row>
    <row r="430">
      <c r="A430" s="9"/>
      <c r="B430" s="10"/>
    </row>
    <row r="431">
      <c r="A431" s="9"/>
      <c r="B431" s="10"/>
    </row>
    <row r="432">
      <c r="A432" s="9"/>
      <c r="B432" s="10"/>
    </row>
    <row r="433">
      <c r="A433" s="9"/>
      <c r="B433" s="10"/>
    </row>
    <row r="434">
      <c r="A434" s="9"/>
      <c r="B434" s="10"/>
    </row>
    <row r="435">
      <c r="A435" s="9"/>
      <c r="B435" s="10"/>
    </row>
    <row r="436">
      <c r="A436" s="9"/>
      <c r="B436" s="10"/>
    </row>
    <row r="437">
      <c r="A437" s="9"/>
      <c r="B437" s="10"/>
    </row>
    <row r="438">
      <c r="A438" s="9"/>
      <c r="B438" s="10"/>
    </row>
    <row r="439">
      <c r="A439" s="9"/>
      <c r="B439" s="10"/>
    </row>
    <row r="440">
      <c r="A440" s="9"/>
      <c r="B440" s="10"/>
    </row>
    <row r="441">
      <c r="A441" s="9"/>
      <c r="B441" s="10"/>
    </row>
    <row r="442">
      <c r="A442" s="9"/>
      <c r="B442" s="10"/>
    </row>
    <row r="443">
      <c r="A443" s="9"/>
      <c r="B443" s="10"/>
    </row>
    <row r="444">
      <c r="A444" s="9"/>
      <c r="B444" s="10"/>
    </row>
    <row r="445">
      <c r="A445" s="9"/>
      <c r="B445" s="10"/>
    </row>
    <row r="446">
      <c r="A446" s="9"/>
      <c r="B446" s="10"/>
    </row>
    <row r="447">
      <c r="A447" s="9"/>
      <c r="B447" s="10"/>
    </row>
    <row r="448">
      <c r="A448" s="9"/>
      <c r="B448" s="10"/>
    </row>
    <row r="449">
      <c r="A449" s="9"/>
      <c r="B449" s="10"/>
    </row>
    <row r="450">
      <c r="A450" s="9"/>
      <c r="B450" s="10"/>
    </row>
    <row r="451">
      <c r="A451" s="9"/>
      <c r="B451" s="10"/>
    </row>
    <row r="452">
      <c r="A452" s="9"/>
      <c r="B452" s="10"/>
    </row>
    <row r="453">
      <c r="A453" s="9"/>
      <c r="B453" s="10"/>
    </row>
    <row r="454">
      <c r="A454" s="9"/>
      <c r="B454" s="10"/>
    </row>
    <row r="455">
      <c r="A455" s="9"/>
      <c r="B455" s="10"/>
    </row>
    <row r="456">
      <c r="A456" s="9"/>
      <c r="B456" s="10"/>
    </row>
    <row r="457">
      <c r="A457" s="9"/>
      <c r="B457" s="10"/>
    </row>
    <row r="458">
      <c r="A458" s="9"/>
      <c r="B458" s="10"/>
    </row>
    <row r="459">
      <c r="A459" s="9"/>
      <c r="B459" s="10"/>
    </row>
    <row r="460">
      <c r="A460" s="9"/>
      <c r="B460" s="10"/>
    </row>
    <row r="461">
      <c r="A461" s="9"/>
      <c r="B461" s="10"/>
    </row>
    <row r="462">
      <c r="A462" s="9"/>
      <c r="B462" s="10"/>
    </row>
    <row r="463">
      <c r="A463" s="9"/>
      <c r="B463" s="10"/>
    </row>
    <row r="464">
      <c r="A464" s="9"/>
      <c r="B464" s="10"/>
    </row>
    <row r="465">
      <c r="A465" s="9"/>
      <c r="B465" s="10"/>
    </row>
    <row r="466">
      <c r="A466" s="9"/>
      <c r="B466" s="10"/>
    </row>
    <row r="467">
      <c r="A467" s="9"/>
      <c r="B467" s="10"/>
    </row>
    <row r="468">
      <c r="A468" s="9"/>
      <c r="B468" s="10"/>
    </row>
    <row r="469">
      <c r="A469" s="9"/>
      <c r="B469" s="10"/>
    </row>
    <row r="470">
      <c r="A470" s="9"/>
      <c r="B470" s="10"/>
    </row>
    <row r="471">
      <c r="A471" s="9"/>
      <c r="B471" s="10"/>
    </row>
    <row r="472">
      <c r="A472" s="9"/>
      <c r="B472" s="10"/>
    </row>
    <row r="473">
      <c r="A473" s="9"/>
      <c r="B473" s="10"/>
    </row>
    <row r="474">
      <c r="A474" s="9"/>
      <c r="B474" s="10"/>
    </row>
    <row r="475">
      <c r="A475" s="9"/>
      <c r="B475" s="10"/>
    </row>
    <row r="476">
      <c r="A476" s="9"/>
      <c r="B476" s="10"/>
    </row>
    <row r="477">
      <c r="A477" s="9"/>
      <c r="B477" s="10"/>
    </row>
    <row r="478">
      <c r="A478" s="9"/>
      <c r="B478" s="10"/>
    </row>
    <row r="479">
      <c r="A479" s="9"/>
      <c r="B479" s="10"/>
    </row>
    <row r="480">
      <c r="A480" s="9"/>
      <c r="B480" s="10"/>
    </row>
    <row r="481">
      <c r="A481" s="9"/>
      <c r="B481" s="10"/>
    </row>
    <row r="482">
      <c r="A482" s="9"/>
      <c r="B482" s="10"/>
    </row>
    <row r="483">
      <c r="A483" s="9"/>
      <c r="B483" s="10"/>
    </row>
    <row r="484">
      <c r="A484" s="9"/>
      <c r="B484" s="10"/>
    </row>
    <row r="485">
      <c r="A485" s="9"/>
      <c r="B485" s="10"/>
    </row>
    <row r="486">
      <c r="A486" s="9"/>
      <c r="B486" s="10"/>
    </row>
    <row r="487">
      <c r="A487" s="9"/>
      <c r="B487" s="10"/>
    </row>
    <row r="488">
      <c r="A488" s="9"/>
      <c r="B488" s="10"/>
    </row>
    <row r="489">
      <c r="A489" s="9"/>
      <c r="B489" s="10"/>
    </row>
    <row r="490">
      <c r="A490" s="9"/>
      <c r="B490" s="10"/>
    </row>
    <row r="491">
      <c r="A491" s="9"/>
      <c r="B491" s="10"/>
    </row>
    <row r="492">
      <c r="A492" s="9"/>
      <c r="B492" s="10"/>
    </row>
    <row r="493">
      <c r="A493" s="9"/>
      <c r="B493" s="10"/>
    </row>
    <row r="494">
      <c r="A494" s="9"/>
      <c r="B494" s="10"/>
    </row>
    <row r="495">
      <c r="A495" s="9"/>
      <c r="B495" s="10"/>
    </row>
    <row r="496">
      <c r="A496" s="9"/>
      <c r="B496" s="10"/>
    </row>
    <row r="497">
      <c r="A497" s="9"/>
      <c r="B497" s="10"/>
    </row>
    <row r="498">
      <c r="A498" s="9"/>
      <c r="B498" s="10"/>
    </row>
    <row r="499">
      <c r="A499" s="9"/>
      <c r="B499" s="10"/>
    </row>
    <row r="500">
      <c r="A500" s="9"/>
      <c r="B500" s="10"/>
    </row>
    <row r="501">
      <c r="A501" s="9"/>
      <c r="B501" s="10"/>
    </row>
    <row r="502">
      <c r="A502" s="9"/>
      <c r="B502" s="10"/>
    </row>
    <row r="503">
      <c r="A503" s="9"/>
      <c r="B503" s="10"/>
    </row>
    <row r="504">
      <c r="A504" s="9"/>
      <c r="B504" s="10"/>
    </row>
    <row r="505">
      <c r="A505" s="9"/>
      <c r="B505" s="10"/>
    </row>
    <row r="506">
      <c r="A506" s="9"/>
      <c r="B506" s="10"/>
    </row>
    <row r="507">
      <c r="A507" s="9"/>
      <c r="B507" s="10"/>
    </row>
    <row r="508">
      <c r="A508" s="9"/>
      <c r="B508" s="10"/>
    </row>
    <row r="509">
      <c r="A509" s="9"/>
      <c r="B509" s="10"/>
    </row>
    <row r="510">
      <c r="A510" s="9"/>
      <c r="B510" s="10"/>
    </row>
    <row r="511">
      <c r="A511" s="9"/>
      <c r="B511" s="10"/>
    </row>
    <row r="512">
      <c r="A512" s="9"/>
      <c r="B512" s="10"/>
    </row>
    <row r="513">
      <c r="A513" s="9"/>
      <c r="B513" s="10"/>
    </row>
    <row r="514">
      <c r="A514" s="9"/>
      <c r="B514" s="10"/>
    </row>
    <row r="515">
      <c r="A515" s="9"/>
      <c r="B515" s="10"/>
    </row>
    <row r="516">
      <c r="A516" s="9"/>
      <c r="B516" s="10"/>
    </row>
    <row r="517">
      <c r="A517" s="9"/>
      <c r="B517" s="10"/>
    </row>
    <row r="518">
      <c r="A518" s="9"/>
      <c r="B518" s="10"/>
    </row>
    <row r="519">
      <c r="A519" s="9"/>
      <c r="B519" s="10"/>
    </row>
    <row r="520">
      <c r="A520" s="9"/>
      <c r="B520" s="10"/>
    </row>
    <row r="521">
      <c r="A521" s="9"/>
      <c r="B521" s="10"/>
    </row>
    <row r="522">
      <c r="A522" s="9"/>
      <c r="B522" s="10"/>
    </row>
    <row r="523">
      <c r="A523" s="9"/>
      <c r="B523" s="10"/>
    </row>
    <row r="524">
      <c r="A524" s="9"/>
      <c r="B524" s="10"/>
    </row>
    <row r="525">
      <c r="A525" s="9"/>
      <c r="B525" s="10"/>
    </row>
    <row r="526">
      <c r="A526" s="9"/>
      <c r="B526" s="10"/>
    </row>
    <row r="527">
      <c r="A527" s="9"/>
      <c r="B527" s="10"/>
    </row>
    <row r="528">
      <c r="A528" s="9"/>
      <c r="B528" s="10"/>
    </row>
    <row r="529">
      <c r="A529" s="9"/>
      <c r="B529" s="10"/>
    </row>
    <row r="530">
      <c r="A530" s="9"/>
      <c r="B530" s="10"/>
    </row>
    <row r="531">
      <c r="A531" s="9"/>
      <c r="B531" s="10"/>
    </row>
    <row r="532">
      <c r="A532" s="9"/>
      <c r="B532" s="10"/>
    </row>
    <row r="533">
      <c r="A533" s="9"/>
      <c r="B533" s="10"/>
    </row>
    <row r="534">
      <c r="A534" s="9"/>
      <c r="B534" s="10"/>
    </row>
    <row r="535">
      <c r="A535" s="9"/>
      <c r="B535" s="10"/>
    </row>
    <row r="536">
      <c r="A536" s="9"/>
      <c r="B536" s="10"/>
    </row>
    <row r="537">
      <c r="A537" s="9"/>
      <c r="B537" s="10"/>
    </row>
    <row r="538">
      <c r="A538" s="9"/>
      <c r="B538" s="10"/>
    </row>
    <row r="539">
      <c r="A539" s="9"/>
      <c r="B539" s="10"/>
    </row>
    <row r="540">
      <c r="A540" s="9"/>
      <c r="B540" s="10"/>
    </row>
    <row r="541">
      <c r="A541" s="9"/>
      <c r="B541" s="10"/>
    </row>
    <row r="542">
      <c r="A542" s="9"/>
      <c r="B542" s="10"/>
    </row>
    <row r="543">
      <c r="A543" s="9"/>
      <c r="B543" s="10"/>
    </row>
    <row r="544">
      <c r="A544" s="9"/>
      <c r="B544" s="10"/>
    </row>
    <row r="545">
      <c r="A545" s="9"/>
      <c r="B545" s="10"/>
    </row>
    <row r="546">
      <c r="A546" s="9"/>
      <c r="B546" s="10"/>
    </row>
    <row r="547">
      <c r="A547" s="9"/>
      <c r="B547" s="10"/>
    </row>
    <row r="548">
      <c r="A548" s="9"/>
      <c r="B548" s="10"/>
    </row>
    <row r="549">
      <c r="A549" s="9"/>
      <c r="B549" s="10"/>
    </row>
    <row r="550">
      <c r="A550" s="9"/>
      <c r="B550" s="10"/>
    </row>
    <row r="551">
      <c r="A551" s="9"/>
      <c r="B551" s="10"/>
    </row>
    <row r="552">
      <c r="A552" s="9"/>
      <c r="B552" s="10"/>
    </row>
    <row r="553">
      <c r="A553" s="9"/>
      <c r="B553" s="10"/>
    </row>
    <row r="554">
      <c r="A554" s="9"/>
      <c r="B554" s="10"/>
    </row>
    <row r="555">
      <c r="A555" s="9"/>
      <c r="B555" s="10"/>
    </row>
    <row r="556">
      <c r="A556" s="9"/>
      <c r="B556" s="10"/>
    </row>
    <row r="557">
      <c r="A557" s="9"/>
      <c r="B557" s="10"/>
    </row>
    <row r="558">
      <c r="A558" s="9"/>
      <c r="B558" s="10"/>
    </row>
    <row r="559">
      <c r="A559" s="9"/>
      <c r="B559" s="10"/>
    </row>
    <row r="560">
      <c r="A560" s="9"/>
      <c r="B560" s="10"/>
    </row>
    <row r="561">
      <c r="A561" s="9"/>
      <c r="B561" s="10"/>
    </row>
    <row r="562">
      <c r="A562" s="9"/>
      <c r="B562" s="10"/>
    </row>
    <row r="563">
      <c r="A563" s="9"/>
      <c r="B563" s="10"/>
    </row>
    <row r="564">
      <c r="A564" s="9"/>
      <c r="B564" s="10"/>
    </row>
    <row r="565">
      <c r="A565" s="9"/>
      <c r="B565" s="10"/>
    </row>
    <row r="566">
      <c r="A566" s="9"/>
      <c r="B566" s="10"/>
    </row>
    <row r="567">
      <c r="A567" s="9"/>
      <c r="B567" s="10"/>
    </row>
    <row r="568">
      <c r="A568" s="9"/>
      <c r="B568" s="10"/>
    </row>
    <row r="569">
      <c r="A569" s="9"/>
      <c r="B569" s="10"/>
    </row>
    <row r="570">
      <c r="A570" s="9"/>
      <c r="B570" s="10"/>
    </row>
    <row r="571">
      <c r="A571" s="9"/>
      <c r="B571" s="10"/>
    </row>
    <row r="572">
      <c r="A572" s="9"/>
      <c r="B572" s="10"/>
    </row>
    <row r="573">
      <c r="A573" s="9"/>
      <c r="B573" s="10"/>
    </row>
    <row r="574">
      <c r="A574" s="9"/>
      <c r="B574" s="10"/>
    </row>
    <row r="575">
      <c r="A575" s="9"/>
      <c r="B575" s="10"/>
    </row>
    <row r="576">
      <c r="A576" s="9"/>
      <c r="B576" s="10"/>
    </row>
    <row r="577">
      <c r="A577" s="9"/>
      <c r="B577" s="10"/>
    </row>
    <row r="578">
      <c r="A578" s="9"/>
      <c r="B578" s="10"/>
    </row>
    <row r="579">
      <c r="A579" s="9"/>
      <c r="B579" s="10"/>
    </row>
    <row r="580">
      <c r="A580" s="9"/>
      <c r="B580" s="10"/>
    </row>
    <row r="581">
      <c r="A581" s="9"/>
      <c r="B581" s="10"/>
    </row>
    <row r="582">
      <c r="A582" s="9"/>
      <c r="B582" s="10"/>
    </row>
    <row r="583">
      <c r="A583" s="9"/>
      <c r="B583" s="10"/>
    </row>
    <row r="584">
      <c r="A584" s="9"/>
      <c r="B584" s="10"/>
    </row>
    <row r="585">
      <c r="A585" s="9"/>
      <c r="B585" s="10"/>
    </row>
    <row r="586">
      <c r="A586" s="9"/>
      <c r="B586" s="10"/>
    </row>
    <row r="587">
      <c r="A587" s="9"/>
      <c r="B587" s="10"/>
    </row>
    <row r="588">
      <c r="A588" s="9"/>
      <c r="B588" s="10"/>
    </row>
    <row r="589">
      <c r="A589" s="9"/>
      <c r="B589" s="10"/>
    </row>
    <row r="590">
      <c r="A590" s="9"/>
      <c r="B590" s="10"/>
    </row>
    <row r="591">
      <c r="A591" s="9"/>
      <c r="B591" s="10"/>
    </row>
    <row r="592">
      <c r="A592" s="9"/>
      <c r="B592" s="10"/>
    </row>
    <row r="593">
      <c r="A593" s="9"/>
      <c r="B593" s="10"/>
    </row>
    <row r="594">
      <c r="A594" s="9"/>
      <c r="B594" s="10"/>
    </row>
    <row r="595">
      <c r="A595" s="9"/>
      <c r="B595" s="10"/>
    </row>
    <row r="596">
      <c r="A596" s="9"/>
      <c r="B596" s="10"/>
    </row>
    <row r="597">
      <c r="A597" s="9"/>
      <c r="B597" s="10"/>
    </row>
    <row r="598">
      <c r="A598" s="9"/>
      <c r="B598" s="10"/>
    </row>
    <row r="599">
      <c r="A599" s="9"/>
      <c r="B599" s="10"/>
    </row>
    <row r="600">
      <c r="A600" s="9"/>
      <c r="B600" s="10"/>
    </row>
    <row r="601">
      <c r="A601" s="9"/>
      <c r="B601" s="10"/>
    </row>
    <row r="602">
      <c r="A602" s="9"/>
      <c r="B602" s="10"/>
    </row>
    <row r="603">
      <c r="A603" s="9"/>
      <c r="B603" s="10"/>
    </row>
    <row r="604">
      <c r="A604" s="9"/>
      <c r="B604" s="10"/>
    </row>
    <row r="605">
      <c r="A605" s="9"/>
      <c r="B605" s="10"/>
    </row>
    <row r="606">
      <c r="A606" s="9"/>
      <c r="B606" s="10"/>
    </row>
    <row r="607">
      <c r="A607" s="9"/>
      <c r="B607" s="10"/>
    </row>
    <row r="608">
      <c r="A608" s="9"/>
      <c r="B608" s="10"/>
    </row>
    <row r="609">
      <c r="A609" s="9"/>
      <c r="B609" s="10"/>
    </row>
    <row r="610">
      <c r="A610" s="9"/>
      <c r="B610" s="10"/>
    </row>
    <row r="611">
      <c r="A611" s="9"/>
      <c r="B611" s="10"/>
    </row>
    <row r="612">
      <c r="A612" s="9"/>
      <c r="B612" s="10"/>
    </row>
    <row r="613">
      <c r="A613" s="9"/>
      <c r="B613" s="10"/>
    </row>
    <row r="614">
      <c r="A614" s="9"/>
      <c r="B614" s="10"/>
    </row>
    <row r="615">
      <c r="A615" s="9"/>
      <c r="B615" s="10"/>
    </row>
    <row r="616">
      <c r="A616" s="9"/>
      <c r="B616" s="10"/>
    </row>
    <row r="617">
      <c r="A617" s="9"/>
      <c r="B617" s="10"/>
    </row>
    <row r="618">
      <c r="A618" s="9"/>
      <c r="B618" s="10"/>
    </row>
    <row r="619">
      <c r="A619" s="9"/>
      <c r="B619" s="10"/>
    </row>
    <row r="620">
      <c r="A620" s="9"/>
      <c r="B620" s="10"/>
    </row>
    <row r="621">
      <c r="A621" s="9"/>
      <c r="B621" s="10"/>
    </row>
    <row r="622">
      <c r="A622" s="9"/>
      <c r="B622" s="10"/>
    </row>
    <row r="623">
      <c r="A623" s="9"/>
      <c r="B623" s="10"/>
    </row>
    <row r="624">
      <c r="A624" s="9"/>
      <c r="B624" s="10"/>
    </row>
    <row r="625">
      <c r="A625" s="9"/>
      <c r="B625" s="10"/>
    </row>
    <row r="626">
      <c r="A626" s="9"/>
      <c r="B626" s="10"/>
    </row>
    <row r="627">
      <c r="A627" s="9"/>
      <c r="B627" s="10"/>
    </row>
    <row r="628">
      <c r="A628" s="9"/>
      <c r="B628" s="10"/>
    </row>
    <row r="629">
      <c r="A629" s="9"/>
      <c r="B629" s="10"/>
    </row>
    <row r="630">
      <c r="A630" s="9"/>
      <c r="B630" s="10"/>
    </row>
    <row r="631">
      <c r="A631" s="9"/>
      <c r="B631" s="10"/>
    </row>
    <row r="632">
      <c r="A632" s="9"/>
      <c r="B632" s="10"/>
    </row>
    <row r="633">
      <c r="A633" s="9"/>
      <c r="B633" s="10"/>
    </row>
    <row r="634">
      <c r="A634" s="9"/>
      <c r="B634" s="10"/>
    </row>
    <row r="635">
      <c r="A635" s="9"/>
      <c r="B635" s="10"/>
    </row>
    <row r="636">
      <c r="A636" s="9"/>
      <c r="B636" s="10"/>
    </row>
    <row r="637">
      <c r="A637" s="9"/>
      <c r="B637" s="10"/>
    </row>
    <row r="638">
      <c r="A638" s="9"/>
      <c r="B638" s="10"/>
    </row>
    <row r="639">
      <c r="A639" s="9"/>
      <c r="B639" s="10"/>
    </row>
    <row r="640">
      <c r="A640" s="9"/>
      <c r="B640" s="10"/>
    </row>
    <row r="641">
      <c r="A641" s="9"/>
      <c r="B641" s="10"/>
    </row>
    <row r="642">
      <c r="A642" s="9"/>
      <c r="B642" s="10"/>
    </row>
    <row r="643">
      <c r="A643" s="9"/>
      <c r="B643" s="10"/>
    </row>
    <row r="644">
      <c r="A644" s="9"/>
      <c r="B644" s="10"/>
    </row>
    <row r="645">
      <c r="A645" s="9"/>
      <c r="B645" s="10"/>
    </row>
    <row r="646">
      <c r="A646" s="9"/>
      <c r="B646" s="10"/>
    </row>
    <row r="647">
      <c r="A647" s="9"/>
      <c r="B647" s="10"/>
    </row>
    <row r="648">
      <c r="A648" s="9"/>
      <c r="B648" s="10"/>
    </row>
    <row r="649">
      <c r="A649" s="9"/>
      <c r="B649" s="10"/>
    </row>
    <row r="650">
      <c r="A650" s="9"/>
      <c r="B650" s="10"/>
    </row>
    <row r="651">
      <c r="A651" s="9"/>
      <c r="B651" s="10"/>
    </row>
    <row r="652">
      <c r="A652" s="9"/>
      <c r="B652" s="10"/>
    </row>
    <row r="653">
      <c r="A653" s="9"/>
      <c r="B653" s="10"/>
    </row>
    <row r="654">
      <c r="A654" s="9"/>
      <c r="B654" s="10"/>
    </row>
    <row r="655">
      <c r="A655" s="9"/>
      <c r="B655" s="10"/>
    </row>
    <row r="656">
      <c r="A656" s="9"/>
      <c r="B656" s="10"/>
    </row>
    <row r="657">
      <c r="A657" s="9"/>
      <c r="B657" s="10"/>
    </row>
    <row r="658">
      <c r="A658" s="9"/>
      <c r="B658" s="10"/>
    </row>
    <row r="659">
      <c r="A659" s="9"/>
      <c r="B659" s="10"/>
    </row>
    <row r="660">
      <c r="A660" s="9"/>
      <c r="B660" s="10"/>
    </row>
    <row r="661">
      <c r="A661" s="9"/>
      <c r="B661" s="10"/>
    </row>
    <row r="662">
      <c r="A662" s="9"/>
      <c r="B662" s="10"/>
    </row>
    <row r="663">
      <c r="A663" s="9"/>
      <c r="B663" s="10"/>
    </row>
    <row r="664">
      <c r="A664" s="9"/>
      <c r="B664" s="10"/>
    </row>
    <row r="665">
      <c r="A665" s="9"/>
      <c r="B665" s="10"/>
    </row>
    <row r="666">
      <c r="A666" s="9"/>
      <c r="B666" s="10"/>
    </row>
    <row r="667">
      <c r="A667" s="9"/>
      <c r="B667" s="10"/>
    </row>
    <row r="668">
      <c r="A668" s="9"/>
      <c r="B668" s="10"/>
    </row>
    <row r="669">
      <c r="A669" s="9"/>
      <c r="B669" s="10"/>
    </row>
    <row r="670">
      <c r="A670" s="9"/>
      <c r="B670" s="10"/>
    </row>
    <row r="671">
      <c r="A671" s="9"/>
      <c r="B671" s="10"/>
    </row>
    <row r="672">
      <c r="A672" s="9"/>
      <c r="B672" s="10"/>
    </row>
    <row r="673">
      <c r="A673" s="9"/>
      <c r="B673" s="10"/>
    </row>
    <row r="674">
      <c r="A674" s="9"/>
      <c r="B674" s="10"/>
    </row>
    <row r="675">
      <c r="A675" s="9"/>
      <c r="B675" s="10"/>
    </row>
    <row r="676">
      <c r="A676" s="9"/>
      <c r="B676" s="10"/>
    </row>
    <row r="677">
      <c r="A677" s="9"/>
      <c r="B677" s="10"/>
    </row>
    <row r="678">
      <c r="A678" s="9"/>
      <c r="B678" s="10"/>
    </row>
    <row r="679">
      <c r="A679" s="9"/>
      <c r="B679" s="10"/>
    </row>
    <row r="680">
      <c r="A680" s="9"/>
      <c r="B680" s="10"/>
    </row>
    <row r="681">
      <c r="A681" s="9"/>
      <c r="B681" s="10"/>
    </row>
    <row r="682">
      <c r="A682" s="9"/>
      <c r="B682" s="10"/>
    </row>
    <row r="683">
      <c r="A683" s="9"/>
      <c r="B683" s="10"/>
    </row>
    <row r="684">
      <c r="A684" s="9"/>
      <c r="B684" s="10"/>
    </row>
    <row r="685">
      <c r="A685" s="9"/>
      <c r="B685" s="10"/>
    </row>
    <row r="686">
      <c r="A686" s="9"/>
      <c r="B686" s="10"/>
    </row>
    <row r="687">
      <c r="A687" s="9"/>
      <c r="B687" s="10"/>
    </row>
    <row r="688">
      <c r="A688" s="9"/>
      <c r="B688" s="10"/>
    </row>
    <row r="689">
      <c r="A689" s="9"/>
      <c r="B689" s="10"/>
    </row>
    <row r="690">
      <c r="A690" s="9"/>
      <c r="B690" s="10"/>
    </row>
    <row r="691">
      <c r="A691" s="9"/>
      <c r="B691" s="10"/>
    </row>
    <row r="692">
      <c r="A692" s="9"/>
      <c r="B692" s="10"/>
    </row>
    <row r="693">
      <c r="A693" s="9"/>
      <c r="B693" s="10"/>
    </row>
    <row r="694">
      <c r="A694" s="9"/>
      <c r="B694" s="10"/>
    </row>
    <row r="695">
      <c r="A695" s="9"/>
      <c r="B695" s="10"/>
    </row>
    <row r="696">
      <c r="A696" s="9"/>
      <c r="B696" s="10"/>
    </row>
    <row r="697">
      <c r="A697" s="9"/>
      <c r="B697" s="10"/>
    </row>
    <row r="698">
      <c r="A698" s="9"/>
      <c r="B698" s="10"/>
    </row>
    <row r="699">
      <c r="A699" s="9"/>
      <c r="B699" s="10"/>
    </row>
    <row r="700">
      <c r="A700" s="9"/>
      <c r="B700" s="10"/>
    </row>
    <row r="701">
      <c r="A701" s="9"/>
      <c r="B701" s="10"/>
    </row>
    <row r="702">
      <c r="A702" s="9"/>
      <c r="B702" s="10"/>
    </row>
    <row r="703">
      <c r="A703" s="9"/>
      <c r="B703" s="10"/>
    </row>
    <row r="704">
      <c r="A704" s="9"/>
      <c r="B704" s="10"/>
    </row>
    <row r="705">
      <c r="A705" s="9"/>
      <c r="B705" s="10"/>
    </row>
    <row r="706">
      <c r="A706" s="9"/>
      <c r="B706" s="10"/>
    </row>
    <row r="707">
      <c r="A707" s="9"/>
      <c r="B707" s="10"/>
    </row>
    <row r="708">
      <c r="A708" s="9"/>
      <c r="B708" s="10"/>
    </row>
    <row r="709">
      <c r="A709" s="9"/>
      <c r="B709" s="10"/>
    </row>
    <row r="710">
      <c r="A710" s="9"/>
      <c r="B710" s="10"/>
    </row>
    <row r="711">
      <c r="A711" s="9"/>
      <c r="B711" s="10"/>
    </row>
    <row r="712">
      <c r="A712" s="9"/>
      <c r="B712" s="10"/>
    </row>
    <row r="713">
      <c r="A713" s="9"/>
      <c r="B713" s="10"/>
    </row>
    <row r="714">
      <c r="A714" s="9"/>
      <c r="B714" s="10"/>
    </row>
    <row r="715">
      <c r="A715" s="9"/>
      <c r="B715" s="10"/>
    </row>
    <row r="716">
      <c r="A716" s="9"/>
      <c r="B716" s="10"/>
    </row>
    <row r="717">
      <c r="A717" s="9"/>
      <c r="B717" s="10"/>
    </row>
    <row r="718">
      <c r="A718" s="9"/>
      <c r="B718" s="10"/>
    </row>
    <row r="719">
      <c r="A719" s="9"/>
      <c r="B719" s="10"/>
    </row>
    <row r="720">
      <c r="A720" s="9"/>
      <c r="B720" s="10"/>
    </row>
    <row r="721">
      <c r="A721" s="9"/>
      <c r="B721" s="10"/>
    </row>
    <row r="722">
      <c r="A722" s="9"/>
      <c r="B722" s="10"/>
    </row>
    <row r="723">
      <c r="A723" s="9"/>
      <c r="B723" s="10"/>
    </row>
    <row r="724">
      <c r="A724" s="9"/>
      <c r="B724" s="10"/>
    </row>
    <row r="725">
      <c r="A725" s="9"/>
      <c r="B725" s="10"/>
    </row>
    <row r="726">
      <c r="A726" s="9"/>
      <c r="B726" s="10"/>
    </row>
    <row r="727">
      <c r="A727" s="9"/>
      <c r="B727" s="10"/>
    </row>
    <row r="728">
      <c r="A728" s="9"/>
      <c r="B728" s="10"/>
    </row>
    <row r="729">
      <c r="A729" s="9"/>
      <c r="B729" s="10"/>
    </row>
    <row r="730">
      <c r="A730" s="9"/>
      <c r="B730" s="10"/>
    </row>
    <row r="731">
      <c r="A731" s="9"/>
      <c r="B731" s="10"/>
    </row>
    <row r="732">
      <c r="A732" s="9"/>
      <c r="B732" s="10"/>
    </row>
    <row r="733">
      <c r="A733" s="9"/>
      <c r="B733" s="10"/>
    </row>
    <row r="734">
      <c r="A734" s="9"/>
      <c r="B734" s="10"/>
    </row>
    <row r="735">
      <c r="A735" s="9"/>
      <c r="B735" s="10"/>
    </row>
    <row r="736">
      <c r="A736" s="9"/>
      <c r="B736" s="10"/>
    </row>
    <row r="737">
      <c r="A737" s="9"/>
      <c r="B737" s="10"/>
    </row>
    <row r="738">
      <c r="A738" s="9"/>
      <c r="B738" s="10"/>
    </row>
    <row r="739">
      <c r="A739" s="9"/>
      <c r="B739" s="10"/>
    </row>
    <row r="740">
      <c r="A740" s="9"/>
      <c r="B740" s="10"/>
    </row>
    <row r="741">
      <c r="A741" s="9"/>
      <c r="B741" s="10"/>
    </row>
    <row r="742">
      <c r="A742" s="9"/>
      <c r="B742" s="10"/>
    </row>
    <row r="743">
      <c r="A743" s="9"/>
      <c r="B743" s="10"/>
    </row>
    <row r="744">
      <c r="A744" s="9"/>
      <c r="B744" s="10"/>
    </row>
    <row r="745">
      <c r="A745" s="9"/>
      <c r="B745" s="10"/>
    </row>
    <row r="746">
      <c r="A746" s="9"/>
      <c r="B746" s="10"/>
    </row>
    <row r="747">
      <c r="A747" s="9"/>
      <c r="B747" s="10"/>
    </row>
    <row r="748">
      <c r="A748" s="9"/>
      <c r="B748" s="10"/>
    </row>
    <row r="749">
      <c r="A749" s="9"/>
      <c r="B749" s="10"/>
    </row>
    <row r="750">
      <c r="A750" s="9"/>
      <c r="B750" s="10"/>
    </row>
    <row r="751">
      <c r="A751" s="9"/>
      <c r="B751" s="10"/>
    </row>
    <row r="752">
      <c r="A752" s="9"/>
      <c r="B752" s="10"/>
    </row>
    <row r="753">
      <c r="A753" s="9"/>
      <c r="B753" s="10"/>
    </row>
    <row r="754">
      <c r="A754" s="9"/>
      <c r="B754" s="10"/>
    </row>
    <row r="755">
      <c r="A755" s="9"/>
      <c r="B755" s="10"/>
    </row>
    <row r="756">
      <c r="A756" s="9"/>
      <c r="B756" s="10"/>
    </row>
    <row r="757">
      <c r="A757" s="9"/>
      <c r="B757" s="10"/>
    </row>
    <row r="758">
      <c r="A758" s="9"/>
      <c r="B758" s="10"/>
    </row>
    <row r="759">
      <c r="A759" s="9"/>
      <c r="B759" s="10"/>
    </row>
    <row r="760">
      <c r="A760" s="9"/>
      <c r="B760" s="10"/>
    </row>
    <row r="761">
      <c r="A761" s="9"/>
      <c r="B761" s="10"/>
    </row>
    <row r="762">
      <c r="A762" s="9"/>
      <c r="B762" s="10"/>
    </row>
    <row r="763">
      <c r="A763" s="9"/>
      <c r="B763" s="10"/>
    </row>
    <row r="764">
      <c r="A764" s="9"/>
      <c r="B764" s="10"/>
    </row>
    <row r="765">
      <c r="A765" s="9"/>
      <c r="B765" s="10"/>
    </row>
    <row r="766">
      <c r="A766" s="9"/>
      <c r="B766" s="10"/>
    </row>
    <row r="767">
      <c r="A767" s="9"/>
      <c r="B767" s="10"/>
    </row>
    <row r="768">
      <c r="A768" s="9"/>
      <c r="B768" s="10"/>
    </row>
    <row r="769">
      <c r="A769" s="9"/>
      <c r="B769" s="10"/>
    </row>
    <row r="770">
      <c r="A770" s="9"/>
      <c r="B770" s="10"/>
    </row>
    <row r="771">
      <c r="A771" s="9"/>
      <c r="B771" s="10"/>
    </row>
    <row r="772">
      <c r="A772" s="9"/>
      <c r="B772" s="10"/>
    </row>
    <row r="773">
      <c r="A773" s="9"/>
      <c r="B773" s="10"/>
    </row>
    <row r="774">
      <c r="A774" s="9"/>
      <c r="B774" s="10"/>
    </row>
    <row r="775">
      <c r="A775" s="9"/>
      <c r="B775" s="10"/>
    </row>
    <row r="776">
      <c r="A776" s="9"/>
      <c r="B776" s="10"/>
    </row>
    <row r="777">
      <c r="A777" s="9"/>
      <c r="B777" s="10"/>
    </row>
    <row r="778">
      <c r="A778" s="9"/>
      <c r="B778" s="10"/>
    </row>
    <row r="779">
      <c r="A779" s="9"/>
      <c r="B779" s="10"/>
    </row>
    <row r="780">
      <c r="A780" s="9"/>
      <c r="B780" s="10"/>
    </row>
    <row r="781">
      <c r="A781" s="9"/>
      <c r="B781" s="10"/>
    </row>
    <row r="782">
      <c r="A782" s="9"/>
      <c r="B782" s="10"/>
    </row>
    <row r="783">
      <c r="A783" s="9"/>
      <c r="B783" s="10"/>
    </row>
    <row r="784">
      <c r="A784" s="9"/>
      <c r="B784" s="10"/>
    </row>
    <row r="785">
      <c r="A785" s="9"/>
      <c r="B785" s="10"/>
    </row>
    <row r="786">
      <c r="A786" s="9"/>
      <c r="B786" s="10"/>
    </row>
    <row r="787">
      <c r="A787" s="9"/>
      <c r="B787" s="10"/>
    </row>
    <row r="788">
      <c r="A788" s="9"/>
      <c r="B788" s="10"/>
    </row>
    <row r="789">
      <c r="A789" s="9"/>
      <c r="B789" s="10"/>
    </row>
    <row r="790">
      <c r="A790" s="9"/>
      <c r="B790" s="10"/>
    </row>
    <row r="791">
      <c r="A791" s="9"/>
      <c r="B791" s="10"/>
    </row>
    <row r="792">
      <c r="A792" s="9"/>
      <c r="B792" s="10"/>
    </row>
    <row r="793">
      <c r="A793" s="9"/>
      <c r="B793" s="10"/>
    </row>
    <row r="794">
      <c r="A794" s="9"/>
      <c r="B794" s="10"/>
    </row>
    <row r="795">
      <c r="A795" s="9"/>
      <c r="B795" s="10"/>
    </row>
    <row r="796">
      <c r="A796" s="9"/>
      <c r="B796" s="10"/>
    </row>
    <row r="797">
      <c r="A797" s="9"/>
      <c r="B797" s="10"/>
    </row>
    <row r="798">
      <c r="A798" s="9"/>
      <c r="B798" s="10"/>
    </row>
    <row r="799">
      <c r="A799" s="9"/>
      <c r="B799" s="10"/>
    </row>
    <row r="800">
      <c r="A800" s="9"/>
      <c r="B800" s="10"/>
    </row>
    <row r="801">
      <c r="A801" s="9"/>
      <c r="B801" s="10"/>
    </row>
    <row r="802">
      <c r="A802" s="9"/>
      <c r="B802" s="10"/>
    </row>
    <row r="803">
      <c r="A803" s="9"/>
      <c r="B803" s="10"/>
    </row>
    <row r="804">
      <c r="A804" s="9"/>
      <c r="B804" s="10"/>
    </row>
    <row r="805">
      <c r="A805" s="9"/>
      <c r="B805" s="10"/>
    </row>
    <row r="806">
      <c r="A806" s="9"/>
      <c r="B806" s="10"/>
    </row>
    <row r="807">
      <c r="A807" s="9"/>
      <c r="B807" s="10"/>
    </row>
    <row r="808">
      <c r="A808" s="9"/>
      <c r="B808" s="10"/>
    </row>
    <row r="809">
      <c r="A809" s="9"/>
      <c r="B809" s="10"/>
    </row>
    <row r="810">
      <c r="A810" s="9"/>
      <c r="B810" s="10"/>
    </row>
    <row r="811">
      <c r="A811" s="9"/>
      <c r="B811" s="10"/>
    </row>
    <row r="812">
      <c r="A812" s="9"/>
      <c r="B812" s="10"/>
    </row>
    <row r="813">
      <c r="A813" s="9"/>
      <c r="B813" s="10"/>
    </row>
    <row r="814">
      <c r="A814" s="9"/>
      <c r="B814" s="10"/>
    </row>
    <row r="815">
      <c r="A815" s="9"/>
      <c r="B815" s="10"/>
    </row>
    <row r="816">
      <c r="A816" s="9"/>
      <c r="B816" s="10"/>
    </row>
    <row r="817">
      <c r="A817" s="9"/>
      <c r="B817" s="10"/>
    </row>
    <row r="818">
      <c r="A818" s="9"/>
      <c r="B818" s="10"/>
    </row>
    <row r="819">
      <c r="A819" s="9"/>
      <c r="B819" s="10"/>
    </row>
    <row r="820">
      <c r="A820" s="9"/>
      <c r="B820" s="10"/>
    </row>
    <row r="821">
      <c r="A821" s="9"/>
      <c r="B821" s="10"/>
    </row>
    <row r="822">
      <c r="A822" s="9"/>
      <c r="B822" s="10"/>
    </row>
    <row r="823">
      <c r="A823" s="9"/>
      <c r="B823" s="10"/>
    </row>
    <row r="824">
      <c r="A824" s="9"/>
      <c r="B824" s="10"/>
    </row>
    <row r="825">
      <c r="A825" s="9"/>
      <c r="B825" s="10"/>
    </row>
    <row r="826">
      <c r="A826" s="9"/>
      <c r="B826" s="10"/>
    </row>
    <row r="827">
      <c r="A827" s="9"/>
      <c r="B827" s="10"/>
    </row>
    <row r="828">
      <c r="A828" s="9"/>
      <c r="B828" s="10"/>
    </row>
    <row r="829">
      <c r="A829" s="9"/>
      <c r="B829" s="10"/>
    </row>
    <row r="830">
      <c r="A830" s="9"/>
      <c r="B830" s="10"/>
    </row>
    <row r="831">
      <c r="A831" s="9"/>
      <c r="B831" s="10"/>
    </row>
    <row r="832">
      <c r="A832" s="9"/>
      <c r="B832" s="10"/>
    </row>
    <row r="833">
      <c r="A833" s="9"/>
      <c r="B833" s="10"/>
    </row>
    <row r="834">
      <c r="A834" s="9"/>
      <c r="B834" s="10"/>
    </row>
    <row r="835">
      <c r="A835" s="9"/>
      <c r="B835" s="10"/>
    </row>
    <row r="836">
      <c r="A836" s="9"/>
      <c r="B836" s="10"/>
    </row>
    <row r="837">
      <c r="A837" s="9"/>
      <c r="B837" s="10"/>
    </row>
    <row r="838">
      <c r="A838" s="9"/>
      <c r="B838" s="10"/>
    </row>
    <row r="839">
      <c r="A839" s="9"/>
      <c r="B839" s="10"/>
    </row>
    <row r="840">
      <c r="A840" s="9"/>
      <c r="B840" s="10"/>
    </row>
    <row r="841">
      <c r="A841" s="9"/>
      <c r="B841" s="10"/>
    </row>
    <row r="842">
      <c r="A842" s="9"/>
      <c r="B842" s="10"/>
    </row>
    <row r="843">
      <c r="A843" s="9"/>
      <c r="B843" s="10"/>
    </row>
    <row r="844">
      <c r="A844" s="9"/>
      <c r="B844" s="10"/>
    </row>
    <row r="845">
      <c r="A845" s="9"/>
      <c r="B845" s="10"/>
    </row>
    <row r="846">
      <c r="A846" s="9"/>
      <c r="B846" s="10"/>
    </row>
    <row r="847">
      <c r="A847" s="9"/>
      <c r="B847" s="10"/>
    </row>
    <row r="848">
      <c r="A848" s="9"/>
      <c r="B848" s="10"/>
    </row>
    <row r="849">
      <c r="A849" s="9"/>
      <c r="B849" s="10"/>
    </row>
    <row r="850">
      <c r="A850" s="9"/>
      <c r="B850" s="10"/>
    </row>
    <row r="851">
      <c r="A851" s="9"/>
      <c r="B851" s="10"/>
    </row>
    <row r="852">
      <c r="A852" s="9"/>
      <c r="B852" s="10"/>
    </row>
    <row r="853">
      <c r="A853" s="9"/>
      <c r="B853" s="10"/>
    </row>
    <row r="854">
      <c r="A854" s="9"/>
      <c r="B854" s="10"/>
    </row>
    <row r="855">
      <c r="A855" s="9"/>
      <c r="B855" s="10"/>
    </row>
    <row r="856">
      <c r="A856" s="9"/>
      <c r="B856" s="10"/>
    </row>
    <row r="857">
      <c r="A857" s="9"/>
      <c r="B857" s="10"/>
    </row>
    <row r="858">
      <c r="A858" s="9"/>
      <c r="B858" s="10"/>
    </row>
    <row r="859">
      <c r="A859" s="9"/>
      <c r="B859" s="10"/>
    </row>
    <row r="860">
      <c r="A860" s="9"/>
      <c r="B860" s="10"/>
    </row>
    <row r="861">
      <c r="A861" s="9"/>
      <c r="B861" s="10"/>
    </row>
    <row r="862">
      <c r="A862" s="9"/>
      <c r="B862" s="10"/>
    </row>
    <row r="863">
      <c r="A863" s="9"/>
      <c r="B863" s="10"/>
    </row>
    <row r="864">
      <c r="A864" s="9"/>
      <c r="B864" s="10"/>
    </row>
    <row r="865">
      <c r="A865" s="9"/>
      <c r="B865" s="10"/>
    </row>
    <row r="866">
      <c r="A866" s="9"/>
      <c r="B866" s="10"/>
    </row>
    <row r="867">
      <c r="A867" s="9"/>
      <c r="B867" s="10"/>
    </row>
    <row r="868">
      <c r="A868" s="9"/>
      <c r="B868" s="10"/>
    </row>
    <row r="869">
      <c r="A869" s="9"/>
      <c r="B869" s="10"/>
    </row>
    <row r="870">
      <c r="A870" s="9"/>
      <c r="B870" s="10"/>
    </row>
    <row r="871">
      <c r="A871" s="9"/>
      <c r="B871" s="10"/>
    </row>
    <row r="872">
      <c r="A872" s="9"/>
      <c r="B872" s="10"/>
    </row>
    <row r="873">
      <c r="A873" s="9"/>
      <c r="B873" s="10"/>
    </row>
    <row r="874">
      <c r="A874" s="9"/>
      <c r="B874" s="10"/>
    </row>
    <row r="875">
      <c r="A875" s="9"/>
      <c r="B875" s="10"/>
    </row>
    <row r="876">
      <c r="A876" s="9"/>
      <c r="B876" s="10"/>
    </row>
    <row r="877">
      <c r="A877" s="9"/>
      <c r="B877" s="10"/>
    </row>
    <row r="878">
      <c r="A878" s="9"/>
      <c r="B878" s="10"/>
    </row>
    <row r="879">
      <c r="A879" s="9"/>
      <c r="B879" s="10"/>
    </row>
    <row r="880">
      <c r="A880" s="9"/>
      <c r="B880" s="10"/>
    </row>
    <row r="881">
      <c r="A881" s="9"/>
      <c r="B881" s="10"/>
    </row>
    <row r="882">
      <c r="A882" s="9"/>
      <c r="B882" s="10"/>
    </row>
    <row r="883">
      <c r="A883" s="9"/>
      <c r="B883" s="10"/>
    </row>
    <row r="884">
      <c r="A884" s="9"/>
      <c r="B884" s="10"/>
    </row>
    <row r="885">
      <c r="A885" s="9"/>
      <c r="B885" s="10"/>
    </row>
    <row r="886">
      <c r="A886" s="9"/>
      <c r="B886" s="10"/>
    </row>
    <row r="887">
      <c r="A887" s="9"/>
      <c r="B887" s="10"/>
    </row>
    <row r="888">
      <c r="A888" s="9"/>
      <c r="B888" s="10"/>
    </row>
    <row r="889">
      <c r="A889" s="9"/>
      <c r="B889" s="10"/>
    </row>
    <row r="890">
      <c r="A890" s="9"/>
      <c r="B890" s="10"/>
    </row>
    <row r="891">
      <c r="A891" s="9"/>
      <c r="B891" s="10"/>
    </row>
    <row r="892">
      <c r="A892" s="9"/>
      <c r="B892" s="10"/>
    </row>
    <row r="893">
      <c r="A893" s="9"/>
      <c r="B893" s="10"/>
    </row>
    <row r="894">
      <c r="A894" s="9"/>
      <c r="B894" s="10"/>
    </row>
    <row r="895">
      <c r="A895" s="9"/>
      <c r="B895" s="10"/>
    </row>
    <row r="896">
      <c r="A896" s="9"/>
      <c r="B896" s="10"/>
    </row>
    <row r="897">
      <c r="A897" s="9"/>
      <c r="B897" s="10"/>
    </row>
    <row r="898">
      <c r="A898" s="9"/>
      <c r="B898" s="10"/>
    </row>
    <row r="899">
      <c r="A899" s="9"/>
      <c r="B899" s="10"/>
    </row>
    <row r="900">
      <c r="A900" s="9"/>
      <c r="B900" s="10"/>
    </row>
    <row r="901">
      <c r="A901" s="9"/>
      <c r="B901" s="10"/>
    </row>
    <row r="902">
      <c r="A902" s="9"/>
      <c r="B902" s="10"/>
    </row>
    <row r="903">
      <c r="A903" s="9"/>
      <c r="B903" s="10"/>
    </row>
    <row r="904">
      <c r="A904" s="9"/>
      <c r="B904" s="10"/>
    </row>
    <row r="905">
      <c r="A905" s="9"/>
      <c r="B905" s="10"/>
    </row>
    <row r="906">
      <c r="A906" s="9"/>
      <c r="B906" s="10"/>
    </row>
    <row r="907">
      <c r="A907" s="9"/>
      <c r="B907" s="10"/>
    </row>
    <row r="908">
      <c r="A908" s="9"/>
      <c r="B908" s="10"/>
    </row>
    <row r="909">
      <c r="A909" s="9"/>
      <c r="B909" s="10"/>
    </row>
    <row r="910">
      <c r="A910" s="9"/>
      <c r="B910" s="10"/>
    </row>
    <row r="911">
      <c r="A911" s="9"/>
      <c r="B911" s="10"/>
    </row>
    <row r="912">
      <c r="A912" s="9"/>
      <c r="B912" s="10"/>
    </row>
    <row r="913">
      <c r="A913" s="9"/>
      <c r="B913" s="10"/>
    </row>
    <row r="914">
      <c r="A914" s="9"/>
      <c r="B914" s="10"/>
    </row>
    <row r="915">
      <c r="A915" s="9"/>
      <c r="B915" s="10"/>
    </row>
    <row r="916">
      <c r="A916" s="9"/>
      <c r="B916" s="10"/>
    </row>
    <row r="917">
      <c r="A917" s="9"/>
      <c r="B917" s="10"/>
    </row>
    <row r="918">
      <c r="A918" s="9"/>
      <c r="B918" s="10"/>
    </row>
    <row r="919">
      <c r="A919" s="9"/>
      <c r="B919" s="10"/>
    </row>
    <row r="920">
      <c r="A920" s="9"/>
      <c r="B920" s="10"/>
    </row>
    <row r="921">
      <c r="A921" s="9"/>
      <c r="B921" s="10"/>
    </row>
    <row r="922">
      <c r="A922" s="9"/>
      <c r="B922" s="10"/>
    </row>
    <row r="923">
      <c r="A923" s="9"/>
      <c r="B923" s="10"/>
    </row>
    <row r="924">
      <c r="A924" s="9"/>
      <c r="B924" s="10"/>
    </row>
    <row r="925">
      <c r="A925" s="9"/>
      <c r="B925" s="10"/>
    </row>
    <row r="926">
      <c r="A926" s="9"/>
      <c r="B926" s="10"/>
    </row>
    <row r="927">
      <c r="A927" s="9"/>
      <c r="B927" s="10"/>
    </row>
    <row r="928">
      <c r="A928" s="9"/>
      <c r="B928" s="10"/>
    </row>
    <row r="929">
      <c r="A929" s="9"/>
      <c r="B929" s="10"/>
    </row>
    <row r="930">
      <c r="A930" s="9"/>
      <c r="B930" s="10"/>
    </row>
    <row r="931">
      <c r="A931" s="9"/>
      <c r="B931" s="10"/>
    </row>
    <row r="932">
      <c r="A932" s="9"/>
      <c r="B932" s="10"/>
    </row>
    <row r="933">
      <c r="A933" s="9"/>
      <c r="B933" s="10"/>
    </row>
    <row r="934">
      <c r="A934" s="9"/>
      <c r="B934" s="10"/>
    </row>
    <row r="935">
      <c r="A935" s="9"/>
      <c r="B935" s="10"/>
    </row>
    <row r="936">
      <c r="A936" s="9"/>
      <c r="B936" s="10"/>
    </row>
    <row r="937">
      <c r="A937" s="9"/>
      <c r="B937" s="10"/>
    </row>
    <row r="938">
      <c r="A938" s="9"/>
      <c r="B938" s="10"/>
    </row>
    <row r="939">
      <c r="A939" s="9"/>
      <c r="B939" s="10"/>
    </row>
    <row r="940">
      <c r="A940" s="9"/>
      <c r="B940" s="10"/>
    </row>
    <row r="941">
      <c r="A941" s="9"/>
      <c r="B941" s="10"/>
    </row>
    <row r="942">
      <c r="A942" s="9"/>
      <c r="B942" s="10"/>
    </row>
    <row r="943">
      <c r="A943" s="9"/>
      <c r="B943" s="10"/>
    </row>
    <row r="944">
      <c r="A944" s="9"/>
      <c r="B944" s="10"/>
    </row>
    <row r="945">
      <c r="A945" s="9"/>
      <c r="B945" s="10"/>
    </row>
    <row r="946">
      <c r="A946" s="9"/>
      <c r="B946" s="10"/>
    </row>
    <row r="947">
      <c r="A947" s="9"/>
      <c r="B947" s="10"/>
    </row>
    <row r="948">
      <c r="A948" s="9"/>
      <c r="B948" s="10"/>
    </row>
    <row r="949">
      <c r="A949" s="9"/>
      <c r="B949" s="10"/>
    </row>
    <row r="950">
      <c r="A950" s="9"/>
      <c r="B950" s="10"/>
    </row>
    <row r="951">
      <c r="A951" s="9"/>
      <c r="B951" s="10"/>
    </row>
    <row r="952">
      <c r="A952" s="9"/>
      <c r="B952" s="10"/>
    </row>
    <row r="953">
      <c r="A953" s="9"/>
      <c r="B953" s="10"/>
    </row>
    <row r="954">
      <c r="A954" s="9"/>
      <c r="B954" s="10"/>
    </row>
    <row r="955">
      <c r="A955" s="9"/>
      <c r="B955" s="10"/>
    </row>
    <row r="956">
      <c r="A956" s="9"/>
      <c r="B956" s="10"/>
    </row>
    <row r="957">
      <c r="A957" s="9"/>
      <c r="B957" s="10"/>
    </row>
    <row r="958">
      <c r="A958" s="9"/>
      <c r="B958" s="10"/>
    </row>
    <row r="959">
      <c r="A959" s="9"/>
      <c r="B959" s="10"/>
    </row>
    <row r="960">
      <c r="A960" s="9"/>
      <c r="B960" s="10"/>
    </row>
    <row r="961">
      <c r="A961" s="9"/>
      <c r="B961" s="10"/>
    </row>
    <row r="962">
      <c r="A962" s="9"/>
      <c r="B962" s="10"/>
    </row>
    <row r="963">
      <c r="A963" s="9"/>
      <c r="B963" s="10"/>
    </row>
    <row r="964">
      <c r="A964" s="9"/>
      <c r="B964" s="10"/>
    </row>
    <row r="965">
      <c r="A965" s="9"/>
      <c r="B965" s="10"/>
    </row>
    <row r="966">
      <c r="A966" s="9"/>
      <c r="B966" s="10"/>
    </row>
    <row r="967">
      <c r="A967" s="9"/>
      <c r="B967" s="10"/>
    </row>
    <row r="968">
      <c r="A968" s="9"/>
      <c r="B968" s="10"/>
    </row>
    <row r="969">
      <c r="A969" s="9"/>
      <c r="B969" s="10"/>
    </row>
    <row r="970">
      <c r="A970" s="9"/>
      <c r="B970" s="10"/>
    </row>
    <row r="971">
      <c r="A971" s="9"/>
      <c r="B971" s="10"/>
    </row>
    <row r="972">
      <c r="A972" s="9"/>
      <c r="B972" s="10"/>
    </row>
    <row r="973">
      <c r="A973" s="9"/>
      <c r="B973" s="10"/>
    </row>
    <row r="974">
      <c r="A974" s="9"/>
      <c r="B974" s="10"/>
    </row>
    <row r="975">
      <c r="A975" s="9"/>
      <c r="B975" s="10"/>
    </row>
    <row r="976">
      <c r="A976" s="9"/>
      <c r="B976" s="10"/>
    </row>
    <row r="977">
      <c r="A977" s="9"/>
      <c r="B977" s="10"/>
    </row>
    <row r="978">
      <c r="A978" s="9"/>
      <c r="B978" s="10"/>
    </row>
    <row r="979">
      <c r="A979" s="9"/>
      <c r="B979" s="10"/>
    </row>
    <row r="980">
      <c r="A980" s="9"/>
      <c r="B980" s="10"/>
    </row>
    <row r="981">
      <c r="A981" s="9"/>
      <c r="B981" s="10"/>
    </row>
    <row r="982">
      <c r="A982" s="9"/>
      <c r="B982" s="10"/>
    </row>
    <row r="983">
      <c r="A983" s="9"/>
      <c r="B983" s="10"/>
    </row>
    <row r="984">
      <c r="A984" s="9"/>
      <c r="B984" s="10"/>
    </row>
    <row r="985">
      <c r="A985" s="9"/>
      <c r="B985" s="10"/>
    </row>
    <row r="986">
      <c r="A986" s="9"/>
      <c r="B986" s="10"/>
    </row>
    <row r="987">
      <c r="A987" s="9"/>
      <c r="B987" s="10"/>
    </row>
    <row r="988">
      <c r="A988" s="9"/>
      <c r="B988" s="10"/>
    </row>
    <row r="989">
      <c r="A989" s="9"/>
      <c r="B989" s="10"/>
    </row>
    <row r="990">
      <c r="A990" s="9"/>
      <c r="B990" s="10"/>
    </row>
    <row r="991">
      <c r="A991" s="9"/>
      <c r="B991" s="10"/>
    </row>
    <row r="992">
      <c r="A992" s="9"/>
      <c r="B992" s="10"/>
    </row>
    <row r="993">
      <c r="A993" s="9"/>
      <c r="B993" s="10"/>
    </row>
    <row r="994">
      <c r="A994" s="9"/>
      <c r="B994" s="10"/>
    </row>
    <row r="995">
      <c r="A995" s="9"/>
      <c r="B995" s="10"/>
    </row>
    <row r="996">
      <c r="A996" s="9"/>
      <c r="B996" s="10"/>
    </row>
    <row r="997">
      <c r="A997" s="9"/>
      <c r="B997" s="10"/>
    </row>
    <row r="998">
      <c r="A998" s="9"/>
      <c r="B998" s="10"/>
    </row>
    <row r="999">
      <c r="A999" s="9"/>
      <c r="B999" s="10"/>
    </row>
    <row r="1000">
      <c r="A1000" s="9"/>
      <c r="B1000" s="10"/>
    </row>
  </sheetData>
  <autoFilter ref="$A$1:$C$135">
    <filterColumn colId="2">
      <filters>
        <filter val="Wake up"/>
        <filter val="Go to sleep"/>
      </filters>
    </filterColumn>
  </autoFilter>
  <conditionalFormatting sqref="C1:C1000">
    <cfRule type="containsText" dxfId="0" priority="1" operator="containsText" text="Go to sleep">
      <formula>NOT(ISERROR(SEARCH(("Go to sleep"),(C1))))</formula>
    </cfRule>
  </conditionalFormatting>
  <conditionalFormatting sqref="C1:C1000">
    <cfRule type="containsText" dxfId="1" priority="2" operator="containsText" text="Wake up">
      <formula>NOT(ISERROR(SEARCH(("Wake up"),(C1))))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</sheetData>
  <drawing r:id="rId2"/>
</worksheet>
</file>