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ouisevaessen/Documents/Thermal_Project/Param/"/>
    </mc:Choice>
  </mc:AlternateContent>
  <xr:revisionPtr revIDLastSave="0" documentId="13_ncr:1_{C7A65C77-3BEF-A041-81AA-B3097114E75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39" i="1"/>
  <c r="B31" i="1"/>
  <c r="B22" i="1"/>
  <c r="B23" i="1"/>
  <c r="B37" i="1"/>
  <c r="B36" i="1"/>
  <c r="B35" i="1"/>
  <c r="B33" i="1"/>
  <c r="B32" i="1"/>
  <c r="B29" i="1"/>
  <c r="B28" i="1"/>
  <c r="B24" i="1"/>
  <c r="B21" i="1"/>
  <c r="B20" i="1"/>
  <c r="B19" i="1"/>
  <c r="B18" i="1"/>
  <c r="B17" i="1"/>
  <c r="B14" i="1"/>
  <c r="B13" i="1"/>
  <c r="B12" i="1"/>
  <c r="B5" i="1"/>
  <c r="B4" i="1"/>
  <c r="P45" i="1"/>
  <c r="P43" i="1"/>
  <c r="P42" i="1"/>
  <c r="P41" i="1"/>
  <c r="P39" i="1"/>
  <c r="P38" i="1"/>
  <c r="P37" i="1"/>
  <c r="P35" i="1"/>
  <c r="P34" i="1"/>
  <c r="P33" i="1"/>
  <c r="P30" i="1"/>
  <c r="P28" i="1"/>
  <c r="P27" i="1"/>
  <c r="P26" i="1"/>
  <c r="P25" i="1"/>
  <c r="P24" i="1"/>
  <c r="P23" i="1"/>
  <c r="P20" i="1"/>
  <c r="P19" i="1"/>
  <c r="P18" i="1"/>
  <c r="P11" i="1"/>
  <c r="P10" i="1"/>
</calcChain>
</file>

<file path=xl/sharedStrings.xml><?xml version="1.0" encoding="utf-8"?>
<sst xmlns="http://schemas.openxmlformats.org/spreadsheetml/2006/main" count="128" uniqueCount="70">
  <si>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</si>
  <si>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</si>
  <si>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</si>
  <si>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</si>
  <si>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</si>
  <si>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</si>
  <si>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</si>
  <si>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</si>
  <si>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</si>
  <si>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</si>
  <si>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</si>
  <si>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</si>
  <si>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</si>
  <si>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</si>
  <si>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</si>
  <si>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</si>
  <si>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</si>
  <si>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</si>
  <si>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</si>
  <si>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</si>
  <si>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</si>
  <si>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</si>
  <si>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</si>
  <si>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</si>
  <si>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</si>
  <si>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</si>
  <si>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</si>
  <si>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</si>
  <si>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</si>
  <si>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</si>
  <si>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</si>
  <si>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</si>
  <si>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</si>
  <si>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</si>
  <si>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</si>
  <si>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</si>
  <si>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</si>
  <si>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</si>
  <si>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</si>
  <si>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</si>
  <si>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</si>
  <si>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</si>
  <si>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</si>
  <si>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</si>
  <si>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</si>
  <si>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</si>
  <si>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</si>
  <si>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</si>
  <si>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R245fa ; Pentane ; IsoButane</t>
  </si>
  <si>
    <t>p_6_guess</t>
  </si>
  <si>
    <t>T_pinch_cd</t>
  </si>
  <si>
    <t>m_dot_cf</t>
  </si>
  <si>
    <t>p_HF</t>
  </si>
  <si>
    <t>p_CF</t>
  </si>
  <si>
    <t>m_dot_CF</t>
  </si>
  <si>
    <t>eta_is_T</t>
  </si>
  <si>
    <t>m_tot</t>
  </si>
  <si>
    <t>p_1_guess</t>
  </si>
  <si>
    <t>p_2_guess</t>
  </si>
  <si>
    <t>p_5_guess</t>
  </si>
  <si>
    <t>m_dot_HF</t>
  </si>
  <si>
    <t>R245ca</t>
  </si>
  <si>
    <t>Fluide chaud : H20</t>
  </si>
  <si>
    <t>Cond : 15 et 25</t>
  </si>
  <si>
    <t>P_HF = 10 bar</t>
  </si>
  <si>
    <t>P_CF = 1 bar</t>
  </si>
  <si>
    <t>T_pinch = 10</t>
  </si>
  <si>
    <t>eta_mec</t>
  </si>
  <si>
    <t>T_surchauffe_3</t>
  </si>
  <si>
    <t>T_surchauffe_4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</si>
</sst>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2" borderId="0" xfId="0" applyFont="1" applyFill="1"/>
    <xf numFmtId="0" fontId="0" fillId="0" borderId="0" xfId="0" applyFont="1"/>
    <xf numFmtId="3" fontId="0" fillId="2" borderId="0" xfId="0" applyNumberFormat="1" applyFont="1" applyFill="1"/>
    <xf numFmtId="4" fontId="1" fillId="2" borderId="1" xfId="0" applyNumberFormat="1" applyFont="1" applyFill="1" applyBorder="1" applyAlignment="1">
      <alignment horizontal="right"/>
    </xf>
    <xf numFmtId="3" fontId="0" fillId="0" borderId="0" xfId="0" applyNumberFormat="1" applyFont="1"/>
    <xf numFmtId="3" fontId="1" fillId="2" borderId="1" xfId="0" applyNumberFormat="1" applyFont="1" applyFill="1" applyBorder="1" applyAlignment="1">
      <alignment horizontal="right"/>
    </xf>
    <xf numFmtId="3" fontId="0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61" totalsRowShown="0">
  <autoFilter ref="A1:F61" xr:uid="{00000000-0009-0000-0100-000001000000}"/>
  <sortState xmlns:xlrd2="http://schemas.microsoft.com/office/spreadsheetml/2017/richdata2" ref="A2:F28">
    <sortCondition ref="A1:A28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61"/>
  <sheetViews>
    <sheetView tabSelected="1" zoomScale="131" workbookViewId="0">
      <selection activeCell="B25" sqref="B25"/>
    </sheetView>
  </sheetViews>
  <sheetFormatPr baseColWidth="10" defaultColWidth="9.1640625" defaultRowHeight="15" x14ac:dyDescent="0.2"/>
  <cols>
    <col min="1" max="1" width="20.33203125" bestFit="1" customWidth="1"/>
    <col min="2" max="2" width="15.83203125" style="1" bestFit="1" customWidth="1"/>
    <col min="3" max="5" width="13.5" bestFit="1" customWidth="1"/>
    <col min="6" max="6" width="49.6640625" bestFit="1" customWidth="1"/>
    <col min="7" max="7" width="13.5" bestFit="1" customWidth="1"/>
    <col min="8" max="8" width="32.1640625" bestFit="1" customWidth="1"/>
    <col min="16" max="16" width="15.5" bestFit="1" customWidth="1"/>
  </cols>
  <sheetData>
    <row r="1" spans="1:17" ht="18.75" customHeight="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7" ht="18.75" customHeight="1" x14ac:dyDescent="0.2">
      <c r="A2" t="s">
        <v>7</v>
      </c>
      <c r="B2" s="8" t="s">
        <v>8</v>
      </c>
      <c r="C2" s="6"/>
      <c r="D2" t="s">
        <v>9</v>
      </c>
      <c r="H2" t="s">
        <v>10</v>
      </c>
    </row>
    <row r="3" spans="1:17" ht="18.75" customHeight="1" x14ac:dyDescent="0.2">
      <c r="A3" t="s">
        <v>11</v>
      </c>
      <c r="B3" s="2">
        <v>10</v>
      </c>
      <c r="C3" s="7" t="s">
        <v>12</v>
      </c>
      <c r="D3" t="s">
        <v>9</v>
      </c>
      <c r="E3" t="s">
        <v>13</v>
      </c>
      <c r="F3" t="s">
        <v>14</v>
      </c>
    </row>
    <row r="4" spans="1:17" ht="18.75" customHeight="1" x14ac:dyDescent="0.2">
      <c r="A4" t="s">
        <v>15</v>
      </c>
      <c r="B4" s="9">
        <f>0.85</f>
        <v>0.85</v>
      </c>
      <c r="C4" s="6"/>
      <c r="D4" t="s">
        <v>9</v>
      </c>
      <c r="E4" t="s">
        <v>16</v>
      </c>
      <c r="H4" t="s">
        <v>17</v>
      </c>
    </row>
    <row r="5" spans="1:17" ht="18.75" customHeight="1" x14ac:dyDescent="0.2">
      <c r="A5" t="s">
        <v>18</v>
      </c>
      <c r="B5" s="3">
        <f>0.85</f>
        <v>0.85</v>
      </c>
      <c r="C5" s="7"/>
      <c r="D5" t="s">
        <v>9</v>
      </c>
      <c r="E5" t="s">
        <v>16</v>
      </c>
    </row>
    <row r="6" spans="1:17" ht="18.75" customHeight="1" x14ac:dyDescent="0.2">
      <c r="A6" t="s">
        <v>19</v>
      </c>
      <c r="B6" s="8" t="s">
        <v>61</v>
      </c>
      <c r="C6" s="6"/>
      <c r="D6" t="s">
        <v>9</v>
      </c>
      <c r="F6" t="s">
        <v>48</v>
      </c>
    </row>
    <row r="7" spans="1:17" ht="18.75" customHeight="1" x14ac:dyDescent="0.2">
      <c r="A7" t="s">
        <v>20</v>
      </c>
      <c r="B7" s="10" t="s">
        <v>8</v>
      </c>
      <c r="C7" s="7"/>
      <c r="D7" t="s">
        <v>9</v>
      </c>
    </row>
    <row r="8" spans="1:17" ht="18.75" customHeight="1" x14ac:dyDescent="0.2">
      <c r="A8" t="s">
        <v>21</v>
      </c>
      <c r="B8" s="11">
        <v>1</v>
      </c>
      <c r="C8" s="6"/>
      <c r="D8" t="s">
        <v>9</v>
      </c>
      <c r="F8" t="s">
        <v>22</v>
      </c>
      <c r="P8" s="8" t="s">
        <v>8</v>
      </c>
      <c r="Q8" s="6"/>
    </row>
    <row r="9" spans="1:17" ht="18.75" customHeight="1" x14ac:dyDescent="0.2">
      <c r="A9" t="s">
        <v>23</v>
      </c>
      <c r="B9" s="2">
        <v>1</v>
      </c>
      <c r="C9" s="7"/>
      <c r="D9" t="s">
        <v>9</v>
      </c>
      <c r="F9" t="s">
        <v>24</v>
      </c>
      <c r="P9" s="2">
        <v>10</v>
      </c>
      <c r="Q9" s="7" t="s">
        <v>12</v>
      </c>
    </row>
    <row r="10" spans="1:17" ht="18.75" customHeight="1" x14ac:dyDescent="0.2">
      <c r="A10" t="s">
        <v>51</v>
      </c>
      <c r="B10" s="12">
        <v>35</v>
      </c>
      <c r="C10" s="6" t="s">
        <v>45</v>
      </c>
      <c r="D10" t="s">
        <v>9</v>
      </c>
      <c r="P10" s="9">
        <f>0.85</f>
        <v>0.85</v>
      </c>
      <c r="Q10" s="6"/>
    </row>
    <row r="11" spans="1:17" ht="18.75" customHeight="1" x14ac:dyDescent="0.2">
      <c r="A11" t="s">
        <v>44</v>
      </c>
      <c r="B11" s="2">
        <v>20</v>
      </c>
      <c r="C11" s="7" t="s">
        <v>45</v>
      </c>
      <c r="D11" t="s">
        <v>9</v>
      </c>
      <c r="F11" t="s">
        <v>46</v>
      </c>
      <c r="P11" s="3">
        <f>0.85</f>
        <v>0.85</v>
      </c>
      <c r="Q11" s="7"/>
    </row>
    <row r="12" spans="1:17" ht="18.75" customHeight="1" x14ac:dyDescent="0.2">
      <c r="A12" t="s">
        <v>53</v>
      </c>
      <c r="B12" s="12">
        <f>101325</f>
        <v>101325</v>
      </c>
      <c r="C12" s="6"/>
      <c r="D12" t="s">
        <v>9</v>
      </c>
      <c r="P12" s="8" t="s">
        <v>61</v>
      </c>
      <c r="Q12" s="6"/>
    </row>
    <row r="13" spans="1:17" ht="18.75" customHeight="1" x14ac:dyDescent="0.2">
      <c r="A13" t="s">
        <v>47</v>
      </c>
      <c r="B13" s="2">
        <f>2*10^6</f>
        <v>2000000</v>
      </c>
      <c r="C13" s="7"/>
      <c r="D13" t="s">
        <v>9</v>
      </c>
      <c r="P13" s="10" t="s">
        <v>8</v>
      </c>
      <c r="Q13" s="7"/>
    </row>
    <row r="14" spans="1:17" ht="18.75" customHeight="1" x14ac:dyDescent="0.2">
      <c r="A14" t="s">
        <v>49</v>
      </c>
      <c r="B14" s="12">
        <f>1*100000</f>
        <v>100000</v>
      </c>
      <c r="C14" s="6"/>
      <c r="D14" t="s">
        <v>9</v>
      </c>
      <c r="P14" s="11">
        <v>1</v>
      </c>
      <c r="Q14" s="6"/>
    </row>
    <row r="15" spans="1:17" ht="18.75" customHeight="1" x14ac:dyDescent="0.2">
      <c r="A15" t="s">
        <v>27</v>
      </c>
      <c r="B15" s="2">
        <v>1000000</v>
      </c>
      <c r="C15" s="7" t="s">
        <v>25</v>
      </c>
      <c r="D15" t="s">
        <v>9</v>
      </c>
      <c r="P15" s="2">
        <v>1</v>
      </c>
      <c r="Q15" s="7"/>
    </row>
    <row r="16" spans="1:17" ht="18.75" customHeight="1" x14ac:dyDescent="0.2">
      <c r="A16" t="s">
        <v>28</v>
      </c>
      <c r="B16" s="13">
        <v>31000000</v>
      </c>
      <c r="C16" s="6" t="s">
        <v>25</v>
      </c>
      <c r="D16" t="s">
        <v>9</v>
      </c>
      <c r="H16" t="s">
        <v>61</v>
      </c>
      <c r="P16" s="12">
        <v>35</v>
      </c>
      <c r="Q16" s="6" t="s">
        <v>45</v>
      </c>
    </row>
    <row r="17" spans="1:17" ht="18.75" customHeight="1" x14ac:dyDescent="0.2">
      <c r="A17" t="s">
        <v>29</v>
      </c>
      <c r="B17" s="2">
        <f>100000</f>
        <v>100000</v>
      </c>
      <c r="C17" s="7"/>
      <c r="D17" t="s">
        <v>9</v>
      </c>
      <c r="E17" t="s">
        <v>16</v>
      </c>
      <c r="H17" t="s">
        <v>62</v>
      </c>
      <c r="P17" s="2">
        <v>20</v>
      </c>
      <c r="Q17" s="7" t="s">
        <v>45</v>
      </c>
    </row>
    <row r="18" spans="1:17" ht="18.75" customHeight="1" x14ac:dyDescent="0.2">
      <c r="A18" t="s">
        <v>30</v>
      </c>
      <c r="B18" s="9">
        <f>273.15 + 25</f>
        <v>298.14999999999998</v>
      </c>
      <c r="C18" s="6" t="s">
        <v>31</v>
      </c>
      <c r="D18" t="s">
        <v>9</v>
      </c>
      <c r="H18" t="s">
        <v>63</v>
      </c>
      <c r="P18" s="12">
        <f>101325</f>
        <v>101325</v>
      </c>
      <c r="Q18" s="6"/>
    </row>
    <row r="19" spans="1:17" ht="18.75" customHeight="1" x14ac:dyDescent="0.2">
      <c r="A19" t="s">
        <v>32</v>
      </c>
      <c r="B19" s="3">
        <f>273.15 + 15</f>
        <v>288.14999999999998</v>
      </c>
      <c r="C19" s="7" t="s">
        <v>31</v>
      </c>
      <c r="D19" t="s">
        <v>9</v>
      </c>
      <c r="H19" t="s">
        <v>64</v>
      </c>
      <c r="P19" s="2">
        <f>2*10^6</f>
        <v>2000000</v>
      </c>
      <c r="Q19" s="7"/>
    </row>
    <row r="20" spans="1:17" ht="18.75" customHeight="1" x14ac:dyDescent="0.2">
      <c r="A20" t="s">
        <v>33</v>
      </c>
      <c r="B20" s="9">
        <f>273.15 + 140</f>
        <v>413.15</v>
      </c>
      <c r="C20" s="6"/>
      <c r="D20" t="s">
        <v>9</v>
      </c>
      <c r="H20" t="s">
        <v>65</v>
      </c>
      <c r="P20" s="12">
        <f>1*100000</f>
        <v>100000</v>
      </c>
      <c r="Q20" s="6"/>
    </row>
    <row r="21" spans="1:17" ht="18.75" customHeight="1" x14ac:dyDescent="0.2">
      <c r="A21" t="s">
        <v>34</v>
      </c>
      <c r="B21" s="3">
        <f>273.15 + 90</f>
        <v>363.15</v>
      </c>
      <c r="C21" s="7" t="s">
        <v>35</v>
      </c>
      <c r="D21" t="s">
        <v>9</v>
      </c>
      <c r="H21" t="s">
        <v>66</v>
      </c>
      <c r="P21" s="2">
        <v>1000000</v>
      </c>
      <c r="Q21" s="7" t="s">
        <v>25</v>
      </c>
    </row>
    <row r="22" spans="1:17" ht="18.75" customHeight="1" x14ac:dyDescent="0.2">
      <c r="A22" t="s">
        <v>36</v>
      </c>
      <c r="B22" s="9">
        <f>273.15 + 65</f>
        <v>338.15</v>
      </c>
      <c r="C22" s="6"/>
      <c r="D22" t="s">
        <v>9</v>
      </c>
      <c r="E22" t="s">
        <v>37</v>
      </c>
      <c r="P22" s="13">
        <v>31000000</v>
      </c>
      <c r="Q22" s="6" t="s">
        <v>25</v>
      </c>
    </row>
    <row r="23" spans="1:17" ht="18.75" customHeight="1" x14ac:dyDescent="0.2">
      <c r="A23" t="s">
        <v>38</v>
      </c>
      <c r="B23" s="2">
        <f>1</f>
        <v>1</v>
      </c>
      <c r="C23" s="7" t="s">
        <v>31</v>
      </c>
      <c r="D23" t="s">
        <v>9</v>
      </c>
      <c r="E23" t="s">
        <v>16</v>
      </c>
      <c r="P23" s="2">
        <f>100000</f>
        <v>100000</v>
      </c>
      <c r="Q23" s="7"/>
    </row>
    <row r="24" spans="1:17" ht="18.75" customHeight="1" x14ac:dyDescent="0.2">
      <c r="A24" t="s">
        <v>39</v>
      </c>
      <c r="B24" s="9">
        <f>838.15</f>
        <v>838.15</v>
      </c>
      <c r="C24" s="6" t="s">
        <v>31</v>
      </c>
      <c r="D24" t="s">
        <v>9</v>
      </c>
      <c r="F24" t="s">
        <v>26</v>
      </c>
      <c r="P24" s="9">
        <f>273.15 + 25</f>
        <v>298.14999999999998</v>
      </c>
      <c r="Q24" s="6" t="s">
        <v>31</v>
      </c>
    </row>
    <row r="25" spans="1:17" ht="18.75" customHeight="1" x14ac:dyDescent="0.2">
      <c r="A25" t="s">
        <v>50</v>
      </c>
      <c r="B25" s="10">
        <f>10</f>
        <v>10</v>
      </c>
      <c r="C25" s="7"/>
      <c r="D25" t="s">
        <v>9</v>
      </c>
      <c r="P25" s="3">
        <f>273.15 + 15</f>
        <v>288.14999999999998</v>
      </c>
      <c r="Q25" s="7" t="s">
        <v>31</v>
      </c>
    </row>
    <row r="26" spans="1:17" ht="18.75" customHeight="1" x14ac:dyDescent="0.2">
      <c r="A26" t="s">
        <v>40</v>
      </c>
      <c r="B26" s="14">
        <f>10</f>
        <v>10</v>
      </c>
      <c r="C26" s="6"/>
      <c r="D26" t="s">
        <v>9</v>
      </c>
      <c r="F26" t="s">
        <v>41</v>
      </c>
      <c r="P26" s="9">
        <f>273.15 + 140</f>
        <v>413.15</v>
      </c>
      <c r="Q26" s="6"/>
    </row>
    <row r="27" spans="1:17" ht="18.75" customHeight="1" x14ac:dyDescent="0.2">
      <c r="A27" t="s">
        <v>42</v>
      </c>
      <c r="B27" s="4">
        <f>10</f>
        <v>10</v>
      </c>
      <c r="C27" s="7"/>
      <c r="D27" t="s">
        <v>9</v>
      </c>
      <c r="P27" s="3">
        <f>273.15 + 90</f>
        <v>363.15</v>
      </c>
      <c r="Q27" s="7" t="s">
        <v>35</v>
      </c>
    </row>
    <row r="28" spans="1:17" ht="18.75" customHeight="1" x14ac:dyDescent="0.2">
      <c r="A28" t="s">
        <v>43</v>
      </c>
      <c r="B28" s="15">
        <f>273.16</f>
        <v>273.16000000000003</v>
      </c>
      <c r="C28" s="6"/>
      <c r="D28" t="s">
        <v>9</v>
      </c>
      <c r="P28" s="9">
        <f>273.15 + 40</f>
        <v>313.14999999999998</v>
      </c>
      <c r="Q28" s="6"/>
    </row>
    <row r="29" spans="1:17" x14ac:dyDescent="0.2">
      <c r="A29" t="s">
        <v>52</v>
      </c>
      <c r="B29" s="4">
        <f>10*10^5</f>
        <v>1000000</v>
      </c>
      <c r="C29" s="7"/>
      <c r="D29" t="s">
        <v>9</v>
      </c>
      <c r="P29" s="2">
        <v>1</v>
      </c>
      <c r="Q29" s="7" t="s">
        <v>31</v>
      </c>
    </row>
    <row r="30" spans="1:17" x14ac:dyDescent="0.2">
      <c r="A30" t="s">
        <v>54</v>
      </c>
      <c r="B30" s="15">
        <v>100</v>
      </c>
      <c r="C30" s="6"/>
      <c r="D30" t="s">
        <v>9</v>
      </c>
      <c r="P30" s="9">
        <f>838.15</f>
        <v>838.15</v>
      </c>
      <c r="Q30" s="6" t="s">
        <v>31</v>
      </c>
    </row>
    <row r="31" spans="1:17" x14ac:dyDescent="0.2">
      <c r="A31" t="s">
        <v>55</v>
      </c>
      <c r="B31" s="4">
        <f>0.8</f>
        <v>0.8</v>
      </c>
      <c r="C31" s="7"/>
      <c r="D31" t="s">
        <v>9</v>
      </c>
      <c r="P31" s="10">
        <v>10</v>
      </c>
      <c r="Q31" s="7"/>
    </row>
    <row r="32" spans="1:17" x14ac:dyDescent="0.2">
      <c r="A32" t="s">
        <v>68</v>
      </c>
      <c r="B32" s="14">
        <f>10</f>
        <v>10</v>
      </c>
      <c r="C32" s="6"/>
      <c r="P32" s="14">
        <v>10</v>
      </c>
      <c r="Q32" s="6"/>
    </row>
    <row r="33" spans="1:17" x14ac:dyDescent="0.2">
      <c r="A33" t="s">
        <v>69</v>
      </c>
      <c r="B33" s="5">
        <f>10</f>
        <v>10</v>
      </c>
      <c r="C33" s="7"/>
      <c r="D33" t="s">
        <v>9</v>
      </c>
      <c r="P33" s="4">
        <f>10</f>
        <v>10</v>
      </c>
      <c r="Q33" s="7"/>
    </row>
    <row r="34" spans="1:17" x14ac:dyDescent="0.2">
      <c r="A34" t="s">
        <v>56</v>
      </c>
      <c r="B34" s="14">
        <v>20</v>
      </c>
      <c r="C34" s="6"/>
      <c r="D34" t="s">
        <v>9</v>
      </c>
      <c r="P34" s="15">
        <f>273.16</f>
        <v>273.16000000000003</v>
      </c>
      <c r="Q34" s="6"/>
    </row>
    <row r="35" spans="1:17" x14ac:dyDescent="0.2">
      <c r="A35" t="s">
        <v>57</v>
      </c>
      <c r="B35" s="5">
        <f>2*10^5</f>
        <v>200000</v>
      </c>
      <c r="C35" s="7"/>
      <c r="D35" t="s">
        <v>9</v>
      </c>
      <c r="P35" s="4">
        <f>10*10^5</f>
        <v>1000000</v>
      </c>
      <c r="Q35" s="7"/>
    </row>
    <row r="36" spans="1:17" x14ac:dyDescent="0.2">
      <c r="A36" t="s">
        <v>58</v>
      </c>
      <c r="B36" s="14">
        <f>4*10^5</f>
        <v>400000</v>
      </c>
      <c r="C36" s="6"/>
      <c r="D36" t="s">
        <v>9</v>
      </c>
      <c r="P36" s="15">
        <v>100</v>
      </c>
      <c r="Q36" s="6"/>
    </row>
    <row r="37" spans="1:17" x14ac:dyDescent="0.2">
      <c r="A37" t="s">
        <v>59</v>
      </c>
      <c r="B37" s="10">
        <f>0.5*100000</f>
        <v>50000</v>
      </c>
      <c r="C37" s="7"/>
      <c r="P37" s="4">
        <f>0.8</f>
        <v>0.8</v>
      </c>
      <c r="Q37" s="7"/>
    </row>
    <row r="38" spans="1:17" x14ac:dyDescent="0.2">
      <c r="A38" t="s">
        <v>60</v>
      </c>
      <c r="B38" s="8">
        <v>10</v>
      </c>
      <c r="C38" s="6" t="s">
        <v>12</v>
      </c>
      <c r="P38" s="14">
        <f>10</f>
        <v>10</v>
      </c>
      <c r="Q38" s="6"/>
    </row>
    <row r="39" spans="1:17" x14ac:dyDescent="0.2">
      <c r="A39" t="s">
        <v>67</v>
      </c>
      <c r="B39" s="10">
        <f>0.98</f>
        <v>0.98</v>
      </c>
      <c r="C39" s="7"/>
      <c r="P39" s="5">
        <f>10</f>
        <v>10</v>
      </c>
      <c r="Q39" s="7"/>
    </row>
    <row r="40" spans="1:17" x14ac:dyDescent="0.2">
      <c r="P40" s="14">
        <v>20</v>
      </c>
      <c r="Q40" s="6"/>
    </row>
    <row r="41" spans="1:17" x14ac:dyDescent="0.2">
      <c r="P41" s="5">
        <f>2*10^5</f>
        <v>200000</v>
      </c>
      <c r="Q41" s="7"/>
    </row>
    <row r="42" spans="1:17" x14ac:dyDescent="0.2">
      <c r="P42" s="14">
        <f>4*10^5</f>
        <v>400000</v>
      </c>
      <c r="Q42" s="6"/>
    </row>
    <row r="43" spans="1:17" x14ac:dyDescent="0.2">
      <c r="B43" s="5"/>
      <c r="P43" s="10">
        <f>0.5*100000</f>
        <v>50000</v>
      </c>
      <c r="Q43" s="7"/>
    </row>
    <row r="44" spans="1:17" x14ac:dyDescent="0.2">
      <c r="B44" s="4"/>
      <c r="P44" s="8">
        <v>10</v>
      </c>
      <c r="Q44" s="6" t="s">
        <v>12</v>
      </c>
    </row>
    <row r="45" spans="1:17" x14ac:dyDescent="0.2">
      <c r="B45" s="5"/>
      <c r="P45" s="10">
        <f>0.98</f>
        <v>0.98</v>
      </c>
      <c r="Q45" s="7"/>
    </row>
    <row r="46" spans="1:17" x14ac:dyDescent="0.2">
      <c r="B46" s="4"/>
    </row>
    <row r="47" spans="1:17" x14ac:dyDescent="0.2">
      <c r="B47" s="5"/>
    </row>
    <row r="48" spans="1:17" x14ac:dyDescent="0.2">
      <c r="B48" s="4"/>
    </row>
    <row r="49" spans="2:2" x14ac:dyDescent="0.2">
      <c r="B49" s="5"/>
    </row>
    <row r="50" spans="2:2" x14ac:dyDescent="0.2">
      <c r="B50" s="4"/>
    </row>
    <row r="51" spans="2:2" x14ac:dyDescent="0.2">
      <c r="B51" s="5"/>
    </row>
    <row r="52" spans="2:2" x14ac:dyDescent="0.2">
      <c r="B52" s="4"/>
    </row>
    <row r="53" spans="2:2" x14ac:dyDescent="0.2">
      <c r="B53" s="5"/>
    </row>
    <row r="54" spans="2:2" x14ac:dyDescent="0.2">
      <c r="B54" s="4"/>
    </row>
    <row r="55" spans="2:2" x14ac:dyDescent="0.2">
      <c r="B55" s="5"/>
    </row>
    <row r="56" spans="2:2" x14ac:dyDescent="0.2">
      <c r="B56" s="4"/>
    </row>
    <row r="57" spans="2:2" x14ac:dyDescent="0.2">
      <c r="B57" s="5"/>
    </row>
    <row r="58" spans="2:2" x14ac:dyDescent="0.2">
      <c r="B58" s="4"/>
    </row>
    <row r="59" spans="2:2" x14ac:dyDescent="0.2">
      <c r="B59" s="5"/>
    </row>
    <row r="60" spans="2:2" x14ac:dyDescent="0.2">
      <c r="B60" s="4"/>
    </row>
    <row r="61" spans="2:2" x14ac:dyDescent="0.2">
      <c r="B61" s="5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2024-12-03T12:43:05Z</dcterms:created>
  <dcterms:modified xsi:type="dcterms:W3CDTF">2024-12-16T21:34:15Z</dcterms:modified>
</cp:coreProperties>
</file>