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hidePivotFieldList="1" defaultThemeVersion="202300"/>
  <mc:AlternateContent xmlns:mc="http://schemas.openxmlformats.org/markup-compatibility/2006">
    <mc:Choice Requires="x15">
      <x15ac:absPath xmlns:x15ac="http://schemas.microsoft.com/office/spreadsheetml/2010/11/ac" url="https://idxglobal-my.sharepoint.com/personal/julien_hobeika_wekiwi_fr/Documents/Bureau/Julien/Excel/Budget/"/>
    </mc:Choice>
  </mc:AlternateContent>
  <xr:revisionPtr revIDLastSave="2592" documentId="8_{2A72ED37-D735-428D-81EC-74FA0339FFF0}" xr6:coauthVersionLast="47" xr6:coauthVersionMax="47" xr10:uidLastSave="{3EAD319D-91FB-4CD0-A371-259C79CC26CC}"/>
  <bookViews>
    <workbookView xWindow="-108" yWindow="-108" windowWidth="23256" windowHeight="13896" activeTab="2" xr2:uid="{0AE8B522-53AA-438B-AF38-7B3B81682730}"/>
  </bookViews>
  <sheets>
    <sheet name="Introduction" sheetId="11" r:id="rId1"/>
    <sheet name="Données" sheetId="7" r:id="rId2"/>
    <sheet name="Mensuelle" sheetId="1" r:id="rId3"/>
    <sheet name="Annuelle" sheetId="6" r:id="rId4"/>
    <sheet name="TCD" sheetId="5" state="hidden" r:id="rId5"/>
    <sheet name="1 2 3" sheetId="9" state="hidden" r:id="rId6"/>
  </sheets>
  <definedNames>
    <definedName name="Segment_Date1">#N/A</definedName>
  </definedNames>
  <calcPr calcId="191029"/>
  <pivotCaches>
    <pivotCache cacheId="0" r:id="rId7"/>
    <pivotCache cacheId="1"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5" i="7" l="1"/>
  <c r="G15" i="9"/>
  <c r="G16" i="9"/>
  <c r="G14" i="9"/>
  <c r="D40" i="7"/>
  <c r="E40" i="7"/>
  <c r="F40" i="7"/>
  <c r="G40" i="7"/>
  <c r="H40" i="7"/>
  <c r="C40" i="7"/>
  <c r="D33" i="7"/>
  <c r="E33" i="7"/>
  <c r="F33" i="7"/>
  <c r="G33" i="7"/>
  <c r="H33" i="7"/>
  <c r="C33" i="7"/>
  <c r="D21" i="7"/>
  <c r="E21" i="7"/>
  <c r="F21" i="7"/>
  <c r="G21" i="7"/>
  <c r="H21" i="7"/>
  <c r="C21" i="7"/>
  <c r="D41" i="7"/>
  <c r="E41" i="7"/>
  <c r="F41" i="7"/>
  <c r="G41" i="7"/>
  <c r="H41" i="7"/>
  <c r="I41" i="7"/>
  <c r="J41" i="7"/>
  <c r="K41" i="7"/>
  <c r="L41" i="7"/>
  <c r="M41" i="7"/>
  <c r="N41" i="7"/>
  <c r="C41" i="7"/>
  <c r="D34" i="7"/>
  <c r="E34" i="7"/>
  <c r="F34" i="7"/>
  <c r="G34" i="7"/>
  <c r="H34" i="7"/>
  <c r="I34" i="7"/>
  <c r="J34" i="7"/>
  <c r="K34" i="7"/>
  <c r="L34" i="7"/>
  <c r="M34" i="7"/>
  <c r="N34" i="7"/>
  <c r="C34" i="7"/>
  <c r="N22" i="7"/>
  <c r="D22" i="7"/>
  <c r="E22" i="7"/>
  <c r="F22" i="7"/>
  <c r="G22" i="7"/>
  <c r="H22" i="7"/>
  <c r="I22" i="7"/>
  <c r="J22" i="7"/>
  <c r="K22" i="7"/>
  <c r="L22" i="7"/>
  <c r="M22" i="7"/>
  <c r="C22" i="7"/>
  <c r="D14" i="7"/>
  <c r="E14" i="7"/>
  <c r="F14" i="7"/>
  <c r="G14" i="7"/>
  <c r="H14" i="7"/>
  <c r="I14" i="7"/>
  <c r="J14" i="7"/>
  <c r="K14" i="7"/>
  <c r="L14" i="7"/>
  <c r="M14" i="7"/>
  <c r="N14" i="7"/>
  <c r="C14" i="7"/>
  <c r="B2" i="5" s="1"/>
  <c r="D43" i="7"/>
  <c r="E43" i="7" s="1"/>
  <c r="D44" i="7"/>
  <c r="E44" i="7" s="1"/>
  <c r="F44" i="7" s="1"/>
  <c r="G44" i="7" s="1"/>
  <c r="H44" i="7" s="1"/>
  <c r="J44" i="7" s="1"/>
  <c r="K44" i="7" s="1"/>
  <c r="L44" i="7" s="1"/>
  <c r="M44" i="7" s="1"/>
  <c r="N44" i="7" s="1"/>
  <c r="D42" i="7"/>
  <c r="E42" i="7" s="1"/>
  <c r="F42" i="7" s="1"/>
  <c r="D36" i="7"/>
  <c r="D37" i="7"/>
  <c r="E37" i="7" s="1"/>
  <c r="F37" i="7" s="1"/>
  <c r="G37" i="7" s="1"/>
  <c r="H37" i="7" s="1"/>
  <c r="J37" i="7" s="1"/>
  <c r="K37" i="7" s="1"/>
  <c r="L37" i="7" s="1"/>
  <c r="M37" i="7" s="1"/>
  <c r="N37" i="7" s="1"/>
  <c r="D35" i="7"/>
  <c r="E35" i="7" s="1"/>
  <c r="F35" i="7" s="1"/>
  <c r="D30" i="7"/>
  <c r="E30" i="7" s="1"/>
  <c r="F30" i="7" s="1"/>
  <c r="G30" i="7" s="1"/>
  <c r="H30" i="7" s="1"/>
  <c r="J30" i="7" s="1"/>
  <c r="K30" i="7" s="1"/>
  <c r="L30" i="7" s="1"/>
  <c r="M30" i="7" s="1"/>
  <c r="N30" i="7" s="1"/>
  <c r="D29" i="7"/>
  <c r="E29" i="7" s="1"/>
  <c r="F29" i="7" s="1"/>
  <c r="G29" i="7" s="1"/>
  <c r="H29" i="7" s="1"/>
  <c r="J29" i="7" s="1"/>
  <c r="K29" i="7" s="1"/>
  <c r="L29" i="7" s="1"/>
  <c r="M29" i="7" s="1"/>
  <c r="N29" i="7" s="1"/>
  <c r="D28" i="7"/>
  <c r="E28" i="7" s="1"/>
  <c r="F28" i="7" s="1"/>
  <c r="G28" i="7" s="1"/>
  <c r="H28" i="7" s="1"/>
  <c r="J28" i="7" s="1"/>
  <c r="K28" i="7" s="1"/>
  <c r="L28" i="7" s="1"/>
  <c r="M28" i="7" s="1"/>
  <c r="N28" i="7" s="1"/>
  <c r="D27" i="7"/>
  <c r="E27" i="7" s="1"/>
  <c r="F27" i="7" s="1"/>
  <c r="G27" i="7" s="1"/>
  <c r="H27" i="7" s="1"/>
  <c r="J27" i="7" s="1"/>
  <c r="K27" i="7" s="1"/>
  <c r="L27" i="7" s="1"/>
  <c r="M27" i="7" s="1"/>
  <c r="N27" i="7" s="1"/>
  <c r="D26" i="7"/>
  <c r="E26" i="7" s="1"/>
  <c r="F26" i="7" s="1"/>
  <c r="G26" i="7" s="1"/>
  <c r="H26" i="7" s="1"/>
  <c r="J26" i="7" s="1"/>
  <c r="K26" i="7" s="1"/>
  <c r="L26" i="7" s="1"/>
  <c r="M26" i="7" s="1"/>
  <c r="N26" i="7" s="1"/>
  <c r="D25" i="7"/>
  <c r="E25" i="7" s="1"/>
  <c r="F25" i="7" s="1"/>
  <c r="G25" i="7" s="1"/>
  <c r="H25" i="7" s="1"/>
  <c r="J25" i="7" s="1"/>
  <c r="K25" i="7" s="1"/>
  <c r="L25" i="7" s="1"/>
  <c r="M25" i="7" s="1"/>
  <c r="N25" i="7" s="1"/>
  <c r="D24" i="7"/>
  <c r="E24" i="7" s="1"/>
  <c r="D23" i="7"/>
  <c r="E23" i="7" s="1"/>
  <c r="F23" i="7" s="1"/>
  <c r="D18" i="7"/>
  <c r="E18" i="7" s="1"/>
  <c r="F18" i="7" s="1"/>
  <c r="G18" i="7" s="1"/>
  <c r="H18" i="7" s="1"/>
  <c r="J18" i="7" s="1"/>
  <c r="K18" i="7" s="1"/>
  <c r="L18" i="7" s="1"/>
  <c r="M18" i="7" s="1"/>
  <c r="N18" i="7" s="1"/>
  <c r="D17" i="7"/>
  <c r="E17" i="7" s="1"/>
  <c r="F17" i="7" s="1"/>
  <c r="G17" i="7" s="1"/>
  <c r="H17" i="7" s="1"/>
  <c r="J17" i="7" s="1"/>
  <c r="K17" i="7" s="1"/>
  <c r="L17" i="7" s="1"/>
  <c r="M17" i="7" s="1"/>
  <c r="N17" i="7" s="1"/>
  <c r="D16" i="7"/>
  <c r="E16" i="7" s="1"/>
  <c r="D15" i="7"/>
  <c r="E15" i="7" s="1"/>
  <c r="F15" i="7" s="1"/>
  <c r="G15" i="7" s="1"/>
  <c r="C31" i="7"/>
  <c r="C38" i="7"/>
  <c r="C45" i="7"/>
  <c r="C19" i="7"/>
  <c r="P37" i="7" l="1"/>
  <c r="D38" i="7"/>
  <c r="F43" i="7"/>
  <c r="G43" i="7" s="1"/>
  <c r="H43" i="7" s="1"/>
  <c r="J43" i="7" s="1"/>
  <c r="K43" i="7" s="1"/>
  <c r="L43" i="7" s="1"/>
  <c r="M43" i="7" s="1"/>
  <c r="N43" i="7" s="1"/>
  <c r="E45" i="7"/>
  <c r="E36" i="7"/>
  <c r="P44" i="7"/>
  <c r="D3" i="5"/>
  <c r="D45" i="7"/>
  <c r="E3" i="5" s="1"/>
  <c r="B56" i="1"/>
  <c r="B57" i="1"/>
  <c r="B58" i="1"/>
  <c r="B52" i="1"/>
  <c r="B53" i="1"/>
  <c r="B54" i="1"/>
  <c r="B55" i="1"/>
  <c r="E2" i="5"/>
  <c r="C2" i="5"/>
  <c r="H57" i="1"/>
  <c r="H56" i="1"/>
  <c r="D2" i="5"/>
  <c r="B4" i="5"/>
  <c r="E53" i="1"/>
  <c r="E54" i="1"/>
  <c r="B3" i="5"/>
  <c r="E4" i="5"/>
  <c r="K55" i="1"/>
  <c r="G42" i="7"/>
  <c r="E52" i="1" s="1"/>
  <c r="F45" i="7"/>
  <c r="E5" i="5" s="1"/>
  <c r="G35" i="7"/>
  <c r="K53" i="1" s="1"/>
  <c r="E19" i="7"/>
  <c r="E31" i="7"/>
  <c r="C4" i="5" s="1"/>
  <c r="D19" i="7"/>
  <c r="D31" i="7"/>
  <c r="C3" i="5" s="1"/>
  <c r="G23" i="7"/>
  <c r="B51" i="1" s="1"/>
  <c r="F24" i="7"/>
  <c r="G24" i="7" s="1"/>
  <c r="H24" i="7" s="1"/>
  <c r="J24" i="7" s="1"/>
  <c r="K24" i="7" s="1"/>
  <c r="L24" i="7" s="1"/>
  <c r="M24" i="7" s="1"/>
  <c r="N24" i="7" s="1"/>
  <c r="H15" i="7"/>
  <c r="F16" i="7"/>
  <c r="P43" i="7" l="1"/>
  <c r="E55" i="1"/>
  <c r="B59" i="1"/>
  <c r="E38" i="7"/>
  <c r="D4" i="5" s="1"/>
  <c r="F36" i="7"/>
  <c r="G45" i="7"/>
  <c r="E6" i="5" s="1"/>
  <c r="H42" i="7"/>
  <c r="H35" i="7"/>
  <c r="F31" i="7"/>
  <c r="C5" i="5" s="1"/>
  <c r="H23" i="7"/>
  <c r="G31" i="7"/>
  <c r="C6" i="5" s="1"/>
  <c r="F19" i="7"/>
  <c r="B5" i="5" s="1"/>
  <c r="G16" i="7"/>
  <c r="H55" i="1" s="1"/>
  <c r="G36" i="7" l="1"/>
  <c r="F38" i="7"/>
  <c r="D5" i="5" s="1"/>
  <c r="O40" i="1"/>
  <c r="F4" i="5"/>
  <c r="F2" i="5"/>
  <c r="F3" i="5"/>
  <c r="H45" i="7"/>
  <c r="E7" i="5" s="1"/>
  <c r="H31" i="7"/>
  <c r="C7" i="5" s="1"/>
  <c r="H16" i="7"/>
  <c r="G19" i="7"/>
  <c r="B6" i="5" s="1"/>
  <c r="F5" i="5" l="1"/>
  <c r="H36" i="7"/>
  <c r="K54" i="1"/>
  <c r="K56" i="1" s="1"/>
  <c r="G38" i="7"/>
  <c r="D6" i="5" s="1"/>
  <c r="I45" i="7"/>
  <c r="E8" i="5" s="1"/>
  <c r="J42" i="7"/>
  <c r="J35" i="7"/>
  <c r="I31" i="7"/>
  <c r="C8" i="5" s="1"/>
  <c r="O39" i="1" s="1"/>
  <c r="J23" i="7"/>
  <c r="H19" i="7"/>
  <c r="B7" i="5" s="1"/>
  <c r="K15" i="7"/>
  <c r="H54" i="1" s="1"/>
  <c r="H58" i="1" s="1"/>
  <c r="H38" i="7" l="1"/>
  <c r="D7" i="5" s="1"/>
  <c r="F7" i="5" s="1"/>
  <c r="F6" i="5"/>
  <c r="J45" i="7"/>
  <c r="E9" i="5" s="1"/>
  <c r="K42" i="7"/>
  <c r="K35" i="7"/>
  <c r="J31" i="7"/>
  <c r="C9" i="5" s="1"/>
  <c r="K23" i="7"/>
  <c r="L15" i="7"/>
  <c r="J16" i="7"/>
  <c r="I19" i="7"/>
  <c r="O41" i="1" l="1"/>
  <c r="B8" i="5"/>
  <c r="I40" i="7"/>
  <c r="I21" i="7"/>
  <c r="J36" i="7"/>
  <c r="I38" i="7"/>
  <c r="D8" i="5" s="1"/>
  <c r="L42" i="7"/>
  <c r="K45" i="7"/>
  <c r="E10" i="5" s="1"/>
  <c r="L35" i="7"/>
  <c r="K31" i="7"/>
  <c r="C10" i="5" s="1"/>
  <c r="L23" i="7"/>
  <c r="M15" i="7"/>
  <c r="K16" i="7"/>
  <c r="J19" i="7"/>
  <c r="I33" i="7" l="1"/>
  <c r="B9" i="5"/>
  <c r="J40" i="7"/>
  <c r="J21" i="7"/>
  <c r="F8" i="5"/>
  <c r="K36" i="7"/>
  <c r="J38" i="7"/>
  <c r="D9" i="5" s="1"/>
  <c r="L45" i="7"/>
  <c r="E11" i="5" s="1"/>
  <c r="M42" i="7"/>
  <c r="M35" i="7"/>
  <c r="M23" i="7"/>
  <c r="L31" i="7"/>
  <c r="C11" i="5" s="1"/>
  <c r="L16" i="7"/>
  <c r="K19" i="7"/>
  <c r="N15" i="7"/>
  <c r="J33" i="7" l="1"/>
  <c r="F9" i="5"/>
  <c r="B10" i="5"/>
  <c r="K40" i="7"/>
  <c r="K21" i="7"/>
  <c r="L36" i="7"/>
  <c r="K38" i="7"/>
  <c r="D10" i="5" s="1"/>
  <c r="H51" i="1"/>
  <c r="N42" i="7"/>
  <c r="M45" i="7"/>
  <c r="E12" i="5" s="1"/>
  <c r="N35" i="7"/>
  <c r="P35" i="7" s="1"/>
  <c r="N23" i="7"/>
  <c r="M31" i="7"/>
  <c r="C12" i="5" s="1"/>
  <c r="M16" i="7"/>
  <c r="L19" i="7"/>
  <c r="K33" i="7" l="1"/>
  <c r="B11" i="5"/>
  <c r="L21" i="7"/>
  <c r="L40" i="7"/>
  <c r="F10" i="5"/>
  <c r="N11" i="1"/>
  <c r="O38" i="1"/>
  <c r="Q34" i="7"/>
  <c r="N45" i="7"/>
  <c r="E13" i="5" s="1"/>
  <c r="E14" i="5" s="1"/>
  <c r="P42" i="7"/>
  <c r="M36" i="7"/>
  <c r="L38" i="7"/>
  <c r="D11" i="5" s="1"/>
  <c r="F11" i="5" s="1"/>
  <c r="N31" i="7"/>
  <c r="C13" i="5" s="1"/>
  <c r="C14" i="5" s="1"/>
  <c r="N16" i="7"/>
  <c r="N19" i="7" s="1"/>
  <c r="M19" i="7"/>
  <c r="L33" i="7" l="1"/>
  <c r="N10" i="1"/>
  <c r="N13" i="1" s="1"/>
  <c r="B12" i="5"/>
  <c r="M40" i="7"/>
  <c r="M21" i="7"/>
  <c r="B13" i="5"/>
  <c r="N21" i="7"/>
  <c r="N40" i="7"/>
  <c r="N36" i="7"/>
  <c r="M38" i="7"/>
  <c r="D12" i="5" s="1"/>
  <c r="N38" i="7" l="1"/>
  <c r="D13" i="5" s="1"/>
  <c r="F13" i="5" s="1"/>
  <c r="P36" i="7"/>
  <c r="N33" i="7"/>
  <c r="M33" i="7"/>
  <c r="N14" i="1"/>
  <c r="Q13" i="1" s="1"/>
  <c r="B14" i="5"/>
  <c r="F12" i="5"/>
  <c r="D14" i="5"/>
  <c r="F14" i="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tc={C58B0CB1-F8B1-4315-A17E-8BFC79D9F14E}</author>
  </authors>
  <commentList>
    <comment ref="K7" authorId="0" shapeId="0" xr:uid="{C58B0CB1-F8B1-4315-A17E-8BFC79D9F14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Sélectionnez les cellules contenant les formules à protéger :
Sélectionnez les cellules avec les formules que vous souhaitez protéger. Pour sélectionner plusieurs cellules non adjacentes, maintenez la touche Ctrl enfoncée pendant que vous cliquez sur chaque cellule.
Verrouillez et masquez les formules :
Faites un clic droit sur les cellules sélectionnées et choisissez "Format de cellule".
Allez à l'onglet "Protection".
Cochez les cases "Verrouillée" et "Masquée".
Cliquez sur "OK".
Protégez la feuille :
Allez dans l'onglet "Révision" de la barre de menu.
Cliquez sur "Protéger la feuille".
Une fenêtre s'ouvrira vous demandant d'entrer un mot de passe (facultatif, mais recommandé pour plus de sécurité). Entrez un mot de passe si vous le souhaitez.
Assurez-vous que l'option "Protéger la feuille et le contenu des cellules verrouillées" est cochée.
Vous pouvez également sélectionner les actions que les utilisateurs sont autorisés à effectuer sur les cellules verrouillées.
Cliquez sur "OK" et confirmez le mot de passe si vous en avez défini un.
</t>
      </text>
    </comment>
  </commentList>
</comments>
</file>

<file path=xl/sharedStrings.xml><?xml version="1.0" encoding="utf-8"?>
<sst xmlns="http://schemas.openxmlformats.org/spreadsheetml/2006/main" count="110" uniqueCount="56">
  <si>
    <t>Élément</t>
  </si>
  <si>
    <t>Montant</t>
  </si>
  <si>
    <t>Revenu fixe</t>
  </si>
  <si>
    <t>Aides financières</t>
  </si>
  <si>
    <t>Prêts</t>
  </si>
  <si>
    <t>Autres revenus</t>
  </si>
  <si>
    <t>Total</t>
  </si>
  <si>
    <t>Investissement</t>
  </si>
  <si>
    <t>Epargne</t>
  </si>
  <si>
    <t>Loyer</t>
  </si>
  <si>
    <t>Charges</t>
  </si>
  <si>
    <t>Téléphone portable</t>
  </si>
  <si>
    <t>Courses</t>
  </si>
  <si>
    <t>Carte bancaire</t>
  </si>
  <si>
    <t>Revenu restant</t>
  </si>
  <si>
    <t>Dépenses Essentiel</t>
  </si>
  <si>
    <t>Epargnes</t>
  </si>
  <si>
    <t>Revenu</t>
  </si>
  <si>
    <t>Date</t>
  </si>
  <si>
    <t>Étiquettes de lignes</t>
  </si>
  <si>
    <t>Total général</t>
  </si>
  <si>
    <t>Mois</t>
  </si>
  <si>
    <t>Dépenses</t>
  </si>
  <si>
    <t>Livret A</t>
  </si>
  <si>
    <t>Liquides</t>
  </si>
  <si>
    <t>Or</t>
  </si>
  <si>
    <t>Actions</t>
  </si>
  <si>
    <t>Obligations</t>
  </si>
  <si>
    <t>Immobilier</t>
  </si>
  <si>
    <t>Total Revenu</t>
  </si>
  <si>
    <t>Total Dépenses</t>
  </si>
  <si>
    <t>Total Epargnes</t>
  </si>
  <si>
    <t>Total Investissement</t>
  </si>
  <si>
    <t>Somme de Total Revenu</t>
  </si>
  <si>
    <t>Somme de Total Dépenses</t>
  </si>
  <si>
    <t>Somme de Total Epargnes</t>
  </si>
  <si>
    <t>Somme de Total Investissement</t>
  </si>
  <si>
    <t>Dépense</t>
  </si>
  <si>
    <t>Commence par introduire Excel Rapidement</t>
  </si>
  <si>
    <t>Introduction des Formules qu'on va utiliser</t>
  </si>
  <si>
    <t>Application des Formules sur le Modèle</t>
  </si>
  <si>
    <t>Méthodologie</t>
  </si>
  <si>
    <t>étapes</t>
  </si>
  <si>
    <t xml:space="preserve">Revenu </t>
  </si>
  <si>
    <t>%</t>
  </si>
  <si>
    <t>Mensuelle</t>
  </si>
  <si>
    <t>Introduction</t>
  </si>
  <si>
    <t>https://fr.freepik.com/search?format=search&amp;last_filter=query&amp;last_value=%C3%A9pargne&amp;query=%C3%A9pargne</t>
  </si>
  <si>
    <t>illustration,</t>
  </si>
  <si>
    <t>3 télechargement par jour</t>
  </si>
  <si>
    <t>Annuelle</t>
  </si>
  <si>
    <t>Données</t>
  </si>
  <si>
    <t>Autres</t>
  </si>
  <si>
    <t>Aide parentale</t>
  </si>
  <si>
    <t>juil</t>
  </si>
  <si>
    <t>Impots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</si>
</sst>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 &quot;€&quot;"/>
    <numFmt numFmtId="165" formatCode="[$-40C]mmmm\-yy;@"/>
  </numFmts>
  <fonts count="16" x14ac:knownFonts="1">
    <font>
      <sz val="11"/>
      <color theme="1"/>
      <name val="Aptos Narrow"/>
      <family val="2"/>
      <scheme val="minor"/>
    </font>
    <font>
      <sz val="8"/>
      <name val="Aptos Narrow"/>
      <family val="2"/>
      <scheme val="minor"/>
    </font>
    <font>
      <sz val="11"/>
      <color theme="1"/>
      <name val="Aptos Narrow"/>
      <family val="2"/>
      <scheme val="minor"/>
    </font>
    <font>
      <b/>
      <sz val="11"/>
      <color theme="0"/>
      <name val="Aptos Narrow"/>
      <family val="2"/>
      <scheme val="minor"/>
    </font>
    <font>
      <sz val="11"/>
      <color theme="0"/>
      <name val="Aptos Narrow"/>
      <family val="2"/>
      <scheme val="minor"/>
    </font>
    <font>
      <u/>
      <sz val="11"/>
      <color theme="10"/>
      <name val="Aptos Narrow"/>
      <family val="2"/>
      <scheme val="minor"/>
    </font>
    <font>
      <sz val="11"/>
      <color theme="2"/>
      <name val="Aptos Narrow"/>
      <family val="2"/>
      <scheme val="minor"/>
    </font>
    <font>
      <sz val="8"/>
      <color theme="1"/>
      <name val="Aptos Narrow"/>
      <family val="2"/>
      <scheme val="minor"/>
    </font>
    <font>
      <sz val="11"/>
      <color theme="1"/>
      <name val="Baguet Script"/>
    </font>
    <font>
      <sz val="11"/>
      <color theme="1"/>
      <name val="Comic Sans MS"/>
      <family val="4"/>
    </font>
    <font>
      <sz val="11"/>
      <color theme="0"/>
      <name val="Comic Sans MS"/>
      <family val="4"/>
    </font>
    <font>
      <sz val="9"/>
      <color theme="1"/>
      <name val="Comic Sans MS"/>
      <family val="4"/>
    </font>
    <font>
      <b/>
      <sz val="9"/>
      <color theme="0"/>
      <name val="Comic Sans MS"/>
      <family val="4"/>
    </font>
    <font>
      <sz val="18"/>
      <color theme="1"/>
      <name val="Comic Sans MS"/>
      <family val="4"/>
    </font>
    <font>
      <sz val="11"/>
      <color rgb="FF002060"/>
      <name val="Comic Sans MS"/>
      <family val="4"/>
    </font>
    <font>
      <sz val="9"/>
      <color rgb="FF002060"/>
      <name val="Comic Sans MS"/>
      <family val="4"/>
    </font>
  </fonts>
  <fills count="16">
    <fill>
      <patternFill patternType="none"/>
    </fill>
    <fill>
      <patternFill patternType="gray125"/>
    </fill>
    <fill>
      <patternFill patternType="solid">
        <fgColor theme="4"/>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8" tint="0.39997558519241921"/>
        <bgColor indexed="65"/>
      </patternFill>
    </fill>
    <fill>
      <patternFill patternType="solid">
        <fgColor theme="0"/>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theme="3" tint="0.499984740745262"/>
        <bgColor indexed="64"/>
      </patternFill>
    </fill>
    <fill>
      <patternFill patternType="solid">
        <fgColor theme="0" tint="-0.34998626667073579"/>
        <bgColor indexed="64"/>
      </patternFill>
    </fill>
  </fills>
  <borders count="31">
    <border>
      <left/>
      <right/>
      <top/>
      <bottom/>
      <diagonal/>
    </border>
    <border>
      <left style="thin">
        <color theme="9"/>
      </left>
      <right style="thin">
        <color theme="9"/>
      </right>
      <top style="thin">
        <color theme="9"/>
      </top>
      <bottom/>
      <diagonal/>
    </border>
    <border>
      <left style="thin">
        <color theme="9"/>
      </left>
      <right style="thin">
        <color theme="9"/>
      </right>
      <top/>
      <bottom/>
      <diagonal/>
    </border>
    <border>
      <left style="thin">
        <color theme="9"/>
      </left>
      <right style="thin">
        <color theme="9"/>
      </right>
      <top/>
      <bottom style="thin">
        <color theme="9"/>
      </bottom>
      <diagonal/>
    </border>
    <border>
      <left/>
      <right/>
      <top style="thin">
        <color theme="9"/>
      </top>
      <bottom style="thin">
        <color theme="9"/>
      </bottom>
      <diagonal/>
    </border>
    <border>
      <left style="thin">
        <color theme="5"/>
      </left>
      <right style="thin">
        <color theme="5"/>
      </right>
      <top style="thin">
        <color theme="5"/>
      </top>
      <bottom/>
      <diagonal/>
    </border>
    <border>
      <left style="thin">
        <color theme="5"/>
      </left>
      <right style="thin">
        <color theme="5"/>
      </right>
      <top/>
      <bottom/>
      <diagonal/>
    </border>
    <border>
      <left style="thin">
        <color theme="5"/>
      </left>
      <right style="thin">
        <color theme="5"/>
      </right>
      <top/>
      <bottom style="thin">
        <color theme="5"/>
      </bottom>
      <diagonal/>
    </border>
    <border>
      <left style="thin">
        <color theme="7"/>
      </left>
      <right style="thin">
        <color theme="7"/>
      </right>
      <top style="thin">
        <color theme="7"/>
      </top>
      <bottom/>
      <diagonal/>
    </border>
    <border>
      <left style="thin">
        <color theme="7"/>
      </left>
      <right style="thin">
        <color theme="7"/>
      </right>
      <top/>
      <bottom/>
      <diagonal/>
    </border>
    <border>
      <left style="thin">
        <color theme="7"/>
      </left>
      <right style="thin">
        <color theme="7"/>
      </right>
      <top/>
      <bottom style="thin">
        <color theme="7"/>
      </bottom>
      <diagonal/>
    </border>
    <border>
      <left style="thin">
        <color theme="8"/>
      </left>
      <right style="thin">
        <color theme="8"/>
      </right>
      <top style="thin">
        <color theme="8"/>
      </top>
      <bottom/>
      <diagonal/>
    </border>
    <border>
      <left style="thin">
        <color theme="8"/>
      </left>
      <right style="thin">
        <color theme="8"/>
      </right>
      <top/>
      <bottom/>
      <diagonal/>
    </border>
    <border>
      <left style="thin">
        <color theme="8"/>
      </left>
      <right style="thin">
        <color theme="8"/>
      </right>
      <top/>
      <bottom style="thin">
        <color theme="8"/>
      </bottom>
      <diagonal/>
    </border>
    <border>
      <left/>
      <right style="thin">
        <color theme="8"/>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style="thin">
        <color theme="8"/>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2">
    <xf numFmtId="0" fontId="0" fillId="0" borderId="0"/>
    <xf numFmtId="9" fontId="2" fillId="0" borderId="0" applyFont="0" applyFill="0" applyBorder="0" applyAlignment="0" applyProtection="0"/>
    <xf numFmtId="0" fontId="4"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5" fillId="0" borderId="0" applyNumberFormat="0" applyFill="0" applyBorder="0" applyAlignment="0" applyProtection="0"/>
  </cellStyleXfs>
  <cellXfs count="86">
    <xf numFmtId="0" fontId="0" fillId="0" borderId="0" xfId="0"/>
    <xf numFmtId="164" fontId="0" fillId="0" borderId="0" xfId="0" applyNumberFormat="1"/>
    <xf numFmtId="0" fontId="0" fillId="0" borderId="0" xfId="0" pivotButton="1"/>
    <xf numFmtId="0" fontId="0" fillId="0" borderId="0" xfId="0" applyAlignment="1">
      <alignment horizontal="left"/>
    </xf>
    <xf numFmtId="0" fontId="0" fillId="0" borderId="3" xfId="0" applyBorder="1"/>
    <xf numFmtId="17" fontId="0" fillId="0" borderId="0" xfId="0" applyNumberFormat="1"/>
    <xf numFmtId="0" fontId="0" fillId="0" borderId="10" xfId="0" applyBorder="1"/>
    <xf numFmtId="0" fontId="0" fillId="0" borderId="13" xfId="0" applyBorder="1"/>
    <xf numFmtId="164" fontId="2" fillId="6" borderId="2" xfId="6" applyNumberFormat="1" applyBorder="1"/>
    <xf numFmtId="164" fontId="0" fillId="0" borderId="3" xfId="0" applyNumberFormat="1" applyBorder="1"/>
    <xf numFmtId="164" fontId="2" fillId="4" borderId="6" xfId="4" applyNumberFormat="1" applyBorder="1"/>
    <xf numFmtId="164" fontId="0" fillId="0" borderId="7" xfId="0" applyNumberFormat="1" applyBorder="1"/>
    <xf numFmtId="164" fontId="2" fillId="8" borderId="9" xfId="8" applyNumberFormat="1" applyBorder="1"/>
    <xf numFmtId="164" fontId="0" fillId="0" borderId="10" xfId="0" applyNumberFormat="1" applyBorder="1"/>
    <xf numFmtId="164" fontId="2" fillId="9" borderId="12" xfId="9" applyNumberFormat="1" applyBorder="1"/>
    <xf numFmtId="164" fontId="2" fillId="9" borderId="13" xfId="9" applyNumberFormat="1" applyBorder="1"/>
    <xf numFmtId="164" fontId="0" fillId="0" borderId="13" xfId="0" applyNumberFormat="1" applyBorder="1"/>
    <xf numFmtId="165" fontId="3" fillId="7" borderId="1" xfId="7" applyNumberFormat="1" applyFont="1" applyBorder="1"/>
    <xf numFmtId="165" fontId="3" fillId="10" borderId="11" xfId="10" applyNumberFormat="1" applyFont="1" applyBorder="1"/>
    <xf numFmtId="165" fontId="3" fillId="3" borderId="8" xfId="3" applyNumberFormat="1" applyFont="1" applyBorder="1"/>
    <xf numFmtId="165" fontId="3" fillId="5" borderId="5" xfId="5" applyNumberFormat="1" applyFont="1"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9" fontId="6" fillId="0" borderId="0" xfId="1" applyFont="1"/>
    <xf numFmtId="164" fontId="2" fillId="9" borderId="24" xfId="9" applyNumberFormat="1" applyBorder="1"/>
    <xf numFmtId="164" fontId="7" fillId="0" borderId="0" xfId="0" applyNumberFormat="1" applyFont="1" applyAlignment="1">
      <alignment horizontal="center" vertical="top"/>
    </xf>
    <xf numFmtId="9" fontId="7" fillId="0" borderId="0" xfId="1" applyFont="1" applyAlignment="1">
      <alignment horizontal="center" vertical="top"/>
    </xf>
    <xf numFmtId="0" fontId="0" fillId="12" borderId="0" xfId="0" applyFill="1"/>
    <xf numFmtId="0" fontId="0" fillId="0" borderId="0" xfId="0" applyProtection="1">
      <protection hidden="1"/>
    </xf>
    <xf numFmtId="0" fontId="9" fillId="0" borderId="0" xfId="0" applyFont="1"/>
    <xf numFmtId="0" fontId="5" fillId="0" borderId="0" xfId="11"/>
    <xf numFmtId="0" fontId="0" fillId="13" borderId="0" xfId="0" applyFill="1"/>
    <xf numFmtId="164" fontId="0" fillId="13" borderId="0" xfId="0" applyNumberFormat="1" applyFill="1"/>
    <xf numFmtId="165" fontId="0" fillId="13" borderId="0" xfId="0" applyNumberFormat="1" applyFill="1"/>
    <xf numFmtId="9" fontId="0" fillId="13" borderId="0" xfId="1" applyFont="1" applyFill="1"/>
    <xf numFmtId="9" fontId="0" fillId="13" borderId="0" xfId="0" applyNumberFormat="1" applyFill="1" applyAlignment="1">
      <alignment horizontal="center" vertical="center"/>
    </xf>
    <xf numFmtId="9" fontId="0" fillId="13" borderId="0" xfId="0" applyNumberFormat="1" applyFill="1"/>
    <xf numFmtId="14" fontId="0" fillId="13" borderId="0" xfId="0" applyNumberFormat="1" applyFill="1"/>
    <xf numFmtId="0" fontId="3" fillId="13" borderId="11" xfId="10" applyFont="1" applyFill="1" applyBorder="1"/>
    <xf numFmtId="0" fontId="2" fillId="13" borderId="12" xfId="9" applyFill="1" applyBorder="1"/>
    <xf numFmtId="0" fontId="3" fillId="13" borderId="8" xfId="3" applyFont="1" applyFill="1" applyBorder="1"/>
    <xf numFmtId="0" fontId="2" fillId="13" borderId="9" xfId="8" applyFill="1" applyBorder="1"/>
    <xf numFmtId="0" fontId="2" fillId="13" borderId="14" xfId="9" applyFill="1" applyBorder="1"/>
    <xf numFmtId="0" fontId="0" fillId="13" borderId="13" xfId="0" applyFill="1" applyBorder="1"/>
    <xf numFmtId="0" fontId="0" fillId="13" borderId="10" xfId="0" applyFill="1" applyBorder="1"/>
    <xf numFmtId="0" fontId="8" fillId="13" borderId="0" xfId="0" applyFont="1" applyFill="1"/>
    <xf numFmtId="0" fontId="0" fillId="13" borderId="0" xfId="0" applyFill="1" applyAlignment="1">
      <alignment horizontal="center" vertical="center"/>
    </xf>
    <xf numFmtId="0" fontId="4" fillId="0" borderId="0" xfId="0" applyFont="1"/>
    <xf numFmtId="0" fontId="4" fillId="11" borderId="0" xfId="9" applyFont="1" applyFill="1" applyBorder="1"/>
    <xf numFmtId="164" fontId="4" fillId="11" borderId="0" xfId="0" applyNumberFormat="1" applyFont="1" applyFill="1"/>
    <xf numFmtId="0" fontId="9" fillId="0" borderId="4" xfId="0" applyFont="1" applyBorder="1" applyAlignment="1">
      <alignment vertical="top"/>
    </xf>
    <xf numFmtId="0" fontId="11" fillId="0" borderId="0" xfId="0" applyFont="1"/>
    <xf numFmtId="0" fontId="12" fillId="7" borderId="1" xfId="7" applyFont="1" applyBorder="1"/>
    <xf numFmtId="0" fontId="11" fillId="6" borderId="2" xfId="6" applyFont="1" applyBorder="1"/>
    <xf numFmtId="0" fontId="11" fillId="0" borderId="3" xfId="0" applyFont="1" applyBorder="1"/>
    <xf numFmtId="0" fontId="12" fillId="5" borderId="5" xfId="5" applyFont="1" applyBorder="1"/>
    <xf numFmtId="0" fontId="11" fillId="4" borderId="6" xfId="4" applyFont="1" applyBorder="1"/>
    <xf numFmtId="164" fontId="11" fillId="0" borderId="7" xfId="0" applyNumberFormat="1" applyFont="1" applyBorder="1"/>
    <xf numFmtId="164" fontId="11" fillId="0" borderId="0" xfId="0" applyNumberFormat="1" applyFont="1"/>
    <xf numFmtId="0" fontId="12" fillId="3" borderId="8" xfId="3" applyFont="1" applyBorder="1"/>
    <xf numFmtId="0" fontId="11" fillId="8" borderId="9" xfId="8" applyFont="1" applyBorder="1"/>
    <xf numFmtId="0" fontId="11" fillId="0" borderId="10" xfId="0" applyFont="1" applyBorder="1"/>
    <xf numFmtId="0" fontId="12" fillId="10" borderId="11" xfId="10" applyFont="1" applyBorder="1"/>
    <xf numFmtId="0" fontId="11" fillId="9" borderId="12" xfId="9" applyFont="1" applyBorder="1"/>
    <xf numFmtId="0" fontId="11" fillId="9" borderId="14" xfId="9" applyFont="1" applyBorder="1"/>
    <xf numFmtId="0" fontId="11" fillId="0" borderId="13" xfId="0" applyFont="1" applyBorder="1"/>
    <xf numFmtId="17" fontId="14" fillId="0" borderId="4" xfId="0" applyNumberFormat="1" applyFont="1" applyBorder="1" applyAlignment="1">
      <alignment vertical="top"/>
    </xf>
    <xf numFmtId="0" fontId="15" fillId="0" borderId="4" xfId="0" applyFont="1" applyBorder="1"/>
    <xf numFmtId="0" fontId="4" fillId="14" borderId="0" xfId="2" applyFill="1"/>
    <xf numFmtId="0" fontId="10" fillId="14" borderId="0" xfId="11" applyFont="1" applyFill="1" applyAlignment="1">
      <alignment horizontal="center" vertical="center"/>
    </xf>
    <xf numFmtId="0" fontId="0" fillId="14" borderId="0" xfId="0" applyFill="1"/>
    <xf numFmtId="0" fontId="4" fillId="13" borderId="0" xfId="2" applyFill="1"/>
    <xf numFmtId="0" fontId="4" fillId="15" borderId="0" xfId="2" applyFill="1" applyBorder="1"/>
    <xf numFmtId="165" fontId="13" fillId="11" borderId="25" xfId="0" applyNumberFormat="1" applyFont="1" applyFill="1" applyBorder="1" applyAlignment="1">
      <alignment horizontal="center" vertical="center"/>
    </xf>
    <xf numFmtId="165" fontId="13" fillId="11" borderId="26" xfId="0" applyNumberFormat="1" applyFont="1" applyFill="1" applyBorder="1" applyAlignment="1">
      <alignment horizontal="center" vertical="center"/>
    </xf>
    <xf numFmtId="165" fontId="13" fillId="11" borderId="27" xfId="0" applyNumberFormat="1" applyFont="1" applyFill="1" applyBorder="1" applyAlignment="1">
      <alignment horizontal="center" vertical="center"/>
    </xf>
    <xf numFmtId="165" fontId="13" fillId="11" borderId="28" xfId="0" applyNumberFormat="1" applyFont="1" applyFill="1" applyBorder="1" applyAlignment="1">
      <alignment horizontal="center" vertical="center"/>
    </xf>
    <xf numFmtId="165" fontId="13" fillId="11" borderId="29" xfId="0" applyNumberFormat="1" applyFont="1" applyFill="1" applyBorder="1" applyAlignment="1">
      <alignment horizontal="center" vertical="center"/>
    </xf>
    <xf numFmtId="165" fontId="13" fillId="11" borderId="30" xfId="0" applyNumberFormat="1" applyFont="1" applyFill="1" applyBorder="1" applyAlignment="1">
      <alignment horizontal="center" vertical="center"/>
    </xf>
  </cellXfs>
  <cellStyles count="12">
    <cellStyle name="20 % - Accent2" xfId="4" builtinId="34"/>
    <cellStyle name="20 % - Accent3" xfId="6" builtinId="38"/>
    <cellStyle name="20 % - Accent4" xfId="8" builtinId="42"/>
    <cellStyle name="20 % - Accent5" xfId="9" builtinId="46"/>
    <cellStyle name="60 % - Accent1" xfId="3" builtinId="32"/>
    <cellStyle name="60 % - Accent2" xfId="5" builtinId="36"/>
    <cellStyle name="60 % - Accent3" xfId="7" builtinId="40"/>
    <cellStyle name="60 % - Accent5" xfId="10" builtinId="48"/>
    <cellStyle name="Accent1" xfId="2" builtinId="29"/>
    <cellStyle name="Lien hypertexte" xfId="11" builtinId="8"/>
    <cellStyle name="Normal" xfId="0" builtinId="0"/>
    <cellStyle name="Pourcentage" xfId="1" builtinId="5"/>
  </cellStyles>
  <dxfs count="4">
    <dxf>
      <fill>
        <patternFill>
          <bgColor theme="0" tint="-4.9989318521683403E-2"/>
        </patternFill>
      </fill>
      <border diagonalUp="0" diagonalDown="0">
        <left/>
        <right/>
        <top/>
        <bottom/>
        <vertical/>
        <horizontal/>
      </border>
    </dxf>
    <dxf>
      <font>
        <b/>
        <color theme="1"/>
      </font>
      <border>
        <top style="medium">
          <color theme="6" tint="-0.24994659260841701"/>
        </top>
      </border>
    </dxf>
    <dxf>
      <font>
        <b/>
        <i val="0"/>
        <color theme="1"/>
      </font>
      <fill>
        <patternFill patternType="solid">
          <fgColor theme="6"/>
          <bgColor theme="6"/>
        </patternFill>
      </fill>
    </dxf>
    <dxf>
      <font>
        <color theme="1"/>
      </font>
      <border diagonalUp="0" diagonalDown="0">
        <left/>
        <right/>
        <top/>
        <bottom/>
        <vertical/>
        <horizontal/>
      </border>
    </dxf>
  </dxfs>
  <tableStyles count="1" defaultTableStyle="TableStyleMedium2" defaultPivotStyle="PivotStyleLight16">
    <tableStyle name="Budget universitaire" pivot="0" count="4" xr9:uid="{00435111-742B-4DC3-BCF7-7A1C60EB001B}">
      <tableStyleElement type="wholeTable" dxfId="3"/>
      <tableStyleElement type="headerRow" dxfId="2"/>
      <tableStyleElement type="totalRow" dxfId="1"/>
      <tableStyleElement type="firstRowStripe" dxfId="0"/>
    </tableStyle>
  </tableStyles>
  <colors>
    <mruColors>
      <color rgb="FFC4DCF2"/>
      <color rgb="FF1160FF"/>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rgbClr val="002060"/>
                </a:solidFill>
                <a:latin typeface="Comic Sans MS" panose="030F0702030302020204" pitchFamily="66" charset="0"/>
                <a:ea typeface="+mn-ea"/>
                <a:cs typeface="+mn-cs"/>
              </a:defRPr>
            </a:pPr>
            <a:r>
              <a:rPr lang="fr-FR">
                <a:solidFill>
                  <a:srgbClr val="002060"/>
                </a:solidFill>
                <a:latin typeface="Comic Sans MS" panose="030F0702030302020204" pitchFamily="66" charset="0"/>
              </a:rPr>
              <a:t>Reste à Dépenser</a:t>
            </a:r>
          </a:p>
        </c:rich>
      </c:tx>
      <c:layout>
        <c:manualLayout>
          <c:xMode val="edge"/>
          <c:yMode val="edge"/>
          <c:x val="3.4491498850254342E-2"/>
          <c:y val="0.10331921506201616"/>
        </c:manualLayout>
      </c:layout>
      <c:overlay val="0"/>
      <c:spPr>
        <a:noFill/>
        <a:ln>
          <a:noFill/>
        </a:ln>
        <a:effectLst/>
      </c:spPr>
      <c:txPr>
        <a:bodyPr rot="0" spcFirstLastPara="1" vertOverflow="ellipsis" vert="horz" wrap="square" anchor="ctr" anchorCtr="1"/>
        <a:lstStyle/>
        <a:p>
          <a:pPr>
            <a:defRPr sz="1600" b="1" i="0" u="none" strike="noStrike" kern="1200" baseline="0">
              <a:solidFill>
                <a:srgbClr val="002060"/>
              </a:solidFill>
              <a:latin typeface="Comic Sans MS" panose="030F0702030302020204" pitchFamily="66" charset="0"/>
              <a:ea typeface="+mn-ea"/>
              <a:cs typeface="+mn-cs"/>
            </a:defRPr>
          </a:pPr>
          <a:endParaRPr lang="fr-FR"/>
        </a:p>
      </c:txPr>
    </c:title>
    <c:autoTitleDeleted val="0"/>
    <c:plotArea>
      <c:layout>
        <c:manualLayout>
          <c:layoutTarget val="inner"/>
          <c:xMode val="edge"/>
          <c:yMode val="edge"/>
          <c:x val="4.0560471976401183E-2"/>
          <c:y val="0.29157641395908546"/>
          <c:w val="0.92625368731563418"/>
          <c:h val="0.7084235860409146"/>
        </c:manualLayout>
      </c:layout>
      <c:barChart>
        <c:barDir val="bar"/>
        <c:grouping val="percentStacked"/>
        <c:varyColors val="0"/>
        <c:ser>
          <c:idx val="0"/>
          <c:order val="0"/>
          <c:tx>
            <c:strRef>
              <c:f>Mensuelle!$M$10</c:f>
              <c:strCache>
                <c:ptCount val="1"/>
                <c:pt idx="0">
                  <c:v>Revenu restant</c:v>
                </c:pt>
              </c:strCache>
            </c:strRef>
          </c:tx>
          <c:spPr>
            <a:solidFill>
              <a:schemeClr val="accent6"/>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Comic Sans MS" panose="030F0702030302020204" pitchFamily="66" charset="0"/>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Mensuelle!$N$10</c:f>
              <c:numCache>
                <c:formatCode>#\ ##0\ "€"</c:formatCode>
                <c:ptCount val="1"/>
                <c:pt idx="0">
                  <c:v>-1110</c:v>
                </c:pt>
              </c:numCache>
            </c:numRef>
          </c:val>
          <c:extLst>
            <c:ext xmlns:c16="http://schemas.microsoft.com/office/drawing/2014/chart" uri="{C3380CC4-5D6E-409C-BE32-E72D297353CC}">
              <c16:uniqueId val="{00000000-A0C1-44D0-BB63-E83574477B12}"/>
            </c:ext>
          </c:extLst>
        </c:ser>
        <c:ser>
          <c:idx val="1"/>
          <c:order val="1"/>
          <c:tx>
            <c:strRef>
              <c:f>Mensuelle!$M$11</c:f>
              <c:strCache>
                <c:ptCount val="1"/>
                <c:pt idx="0">
                  <c:v>Revenu </c:v>
                </c:pt>
              </c:strCache>
            </c:strRef>
          </c:tx>
          <c:spPr>
            <a:solidFill>
              <a:schemeClr val="bg1">
                <a:lumMod val="85000"/>
              </a:schemeClr>
            </a:solidFill>
            <a:ln>
              <a:noFill/>
            </a:ln>
            <a:effectLst>
              <a:outerShdw blurRad="57150" dist="19050" dir="5400000" algn="ctr" rotWithShape="0">
                <a:srgbClr val="000000">
                  <a:alpha val="63000"/>
                </a:srgbClr>
              </a:outerShdw>
            </a:effectLst>
          </c:spPr>
          <c:invertIfNegative val="0"/>
          <c:dLbls>
            <c:delete val="1"/>
          </c:dLbls>
          <c:val>
            <c:numRef>
              <c:f>Mensuelle!$N$11</c:f>
              <c:numCache>
                <c:formatCode>#\ ##0\ "€"</c:formatCode>
                <c:ptCount val="1"/>
                <c:pt idx="0">
                  <c:v>2328</c:v>
                </c:pt>
              </c:numCache>
            </c:numRef>
          </c:val>
          <c:extLst>
            <c:ext xmlns:c16="http://schemas.microsoft.com/office/drawing/2014/chart" uri="{C3380CC4-5D6E-409C-BE32-E72D297353CC}">
              <c16:uniqueId val="{00000001-A0C1-44D0-BB63-E83574477B12}"/>
            </c:ext>
          </c:extLst>
        </c:ser>
        <c:dLbls>
          <c:dLblPos val="ctr"/>
          <c:showLegendKey val="0"/>
          <c:showVal val="1"/>
          <c:showCatName val="0"/>
          <c:showSerName val="0"/>
          <c:showPercent val="0"/>
          <c:showBubbleSize val="0"/>
        </c:dLbls>
        <c:gapWidth val="150"/>
        <c:overlap val="100"/>
        <c:axId val="1203007024"/>
        <c:axId val="1203005584"/>
      </c:barChart>
      <c:catAx>
        <c:axId val="1203007024"/>
        <c:scaling>
          <c:orientation val="minMax"/>
        </c:scaling>
        <c:delete val="1"/>
        <c:axPos val="l"/>
        <c:numFmt formatCode="General" sourceLinked="1"/>
        <c:majorTickMark val="none"/>
        <c:minorTickMark val="none"/>
        <c:tickLblPos val="nextTo"/>
        <c:crossAx val="1203005584"/>
        <c:crosses val="autoZero"/>
        <c:auto val="1"/>
        <c:lblAlgn val="ctr"/>
        <c:lblOffset val="100"/>
        <c:noMultiLvlLbl val="0"/>
      </c:catAx>
      <c:valAx>
        <c:axId val="1203005584"/>
        <c:scaling>
          <c:orientation val="minMax"/>
        </c:scaling>
        <c:delete val="1"/>
        <c:axPos val="b"/>
        <c:numFmt formatCode="0%" sourceLinked="1"/>
        <c:majorTickMark val="none"/>
        <c:minorTickMark val="none"/>
        <c:tickLblPos val="nextTo"/>
        <c:crossAx val="120300702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002060"/>
                </a:solidFill>
                <a:latin typeface="Comic Sans MS" panose="030F0702030302020204" pitchFamily="66" charset="0"/>
                <a:ea typeface="+mn-ea"/>
                <a:cs typeface="+mn-cs"/>
              </a:defRPr>
            </a:pPr>
            <a:r>
              <a:rPr lang="en-US">
                <a:solidFill>
                  <a:srgbClr val="002060"/>
                </a:solidFill>
                <a:latin typeface="Comic Sans MS" panose="030F0702030302020204" pitchFamily="66" charset="0"/>
              </a:rPr>
              <a:t>Revenu</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Comic Sans MS" panose="030F0702030302020204" pitchFamily="66" charset="0"/>
              <a:ea typeface="+mn-ea"/>
              <a:cs typeface="+mn-cs"/>
            </a:defRPr>
          </a:pPr>
          <a:endParaRPr lang="fr-FR"/>
        </a:p>
      </c:txPr>
    </c:title>
    <c:autoTitleDeleted val="0"/>
    <c:plotArea>
      <c:layout>
        <c:manualLayout>
          <c:layoutTarget val="inner"/>
          <c:xMode val="edge"/>
          <c:yMode val="edge"/>
          <c:x val="0.40027167656674495"/>
          <c:y val="0.1456195573352842"/>
          <c:w val="0.5354008380531381"/>
          <c:h val="0.80955566678859514"/>
        </c:manualLayout>
      </c:layout>
      <c:barChart>
        <c:barDir val="bar"/>
        <c:grouping val="clustered"/>
        <c:varyColors val="0"/>
        <c:ser>
          <c:idx val="0"/>
          <c:order val="0"/>
          <c:tx>
            <c:strRef>
              <c:f>Mensuelle!$H$53</c:f>
              <c:strCache>
                <c:ptCount val="1"/>
                <c:pt idx="0">
                  <c:v>Montant</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Mensuelle!$G$54:$G$57</c:f>
              <c:strCache>
                <c:ptCount val="4"/>
                <c:pt idx="0">
                  <c:v>Revenu fixe</c:v>
                </c:pt>
                <c:pt idx="1">
                  <c:v>Aides financières</c:v>
                </c:pt>
                <c:pt idx="2">
                  <c:v>Prêts</c:v>
                </c:pt>
                <c:pt idx="3">
                  <c:v>Autres revenus</c:v>
                </c:pt>
              </c:strCache>
            </c:strRef>
          </c:cat>
          <c:val>
            <c:numRef>
              <c:f>Mensuelle!$H$54:$H$57</c:f>
              <c:numCache>
                <c:formatCode>#\ ##0\ "€"</c:formatCode>
                <c:ptCount val="4"/>
                <c:pt idx="0">
                  <c:v>2002</c:v>
                </c:pt>
                <c:pt idx="1">
                  <c:v>102</c:v>
                </c:pt>
                <c:pt idx="2">
                  <c:v>22</c:v>
                </c:pt>
                <c:pt idx="3">
                  <c:v>202</c:v>
                </c:pt>
              </c:numCache>
            </c:numRef>
          </c:val>
          <c:extLst>
            <c:ext xmlns:c16="http://schemas.microsoft.com/office/drawing/2014/chart" uri="{C3380CC4-5D6E-409C-BE32-E72D297353CC}">
              <c16:uniqueId val="{00000000-ADD2-4E5F-88D1-E01282CD04AE}"/>
            </c:ext>
          </c:extLst>
        </c:ser>
        <c:dLbls>
          <c:dLblPos val="inEnd"/>
          <c:showLegendKey val="0"/>
          <c:showVal val="1"/>
          <c:showCatName val="0"/>
          <c:showSerName val="0"/>
          <c:showPercent val="0"/>
          <c:showBubbleSize val="0"/>
        </c:dLbls>
        <c:gapWidth val="182"/>
        <c:axId val="1753470079"/>
        <c:axId val="1753474399"/>
      </c:barChart>
      <c:catAx>
        <c:axId val="17534700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accent6"/>
                </a:solidFill>
                <a:latin typeface="Comic Sans MS" panose="030F0702030302020204" pitchFamily="66" charset="0"/>
                <a:ea typeface="+mn-ea"/>
                <a:cs typeface="+mn-cs"/>
              </a:defRPr>
            </a:pPr>
            <a:endParaRPr lang="fr-FR"/>
          </a:p>
        </c:txPr>
        <c:crossAx val="1753474399"/>
        <c:crosses val="autoZero"/>
        <c:auto val="1"/>
        <c:lblAlgn val="ctr"/>
        <c:lblOffset val="100"/>
        <c:noMultiLvlLbl val="0"/>
      </c:catAx>
      <c:valAx>
        <c:axId val="1753474399"/>
        <c:scaling>
          <c:orientation val="minMax"/>
        </c:scaling>
        <c:delete val="1"/>
        <c:axPos val="b"/>
        <c:numFmt formatCode="#\ ##0\ &quot;€&quot;" sourceLinked="1"/>
        <c:majorTickMark val="none"/>
        <c:minorTickMark val="none"/>
        <c:tickLblPos val="nextTo"/>
        <c:crossAx val="175347007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rgbClr val="002060"/>
                </a:solidFill>
                <a:latin typeface="Comic Sans MS" panose="030F0702030302020204" pitchFamily="66" charset="0"/>
                <a:ea typeface="+mn-ea"/>
                <a:cs typeface="+mn-cs"/>
              </a:defRPr>
            </a:pPr>
            <a:r>
              <a:rPr lang="en-US">
                <a:solidFill>
                  <a:srgbClr val="002060"/>
                </a:solidFill>
                <a:latin typeface="Comic Sans MS" panose="030F0702030302020204" pitchFamily="66" charset="0"/>
              </a:rPr>
              <a:t>Montant</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Comic Sans MS" panose="030F0702030302020204" pitchFamily="66" charset="0"/>
              <a:ea typeface="+mn-ea"/>
              <a:cs typeface="+mn-cs"/>
            </a:defRPr>
          </a:pPr>
          <a:endParaRPr lang="fr-FR"/>
        </a:p>
      </c:txPr>
    </c:title>
    <c:autoTitleDeleted val="0"/>
    <c:plotArea>
      <c:layout>
        <c:manualLayout>
          <c:layoutTarget val="inner"/>
          <c:xMode val="edge"/>
          <c:yMode val="edge"/>
          <c:x val="0.44936197685900187"/>
          <c:y val="0.14742647058823533"/>
          <c:w val="0.49195270045469669"/>
          <c:h val="0.80355392156862748"/>
        </c:manualLayout>
      </c:layout>
      <c:barChart>
        <c:barDir val="bar"/>
        <c:grouping val="clustered"/>
        <c:varyColors val="0"/>
        <c:ser>
          <c:idx val="0"/>
          <c:order val="0"/>
          <c:tx>
            <c:strRef>
              <c:f>Mensuelle!$B$50</c:f>
              <c:strCache>
                <c:ptCount val="1"/>
                <c:pt idx="0">
                  <c:v>Montant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Mensuelle!$A$51:$A$58</c:f>
              <c:strCache>
                <c:ptCount val="8"/>
                <c:pt idx="0">
                  <c:v>Loyer</c:v>
                </c:pt>
                <c:pt idx="1">
                  <c:v>Charges</c:v>
                </c:pt>
                <c:pt idx="2">
                  <c:v>Téléphone portable</c:v>
                </c:pt>
                <c:pt idx="3">
                  <c:v>Courses</c:v>
                </c:pt>
                <c:pt idx="4">
                  <c:v>Aide parentale</c:v>
                </c:pt>
                <c:pt idx="5">
                  <c:v>Impots</c:v>
                </c:pt>
                <c:pt idx="6">
                  <c:v>Carte bancaire</c:v>
                </c:pt>
                <c:pt idx="7">
                  <c:v>Autres</c:v>
                </c:pt>
              </c:strCache>
            </c:strRef>
          </c:cat>
          <c:val>
            <c:numRef>
              <c:f>Mensuelle!$B$51:$B$58</c:f>
              <c:numCache>
                <c:formatCode>#\ ##0\ "€"</c:formatCode>
                <c:ptCount val="8"/>
                <c:pt idx="0">
                  <c:v>62</c:v>
                </c:pt>
                <c:pt idx="1">
                  <c:v>52</c:v>
                </c:pt>
                <c:pt idx="2">
                  <c:v>77</c:v>
                </c:pt>
                <c:pt idx="3">
                  <c:v>252</c:v>
                </c:pt>
                <c:pt idx="4">
                  <c:v>52</c:v>
                </c:pt>
                <c:pt idx="5">
                  <c:v>502</c:v>
                </c:pt>
                <c:pt idx="6">
                  <c:v>277</c:v>
                </c:pt>
                <c:pt idx="7">
                  <c:v>202</c:v>
                </c:pt>
              </c:numCache>
            </c:numRef>
          </c:val>
          <c:extLst>
            <c:ext xmlns:c16="http://schemas.microsoft.com/office/drawing/2014/chart" uri="{C3380CC4-5D6E-409C-BE32-E72D297353CC}">
              <c16:uniqueId val="{00000000-57D1-4DF7-AD63-48F2D9424594}"/>
            </c:ext>
          </c:extLst>
        </c:ser>
        <c:dLbls>
          <c:dLblPos val="inEnd"/>
          <c:showLegendKey val="0"/>
          <c:showVal val="1"/>
          <c:showCatName val="0"/>
          <c:showSerName val="0"/>
          <c:showPercent val="0"/>
          <c:showBubbleSize val="0"/>
        </c:dLbls>
        <c:gapWidth val="182"/>
        <c:axId val="2049811871"/>
        <c:axId val="2049812351"/>
      </c:barChart>
      <c:catAx>
        <c:axId val="2049811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accent2"/>
                </a:solidFill>
                <a:latin typeface="Comic Sans MS" panose="030F0702030302020204" pitchFamily="66" charset="0"/>
                <a:ea typeface="+mn-ea"/>
                <a:cs typeface="+mn-cs"/>
              </a:defRPr>
            </a:pPr>
            <a:endParaRPr lang="fr-FR"/>
          </a:p>
        </c:txPr>
        <c:crossAx val="2049812351"/>
        <c:crosses val="autoZero"/>
        <c:auto val="1"/>
        <c:lblAlgn val="ctr"/>
        <c:lblOffset val="100"/>
        <c:noMultiLvlLbl val="0"/>
      </c:catAx>
      <c:valAx>
        <c:axId val="2049812351"/>
        <c:scaling>
          <c:orientation val="minMax"/>
        </c:scaling>
        <c:delete val="1"/>
        <c:axPos val="b"/>
        <c:numFmt formatCode="#\ ##0\ &quot;€&quot;" sourceLinked="1"/>
        <c:majorTickMark val="none"/>
        <c:minorTickMark val="none"/>
        <c:tickLblPos val="nextTo"/>
        <c:crossAx val="204981187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rgbClr val="002060"/>
                </a:solidFill>
                <a:latin typeface="Comic Sans MS" panose="030F0702030302020204" pitchFamily="66" charset="0"/>
                <a:ea typeface="+mn-ea"/>
                <a:cs typeface="+mn-cs"/>
              </a:defRPr>
            </a:pPr>
            <a:r>
              <a:rPr lang="fr-FR">
                <a:solidFill>
                  <a:srgbClr val="002060"/>
                </a:solidFill>
                <a:latin typeface="Comic Sans MS" panose="030F0702030302020204" pitchFamily="66" charset="0"/>
              </a:rPr>
              <a:t>Invesstissement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Comic Sans MS" panose="030F0702030302020204" pitchFamily="66" charset="0"/>
              <a:ea typeface="+mn-ea"/>
              <a:cs typeface="+mn-cs"/>
            </a:defRPr>
          </a:pPr>
          <a:endParaRPr lang="fr-FR"/>
        </a:p>
      </c:txPr>
    </c:title>
    <c:autoTitleDeleted val="0"/>
    <c:plotArea>
      <c:layout>
        <c:manualLayout>
          <c:layoutTarget val="inner"/>
          <c:xMode val="edge"/>
          <c:yMode val="edge"/>
          <c:x val="0.4406096434207406"/>
          <c:y val="0.17465409416415539"/>
          <c:w val="0.48317625837310879"/>
          <c:h val="0.74874608150470223"/>
        </c:manualLayout>
      </c:layout>
      <c:barChart>
        <c:barDir val="bar"/>
        <c:grouping val="clustered"/>
        <c:varyColors val="0"/>
        <c:ser>
          <c:idx val="0"/>
          <c:order val="0"/>
          <c:tx>
            <c:strRef>
              <c:f>Mensuelle!$E$51</c:f>
              <c:strCache>
                <c:ptCount val="1"/>
                <c:pt idx="0">
                  <c:v>Montant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Mensuelle!$D$52:$D$55</c:f>
              <c:strCache>
                <c:ptCount val="4"/>
                <c:pt idx="0">
                  <c:v>Actions</c:v>
                </c:pt>
                <c:pt idx="1">
                  <c:v>Obligations</c:v>
                </c:pt>
                <c:pt idx="2">
                  <c:v>Immobilier</c:v>
                </c:pt>
                <c:pt idx="3">
                  <c:v>Total Investissement</c:v>
                </c:pt>
              </c:strCache>
            </c:strRef>
          </c:cat>
          <c:val>
            <c:numRef>
              <c:f>Mensuelle!$E$52:$E$55</c:f>
              <c:numCache>
                <c:formatCode>#\ ##0\ "€"</c:formatCode>
                <c:ptCount val="4"/>
                <c:pt idx="0">
                  <c:v>502</c:v>
                </c:pt>
                <c:pt idx="1">
                  <c:v>277</c:v>
                </c:pt>
                <c:pt idx="2">
                  <c:v>202</c:v>
                </c:pt>
                <c:pt idx="3">
                  <c:v>981</c:v>
                </c:pt>
              </c:numCache>
            </c:numRef>
          </c:val>
          <c:extLst>
            <c:ext xmlns:c16="http://schemas.microsoft.com/office/drawing/2014/chart" uri="{C3380CC4-5D6E-409C-BE32-E72D297353CC}">
              <c16:uniqueId val="{00000000-E161-4D1A-B211-BDEFC30463D9}"/>
            </c:ext>
          </c:extLst>
        </c:ser>
        <c:dLbls>
          <c:dLblPos val="inEnd"/>
          <c:showLegendKey val="0"/>
          <c:showVal val="1"/>
          <c:showCatName val="0"/>
          <c:showSerName val="0"/>
          <c:showPercent val="0"/>
          <c:showBubbleSize val="0"/>
        </c:dLbls>
        <c:gapWidth val="182"/>
        <c:axId val="1761731807"/>
        <c:axId val="1761732767"/>
      </c:barChart>
      <c:catAx>
        <c:axId val="176173180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accent5"/>
                </a:solidFill>
                <a:latin typeface="Comic Sans MS" panose="030F0702030302020204" pitchFamily="66" charset="0"/>
                <a:ea typeface="+mn-ea"/>
                <a:cs typeface="+mn-cs"/>
              </a:defRPr>
            </a:pPr>
            <a:endParaRPr lang="fr-FR"/>
          </a:p>
        </c:txPr>
        <c:crossAx val="1761732767"/>
        <c:crosses val="autoZero"/>
        <c:auto val="1"/>
        <c:lblAlgn val="ctr"/>
        <c:lblOffset val="100"/>
        <c:noMultiLvlLbl val="0"/>
      </c:catAx>
      <c:valAx>
        <c:axId val="1761732767"/>
        <c:scaling>
          <c:orientation val="minMax"/>
        </c:scaling>
        <c:delete val="1"/>
        <c:axPos val="b"/>
        <c:numFmt formatCode="#\ ##0\ &quot;€&quot;" sourceLinked="1"/>
        <c:majorTickMark val="out"/>
        <c:minorTickMark val="none"/>
        <c:tickLblPos val="nextTo"/>
        <c:crossAx val="176173180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rgbClr val="002060"/>
                </a:solidFill>
                <a:latin typeface="Comic Sans MS" panose="030F0702030302020204" pitchFamily="66" charset="0"/>
                <a:ea typeface="+mn-ea"/>
                <a:cs typeface="+mn-cs"/>
              </a:defRPr>
            </a:pPr>
            <a:r>
              <a:rPr lang="fr-FR">
                <a:solidFill>
                  <a:srgbClr val="002060"/>
                </a:solidFill>
                <a:latin typeface="Comic Sans MS" panose="030F0702030302020204" pitchFamily="66" charset="0"/>
              </a:rPr>
              <a:t>Epargnes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Comic Sans MS" panose="030F0702030302020204" pitchFamily="66" charset="0"/>
              <a:ea typeface="+mn-ea"/>
              <a:cs typeface="+mn-cs"/>
            </a:defRPr>
          </a:pPr>
          <a:endParaRPr lang="fr-FR"/>
        </a:p>
      </c:txPr>
    </c:title>
    <c:autoTitleDeleted val="0"/>
    <c:plotArea>
      <c:layout>
        <c:manualLayout>
          <c:layoutTarget val="inner"/>
          <c:xMode val="edge"/>
          <c:yMode val="edge"/>
          <c:x val="0.47033015103881254"/>
          <c:y val="0.22068196548781036"/>
          <c:w val="0.47764845442354642"/>
          <c:h val="0.68131212723658052"/>
        </c:manualLayout>
      </c:layout>
      <c:barChart>
        <c:barDir val="bar"/>
        <c:grouping val="clustered"/>
        <c:varyColors val="0"/>
        <c:ser>
          <c:idx val="0"/>
          <c:order val="0"/>
          <c:tx>
            <c:strRef>
              <c:f>Mensuelle!$K$52</c:f>
              <c:strCache>
                <c:ptCount val="1"/>
                <c:pt idx="0">
                  <c:v>Montant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Mensuelle!$J$53:$J$56</c:f>
              <c:strCache>
                <c:ptCount val="4"/>
                <c:pt idx="0">
                  <c:v>Livret A</c:v>
                </c:pt>
                <c:pt idx="1">
                  <c:v>Liquides</c:v>
                </c:pt>
                <c:pt idx="2">
                  <c:v>Or</c:v>
                </c:pt>
                <c:pt idx="3">
                  <c:v>Total Epargnes</c:v>
                </c:pt>
              </c:strCache>
            </c:strRef>
          </c:cat>
          <c:val>
            <c:numRef>
              <c:f>Mensuelle!$K$53:$K$56</c:f>
              <c:numCache>
                <c:formatCode>#\ ##0\ "€"</c:formatCode>
                <c:ptCount val="4"/>
                <c:pt idx="0">
                  <c:v>502</c:v>
                </c:pt>
                <c:pt idx="1">
                  <c:v>277</c:v>
                </c:pt>
                <c:pt idx="2">
                  <c:v>202</c:v>
                </c:pt>
                <c:pt idx="3">
                  <c:v>981</c:v>
                </c:pt>
              </c:numCache>
            </c:numRef>
          </c:val>
          <c:extLst>
            <c:ext xmlns:c16="http://schemas.microsoft.com/office/drawing/2014/chart" uri="{C3380CC4-5D6E-409C-BE32-E72D297353CC}">
              <c16:uniqueId val="{00000000-10AC-4FEE-A95C-A4CB159F2D1C}"/>
            </c:ext>
          </c:extLst>
        </c:ser>
        <c:dLbls>
          <c:dLblPos val="inBase"/>
          <c:showLegendKey val="0"/>
          <c:showVal val="1"/>
          <c:showCatName val="0"/>
          <c:showSerName val="0"/>
          <c:showPercent val="0"/>
          <c:showBubbleSize val="0"/>
        </c:dLbls>
        <c:gapWidth val="182"/>
        <c:axId val="1373633231"/>
        <c:axId val="1373631791"/>
      </c:barChart>
      <c:catAx>
        <c:axId val="1373633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accent4"/>
                </a:solidFill>
                <a:latin typeface="Comic Sans MS" panose="030F0702030302020204" pitchFamily="66" charset="0"/>
                <a:ea typeface="+mn-ea"/>
                <a:cs typeface="+mn-cs"/>
              </a:defRPr>
            </a:pPr>
            <a:endParaRPr lang="fr-FR"/>
          </a:p>
        </c:txPr>
        <c:crossAx val="1373631791"/>
        <c:crosses val="autoZero"/>
        <c:auto val="1"/>
        <c:lblAlgn val="ctr"/>
        <c:lblOffset val="100"/>
        <c:noMultiLvlLbl val="0"/>
      </c:catAx>
      <c:valAx>
        <c:axId val="1373631791"/>
        <c:scaling>
          <c:orientation val="minMax"/>
        </c:scaling>
        <c:delete val="1"/>
        <c:axPos val="b"/>
        <c:numFmt formatCode="#\ ##0\ &quot;€&quot;" sourceLinked="1"/>
        <c:majorTickMark val="none"/>
        <c:minorTickMark val="none"/>
        <c:tickLblPos val="nextTo"/>
        <c:crossAx val="137363323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rgbClr val="002060"/>
                </a:solidFill>
                <a:latin typeface="Comic Sans MS" panose="030F0702030302020204" pitchFamily="66" charset="0"/>
                <a:ea typeface="+mn-ea"/>
                <a:cs typeface="+mn-cs"/>
              </a:defRPr>
            </a:pPr>
            <a:r>
              <a:rPr lang="fr-FR">
                <a:solidFill>
                  <a:srgbClr val="002060"/>
                </a:solidFill>
                <a:latin typeface="Comic Sans MS" panose="030F0702030302020204" pitchFamily="66" charset="0"/>
              </a:rPr>
              <a:t>décomposition</a:t>
            </a:r>
          </a:p>
        </c:rich>
      </c:tx>
      <c:layout>
        <c:manualLayout>
          <c:xMode val="edge"/>
          <c:yMode val="edge"/>
          <c:x val="0.65498962979277942"/>
          <c:y val="3.8824181919023849E-2"/>
        </c:manualLayout>
      </c:layout>
      <c:overlay val="1"/>
      <c:spPr>
        <a:noFill/>
        <a:ln>
          <a:noFill/>
        </a:ln>
        <a:effectLst/>
      </c:spPr>
      <c:txPr>
        <a:bodyPr rot="0" spcFirstLastPara="1" vertOverflow="ellipsis" vert="horz" wrap="square" anchor="ctr" anchorCtr="1"/>
        <a:lstStyle/>
        <a:p>
          <a:pPr>
            <a:defRPr sz="1600" b="1" i="0" u="none" strike="noStrike" kern="1200" baseline="0">
              <a:solidFill>
                <a:srgbClr val="002060"/>
              </a:solidFill>
              <a:latin typeface="Comic Sans MS" panose="030F0702030302020204" pitchFamily="66" charset="0"/>
              <a:ea typeface="+mn-ea"/>
              <a:cs typeface="+mn-cs"/>
            </a:defRPr>
          </a:pPr>
          <a:endParaRPr lang="fr-FR"/>
        </a:p>
      </c:txPr>
    </c:title>
    <c:autoTitleDeleted val="0"/>
    <c:plotArea>
      <c:layout>
        <c:manualLayout>
          <c:layoutTarget val="inner"/>
          <c:xMode val="edge"/>
          <c:yMode val="edge"/>
          <c:x val="7.5429950626800996E-2"/>
          <c:y val="2.2185246810870772E-2"/>
          <c:w val="0.48200723161353082"/>
          <c:h val="0.91749795834588899"/>
        </c:manualLayout>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5E6-4943-BBF0-688BDD980F5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5E6-4943-BBF0-688BDD980F5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5E6-4943-BBF0-688BDD980F55}"/>
              </c:ext>
            </c:extLst>
          </c:dPt>
          <c:dPt>
            <c:idx val="3"/>
            <c:bubble3D val="0"/>
            <c:explosion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5E6-4943-BBF0-688BDD980F5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omic Sans MS" panose="030F0702030302020204" pitchFamily="66" charset="0"/>
                    <a:ea typeface="+mn-ea"/>
                    <a:cs typeface="+mn-cs"/>
                  </a:defRPr>
                </a:pPr>
                <a:endParaRPr lang="fr-FR"/>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Mensuelle!$N$38:$N$41</c:f>
              <c:strCache>
                <c:ptCount val="4"/>
                <c:pt idx="0">
                  <c:v>Revenu</c:v>
                </c:pt>
                <c:pt idx="1">
                  <c:v>Dépense</c:v>
                </c:pt>
                <c:pt idx="2">
                  <c:v>Investissement</c:v>
                </c:pt>
                <c:pt idx="3">
                  <c:v>Epargne</c:v>
                </c:pt>
              </c:strCache>
            </c:strRef>
          </c:cat>
          <c:val>
            <c:numRef>
              <c:f>Mensuelle!$O$38:$O$41</c:f>
              <c:numCache>
                <c:formatCode>#\ ##0\ "€"</c:formatCode>
                <c:ptCount val="4"/>
                <c:pt idx="0">
                  <c:v>2328</c:v>
                </c:pt>
                <c:pt idx="1">
                  <c:v>1476</c:v>
                </c:pt>
                <c:pt idx="2">
                  <c:v>981</c:v>
                </c:pt>
                <c:pt idx="3">
                  <c:v>981</c:v>
                </c:pt>
              </c:numCache>
            </c:numRef>
          </c:val>
          <c:extLst>
            <c:ext xmlns:c16="http://schemas.microsoft.com/office/drawing/2014/chart" uri="{C3380CC4-5D6E-409C-BE32-E72D297353CC}">
              <c16:uniqueId val="{00000008-45E6-4943-BBF0-688BDD980F5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Comic Sans MS" panose="030F0702030302020204" pitchFamily="66" charset="0"/>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[Budget Personnel.xlsx]TCD!Tableau croisé dynamique6</c:name>
    <c:fmtId val="7"/>
  </c:pivotSource>
  <c:chart>
    <c:title>
      <c:tx>
        <c:rich>
          <a:bodyPr rot="0" spcFirstLastPara="1" vertOverflow="ellipsis" vert="horz" wrap="square" anchor="ctr" anchorCtr="1"/>
          <a:lstStyle/>
          <a:p>
            <a:pPr>
              <a:defRPr sz="1600" b="0" i="0" u="none" strike="noStrike" kern="1200" baseline="0">
                <a:solidFill>
                  <a:srgbClr val="002060"/>
                </a:solidFill>
                <a:latin typeface="Comic Sans MS" panose="030F0702030302020204" pitchFamily="66" charset="0"/>
                <a:ea typeface="+mn-ea"/>
                <a:cs typeface="+mn-cs"/>
              </a:defRPr>
            </a:pPr>
            <a:r>
              <a:rPr lang="fr-FR" b="0">
                <a:solidFill>
                  <a:srgbClr val="002060"/>
                </a:solidFill>
                <a:latin typeface="Comic Sans MS" panose="030F0702030302020204" pitchFamily="66" charset="0"/>
              </a:rPr>
              <a:t>Vision Annuelle</a:t>
            </a:r>
          </a:p>
        </c:rich>
      </c:tx>
      <c:overlay val="0"/>
      <c:spPr>
        <a:noFill/>
        <a:ln>
          <a:noFill/>
        </a:ln>
        <a:effectLst/>
      </c:spPr>
      <c:txPr>
        <a:bodyPr rot="0" spcFirstLastPara="1" vertOverflow="ellipsis" vert="horz" wrap="square" anchor="ctr" anchorCtr="1"/>
        <a:lstStyle/>
        <a:p>
          <a:pPr>
            <a:defRPr sz="1600" b="0" i="0" u="none" strike="noStrike" kern="1200" baseline="0">
              <a:solidFill>
                <a:srgbClr val="002060"/>
              </a:solidFill>
              <a:latin typeface="Comic Sans MS" panose="030F0702030302020204" pitchFamily="66" charset="0"/>
              <a:ea typeface="+mn-ea"/>
              <a:cs typeface="+mn-cs"/>
            </a:defRPr>
          </a:pPr>
          <a:endParaRPr lang="fr-FR"/>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4871145492778312"/>
          <c:w val="1"/>
          <c:h val="0.52266580712498656"/>
        </c:manualLayout>
      </c:layout>
      <c:barChart>
        <c:barDir val="col"/>
        <c:grouping val="clustered"/>
        <c:varyColors val="0"/>
        <c:ser>
          <c:idx val="0"/>
          <c:order val="0"/>
          <c:tx>
            <c:strRef>
              <c:f>TCD!$I$2</c:f>
              <c:strCache>
                <c:ptCount val="1"/>
                <c:pt idx="0">
                  <c:v>Somme de Total Revenu</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TCD!$H$3:$H$4</c:f>
              <c:strCache>
                <c:ptCount val="1"/>
                <c:pt idx="0">
                  <c:v>juil</c:v>
                </c:pt>
              </c:strCache>
            </c:strRef>
          </c:cat>
          <c:val>
            <c:numRef>
              <c:f>TCD!$I$3:$I$4</c:f>
              <c:numCache>
                <c:formatCode>General</c:formatCode>
                <c:ptCount val="1"/>
                <c:pt idx="0">
                  <c:v>2344</c:v>
                </c:pt>
              </c:numCache>
            </c:numRef>
          </c:val>
          <c:extLst>
            <c:ext xmlns:c16="http://schemas.microsoft.com/office/drawing/2014/chart" uri="{C3380CC4-5D6E-409C-BE32-E72D297353CC}">
              <c16:uniqueId val="{00000000-18B6-4716-A181-B2B57798323E}"/>
            </c:ext>
          </c:extLst>
        </c:ser>
        <c:ser>
          <c:idx val="1"/>
          <c:order val="1"/>
          <c:tx>
            <c:strRef>
              <c:f>TCD!$J$2</c:f>
              <c:strCache>
                <c:ptCount val="1"/>
                <c:pt idx="0">
                  <c:v>Somme de Total Dépenses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TCD!$H$3:$H$4</c:f>
              <c:strCache>
                <c:ptCount val="1"/>
                <c:pt idx="0">
                  <c:v>juil</c:v>
                </c:pt>
              </c:strCache>
            </c:strRef>
          </c:cat>
          <c:val>
            <c:numRef>
              <c:f>TCD!$J$3:$J$4</c:f>
              <c:numCache>
                <c:formatCode>General</c:formatCode>
                <c:ptCount val="1"/>
                <c:pt idx="0">
                  <c:v>1508</c:v>
                </c:pt>
              </c:numCache>
            </c:numRef>
          </c:val>
          <c:extLst>
            <c:ext xmlns:c16="http://schemas.microsoft.com/office/drawing/2014/chart" uri="{C3380CC4-5D6E-409C-BE32-E72D297353CC}">
              <c16:uniqueId val="{00000001-18B6-4716-A181-B2B57798323E}"/>
            </c:ext>
          </c:extLst>
        </c:ser>
        <c:ser>
          <c:idx val="2"/>
          <c:order val="2"/>
          <c:tx>
            <c:strRef>
              <c:f>TCD!$K$2</c:f>
              <c:strCache>
                <c:ptCount val="1"/>
                <c:pt idx="0">
                  <c:v>Somme de Total Epargnes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TCD!$H$3:$H$4</c:f>
              <c:strCache>
                <c:ptCount val="1"/>
                <c:pt idx="0">
                  <c:v>juil</c:v>
                </c:pt>
              </c:strCache>
            </c:strRef>
          </c:cat>
          <c:val>
            <c:numRef>
              <c:f>TCD!$K$3:$K$4</c:f>
              <c:numCache>
                <c:formatCode>General</c:formatCode>
                <c:ptCount val="1"/>
                <c:pt idx="0">
                  <c:v>993</c:v>
                </c:pt>
              </c:numCache>
            </c:numRef>
          </c:val>
          <c:extLst>
            <c:ext xmlns:c16="http://schemas.microsoft.com/office/drawing/2014/chart" uri="{C3380CC4-5D6E-409C-BE32-E72D297353CC}">
              <c16:uniqueId val="{00000002-18B6-4716-A181-B2B57798323E}"/>
            </c:ext>
          </c:extLst>
        </c:ser>
        <c:ser>
          <c:idx val="3"/>
          <c:order val="3"/>
          <c:tx>
            <c:strRef>
              <c:f>TCD!$L$2</c:f>
              <c:strCache>
                <c:ptCount val="1"/>
                <c:pt idx="0">
                  <c:v>Somme de Total Investissement</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TCD!$H$3:$H$4</c:f>
              <c:strCache>
                <c:ptCount val="1"/>
                <c:pt idx="0">
                  <c:v>juil</c:v>
                </c:pt>
              </c:strCache>
            </c:strRef>
          </c:cat>
          <c:val>
            <c:numRef>
              <c:f>TCD!$L$3:$L$4</c:f>
              <c:numCache>
                <c:formatCode>General</c:formatCode>
                <c:ptCount val="1"/>
                <c:pt idx="0">
                  <c:v>993</c:v>
                </c:pt>
              </c:numCache>
            </c:numRef>
          </c:val>
          <c:extLst>
            <c:ext xmlns:c16="http://schemas.microsoft.com/office/drawing/2014/chart" uri="{C3380CC4-5D6E-409C-BE32-E72D297353CC}">
              <c16:uniqueId val="{00000003-18B6-4716-A181-B2B57798323E}"/>
            </c:ext>
          </c:extLst>
        </c:ser>
        <c:dLbls>
          <c:dLblPos val="outEnd"/>
          <c:showLegendKey val="0"/>
          <c:showVal val="1"/>
          <c:showCatName val="0"/>
          <c:showSerName val="0"/>
          <c:showPercent val="0"/>
          <c:showBubbleSize val="0"/>
        </c:dLbls>
        <c:gapWidth val="100"/>
        <c:overlap val="-24"/>
        <c:axId val="1801126383"/>
        <c:axId val="1801126863"/>
      </c:barChart>
      <c:catAx>
        <c:axId val="180112638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801126863"/>
        <c:crosses val="autoZero"/>
        <c:auto val="1"/>
        <c:lblAlgn val="ctr"/>
        <c:lblOffset val="100"/>
        <c:noMultiLvlLbl val="0"/>
      </c:catAx>
      <c:valAx>
        <c:axId val="1801126863"/>
        <c:scaling>
          <c:orientation val="minMax"/>
        </c:scaling>
        <c:delete val="1"/>
        <c:axPos val="l"/>
        <c:numFmt formatCode="General" sourceLinked="1"/>
        <c:majorTickMark val="none"/>
        <c:minorTickMark val="none"/>
        <c:tickLblPos val="nextTo"/>
        <c:crossAx val="1801126383"/>
        <c:crosses val="autoZero"/>
        <c:crossBetween val="between"/>
      </c:valAx>
      <c:spPr>
        <a:noFill/>
        <a:ln>
          <a:noFill/>
        </a:ln>
        <a:effectLst/>
      </c:spPr>
    </c:plotArea>
    <c:legend>
      <c:legendPos val="b"/>
      <c:layout>
        <c:manualLayout>
          <c:xMode val="edge"/>
          <c:yMode val="edge"/>
          <c:x val="0.18601213272465456"/>
          <c:y val="0.77797629097532395"/>
          <c:w val="0.63229912408808819"/>
          <c:h val="0.17653962845287613"/>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Comic Sans MS" panose="030F0702030302020204" pitchFamily="66" charset="0"/>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1515748031496065E-2"/>
          <c:y val="9.23285179903693E-4"/>
          <c:w val="0.63523711933268612"/>
          <c:h val="0.89501382420655362"/>
        </c:manualLayout>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1-6FCE-41E4-8354-55F571DBECF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fr-FR"/>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Données!$Q$34</c:f>
              <c:numCache>
                <c:formatCode>0%</c:formatCode>
                <c:ptCount val="1"/>
                <c:pt idx="0">
                  <c:v>0.60299999999999998</c:v>
                </c:pt>
              </c:numCache>
            </c:numRef>
          </c:val>
          <c:extLst>
            <c:ext xmlns:c16="http://schemas.microsoft.com/office/drawing/2014/chart" uri="{C3380CC4-5D6E-409C-BE32-E72D297353CC}">
              <c16:uniqueId val="{00000000-6FCE-41E4-8354-55F571DBECFC}"/>
            </c:ext>
          </c:extLst>
        </c:ser>
        <c:dLbls>
          <c:dLblPos val="inBase"/>
          <c:showLegendKey val="0"/>
          <c:showVal val="1"/>
          <c:showCatName val="0"/>
          <c:showSerName val="0"/>
          <c:showPercent val="0"/>
          <c:showBubbleSize val="0"/>
        </c:dLbls>
        <c:gapWidth val="219"/>
        <c:overlap val="-27"/>
        <c:axId val="1753475359"/>
        <c:axId val="1753474879"/>
      </c:barChart>
      <c:catAx>
        <c:axId val="1753475359"/>
        <c:scaling>
          <c:orientation val="minMax"/>
        </c:scaling>
        <c:delete val="1"/>
        <c:axPos val="b"/>
        <c:numFmt formatCode="General" sourceLinked="1"/>
        <c:majorTickMark val="none"/>
        <c:minorTickMark val="none"/>
        <c:tickLblPos val="nextTo"/>
        <c:crossAx val="1753474879"/>
        <c:crosses val="autoZero"/>
        <c:auto val="1"/>
        <c:lblAlgn val="ctr"/>
        <c:lblOffset val="100"/>
        <c:noMultiLvlLbl val="0"/>
      </c:catAx>
      <c:valAx>
        <c:axId val="1753474879"/>
        <c:scaling>
          <c:orientation val="minMax"/>
          <c:max val="1"/>
        </c:scaling>
        <c:delete val="1"/>
        <c:axPos val="l"/>
        <c:numFmt formatCode="0%" sourceLinked="1"/>
        <c:majorTickMark val="out"/>
        <c:minorTickMark val="none"/>
        <c:tickLblPos val="nextTo"/>
        <c:crossAx val="175347535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cap="all" baseline="0">
                <a:solidFill>
                  <a:srgbClr val="002060"/>
                </a:solidFill>
                <a:latin typeface="Comic Sans MS" panose="030F0702030302020204" pitchFamily="66" charset="0"/>
                <a:ea typeface="+mn-ea"/>
                <a:cs typeface="+mn-cs"/>
              </a:defRPr>
            </a:pPr>
            <a:r>
              <a:rPr lang="fr-FR" sz="1200" b="0">
                <a:solidFill>
                  <a:srgbClr val="002060"/>
                </a:solidFill>
                <a:latin typeface="Comic Sans MS" panose="030F0702030302020204" pitchFamily="66" charset="0"/>
              </a:rPr>
              <a:t>Total Epargnes</a:t>
            </a:r>
          </a:p>
        </c:rich>
      </c:tx>
      <c:overlay val="0"/>
      <c:spPr>
        <a:noFill/>
        <a:ln>
          <a:noFill/>
        </a:ln>
        <a:effectLst/>
      </c:spPr>
      <c:txPr>
        <a:bodyPr rot="0" spcFirstLastPara="1" vertOverflow="ellipsis" vert="horz" wrap="square" anchor="ctr" anchorCtr="1"/>
        <a:lstStyle/>
        <a:p>
          <a:pPr>
            <a:defRPr sz="1200" b="0" i="0" u="none" strike="noStrike" kern="1200" cap="all" baseline="0">
              <a:solidFill>
                <a:srgbClr val="002060"/>
              </a:solidFill>
              <a:latin typeface="Comic Sans MS" panose="030F0702030302020204" pitchFamily="66" charset="0"/>
              <a:ea typeface="+mn-ea"/>
              <a:cs typeface="+mn-cs"/>
            </a:defRPr>
          </a:pPr>
          <a:endParaRPr lang="fr-FR"/>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21148980331433467"/>
          <c:w val="0.94034302759134969"/>
          <c:h val="0.67032034175644362"/>
        </c:manualLayout>
      </c:layout>
      <c:pie3DChart>
        <c:varyColors val="1"/>
        <c:ser>
          <c:idx val="0"/>
          <c:order val="0"/>
          <c:dPt>
            <c:idx val="0"/>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717E-45D4-AECD-3FC0AE0B138D}"/>
              </c:ext>
            </c:extLst>
          </c:dPt>
          <c:dPt>
            <c:idx val="1"/>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717E-45D4-AECD-3FC0AE0B138D}"/>
              </c:ext>
            </c:extLst>
          </c:dPt>
          <c:dPt>
            <c:idx val="2"/>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717E-45D4-AECD-3FC0AE0B138D}"/>
              </c:ext>
            </c:extLst>
          </c:dPt>
          <c:dLbls>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spc="0" baseline="0">
                      <a:solidFill>
                        <a:schemeClr val="bg1"/>
                      </a:solidFill>
                      <a:latin typeface="Comic Sans MS" panose="030F0702030302020204" pitchFamily="66" charset="0"/>
                      <a:ea typeface="+mn-ea"/>
                      <a:cs typeface="+mn-cs"/>
                    </a:defRPr>
                  </a:pPr>
                  <a:endParaRPr lang="fr-FR"/>
                </a:p>
              </c:txPr>
              <c:dLblPos val="in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17E-45D4-AECD-3FC0AE0B138D}"/>
                </c:ext>
              </c:extLst>
            </c:dLbl>
            <c:dLbl>
              <c:idx val="1"/>
              <c:spPr>
                <a:noFill/>
                <a:ln>
                  <a:noFill/>
                </a:ln>
                <a:effectLst/>
              </c:spPr>
              <c:txPr>
                <a:bodyPr rot="0" spcFirstLastPara="1" vertOverflow="ellipsis" vert="horz" wrap="square" lIns="38100" tIns="19050" rIns="38100" bIns="19050" anchor="ctr" anchorCtr="1">
                  <a:spAutoFit/>
                </a:bodyPr>
                <a:lstStyle/>
                <a:p>
                  <a:pPr>
                    <a:defRPr sz="700" b="1" i="0" u="none" strike="noStrike" kern="1200" spc="0" baseline="0">
                      <a:solidFill>
                        <a:schemeClr val="bg1"/>
                      </a:solidFill>
                      <a:latin typeface="Comic Sans MS" panose="030F0702030302020204" pitchFamily="66" charset="0"/>
                      <a:ea typeface="+mn-ea"/>
                      <a:cs typeface="+mn-cs"/>
                    </a:defRPr>
                  </a:pPr>
                  <a:endParaRPr lang="fr-FR"/>
                </a:p>
              </c:txPr>
              <c:dLblPos val="in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17E-45D4-AECD-3FC0AE0B138D}"/>
                </c:ext>
              </c:extLst>
            </c:dLbl>
            <c:dLbl>
              <c:idx val="2"/>
              <c:spPr>
                <a:noFill/>
                <a:ln>
                  <a:noFill/>
                </a:ln>
                <a:effectLst/>
              </c:spPr>
              <c:txPr>
                <a:bodyPr rot="0" spcFirstLastPara="1" vertOverflow="ellipsis" vert="horz" wrap="square" lIns="38100" tIns="19050" rIns="38100" bIns="19050" anchor="ctr" anchorCtr="1">
                  <a:spAutoFit/>
                </a:bodyPr>
                <a:lstStyle/>
                <a:p>
                  <a:pPr>
                    <a:defRPr sz="700" b="1" i="0" u="none" strike="noStrike" kern="1200" spc="0" baseline="0">
                      <a:solidFill>
                        <a:schemeClr val="bg1"/>
                      </a:solidFill>
                      <a:latin typeface="Comic Sans MS" panose="030F0702030302020204" pitchFamily="66" charset="0"/>
                      <a:ea typeface="+mn-ea"/>
                      <a:cs typeface="+mn-cs"/>
                    </a:defRPr>
                  </a:pPr>
                  <a:endParaRPr lang="fr-FR"/>
                </a:p>
              </c:txPr>
              <c:dLblPos val="in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17E-45D4-AECD-3FC0AE0B138D}"/>
                </c:ext>
              </c:extLst>
            </c:dLbl>
            <c:spPr>
              <a:noFill/>
              <a:ln>
                <a:noFill/>
              </a:ln>
              <a:effectLst/>
            </c:spPr>
            <c:txPr>
              <a:bodyPr rot="0" spcFirstLastPara="1" vertOverflow="ellipsis" vert="horz" wrap="square" lIns="38100" tIns="19050" rIns="38100" bIns="19050" anchor="ctr" anchorCtr="1">
                <a:spAutoFit/>
              </a:bodyPr>
              <a:lstStyle/>
              <a:p>
                <a:pPr>
                  <a:defRPr sz="700" b="1" i="0" u="none" strike="noStrike" kern="1200" spc="0" baseline="0">
                    <a:solidFill>
                      <a:schemeClr val="bg1"/>
                    </a:solidFill>
                    <a:latin typeface="Comic Sans MS" panose="030F0702030302020204" pitchFamily="66" charset="0"/>
                    <a:ea typeface="+mn-ea"/>
                    <a:cs typeface="+mn-cs"/>
                  </a:defRPr>
                </a:pPr>
                <a:endParaRPr lang="fr-FR"/>
              </a:p>
            </c:txPr>
            <c:dLblPos val="inEnd"/>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Données!$O$35:$O$37</c:f>
              <c:strCache>
                <c:ptCount val="3"/>
                <c:pt idx="0">
                  <c:v>Livret A</c:v>
                </c:pt>
                <c:pt idx="1">
                  <c:v>Liquides</c:v>
                </c:pt>
                <c:pt idx="2">
                  <c:v>Or</c:v>
                </c:pt>
              </c:strCache>
            </c:strRef>
          </c:cat>
          <c:val>
            <c:numRef>
              <c:f>Données!$P$35:$P$37</c:f>
              <c:numCache>
                <c:formatCode>#\ ##0\ "€"</c:formatCode>
                <c:ptCount val="3"/>
                <c:pt idx="0">
                  <c:v>6030</c:v>
                </c:pt>
                <c:pt idx="1">
                  <c:v>1680</c:v>
                </c:pt>
                <c:pt idx="2">
                  <c:v>1230</c:v>
                </c:pt>
              </c:numCache>
            </c:numRef>
          </c:val>
          <c:extLst>
            <c:ext xmlns:c16="http://schemas.microsoft.com/office/drawing/2014/chart" uri="{C3380CC4-5D6E-409C-BE32-E72D297353CC}">
              <c16:uniqueId val="{00000006-A503-46A3-832C-C70FA39738A1}"/>
            </c:ext>
          </c:extLst>
        </c:ser>
        <c:dLbls>
          <c:dLblPos val="outEnd"/>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fr-FR" sz="1200" b="0" i="0" u="none" strike="noStrike" kern="1200" cap="all" baseline="0">
                <a:solidFill>
                  <a:srgbClr val="002060"/>
                </a:solidFill>
                <a:latin typeface="Comic Sans MS" panose="030F0702030302020204" pitchFamily="66" charset="0"/>
                <a:ea typeface="+mn-ea"/>
                <a:cs typeface="+mn-cs"/>
              </a:defRPr>
            </a:pPr>
            <a:r>
              <a:rPr lang="fr-FR" sz="1200" b="0" i="0" u="none" strike="noStrike" kern="1200" cap="all" baseline="0">
                <a:solidFill>
                  <a:srgbClr val="002060"/>
                </a:solidFill>
                <a:latin typeface="Comic Sans MS" panose="030F0702030302020204" pitchFamily="66" charset="0"/>
                <a:ea typeface="+mn-ea"/>
                <a:cs typeface="+mn-cs"/>
              </a:rPr>
              <a:t>Total Investissement</a:t>
            </a:r>
          </a:p>
        </c:rich>
      </c:tx>
      <c:overlay val="0"/>
      <c:spPr>
        <a:noFill/>
        <a:ln>
          <a:noFill/>
        </a:ln>
        <a:effectLst/>
      </c:spPr>
      <c:txPr>
        <a:bodyPr rot="0" spcFirstLastPara="1" vertOverflow="ellipsis" vert="horz" wrap="square" anchor="ctr" anchorCtr="1"/>
        <a:lstStyle/>
        <a:p>
          <a:pPr algn="ctr" rtl="0">
            <a:defRPr lang="fr-FR" sz="1200" b="0" i="0" u="none" strike="noStrike" kern="1200" cap="all" baseline="0">
              <a:solidFill>
                <a:srgbClr val="002060"/>
              </a:solidFill>
              <a:latin typeface="Comic Sans MS" panose="030F0702030302020204" pitchFamily="66" charset="0"/>
              <a:ea typeface="+mn-ea"/>
              <a:cs typeface="+mn-cs"/>
            </a:defRPr>
          </a:pPr>
          <a:endParaRPr lang="fr-FR"/>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60E8-4914-824B-F09ED4703EAF}"/>
              </c:ext>
            </c:extLst>
          </c:dPt>
          <c:dPt>
            <c:idx val="1"/>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60E8-4914-824B-F09ED4703EAF}"/>
              </c:ext>
            </c:extLst>
          </c:dPt>
          <c:dPt>
            <c:idx val="2"/>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60E8-4914-824B-F09ED4703EAF}"/>
              </c:ext>
            </c:extLst>
          </c:dPt>
          <c:dLbls>
            <c:dLbl>
              <c:idx val="0"/>
              <c:spPr>
                <a:noFill/>
                <a:ln>
                  <a:noFill/>
                </a:ln>
                <a:effectLst/>
              </c:spPr>
              <c:txPr>
                <a:bodyPr rot="0" spcFirstLastPara="1" vertOverflow="ellipsis" vert="horz" wrap="square" lIns="38100" tIns="19050" rIns="38100" bIns="19050" anchor="ctr" anchorCtr="1">
                  <a:noAutofit/>
                </a:bodyPr>
                <a:lstStyle/>
                <a:p>
                  <a:pPr>
                    <a:defRPr sz="700" b="1" i="0" u="none" strike="noStrike" kern="1200" spc="0" baseline="0">
                      <a:solidFill>
                        <a:schemeClr val="bg1"/>
                      </a:solidFill>
                      <a:latin typeface="Comic Sans MS" panose="030F0702030302020204" pitchFamily="66" charset="0"/>
                      <a:ea typeface="+mn-ea"/>
                      <a:cs typeface="+mn-cs"/>
                    </a:defRPr>
                  </a:pPr>
                  <a:endParaRPr lang="fr-FR"/>
                </a:p>
              </c:txPr>
              <c:dLblPos val="inEnd"/>
              <c:showLegendKey val="0"/>
              <c:showVal val="1"/>
              <c:showCatName val="1"/>
              <c:showSerName val="0"/>
              <c:showPercent val="0"/>
              <c:showBubbleSize val="0"/>
              <c:separator>
</c:separator>
              <c:extLst>
                <c:ext xmlns:c15="http://schemas.microsoft.com/office/drawing/2012/chart" uri="{CE6537A1-D6FC-4f65-9D91-7224C49458BB}">
                  <c15:layout>
                    <c:manualLayout>
                      <c:w val="0.28008921330089209"/>
                      <c:h val="0.15473484848484848"/>
                    </c:manualLayout>
                  </c15:layout>
                </c:ext>
                <c:ext xmlns:c16="http://schemas.microsoft.com/office/drawing/2014/chart" uri="{C3380CC4-5D6E-409C-BE32-E72D297353CC}">
                  <c16:uniqueId val="{00000001-60E8-4914-824B-F09ED4703EAF}"/>
                </c:ext>
              </c:extLst>
            </c:dLbl>
            <c:dLbl>
              <c:idx val="1"/>
              <c:layout>
                <c:manualLayout>
                  <c:x val="0.11030646716605678"/>
                  <c:y val="-0.21253554243219591"/>
                </c:manualLayout>
              </c:layout>
              <c:spPr>
                <a:noFill/>
                <a:ln>
                  <a:noFill/>
                </a:ln>
                <a:effectLst/>
              </c:spPr>
              <c:txPr>
                <a:bodyPr rot="0" spcFirstLastPara="1" vertOverflow="ellipsis" vert="horz" wrap="square" lIns="38100" tIns="19050" rIns="38100" bIns="19050" anchor="ctr" anchorCtr="1">
                  <a:noAutofit/>
                </a:bodyPr>
                <a:lstStyle/>
                <a:p>
                  <a:pPr>
                    <a:defRPr sz="700" b="1" i="0" u="none" strike="noStrike" kern="1200" spc="0" baseline="0">
                      <a:solidFill>
                        <a:schemeClr val="bg1"/>
                      </a:solidFill>
                      <a:latin typeface="Comic Sans MS" panose="030F0702030302020204" pitchFamily="66" charset="0"/>
                      <a:ea typeface="+mn-ea"/>
                      <a:cs typeface="+mn-cs"/>
                    </a:defRPr>
                  </a:pPr>
                  <a:endParaRPr lang="fr-FR"/>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35796852948126012"/>
                      <c:h val="0.19892676767676765"/>
                    </c:manualLayout>
                  </c15:layout>
                </c:ext>
                <c:ext xmlns:c16="http://schemas.microsoft.com/office/drawing/2014/chart" uri="{C3380CC4-5D6E-409C-BE32-E72D297353CC}">
                  <c16:uniqueId val="{00000003-60E8-4914-824B-F09ED4703EAF}"/>
                </c:ext>
              </c:extLst>
            </c:dLbl>
            <c:dLbl>
              <c:idx val="2"/>
              <c:spPr>
                <a:noFill/>
                <a:ln>
                  <a:noFill/>
                </a:ln>
                <a:effectLst/>
              </c:spPr>
              <c:txPr>
                <a:bodyPr rot="0" spcFirstLastPara="1" vertOverflow="ellipsis" vert="horz" wrap="square" lIns="38100" tIns="19050" rIns="38100" bIns="19050" anchor="ctr" anchorCtr="1">
                  <a:spAutoFit/>
                </a:bodyPr>
                <a:lstStyle/>
                <a:p>
                  <a:pPr>
                    <a:defRPr sz="700" b="1" i="0" u="none" strike="noStrike" kern="1200" spc="0" baseline="0">
                      <a:solidFill>
                        <a:schemeClr val="bg1"/>
                      </a:solidFill>
                      <a:latin typeface="Comic Sans MS" panose="030F0702030302020204" pitchFamily="66" charset="0"/>
                      <a:ea typeface="+mn-ea"/>
                      <a:cs typeface="+mn-cs"/>
                    </a:defRPr>
                  </a:pPr>
                  <a:endParaRPr lang="fr-FR"/>
                </a:p>
              </c:txPr>
              <c:dLblPos val="in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0E8-4914-824B-F09ED4703EAF}"/>
                </c:ext>
              </c:extLst>
            </c:dLbl>
            <c:spPr>
              <a:noFill/>
              <a:ln>
                <a:noFill/>
              </a:ln>
              <a:effectLst/>
            </c:spPr>
            <c:txPr>
              <a:bodyPr rot="0" spcFirstLastPara="1" vertOverflow="ellipsis" vert="horz" wrap="square" lIns="38100" tIns="19050" rIns="38100" bIns="19050" anchor="ctr" anchorCtr="1">
                <a:spAutoFit/>
              </a:bodyPr>
              <a:lstStyle/>
              <a:p>
                <a:pPr>
                  <a:defRPr sz="700" b="1" i="0" u="none" strike="noStrike" kern="1200" spc="0" baseline="0">
                    <a:solidFill>
                      <a:schemeClr val="bg1"/>
                    </a:solidFill>
                    <a:latin typeface="Comic Sans MS" panose="030F0702030302020204" pitchFamily="66" charset="0"/>
                    <a:ea typeface="+mn-ea"/>
                    <a:cs typeface="+mn-cs"/>
                  </a:defRPr>
                </a:pPr>
                <a:endParaRPr lang="fr-FR"/>
              </a:p>
            </c:txPr>
            <c:dLblPos val="inEnd"/>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Données!$O$42:$O$44</c:f>
              <c:strCache>
                <c:ptCount val="3"/>
                <c:pt idx="0">
                  <c:v>Actions</c:v>
                </c:pt>
                <c:pt idx="1">
                  <c:v>Obligations</c:v>
                </c:pt>
                <c:pt idx="2">
                  <c:v>Immobilier</c:v>
                </c:pt>
              </c:strCache>
            </c:strRef>
          </c:cat>
          <c:val>
            <c:numRef>
              <c:f>Données!$P$42:$P$44</c:f>
              <c:numCache>
                <c:formatCode>#\ ##0\ "€"</c:formatCode>
                <c:ptCount val="3"/>
                <c:pt idx="0">
                  <c:v>4032</c:v>
                </c:pt>
                <c:pt idx="1">
                  <c:v>1680</c:v>
                </c:pt>
                <c:pt idx="2">
                  <c:v>1230</c:v>
                </c:pt>
              </c:numCache>
            </c:numRef>
          </c:val>
          <c:extLst>
            <c:ext xmlns:c16="http://schemas.microsoft.com/office/drawing/2014/chart" uri="{C3380CC4-5D6E-409C-BE32-E72D297353CC}">
              <c16:uniqueId val="{00000006-60E8-4914-824B-F09ED4703EAF}"/>
            </c:ext>
          </c:extLst>
        </c:ser>
        <c:dLbls>
          <c:dLblPos val="inEnd"/>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2">
  <a:schemeClr val="accent2"/>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microsoft.com/office/2007/relationships/hdphoto" Target="../media/hdphoto1.wdp"/><Relationship Id="rId5" Type="http://schemas.openxmlformats.org/officeDocument/2006/relationships/image" Target="../media/image6.png"/><Relationship Id="rId4" Type="http://schemas.openxmlformats.org/officeDocument/2006/relationships/image" Target="../media/image5.jpeg"/></Relationships>
</file>

<file path=xl/drawings/_rels/drawing3.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chart" Target="../charts/chart3.xml"/><Relationship Id="rId7" Type="http://schemas.openxmlformats.org/officeDocument/2006/relationships/image" Target="../media/image7.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8" Type="http://schemas.openxmlformats.org/officeDocument/2006/relationships/image" Target="../media/image16.svg"/><Relationship Id="rId13" Type="http://schemas.openxmlformats.org/officeDocument/2006/relationships/image" Target="../media/image21.png"/><Relationship Id="rId18" Type="http://schemas.openxmlformats.org/officeDocument/2006/relationships/chart" Target="../charts/chart8.xml"/><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svg"/><Relationship Id="rId17" Type="http://schemas.openxmlformats.org/officeDocument/2006/relationships/chart" Target="../charts/chart7.xml"/><Relationship Id="rId2" Type="http://schemas.openxmlformats.org/officeDocument/2006/relationships/image" Target="../media/image10.svg"/><Relationship Id="rId16" Type="http://schemas.openxmlformats.org/officeDocument/2006/relationships/image" Target="../media/image24.svg"/><Relationship Id="rId20" Type="http://schemas.openxmlformats.org/officeDocument/2006/relationships/chart" Target="../charts/chart10.xml"/><Relationship Id="rId1" Type="http://schemas.openxmlformats.org/officeDocument/2006/relationships/image" Target="../media/image9.png"/><Relationship Id="rId6" Type="http://schemas.openxmlformats.org/officeDocument/2006/relationships/image" Target="../media/image14.svg"/><Relationship Id="rId11" Type="http://schemas.openxmlformats.org/officeDocument/2006/relationships/image" Target="../media/image19.png"/><Relationship Id="rId5" Type="http://schemas.openxmlformats.org/officeDocument/2006/relationships/image" Target="../media/image13.png"/><Relationship Id="rId15" Type="http://schemas.openxmlformats.org/officeDocument/2006/relationships/image" Target="../media/image23.png"/><Relationship Id="rId10" Type="http://schemas.openxmlformats.org/officeDocument/2006/relationships/image" Target="../media/image18.svg"/><Relationship Id="rId19" Type="http://schemas.openxmlformats.org/officeDocument/2006/relationships/chart" Target="../charts/chart9.xml"/><Relationship Id="rId4" Type="http://schemas.openxmlformats.org/officeDocument/2006/relationships/image" Target="../media/image12.svg"/><Relationship Id="rId9" Type="http://schemas.openxmlformats.org/officeDocument/2006/relationships/image" Target="../media/image17.png"/><Relationship Id="rId14" Type="http://schemas.openxmlformats.org/officeDocument/2006/relationships/image" Target="../media/image22.svg"/></Relationships>
</file>

<file path=xl/drawings/drawing1.xml><?xml version="1.0" encoding="utf-8"?>
<xdr:wsDr xmlns:xdr="http://schemas.openxmlformats.org/drawingml/2006/spreadsheetDrawing" xmlns:a="http://schemas.openxmlformats.org/drawingml/2006/main">
  <xdr:twoCellAnchor>
    <xdr:from>
      <xdr:col>0</xdr:col>
      <xdr:colOff>78461</xdr:colOff>
      <xdr:row>2</xdr:row>
      <xdr:rowOff>121920</xdr:rowOff>
    </xdr:from>
    <xdr:to>
      <xdr:col>5</xdr:col>
      <xdr:colOff>398501</xdr:colOff>
      <xdr:row>9</xdr:row>
      <xdr:rowOff>76200</xdr:rowOff>
    </xdr:to>
    <xdr:sp macro="" textlink="">
      <xdr:nvSpPr>
        <xdr:cNvPr id="15" name="Rectangle : coins arrondis 14">
          <a:extLst>
            <a:ext uri="{FF2B5EF4-FFF2-40B4-BE49-F238E27FC236}">
              <a16:creationId xmlns:a16="http://schemas.microsoft.com/office/drawing/2014/main" id="{16026437-8E1A-4CDC-9216-301F33CD0719}"/>
            </a:ext>
          </a:extLst>
        </xdr:cNvPr>
        <xdr:cNvSpPr/>
      </xdr:nvSpPr>
      <xdr:spPr>
        <a:xfrm>
          <a:off x="78461" y="490360"/>
          <a:ext cx="4297513" cy="1109840"/>
        </a:xfrm>
        <a:prstGeom prst="roundRect">
          <a:avLst/>
        </a:prstGeom>
        <a:solidFill>
          <a:schemeClr val="tx2">
            <a:lumMod val="50000"/>
            <a:lumOff val="50000"/>
          </a:schemeClr>
        </a:solidFill>
        <a:ln>
          <a:solidFill>
            <a:schemeClr val="bg1"/>
          </a:solidFill>
        </a:ln>
        <a:effectLst>
          <a:outerShdw blurRad="50800" dist="38100" algn="l" rotWithShape="0">
            <a:schemeClr val="bg1">
              <a:lumMod val="7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4000">
              <a:solidFill>
                <a:schemeClr val="bg1"/>
              </a:solidFill>
              <a:latin typeface="Comic Sans MS" panose="030F0702030302020204" pitchFamily="66" charset="0"/>
            </a:rPr>
            <a:t>Introduction</a:t>
          </a:r>
        </a:p>
      </xdr:txBody>
    </xdr:sp>
    <xdr:clientData/>
  </xdr:twoCellAnchor>
  <xdr:twoCellAnchor editAs="oneCell">
    <xdr:from>
      <xdr:col>6</xdr:col>
      <xdr:colOff>529800</xdr:colOff>
      <xdr:row>10</xdr:row>
      <xdr:rowOff>129540</xdr:rowOff>
    </xdr:from>
    <xdr:to>
      <xdr:col>10</xdr:col>
      <xdr:colOff>544034</xdr:colOff>
      <xdr:row>32</xdr:row>
      <xdr:rowOff>22860</xdr:rowOff>
    </xdr:to>
    <xdr:pic>
      <xdr:nvPicPr>
        <xdr:cNvPr id="16" name="Image 15">
          <a:extLst>
            <a:ext uri="{FF2B5EF4-FFF2-40B4-BE49-F238E27FC236}">
              <a16:creationId xmlns:a16="http://schemas.microsoft.com/office/drawing/2014/main" id="{4624A8C8-DB28-405E-7BC4-0049F9D7224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02767" y="1837760"/>
          <a:ext cx="3924718" cy="3946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708660</xdr:colOff>
      <xdr:row>9</xdr:row>
      <xdr:rowOff>129540</xdr:rowOff>
    </xdr:from>
    <xdr:to>
      <xdr:col>11</xdr:col>
      <xdr:colOff>571500</xdr:colOff>
      <xdr:row>17</xdr:row>
      <xdr:rowOff>99060</xdr:rowOff>
    </xdr:to>
    <xdr:cxnSp macro="">
      <xdr:nvCxnSpPr>
        <xdr:cNvPr id="18" name="Connecteur : en angle 17">
          <a:extLst>
            <a:ext uri="{FF2B5EF4-FFF2-40B4-BE49-F238E27FC236}">
              <a16:creationId xmlns:a16="http://schemas.microsoft.com/office/drawing/2014/main" id="{D63808E9-FC03-983F-B7BD-E7C2424701DB}"/>
            </a:ext>
          </a:extLst>
        </xdr:cNvPr>
        <xdr:cNvCxnSpPr/>
      </xdr:nvCxnSpPr>
      <xdr:spPr>
        <a:xfrm flipV="1">
          <a:off x="8023860" y="1638300"/>
          <a:ext cx="1447800" cy="1432560"/>
        </a:xfrm>
        <a:prstGeom prst="bentConnector3">
          <a:avLst>
            <a:gd name="adj1" fmla="val 54737"/>
          </a:avLst>
        </a:prstGeom>
        <a:ln>
          <a:solidFill>
            <a:schemeClr val="tx2">
              <a:lumMod val="90000"/>
              <a:lumOff val="1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723900</xdr:colOff>
      <xdr:row>7</xdr:row>
      <xdr:rowOff>99060</xdr:rowOff>
    </xdr:from>
    <xdr:to>
      <xdr:col>16</xdr:col>
      <xdr:colOff>510540</xdr:colOff>
      <xdr:row>11</xdr:row>
      <xdr:rowOff>60960</xdr:rowOff>
    </xdr:to>
    <xdr:sp macro="" textlink="">
      <xdr:nvSpPr>
        <xdr:cNvPr id="21" name="Rectangle 20">
          <a:extLst>
            <a:ext uri="{FF2B5EF4-FFF2-40B4-BE49-F238E27FC236}">
              <a16:creationId xmlns:a16="http://schemas.microsoft.com/office/drawing/2014/main" id="{35EEFB8C-B3BB-34F6-CC41-4C5170D1FBA1}"/>
            </a:ext>
          </a:extLst>
        </xdr:cNvPr>
        <xdr:cNvSpPr/>
      </xdr:nvSpPr>
      <xdr:spPr>
        <a:xfrm>
          <a:off x="9624060" y="1310640"/>
          <a:ext cx="3749040" cy="624840"/>
        </a:xfrm>
        <a:prstGeom prst="rect">
          <a:avLst/>
        </a:prstGeom>
        <a:solidFill>
          <a:schemeClr val="tx2">
            <a:lumMod val="75000"/>
            <a:lumOff val="25000"/>
          </a:schemeClr>
        </a:solidFill>
        <a:ln>
          <a:solidFill>
            <a:schemeClr val="tx2">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fr-FR" sz="1100">
            <a:latin typeface="Comic Sans MS" panose="030F0702030302020204" pitchFamily="66" charset="0"/>
          </a:endParaRPr>
        </a:p>
      </xdr:txBody>
    </xdr:sp>
    <xdr:clientData/>
  </xdr:twoCellAnchor>
  <xdr:twoCellAnchor>
    <xdr:from>
      <xdr:col>11</xdr:col>
      <xdr:colOff>571500</xdr:colOff>
      <xdr:row>7</xdr:row>
      <xdr:rowOff>106680</xdr:rowOff>
    </xdr:from>
    <xdr:to>
      <xdr:col>12</xdr:col>
      <xdr:colOff>502920</xdr:colOff>
      <xdr:row>11</xdr:row>
      <xdr:rowOff>60960</xdr:rowOff>
    </xdr:to>
    <xdr:sp macro="" textlink="">
      <xdr:nvSpPr>
        <xdr:cNvPr id="22" name="Hexagone 21">
          <a:extLst>
            <a:ext uri="{FF2B5EF4-FFF2-40B4-BE49-F238E27FC236}">
              <a16:creationId xmlns:a16="http://schemas.microsoft.com/office/drawing/2014/main" id="{575C2D42-3ED6-41D6-8E06-D6C3E77BED74}"/>
            </a:ext>
          </a:extLst>
        </xdr:cNvPr>
        <xdr:cNvSpPr/>
      </xdr:nvSpPr>
      <xdr:spPr>
        <a:xfrm>
          <a:off x="9471660" y="1318260"/>
          <a:ext cx="723900" cy="617220"/>
        </a:xfrm>
        <a:prstGeom prst="hexagon">
          <a:avLst/>
        </a:prstGeom>
        <a:solidFill>
          <a:schemeClr val="tx2">
            <a:lumMod val="90000"/>
            <a:lumOff val="10000"/>
          </a:schemeClr>
        </a:solidFill>
        <a:ln>
          <a:solidFill>
            <a:schemeClr val="tx2">
              <a:lumMod val="90000"/>
              <a:lumOff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600">
              <a:latin typeface="Comic Sans MS" panose="030F0702030302020204" pitchFamily="66" charset="0"/>
            </a:rPr>
            <a:t>01</a:t>
          </a:r>
        </a:p>
      </xdr:txBody>
    </xdr:sp>
    <xdr:clientData/>
  </xdr:twoCellAnchor>
  <xdr:twoCellAnchor>
    <xdr:from>
      <xdr:col>10</xdr:col>
      <xdr:colOff>68580</xdr:colOff>
      <xdr:row>14</xdr:row>
      <xdr:rowOff>72390</xdr:rowOff>
    </xdr:from>
    <xdr:to>
      <xdr:col>11</xdr:col>
      <xdr:colOff>739140</xdr:colOff>
      <xdr:row>18</xdr:row>
      <xdr:rowOff>68580</xdr:rowOff>
    </xdr:to>
    <xdr:cxnSp macro="">
      <xdr:nvCxnSpPr>
        <xdr:cNvPr id="23" name="Connecteur : en angle 22">
          <a:extLst>
            <a:ext uri="{FF2B5EF4-FFF2-40B4-BE49-F238E27FC236}">
              <a16:creationId xmlns:a16="http://schemas.microsoft.com/office/drawing/2014/main" id="{35E1ABD0-C6B7-4BAE-84FF-CAF5BCC5D240}"/>
            </a:ext>
          </a:extLst>
        </xdr:cNvPr>
        <xdr:cNvCxnSpPr>
          <a:endCxn id="29" idx="3"/>
        </xdr:cNvCxnSpPr>
      </xdr:nvCxnSpPr>
      <xdr:spPr>
        <a:xfrm flipV="1">
          <a:off x="8176260" y="2495550"/>
          <a:ext cx="1463040" cy="727710"/>
        </a:xfrm>
        <a:prstGeom prst="bentConnector3">
          <a:avLst>
            <a:gd name="adj1" fmla="val 50000"/>
          </a:avLst>
        </a:prstGeom>
        <a:ln>
          <a:solidFill>
            <a:schemeClr val="tx2">
              <a:lumMod val="90000"/>
              <a:lumOff val="1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106680</xdr:colOff>
      <xdr:row>12</xdr:row>
      <xdr:rowOff>121920</xdr:rowOff>
    </xdr:from>
    <xdr:to>
      <xdr:col>16</xdr:col>
      <xdr:colOff>685800</xdr:colOff>
      <xdr:row>16</xdr:row>
      <xdr:rowOff>15240</xdr:rowOff>
    </xdr:to>
    <xdr:sp macro="" textlink="">
      <xdr:nvSpPr>
        <xdr:cNvPr id="28" name="Rectangle 27">
          <a:extLst>
            <a:ext uri="{FF2B5EF4-FFF2-40B4-BE49-F238E27FC236}">
              <a16:creationId xmlns:a16="http://schemas.microsoft.com/office/drawing/2014/main" id="{E3083E8E-4683-4AC6-A1AF-2346A59A80F7}"/>
            </a:ext>
          </a:extLst>
        </xdr:cNvPr>
        <xdr:cNvSpPr/>
      </xdr:nvSpPr>
      <xdr:spPr>
        <a:xfrm>
          <a:off x="9799320" y="2179320"/>
          <a:ext cx="3749040" cy="624840"/>
        </a:xfrm>
        <a:prstGeom prst="rect">
          <a:avLst/>
        </a:prstGeom>
        <a:solidFill>
          <a:schemeClr val="tx2">
            <a:lumMod val="50000"/>
            <a:lumOff val="50000"/>
          </a:schemeClr>
        </a:solidFill>
        <a:ln>
          <a:solidFill>
            <a:schemeClr val="tx2">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11</xdr:col>
      <xdr:colOff>739140</xdr:colOff>
      <xdr:row>12</xdr:row>
      <xdr:rowOff>129540</xdr:rowOff>
    </xdr:from>
    <xdr:to>
      <xdr:col>12</xdr:col>
      <xdr:colOff>670560</xdr:colOff>
      <xdr:row>16</xdr:row>
      <xdr:rowOff>15240</xdr:rowOff>
    </xdr:to>
    <xdr:sp macro="" textlink="">
      <xdr:nvSpPr>
        <xdr:cNvPr id="29" name="Hexagone 28">
          <a:extLst>
            <a:ext uri="{FF2B5EF4-FFF2-40B4-BE49-F238E27FC236}">
              <a16:creationId xmlns:a16="http://schemas.microsoft.com/office/drawing/2014/main" id="{FDD8752C-3D69-4D95-A28F-51379F4BCD90}"/>
            </a:ext>
          </a:extLst>
        </xdr:cNvPr>
        <xdr:cNvSpPr/>
      </xdr:nvSpPr>
      <xdr:spPr>
        <a:xfrm>
          <a:off x="9639300" y="2186940"/>
          <a:ext cx="723900" cy="617220"/>
        </a:xfrm>
        <a:prstGeom prst="hexagon">
          <a:avLst/>
        </a:prstGeom>
        <a:solidFill>
          <a:schemeClr val="tx2">
            <a:lumMod val="90000"/>
            <a:lumOff val="10000"/>
          </a:schemeClr>
        </a:solidFill>
        <a:ln>
          <a:solidFill>
            <a:schemeClr val="tx2">
              <a:lumMod val="90000"/>
              <a:lumOff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600">
              <a:latin typeface="Comic Sans MS" panose="030F0702030302020204" pitchFamily="66" charset="0"/>
            </a:rPr>
            <a:t>02</a:t>
          </a:r>
        </a:p>
      </xdr:txBody>
    </xdr:sp>
    <xdr:clientData/>
  </xdr:twoCellAnchor>
  <xdr:twoCellAnchor>
    <xdr:from>
      <xdr:col>9</xdr:col>
      <xdr:colOff>762000</xdr:colOff>
      <xdr:row>19</xdr:row>
      <xdr:rowOff>110490</xdr:rowOff>
    </xdr:from>
    <xdr:to>
      <xdr:col>12</xdr:col>
      <xdr:colOff>137160</xdr:colOff>
      <xdr:row>21</xdr:row>
      <xdr:rowOff>60960</xdr:rowOff>
    </xdr:to>
    <xdr:cxnSp macro="">
      <xdr:nvCxnSpPr>
        <xdr:cNvPr id="33" name="Connecteur : en angle 32">
          <a:extLst>
            <a:ext uri="{FF2B5EF4-FFF2-40B4-BE49-F238E27FC236}">
              <a16:creationId xmlns:a16="http://schemas.microsoft.com/office/drawing/2014/main" id="{FDC0F112-0128-4ADD-BF0C-39209BC46B0F}"/>
            </a:ext>
          </a:extLst>
        </xdr:cNvPr>
        <xdr:cNvCxnSpPr>
          <a:endCxn id="36" idx="3"/>
        </xdr:cNvCxnSpPr>
      </xdr:nvCxnSpPr>
      <xdr:spPr>
        <a:xfrm flipV="1">
          <a:off x="8077200" y="3448050"/>
          <a:ext cx="1752600" cy="316230"/>
        </a:xfrm>
        <a:prstGeom prst="bentConnector3">
          <a:avLst>
            <a:gd name="adj1" fmla="val 50000"/>
          </a:avLst>
        </a:prstGeom>
        <a:ln>
          <a:solidFill>
            <a:schemeClr val="tx2">
              <a:lumMod val="90000"/>
              <a:lumOff val="1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289560</xdr:colOff>
      <xdr:row>17</xdr:row>
      <xdr:rowOff>160020</xdr:rowOff>
    </xdr:from>
    <xdr:to>
      <xdr:col>17</xdr:col>
      <xdr:colOff>76200</xdr:colOff>
      <xdr:row>21</xdr:row>
      <xdr:rowOff>53340</xdr:rowOff>
    </xdr:to>
    <xdr:sp macro="" textlink="">
      <xdr:nvSpPr>
        <xdr:cNvPr id="35" name="Rectangle 34">
          <a:extLst>
            <a:ext uri="{FF2B5EF4-FFF2-40B4-BE49-F238E27FC236}">
              <a16:creationId xmlns:a16="http://schemas.microsoft.com/office/drawing/2014/main" id="{10FE1AC5-052E-4978-A94B-290020719854}"/>
            </a:ext>
          </a:extLst>
        </xdr:cNvPr>
        <xdr:cNvSpPr/>
      </xdr:nvSpPr>
      <xdr:spPr>
        <a:xfrm>
          <a:off x="9982200" y="3131820"/>
          <a:ext cx="3749040" cy="624840"/>
        </a:xfrm>
        <a:prstGeom prst="rect">
          <a:avLst/>
        </a:prstGeom>
        <a:solidFill>
          <a:schemeClr val="tx2">
            <a:lumMod val="25000"/>
            <a:lumOff val="75000"/>
          </a:schemeClr>
        </a:solidFill>
        <a:ln>
          <a:solidFill>
            <a:srgbClr val="C4DCF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12</xdr:col>
      <xdr:colOff>137160</xdr:colOff>
      <xdr:row>17</xdr:row>
      <xdr:rowOff>167640</xdr:rowOff>
    </xdr:from>
    <xdr:to>
      <xdr:col>13</xdr:col>
      <xdr:colOff>68580</xdr:colOff>
      <xdr:row>21</xdr:row>
      <xdr:rowOff>53340</xdr:rowOff>
    </xdr:to>
    <xdr:sp macro="" textlink="">
      <xdr:nvSpPr>
        <xdr:cNvPr id="36" name="Hexagone 35">
          <a:extLst>
            <a:ext uri="{FF2B5EF4-FFF2-40B4-BE49-F238E27FC236}">
              <a16:creationId xmlns:a16="http://schemas.microsoft.com/office/drawing/2014/main" id="{599A67BE-F0F0-47CF-B8D8-E737F69F680E}"/>
            </a:ext>
          </a:extLst>
        </xdr:cNvPr>
        <xdr:cNvSpPr/>
      </xdr:nvSpPr>
      <xdr:spPr>
        <a:xfrm>
          <a:off x="9829800" y="3139440"/>
          <a:ext cx="723900" cy="617220"/>
        </a:xfrm>
        <a:prstGeom prst="hexagon">
          <a:avLst/>
        </a:prstGeom>
        <a:solidFill>
          <a:schemeClr val="tx2">
            <a:lumMod val="90000"/>
            <a:lumOff val="10000"/>
          </a:schemeClr>
        </a:solidFill>
        <a:ln>
          <a:solidFill>
            <a:schemeClr val="tx2">
              <a:lumMod val="90000"/>
              <a:lumOff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600">
              <a:latin typeface="Comic Sans MS" panose="030F0702030302020204" pitchFamily="66" charset="0"/>
            </a:rPr>
            <a:t>03</a:t>
          </a:r>
        </a:p>
      </xdr:txBody>
    </xdr:sp>
    <xdr:clientData/>
  </xdr:twoCellAnchor>
  <xdr:twoCellAnchor>
    <xdr:from>
      <xdr:col>12</xdr:col>
      <xdr:colOff>144780</xdr:colOff>
      <xdr:row>22</xdr:row>
      <xdr:rowOff>60960</xdr:rowOff>
    </xdr:from>
    <xdr:to>
      <xdr:col>16</xdr:col>
      <xdr:colOff>723900</xdr:colOff>
      <xdr:row>25</xdr:row>
      <xdr:rowOff>137160</xdr:rowOff>
    </xdr:to>
    <xdr:sp macro="" textlink="">
      <xdr:nvSpPr>
        <xdr:cNvPr id="38" name="Rectangle 37">
          <a:extLst>
            <a:ext uri="{FF2B5EF4-FFF2-40B4-BE49-F238E27FC236}">
              <a16:creationId xmlns:a16="http://schemas.microsoft.com/office/drawing/2014/main" id="{5F121FD8-88D3-4AC5-8987-A6673B170D1A}"/>
            </a:ext>
          </a:extLst>
        </xdr:cNvPr>
        <xdr:cNvSpPr/>
      </xdr:nvSpPr>
      <xdr:spPr>
        <a:xfrm>
          <a:off x="9837420" y="3947160"/>
          <a:ext cx="3749040" cy="624840"/>
        </a:xfrm>
        <a:prstGeom prst="rect">
          <a:avLst/>
        </a:prstGeom>
        <a:solidFill>
          <a:srgbClr val="C4DCF2"/>
        </a:solidFill>
        <a:ln>
          <a:solidFill>
            <a:srgbClr val="C4DCF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11</xdr:col>
      <xdr:colOff>784860</xdr:colOff>
      <xdr:row>22</xdr:row>
      <xdr:rowOff>60960</xdr:rowOff>
    </xdr:from>
    <xdr:to>
      <xdr:col>12</xdr:col>
      <xdr:colOff>716280</xdr:colOff>
      <xdr:row>25</xdr:row>
      <xdr:rowOff>129540</xdr:rowOff>
    </xdr:to>
    <xdr:sp macro="" textlink="">
      <xdr:nvSpPr>
        <xdr:cNvPr id="39" name="Hexagone 38">
          <a:extLst>
            <a:ext uri="{FF2B5EF4-FFF2-40B4-BE49-F238E27FC236}">
              <a16:creationId xmlns:a16="http://schemas.microsoft.com/office/drawing/2014/main" id="{26DC8A3C-0BEA-4967-BC3A-D0565C12759D}"/>
            </a:ext>
          </a:extLst>
        </xdr:cNvPr>
        <xdr:cNvSpPr/>
      </xdr:nvSpPr>
      <xdr:spPr>
        <a:xfrm>
          <a:off x="9685020" y="3947160"/>
          <a:ext cx="723900" cy="617220"/>
        </a:xfrm>
        <a:prstGeom prst="hexagon">
          <a:avLst/>
        </a:prstGeom>
        <a:solidFill>
          <a:schemeClr val="tx2">
            <a:lumMod val="90000"/>
            <a:lumOff val="10000"/>
          </a:schemeClr>
        </a:solidFill>
        <a:ln>
          <a:solidFill>
            <a:schemeClr val="tx2">
              <a:lumMod val="90000"/>
              <a:lumOff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600">
              <a:latin typeface="Comic Sans MS" panose="030F0702030302020204" pitchFamily="66" charset="0"/>
            </a:rPr>
            <a:t>04</a:t>
          </a:r>
        </a:p>
      </xdr:txBody>
    </xdr:sp>
    <xdr:clientData/>
  </xdr:twoCellAnchor>
  <xdr:twoCellAnchor>
    <xdr:from>
      <xdr:col>9</xdr:col>
      <xdr:colOff>716280</xdr:colOff>
      <xdr:row>23</xdr:row>
      <xdr:rowOff>129540</xdr:rowOff>
    </xdr:from>
    <xdr:to>
      <xdr:col>11</xdr:col>
      <xdr:colOff>784860</xdr:colOff>
      <xdr:row>24</xdr:row>
      <xdr:rowOff>3810</xdr:rowOff>
    </xdr:to>
    <xdr:cxnSp macro="">
      <xdr:nvCxnSpPr>
        <xdr:cNvPr id="40" name="Connecteur : en angle 39">
          <a:extLst>
            <a:ext uri="{FF2B5EF4-FFF2-40B4-BE49-F238E27FC236}">
              <a16:creationId xmlns:a16="http://schemas.microsoft.com/office/drawing/2014/main" id="{3DFD8FE6-6D53-49DA-99C3-EF8979D77573}"/>
            </a:ext>
          </a:extLst>
        </xdr:cNvPr>
        <xdr:cNvCxnSpPr>
          <a:endCxn id="39" idx="3"/>
        </xdr:cNvCxnSpPr>
      </xdr:nvCxnSpPr>
      <xdr:spPr>
        <a:xfrm>
          <a:off x="8031480" y="4198620"/>
          <a:ext cx="1653540" cy="57150"/>
        </a:xfrm>
        <a:prstGeom prst="bentConnector3">
          <a:avLst>
            <a:gd name="adj1" fmla="val 50000"/>
          </a:avLst>
        </a:prstGeom>
        <a:ln>
          <a:solidFill>
            <a:schemeClr val="tx2">
              <a:lumMod val="90000"/>
              <a:lumOff val="1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0</xdr:colOff>
      <xdr:row>26</xdr:row>
      <xdr:rowOff>137160</xdr:rowOff>
    </xdr:from>
    <xdr:to>
      <xdr:col>16</xdr:col>
      <xdr:colOff>579120</xdr:colOff>
      <xdr:row>30</xdr:row>
      <xdr:rowOff>30480</xdr:rowOff>
    </xdr:to>
    <xdr:sp macro="" textlink="">
      <xdr:nvSpPr>
        <xdr:cNvPr id="43" name="Rectangle 42">
          <a:extLst>
            <a:ext uri="{FF2B5EF4-FFF2-40B4-BE49-F238E27FC236}">
              <a16:creationId xmlns:a16="http://schemas.microsoft.com/office/drawing/2014/main" id="{94239EF3-D842-4368-B10C-700EAB4044F6}"/>
            </a:ext>
          </a:extLst>
        </xdr:cNvPr>
        <xdr:cNvSpPr/>
      </xdr:nvSpPr>
      <xdr:spPr>
        <a:xfrm>
          <a:off x="9692640" y="4754880"/>
          <a:ext cx="3749040" cy="624840"/>
        </a:xfrm>
        <a:prstGeom prst="rect">
          <a:avLst/>
        </a:prstGeom>
        <a:solidFill>
          <a:schemeClr val="tx2">
            <a:lumMod val="10000"/>
            <a:lumOff val="90000"/>
          </a:schemeClr>
        </a:solidFill>
        <a:ln>
          <a:solidFill>
            <a:schemeClr val="tx2">
              <a:lumMod val="10000"/>
              <a:lumOff val="9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9</xdr:col>
      <xdr:colOff>541020</xdr:colOff>
      <xdr:row>25</xdr:row>
      <xdr:rowOff>144780</xdr:rowOff>
    </xdr:from>
    <xdr:to>
      <xdr:col>11</xdr:col>
      <xdr:colOff>640080</xdr:colOff>
      <xdr:row>28</xdr:row>
      <xdr:rowOff>87630</xdr:rowOff>
    </xdr:to>
    <xdr:cxnSp macro="">
      <xdr:nvCxnSpPr>
        <xdr:cNvPr id="45" name="Connecteur : en angle 44">
          <a:extLst>
            <a:ext uri="{FF2B5EF4-FFF2-40B4-BE49-F238E27FC236}">
              <a16:creationId xmlns:a16="http://schemas.microsoft.com/office/drawing/2014/main" id="{66A5063F-A5AF-4538-9A4E-A77A916C1390}"/>
            </a:ext>
          </a:extLst>
        </xdr:cNvPr>
        <xdr:cNvCxnSpPr>
          <a:cxnSpLocks/>
        </xdr:cNvCxnSpPr>
      </xdr:nvCxnSpPr>
      <xdr:spPr>
        <a:xfrm>
          <a:off x="7856220" y="4579620"/>
          <a:ext cx="1684020" cy="491490"/>
        </a:xfrm>
        <a:prstGeom prst="bentConnector3">
          <a:avLst>
            <a:gd name="adj1" fmla="val 50000"/>
          </a:avLst>
        </a:prstGeom>
        <a:ln>
          <a:solidFill>
            <a:schemeClr val="tx2">
              <a:lumMod val="90000"/>
              <a:lumOff val="1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281940</xdr:colOff>
      <xdr:row>11</xdr:row>
      <xdr:rowOff>175260</xdr:rowOff>
    </xdr:from>
    <xdr:to>
      <xdr:col>5</xdr:col>
      <xdr:colOff>121920</xdr:colOff>
      <xdr:row>29</xdr:row>
      <xdr:rowOff>15240</xdr:rowOff>
    </xdr:to>
    <xdr:sp macro="" textlink="">
      <xdr:nvSpPr>
        <xdr:cNvPr id="51" name="Rectangle 50">
          <a:extLst>
            <a:ext uri="{FF2B5EF4-FFF2-40B4-BE49-F238E27FC236}">
              <a16:creationId xmlns:a16="http://schemas.microsoft.com/office/drawing/2014/main" id="{B761DD9B-8C7D-96A7-C181-D14630E78991}"/>
            </a:ext>
          </a:extLst>
        </xdr:cNvPr>
        <xdr:cNvSpPr/>
      </xdr:nvSpPr>
      <xdr:spPr>
        <a:xfrm>
          <a:off x="281940" y="2049780"/>
          <a:ext cx="3802380" cy="3131820"/>
        </a:xfrm>
        <a:prstGeom prst="rect">
          <a:avLst/>
        </a:prstGeom>
        <a:solidFill>
          <a:schemeClr val="bg1"/>
        </a:solidFill>
        <a:ln>
          <a:solidFill>
            <a:schemeClr val="bg1"/>
          </a:solidFill>
        </a:ln>
        <a:effectLst>
          <a:outerShdw blurRad="63500" sx="102000" sy="102000" algn="ctr" rotWithShape="0">
            <a:schemeClr val="tx2">
              <a:lumMod val="90000"/>
              <a:lumOff val="10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0</xdr:col>
      <xdr:colOff>601980</xdr:colOff>
      <xdr:row>13</xdr:row>
      <xdr:rowOff>160020</xdr:rowOff>
    </xdr:from>
    <xdr:to>
      <xdr:col>4</xdr:col>
      <xdr:colOff>586740</xdr:colOff>
      <xdr:row>27</xdr:row>
      <xdr:rowOff>167640</xdr:rowOff>
    </xdr:to>
    <xdr:sp macro="" textlink="">
      <xdr:nvSpPr>
        <xdr:cNvPr id="52" name="Rectangle 51">
          <a:extLst>
            <a:ext uri="{FF2B5EF4-FFF2-40B4-BE49-F238E27FC236}">
              <a16:creationId xmlns:a16="http://schemas.microsoft.com/office/drawing/2014/main" id="{27EAE374-C907-40A8-9B58-66F17F498A52}"/>
            </a:ext>
          </a:extLst>
        </xdr:cNvPr>
        <xdr:cNvSpPr/>
      </xdr:nvSpPr>
      <xdr:spPr>
        <a:xfrm>
          <a:off x="601980" y="2400300"/>
          <a:ext cx="3154680" cy="2567940"/>
        </a:xfrm>
        <a:prstGeom prst="rect">
          <a:avLst/>
        </a:prstGeom>
        <a:solidFill>
          <a:schemeClr val="bg1"/>
        </a:solidFill>
        <a:ln>
          <a:solidFill>
            <a:schemeClr val="bg1">
              <a:lumMod val="95000"/>
            </a:schemeClr>
          </a:solidFill>
        </a:ln>
        <a:effectLst>
          <a:innerShdw blurRad="114300">
            <a:schemeClr val="tx2">
              <a:lumMod val="10000"/>
              <a:lumOff val="90000"/>
            </a:scheme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oneCellAnchor>
    <xdr:from>
      <xdr:col>1</xdr:col>
      <xdr:colOff>594360</xdr:colOff>
      <xdr:row>9</xdr:row>
      <xdr:rowOff>106680</xdr:rowOff>
    </xdr:from>
    <xdr:ext cx="1574282" cy="1469954"/>
    <xdr:sp macro="" textlink="">
      <xdr:nvSpPr>
        <xdr:cNvPr id="53" name="Rectangle 52">
          <a:extLst>
            <a:ext uri="{FF2B5EF4-FFF2-40B4-BE49-F238E27FC236}">
              <a16:creationId xmlns:a16="http://schemas.microsoft.com/office/drawing/2014/main" id="{8611E457-096D-4908-83E2-990B630E5F52}"/>
            </a:ext>
          </a:extLst>
        </xdr:cNvPr>
        <xdr:cNvSpPr/>
      </xdr:nvSpPr>
      <xdr:spPr>
        <a:xfrm>
          <a:off x="1386840" y="1615440"/>
          <a:ext cx="1574282" cy="1469954"/>
        </a:xfrm>
        <a:prstGeom prst="rect">
          <a:avLst/>
        </a:prstGeom>
        <a:noFill/>
      </xdr:spPr>
      <xdr:txBody>
        <a:bodyPr wrap="square" lIns="91440" tIns="45720" rIns="91440" bIns="45720">
          <a:spAutoFit/>
        </a:bodyPr>
        <a:lstStyle/>
        <a:p>
          <a:pPr algn="ctr"/>
          <a:r>
            <a:rPr lang="fr-FR" sz="8800" b="1" cap="none" spc="0">
              <a:ln w="6600">
                <a:solidFill>
                  <a:schemeClr val="accent2"/>
                </a:solidFill>
                <a:prstDash val="solid"/>
              </a:ln>
              <a:solidFill>
                <a:srgbClr val="FFFFFF"/>
              </a:solidFill>
              <a:effectLst>
                <a:outerShdw dist="38100" dir="2700000" algn="tl" rotWithShape="0">
                  <a:schemeClr val="accent2"/>
                </a:outerShdw>
              </a:effectLst>
            </a:rPr>
            <a:t>,,</a:t>
          </a:r>
        </a:p>
      </xdr:txBody>
    </xdr:sp>
    <xdr:clientData/>
  </xdr:oneCellAnchor>
  <xdr:twoCellAnchor>
    <xdr:from>
      <xdr:col>0</xdr:col>
      <xdr:colOff>640080</xdr:colOff>
      <xdr:row>17</xdr:row>
      <xdr:rowOff>22860</xdr:rowOff>
    </xdr:from>
    <xdr:to>
      <xdr:col>4</xdr:col>
      <xdr:colOff>510540</xdr:colOff>
      <xdr:row>27</xdr:row>
      <xdr:rowOff>76200</xdr:rowOff>
    </xdr:to>
    <xdr:sp macro="" textlink="">
      <xdr:nvSpPr>
        <xdr:cNvPr id="54" name="ZoneTexte 53">
          <a:extLst>
            <a:ext uri="{FF2B5EF4-FFF2-40B4-BE49-F238E27FC236}">
              <a16:creationId xmlns:a16="http://schemas.microsoft.com/office/drawing/2014/main" id="{AD65D561-9466-484E-93F0-D62ACD1271E1}"/>
            </a:ext>
          </a:extLst>
        </xdr:cNvPr>
        <xdr:cNvSpPr txBox="1"/>
      </xdr:nvSpPr>
      <xdr:spPr>
        <a:xfrm>
          <a:off x="640080" y="2994660"/>
          <a:ext cx="3040380" cy="18821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1800" b="1" cap="none" spc="0">
              <a:ln w="6600">
                <a:solidFill>
                  <a:schemeClr val="accent2"/>
                </a:solidFill>
                <a:prstDash val="solid"/>
              </a:ln>
              <a:solidFill>
                <a:srgbClr val="FFFFFF"/>
              </a:solidFill>
              <a:effectLst>
                <a:outerShdw dist="38100" dir="2700000" algn="tl" rotWithShape="0">
                  <a:schemeClr val="accent2"/>
                </a:outerShdw>
              </a:effectLst>
              <a:latin typeface="Comic Sans MS" panose="030F0702030302020204" pitchFamily="66" charset="0"/>
              <a:ea typeface="+mn-ea"/>
              <a:cs typeface="+mn-cs"/>
            </a:rPr>
            <a:t>Un budget, c'est dire à son argent où aller plutôt que de se demander où il est allé.</a:t>
          </a:r>
        </a:p>
        <a:p>
          <a:pPr marL="0" indent="0" algn="ctr"/>
          <a:endParaRPr lang="fr-FR" sz="1800" b="1" cap="none" spc="0">
            <a:ln w="6600">
              <a:solidFill>
                <a:schemeClr val="accent2"/>
              </a:solidFill>
              <a:prstDash val="solid"/>
            </a:ln>
            <a:solidFill>
              <a:srgbClr val="FFFFFF"/>
            </a:solidFill>
            <a:effectLst>
              <a:outerShdw dist="38100" dir="2700000" algn="tl" rotWithShape="0">
                <a:schemeClr val="accent2"/>
              </a:outerShdw>
            </a:effectLst>
            <a:latin typeface="Comic Sans MS" panose="030F0702030302020204" pitchFamily="66" charset="0"/>
            <a:ea typeface="+mn-ea"/>
            <a:cs typeface="+mn-cs"/>
          </a:endParaRPr>
        </a:p>
        <a:p>
          <a:pPr marL="0" indent="0" algn="ctr"/>
          <a:r>
            <a:rPr lang="fr-FR" sz="1100" b="1" cap="none" spc="0">
              <a:ln w="6600">
                <a:solidFill>
                  <a:schemeClr val="accent2"/>
                </a:solidFill>
                <a:prstDash val="solid"/>
              </a:ln>
              <a:solidFill>
                <a:srgbClr val="FFFFFF"/>
              </a:solidFill>
              <a:effectLst>
                <a:outerShdw dist="38100" dir="2700000" algn="tl" rotWithShape="0">
                  <a:schemeClr val="accent2"/>
                </a:outerShdw>
              </a:effectLst>
              <a:latin typeface="Comic Sans MS" panose="030F0702030302020204" pitchFamily="66" charset="0"/>
              <a:ea typeface="+mn-ea"/>
              <a:cs typeface="+mn-cs"/>
            </a:rPr>
            <a:t>DAVE</a:t>
          </a:r>
          <a:r>
            <a:rPr lang="fr-FR" sz="1100" b="1" cap="none" spc="0" baseline="0">
              <a:ln w="6600">
                <a:solidFill>
                  <a:schemeClr val="accent2"/>
                </a:solidFill>
                <a:prstDash val="solid"/>
              </a:ln>
              <a:solidFill>
                <a:srgbClr val="FFFFFF"/>
              </a:solidFill>
              <a:effectLst>
                <a:outerShdw dist="38100" dir="2700000" algn="tl" rotWithShape="0">
                  <a:schemeClr val="accent2"/>
                </a:outerShdw>
              </a:effectLst>
              <a:latin typeface="Comic Sans MS" panose="030F0702030302020204" pitchFamily="66" charset="0"/>
              <a:ea typeface="+mn-ea"/>
              <a:cs typeface="+mn-cs"/>
            </a:rPr>
            <a:t> RAMSEY</a:t>
          </a:r>
          <a:endParaRPr lang="fr-FR" sz="1800" b="1" cap="none" spc="0">
            <a:ln w="6600">
              <a:solidFill>
                <a:schemeClr val="accent2"/>
              </a:solidFill>
              <a:prstDash val="solid"/>
            </a:ln>
            <a:solidFill>
              <a:srgbClr val="FFFFFF"/>
            </a:solidFill>
            <a:effectLst>
              <a:outerShdw dist="38100" dir="2700000" algn="tl" rotWithShape="0">
                <a:schemeClr val="accent2"/>
              </a:outerShdw>
            </a:effectLst>
            <a:latin typeface="Comic Sans MS" panose="030F0702030302020204" pitchFamily="66" charset="0"/>
            <a:ea typeface="+mn-ea"/>
            <a:cs typeface="+mn-cs"/>
          </a:endParaRPr>
        </a:p>
      </xdr:txBody>
    </xdr:sp>
    <xdr:clientData/>
  </xdr:twoCellAnchor>
  <xdr:twoCellAnchor>
    <xdr:from>
      <xdr:col>12</xdr:col>
      <xdr:colOff>640080</xdr:colOff>
      <xdr:row>8</xdr:row>
      <xdr:rowOff>22860</xdr:rowOff>
    </xdr:from>
    <xdr:to>
      <xdr:col>16</xdr:col>
      <xdr:colOff>388620</xdr:colOff>
      <xdr:row>10</xdr:row>
      <xdr:rowOff>175260</xdr:rowOff>
    </xdr:to>
    <xdr:sp macro="" textlink="">
      <xdr:nvSpPr>
        <xdr:cNvPr id="55" name="ZoneTexte 54">
          <a:extLst>
            <a:ext uri="{FF2B5EF4-FFF2-40B4-BE49-F238E27FC236}">
              <a16:creationId xmlns:a16="http://schemas.microsoft.com/office/drawing/2014/main" id="{10C089A9-D922-FF43-ED8B-BA9D95DF1D1D}"/>
            </a:ext>
          </a:extLst>
        </xdr:cNvPr>
        <xdr:cNvSpPr txBox="1"/>
      </xdr:nvSpPr>
      <xdr:spPr>
        <a:xfrm>
          <a:off x="10332720" y="1348740"/>
          <a:ext cx="2918460" cy="518160"/>
        </a:xfrm>
        <a:prstGeom prst="rect">
          <a:avLst/>
        </a:prstGeom>
        <a:solidFill>
          <a:schemeClr val="tx2">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fr-FR" b="1">
              <a:latin typeface="Comic Sans MS" panose="030F0702030302020204" pitchFamily="66" charset="0"/>
            </a:rPr>
            <a:t>Stabilité financière</a:t>
          </a:r>
          <a:r>
            <a:rPr lang="fr-FR">
              <a:latin typeface="Comic Sans MS" panose="030F0702030302020204" pitchFamily="66" charset="0"/>
            </a:rPr>
            <a:t> : Assure une gestion efficace</a:t>
          </a:r>
          <a:r>
            <a:rPr lang="fr-FR" baseline="0">
              <a:latin typeface="Comic Sans MS" panose="030F0702030302020204" pitchFamily="66" charset="0"/>
            </a:rPr>
            <a:t> </a:t>
          </a:r>
          <a:r>
            <a:rPr lang="fr-FR">
              <a:latin typeface="Comic Sans MS" panose="030F0702030302020204" pitchFamily="66" charset="0"/>
            </a:rPr>
            <a:t>de tes finances.</a:t>
          </a:r>
          <a:endParaRPr lang="fr-FR" sz="1100">
            <a:latin typeface="Comic Sans MS" panose="030F0702030302020204" pitchFamily="66" charset="0"/>
          </a:endParaRPr>
        </a:p>
      </xdr:txBody>
    </xdr:sp>
    <xdr:clientData/>
  </xdr:twoCellAnchor>
  <xdr:twoCellAnchor>
    <xdr:from>
      <xdr:col>12</xdr:col>
      <xdr:colOff>708660</xdr:colOff>
      <xdr:row>12</xdr:row>
      <xdr:rowOff>175260</xdr:rowOff>
    </xdr:from>
    <xdr:to>
      <xdr:col>16</xdr:col>
      <xdr:colOff>457200</xdr:colOff>
      <xdr:row>15</xdr:row>
      <xdr:rowOff>144780</xdr:rowOff>
    </xdr:to>
    <xdr:sp macro="" textlink="">
      <xdr:nvSpPr>
        <xdr:cNvPr id="56" name="ZoneTexte 55">
          <a:extLst>
            <a:ext uri="{FF2B5EF4-FFF2-40B4-BE49-F238E27FC236}">
              <a16:creationId xmlns:a16="http://schemas.microsoft.com/office/drawing/2014/main" id="{87F4818D-6F94-400C-A644-5777511956AD}"/>
            </a:ext>
          </a:extLst>
        </xdr:cNvPr>
        <xdr:cNvSpPr txBox="1"/>
      </xdr:nvSpPr>
      <xdr:spPr>
        <a:xfrm>
          <a:off x="10401300" y="2232660"/>
          <a:ext cx="2918460" cy="518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fr-FR" b="1">
              <a:latin typeface="Comic Sans MS" panose="030F0702030302020204" pitchFamily="66" charset="0"/>
            </a:rPr>
            <a:t>Réduction du stress</a:t>
          </a:r>
          <a:r>
            <a:rPr lang="fr-FR">
              <a:latin typeface="Comic Sans MS" panose="030F0702030302020204" pitchFamily="66" charset="0"/>
            </a:rPr>
            <a:t> : Moins de soucis liés à l'argent.</a:t>
          </a:r>
          <a:endParaRPr lang="fr-FR" sz="1100">
            <a:latin typeface="Comic Sans MS" panose="030F0702030302020204" pitchFamily="66" charset="0"/>
          </a:endParaRPr>
        </a:p>
      </xdr:txBody>
    </xdr:sp>
    <xdr:clientData/>
  </xdr:twoCellAnchor>
  <xdr:twoCellAnchor>
    <xdr:from>
      <xdr:col>13</xdr:col>
      <xdr:colOff>213360</xdr:colOff>
      <xdr:row>18</xdr:row>
      <xdr:rowOff>7620</xdr:rowOff>
    </xdr:from>
    <xdr:to>
      <xdr:col>16</xdr:col>
      <xdr:colOff>754380</xdr:colOff>
      <xdr:row>20</xdr:row>
      <xdr:rowOff>160020</xdr:rowOff>
    </xdr:to>
    <xdr:sp macro="" textlink="">
      <xdr:nvSpPr>
        <xdr:cNvPr id="57" name="ZoneTexte 56">
          <a:extLst>
            <a:ext uri="{FF2B5EF4-FFF2-40B4-BE49-F238E27FC236}">
              <a16:creationId xmlns:a16="http://schemas.microsoft.com/office/drawing/2014/main" id="{6E77AD9B-AA83-4518-84CF-B84F56BC8059}"/>
            </a:ext>
          </a:extLst>
        </xdr:cNvPr>
        <xdr:cNvSpPr txBox="1"/>
      </xdr:nvSpPr>
      <xdr:spPr>
        <a:xfrm>
          <a:off x="10698480" y="3162300"/>
          <a:ext cx="2918460" cy="518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fr-FR" b="1">
              <a:latin typeface="Comic Sans MS" panose="030F0702030302020204" pitchFamily="66" charset="0"/>
            </a:rPr>
            <a:t>Objectifs atteints</a:t>
          </a:r>
          <a:r>
            <a:rPr lang="fr-FR">
              <a:latin typeface="Comic Sans MS" panose="030F0702030302020204" pitchFamily="66" charset="0"/>
            </a:rPr>
            <a:t> : Facilite l'accomplissement de tes projets.</a:t>
          </a:r>
          <a:endParaRPr lang="fr-FR" sz="1100">
            <a:latin typeface="Comic Sans MS" panose="030F0702030302020204" pitchFamily="66" charset="0"/>
          </a:endParaRPr>
        </a:p>
      </xdr:txBody>
    </xdr:sp>
    <xdr:clientData/>
  </xdr:twoCellAnchor>
  <xdr:twoCellAnchor>
    <xdr:from>
      <xdr:col>13</xdr:col>
      <xdr:colOff>45720</xdr:colOff>
      <xdr:row>22</xdr:row>
      <xdr:rowOff>83820</xdr:rowOff>
    </xdr:from>
    <xdr:to>
      <xdr:col>16</xdr:col>
      <xdr:colOff>586740</xdr:colOff>
      <xdr:row>25</xdr:row>
      <xdr:rowOff>53340</xdr:rowOff>
    </xdr:to>
    <xdr:sp macro="" textlink="">
      <xdr:nvSpPr>
        <xdr:cNvPr id="58" name="ZoneTexte 57">
          <a:extLst>
            <a:ext uri="{FF2B5EF4-FFF2-40B4-BE49-F238E27FC236}">
              <a16:creationId xmlns:a16="http://schemas.microsoft.com/office/drawing/2014/main" id="{9AC8577A-D340-4E69-A4A6-F046B04AFCEB}"/>
            </a:ext>
          </a:extLst>
        </xdr:cNvPr>
        <xdr:cNvSpPr txBox="1"/>
      </xdr:nvSpPr>
      <xdr:spPr>
        <a:xfrm>
          <a:off x="10530840" y="3970020"/>
          <a:ext cx="2918460" cy="518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fr-FR" b="1">
              <a:latin typeface="Comic Sans MS" panose="030F0702030302020204" pitchFamily="66" charset="0"/>
            </a:rPr>
            <a:t>Préparation à l'imprévu</a:t>
          </a:r>
          <a:r>
            <a:rPr lang="fr-FR">
              <a:latin typeface="Comic Sans MS" panose="030F0702030302020204" pitchFamily="66" charset="0"/>
            </a:rPr>
            <a:t> : Constitue une épargne pour les urgences.</a:t>
          </a:r>
          <a:endParaRPr lang="fr-FR" sz="1100">
            <a:latin typeface="Comic Sans MS" panose="030F0702030302020204" pitchFamily="66" charset="0"/>
          </a:endParaRPr>
        </a:p>
      </xdr:txBody>
    </xdr:sp>
    <xdr:clientData/>
  </xdr:twoCellAnchor>
  <xdr:twoCellAnchor>
    <xdr:from>
      <xdr:col>12</xdr:col>
      <xdr:colOff>670560</xdr:colOff>
      <xdr:row>26</xdr:row>
      <xdr:rowOff>175260</xdr:rowOff>
    </xdr:from>
    <xdr:to>
      <xdr:col>16</xdr:col>
      <xdr:colOff>419100</xdr:colOff>
      <xdr:row>29</xdr:row>
      <xdr:rowOff>144780</xdr:rowOff>
    </xdr:to>
    <xdr:sp macro="" textlink="">
      <xdr:nvSpPr>
        <xdr:cNvPr id="59" name="ZoneTexte 58">
          <a:extLst>
            <a:ext uri="{FF2B5EF4-FFF2-40B4-BE49-F238E27FC236}">
              <a16:creationId xmlns:a16="http://schemas.microsoft.com/office/drawing/2014/main" id="{18D1C15F-86F8-4604-9380-252357EEFDA9}"/>
            </a:ext>
          </a:extLst>
        </xdr:cNvPr>
        <xdr:cNvSpPr txBox="1"/>
      </xdr:nvSpPr>
      <xdr:spPr>
        <a:xfrm>
          <a:off x="10363200" y="4792980"/>
          <a:ext cx="2918460" cy="518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fr-FR" b="1">
              <a:latin typeface="Comic Sans MS" panose="030F0702030302020204" pitchFamily="66" charset="0"/>
            </a:rPr>
            <a:t>Responsabilité</a:t>
          </a:r>
          <a:r>
            <a:rPr lang="fr-FR">
              <a:latin typeface="Comic Sans MS" panose="030F0702030302020204" pitchFamily="66" charset="0"/>
            </a:rPr>
            <a:t> : Développe de bonnes habitudes financières.</a:t>
          </a:r>
          <a:endParaRPr lang="fr-FR" sz="1100">
            <a:latin typeface="Comic Sans MS" panose="030F0702030302020204" pitchFamily="66" charset="0"/>
          </a:endParaRPr>
        </a:p>
      </xdr:txBody>
    </xdr:sp>
    <xdr:clientData/>
  </xdr:twoCellAnchor>
  <xdr:twoCellAnchor>
    <xdr:from>
      <xdr:col>11</xdr:col>
      <xdr:colOff>647700</xdr:colOff>
      <xdr:row>26</xdr:row>
      <xdr:rowOff>137160</xdr:rowOff>
    </xdr:from>
    <xdr:to>
      <xdr:col>12</xdr:col>
      <xdr:colOff>579120</xdr:colOff>
      <xdr:row>30</xdr:row>
      <xdr:rowOff>22860</xdr:rowOff>
    </xdr:to>
    <xdr:sp macro="" textlink="">
      <xdr:nvSpPr>
        <xdr:cNvPr id="60" name="Hexagone 59">
          <a:extLst>
            <a:ext uri="{FF2B5EF4-FFF2-40B4-BE49-F238E27FC236}">
              <a16:creationId xmlns:a16="http://schemas.microsoft.com/office/drawing/2014/main" id="{549F51B9-ED05-4A7D-B373-95DEA8D6AA00}"/>
            </a:ext>
          </a:extLst>
        </xdr:cNvPr>
        <xdr:cNvSpPr/>
      </xdr:nvSpPr>
      <xdr:spPr>
        <a:xfrm>
          <a:off x="9547860" y="4754880"/>
          <a:ext cx="723900" cy="617220"/>
        </a:xfrm>
        <a:prstGeom prst="hexagon">
          <a:avLst/>
        </a:prstGeom>
        <a:solidFill>
          <a:schemeClr val="tx2">
            <a:lumMod val="90000"/>
            <a:lumOff val="10000"/>
          </a:schemeClr>
        </a:solidFill>
        <a:ln>
          <a:solidFill>
            <a:schemeClr val="tx2">
              <a:lumMod val="90000"/>
              <a:lumOff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600">
              <a:latin typeface="Comic Sans MS" panose="030F0702030302020204" pitchFamily="66" charset="0"/>
            </a:rPr>
            <a:t>05</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472440</xdr:colOff>
      <xdr:row>19</xdr:row>
      <xdr:rowOff>22860</xdr:rowOff>
    </xdr:from>
    <xdr:to>
      <xdr:col>0</xdr:col>
      <xdr:colOff>1013460</xdr:colOff>
      <xdr:row>20</xdr:row>
      <xdr:rowOff>167640</xdr:rowOff>
    </xdr:to>
    <xdr:sp macro="" textlink="">
      <xdr:nvSpPr>
        <xdr:cNvPr id="2" name="Flèche : bas 1">
          <a:extLst>
            <a:ext uri="{FF2B5EF4-FFF2-40B4-BE49-F238E27FC236}">
              <a16:creationId xmlns:a16="http://schemas.microsoft.com/office/drawing/2014/main" id="{C826F953-B4A6-DC97-EB0A-4DE44EE6BC55}"/>
            </a:ext>
          </a:extLst>
        </xdr:cNvPr>
        <xdr:cNvSpPr/>
      </xdr:nvSpPr>
      <xdr:spPr>
        <a:xfrm>
          <a:off x="472440" y="3627120"/>
          <a:ext cx="541020" cy="327660"/>
        </a:xfrm>
        <a:prstGeom prst="downArrow">
          <a:avLst/>
        </a:prstGeom>
        <a:solidFill>
          <a:schemeClr val="accent2">
            <a:lumMod val="20000"/>
            <a:lumOff val="80000"/>
          </a:schemeClr>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marL="0" indent="0" algn="l"/>
          <a:endParaRPr lang="fr-FR" sz="1100">
            <a:solidFill>
              <a:schemeClr val="dk1"/>
            </a:solidFill>
            <a:latin typeface="+mn-lt"/>
            <a:ea typeface="+mn-ea"/>
            <a:cs typeface="+mn-cs"/>
          </a:endParaRPr>
        </a:p>
      </xdr:txBody>
    </xdr:sp>
    <xdr:clientData/>
  </xdr:twoCellAnchor>
  <xdr:twoCellAnchor>
    <xdr:from>
      <xdr:col>0</xdr:col>
      <xdr:colOff>510540</xdr:colOff>
      <xdr:row>31</xdr:row>
      <xdr:rowOff>22860</xdr:rowOff>
    </xdr:from>
    <xdr:to>
      <xdr:col>0</xdr:col>
      <xdr:colOff>1051560</xdr:colOff>
      <xdr:row>32</xdr:row>
      <xdr:rowOff>167640</xdr:rowOff>
    </xdr:to>
    <xdr:sp macro="" textlink="">
      <xdr:nvSpPr>
        <xdr:cNvPr id="4" name="Flèche : bas 3">
          <a:extLst>
            <a:ext uri="{FF2B5EF4-FFF2-40B4-BE49-F238E27FC236}">
              <a16:creationId xmlns:a16="http://schemas.microsoft.com/office/drawing/2014/main" id="{81B75488-BC15-4619-97F9-E5EC170E2596}"/>
            </a:ext>
          </a:extLst>
        </xdr:cNvPr>
        <xdr:cNvSpPr/>
      </xdr:nvSpPr>
      <xdr:spPr>
        <a:xfrm>
          <a:off x="510540" y="5821680"/>
          <a:ext cx="541020" cy="327660"/>
        </a:xfrm>
        <a:prstGeom prst="downArrow">
          <a:avLst/>
        </a:prstGeom>
        <a:solidFill>
          <a:schemeClr val="tx2">
            <a:lumMod val="10000"/>
            <a:lumOff val="90000"/>
          </a:schemeClr>
        </a:solidFill>
        <a:ln>
          <a:solidFill>
            <a:schemeClr val="accent1"/>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marL="0" indent="0" algn="l"/>
          <a:endParaRPr lang="fr-FR" sz="1100">
            <a:solidFill>
              <a:schemeClr val="dk1"/>
            </a:solidFill>
            <a:latin typeface="+mn-lt"/>
            <a:ea typeface="+mn-ea"/>
            <a:cs typeface="+mn-cs"/>
          </a:endParaRPr>
        </a:p>
      </xdr:txBody>
    </xdr:sp>
    <xdr:clientData/>
  </xdr:twoCellAnchor>
  <xdr:twoCellAnchor>
    <xdr:from>
      <xdr:col>0</xdr:col>
      <xdr:colOff>563880</xdr:colOff>
      <xdr:row>38</xdr:row>
      <xdr:rowOff>53340</xdr:rowOff>
    </xdr:from>
    <xdr:to>
      <xdr:col>0</xdr:col>
      <xdr:colOff>1051560</xdr:colOff>
      <xdr:row>39</xdr:row>
      <xdr:rowOff>167640</xdr:rowOff>
    </xdr:to>
    <xdr:sp macro="" textlink="">
      <xdr:nvSpPr>
        <xdr:cNvPr id="5" name="Flèche : bas 4">
          <a:extLst>
            <a:ext uri="{FF2B5EF4-FFF2-40B4-BE49-F238E27FC236}">
              <a16:creationId xmlns:a16="http://schemas.microsoft.com/office/drawing/2014/main" id="{658B015F-4FF8-42E4-A848-F5704340E777}"/>
            </a:ext>
          </a:extLst>
        </xdr:cNvPr>
        <xdr:cNvSpPr/>
      </xdr:nvSpPr>
      <xdr:spPr>
        <a:xfrm>
          <a:off x="563880" y="7170420"/>
          <a:ext cx="487680" cy="297180"/>
        </a:xfrm>
        <a:prstGeom prst="downArrow">
          <a:avLst/>
        </a:prstGeom>
        <a:solidFill>
          <a:schemeClr val="accent5">
            <a:lumMod val="20000"/>
            <a:lumOff val="80000"/>
          </a:schemeClr>
        </a:solidFill>
        <a:ln>
          <a:solidFill>
            <a:schemeClr val="accent5">
              <a:lumMod val="50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fr-FR" sz="1100"/>
        </a:p>
      </xdr:txBody>
    </xdr:sp>
    <xdr:clientData/>
  </xdr:twoCellAnchor>
  <xdr:twoCellAnchor>
    <xdr:from>
      <xdr:col>0</xdr:col>
      <xdr:colOff>579120</xdr:colOff>
      <xdr:row>19</xdr:row>
      <xdr:rowOff>53340</xdr:rowOff>
    </xdr:from>
    <xdr:to>
      <xdr:col>0</xdr:col>
      <xdr:colOff>952500</xdr:colOff>
      <xdr:row>20</xdr:row>
      <xdr:rowOff>106680</xdr:rowOff>
    </xdr:to>
    <xdr:sp macro="" textlink="">
      <xdr:nvSpPr>
        <xdr:cNvPr id="6" name="ZoneTexte 5">
          <a:extLst>
            <a:ext uri="{FF2B5EF4-FFF2-40B4-BE49-F238E27FC236}">
              <a16:creationId xmlns:a16="http://schemas.microsoft.com/office/drawing/2014/main" id="{02DCEDBD-B434-B456-439C-4205EAE41402}"/>
            </a:ext>
          </a:extLst>
        </xdr:cNvPr>
        <xdr:cNvSpPr txBox="1"/>
      </xdr:nvSpPr>
      <xdr:spPr>
        <a:xfrm>
          <a:off x="579120" y="3657600"/>
          <a:ext cx="37338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800" b="1"/>
            <a:t>50%</a:t>
          </a:r>
        </a:p>
      </xdr:txBody>
    </xdr:sp>
    <xdr:clientData/>
  </xdr:twoCellAnchor>
  <xdr:twoCellAnchor>
    <xdr:from>
      <xdr:col>0</xdr:col>
      <xdr:colOff>609600</xdr:colOff>
      <xdr:row>31</xdr:row>
      <xdr:rowOff>53340</xdr:rowOff>
    </xdr:from>
    <xdr:to>
      <xdr:col>0</xdr:col>
      <xdr:colOff>982980</xdr:colOff>
      <xdr:row>32</xdr:row>
      <xdr:rowOff>106680</xdr:rowOff>
    </xdr:to>
    <xdr:sp macro="" textlink="">
      <xdr:nvSpPr>
        <xdr:cNvPr id="8" name="ZoneTexte 7">
          <a:extLst>
            <a:ext uri="{FF2B5EF4-FFF2-40B4-BE49-F238E27FC236}">
              <a16:creationId xmlns:a16="http://schemas.microsoft.com/office/drawing/2014/main" id="{7C1A0032-CD13-43D5-BD3D-A615BE4BDCF1}"/>
            </a:ext>
          </a:extLst>
        </xdr:cNvPr>
        <xdr:cNvSpPr txBox="1"/>
      </xdr:nvSpPr>
      <xdr:spPr>
        <a:xfrm>
          <a:off x="609600" y="5852160"/>
          <a:ext cx="37338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800" b="1"/>
            <a:t>30%</a:t>
          </a:r>
        </a:p>
      </xdr:txBody>
    </xdr:sp>
    <xdr:clientData/>
  </xdr:twoCellAnchor>
  <xdr:twoCellAnchor>
    <xdr:from>
      <xdr:col>0</xdr:col>
      <xdr:colOff>632460</xdr:colOff>
      <xdr:row>38</xdr:row>
      <xdr:rowOff>53340</xdr:rowOff>
    </xdr:from>
    <xdr:to>
      <xdr:col>0</xdr:col>
      <xdr:colOff>1005840</xdr:colOff>
      <xdr:row>39</xdr:row>
      <xdr:rowOff>106680</xdr:rowOff>
    </xdr:to>
    <xdr:sp macro="" textlink="">
      <xdr:nvSpPr>
        <xdr:cNvPr id="9" name="ZoneTexte 8">
          <a:extLst>
            <a:ext uri="{FF2B5EF4-FFF2-40B4-BE49-F238E27FC236}">
              <a16:creationId xmlns:a16="http://schemas.microsoft.com/office/drawing/2014/main" id="{BDCB56FB-F506-4B32-A382-471EAD0FF10A}"/>
            </a:ext>
          </a:extLst>
        </xdr:cNvPr>
        <xdr:cNvSpPr txBox="1"/>
      </xdr:nvSpPr>
      <xdr:spPr>
        <a:xfrm>
          <a:off x="632460" y="7170420"/>
          <a:ext cx="37338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800" b="1"/>
            <a:t>20%</a:t>
          </a:r>
        </a:p>
      </xdr:txBody>
    </xdr:sp>
    <xdr:clientData/>
  </xdr:twoCellAnchor>
  <xdr:twoCellAnchor editAs="oneCell">
    <xdr:from>
      <xdr:col>14</xdr:col>
      <xdr:colOff>38101</xdr:colOff>
      <xdr:row>12</xdr:row>
      <xdr:rowOff>91441</xdr:rowOff>
    </xdr:from>
    <xdr:to>
      <xdr:col>15</xdr:col>
      <xdr:colOff>670560</xdr:colOff>
      <xdr:row>20</xdr:row>
      <xdr:rowOff>45720</xdr:rowOff>
    </xdr:to>
    <xdr:pic>
      <xdr:nvPicPr>
        <xdr:cNvPr id="11" name="Image 10">
          <a:extLst>
            <a:ext uri="{FF2B5EF4-FFF2-40B4-BE49-F238E27FC236}">
              <a16:creationId xmlns:a16="http://schemas.microsoft.com/office/drawing/2014/main" id="{FEA4242B-F079-42F3-802A-EBF48065E6C8}"/>
            </a:ext>
          </a:extLst>
        </xdr:cNvPr>
        <xdr:cNvPicPr>
          <a:picLocks noChangeAspect="1"/>
        </xdr:cNvPicPr>
      </xdr:nvPicPr>
      <xdr:blipFill>
        <a:blip xmlns:r="http://schemas.openxmlformats.org/officeDocument/2006/relationships" r:embed="rId1"/>
        <a:stretch>
          <a:fillRect/>
        </a:stretch>
      </xdr:blipFill>
      <xdr:spPr>
        <a:xfrm>
          <a:off x="12222481" y="2430781"/>
          <a:ext cx="1424939" cy="1424939"/>
        </a:xfrm>
        <a:prstGeom prst="rect">
          <a:avLst/>
        </a:prstGeom>
      </xdr:spPr>
    </xdr:pic>
    <xdr:clientData/>
  </xdr:twoCellAnchor>
  <xdr:twoCellAnchor editAs="oneCell">
    <xdr:from>
      <xdr:col>14</xdr:col>
      <xdr:colOff>106680</xdr:colOff>
      <xdr:row>23</xdr:row>
      <xdr:rowOff>129540</xdr:rowOff>
    </xdr:from>
    <xdr:to>
      <xdr:col>15</xdr:col>
      <xdr:colOff>615763</xdr:colOff>
      <xdr:row>30</xdr:row>
      <xdr:rowOff>150943</xdr:rowOff>
    </xdr:to>
    <xdr:pic>
      <xdr:nvPicPr>
        <xdr:cNvPr id="12" name="Image 11">
          <a:extLst>
            <a:ext uri="{FF2B5EF4-FFF2-40B4-BE49-F238E27FC236}">
              <a16:creationId xmlns:a16="http://schemas.microsoft.com/office/drawing/2014/main" id="{4745F6DC-E74E-49DB-A083-536C0C3AF1E0}"/>
            </a:ext>
          </a:extLst>
        </xdr:cNvPr>
        <xdr:cNvPicPr>
          <a:picLocks noChangeAspect="1"/>
        </xdr:cNvPicPr>
      </xdr:nvPicPr>
      <xdr:blipFill>
        <a:blip xmlns:r="http://schemas.openxmlformats.org/officeDocument/2006/relationships" r:embed="rId2"/>
        <a:stretch>
          <a:fillRect/>
        </a:stretch>
      </xdr:blipFill>
      <xdr:spPr>
        <a:xfrm>
          <a:off x="12291060" y="4480560"/>
          <a:ext cx="1301563" cy="1301563"/>
        </a:xfrm>
        <a:prstGeom prst="rect">
          <a:avLst/>
        </a:prstGeom>
      </xdr:spPr>
    </xdr:pic>
    <xdr:clientData/>
  </xdr:twoCellAnchor>
  <xdr:twoCellAnchor editAs="oneCell">
    <xdr:from>
      <xdr:col>14</xdr:col>
      <xdr:colOff>342901</xdr:colOff>
      <xdr:row>33</xdr:row>
      <xdr:rowOff>60961</xdr:rowOff>
    </xdr:from>
    <xdr:to>
      <xdr:col>15</xdr:col>
      <xdr:colOff>403861</xdr:colOff>
      <xdr:row>37</xdr:row>
      <xdr:rowOff>175261</xdr:rowOff>
    </xdr:to>
    <xdr:pic>
      <xdr:nvPicPr>
        <xdr:cNvPr id="13" name="Image 12">
          <a:extLst>
            <a:ext uri="{FF2B5EF4-FFF2-40B4-BE49-F238E27FC236}">
              <a16:creationId xmlns:a16="http://schemas.microsoft.com/office/drawing/2014/main" id="{8B750677-DCEA-479C-9565-0190D3984B78}"/>
            </a:ext>
          </a:extLst>
        </xdr:cNvPr>
        <xdr:cNvPicPr>
          <a:picLocks noChangeAspect="1"/>
        </xdr:cNvPicPr>
      </xdr:nvPicPr>
      <xdr:blipFill>
        <a:blip xmlns:r="http://schemas.openxmlformats.org/officeDocument/2006/relationships" r:embed="rId3"/>
        <a:stretch>
          <a:fillRect/>
        </a:stretch>
      </xdr:blipFill>
      <xdr:spPr>
        <a:xfrm>
          <a:off x="12527281" y="6240781"/>
          <a:ext cx="853440" cy="853440"/>
        </a:xfrm>
        <a:prstGeom prst="rect">
          <a:avLst/>
        </a:prstGeom>
      </xdr:spPr>
    </xdr:pic>
    <xdr:clientData/>
  </xdr:twoCellAnchor>
  <xdr:twoCellAnchor editAs="oneCell">
    <xdr:from>
      <xdr:col>14</xdr:col>
      <xdr:colOff>205740</xdr:colOff>
      <xdr:row>39</xdr:row>
      <xdr:rowOff>68580</xdr:rowOff>
    </xdr:from>
    <xdr:to>
      <xdr:col>15</xdr:col>
      <xdr:colOff>548640</xdr:colOff>
      <xdr:row>45</xdr:row>
      <xdr:rowOff>99060</xdr:rowOff>
    </xdr:to>
    <xdr:pic>
      <xdr:nvPicPr>
        <xdr:cNvPr id="3" name="Image 2">
          <a:extLst>
            <a:ext uri="{FF2B5EF4-FFF2-40B4-BE49-F238E27FC236}">
              <a16:creationId xmlns:a16="http://schemas.microsoft.com/office/drawing/2014/main" id="{7AFFD417-62C8-40A2-82EC-9E0CA139D15E}"/>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2390120" y="7345680"/>
          <a:ext cx="1135380" cy="1135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xdr:colOff>
      <xdr:row>2</xdr:row>
      <xdr:rowOff>106680</xdr:rowOff>
    </xdr:from>
    <xdr:to>
      <xdr:col>4</xdr:col>
      <xdr:colOff>396240</xdr:colOff>
      <xdr:row>8</xdr:row>
      <xdr:rowOff>160020</xdr:rowOff>
    </xdr:to>
    <xdr:sp macro="" textlink="">
      <xdr:nvSpPr>
        <xdr:cNvPr id="10" name="Rectangle : coins arrondis 9">
          <a:extLst>
            <a:ext uri="{FF2B5EF4-FFF2-40B4-BE49-F238E27FC236}">
              <a16:creationId xmlns:a16="http://schemas.microsoft.com/office/drawing/2014/main" id="{F0ED5786-7F55-4D0F-A964-57EE692C8385}"/>
            </a:ext>
          </a:extLst>
        </xdr:cNvPr>
        <xdr:cNvSpPr/>
      </xdr:nvSpPr>
      <xdr:spPr>
        <a:xfrm>
          <a:off x="53340" y="472440"/>
          <a:ext cx="4282440" cy="1097280"/>
        </a:xfrm>
        <a:prstGeom prst="roundRect">
          <a:avLst/>
        </a:prstGeom>
        <a:solidFill>
          <a:schemeClr val="tx2">
            <a:lumMod val="50000"/>
            <a:lumOff val="50000"/>
          </a:schemeClr>
        </a:solidFill>
        <a:ln>
          <a:solidFill>
            <a:schemeClr val="bg1"/>
          </a:solidFill>
        </a:ln>
        <a:effectLst>
          <a:outerShdw blurRad="50800" dist="38100" algn="l" rotWithShape="0">
            <a:schemeClr val="bg1">
              <a:lumMod val="7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4000">
              <a:solidFill>
                <a:schemeClr val="bg1"/>
              </a:solidFill>
              <a:latin typeface="Comic Sans MS" panose="030F0702030302020204" pitchFamily="66" charset="0"/>
            </a:rPr>
            <a:t>Données</a:t>
          </a:r>
        </a:p>
      </xdr:txBody>
    </xdr:sp>
    <xdr:clientData/>
  </xdr:twoCellAnchor>
  <xdr:twoCellAnchor editAs="oneCell">
    <xdr:from>
      <xdr:col>14</xdr:col>
      <xdr:colOff>205740</xdr:colOff>
      <xdr:row>1</xdr:row>
      <xdr:rowOff>45720</xdr:rowOff>
    </xdr:from>
    <xdr:to>
      <xdr:col>15</xdr:col>
      <xdr:colOff>304800</xdr:colOff>
      <xdr:row>7</xdr:row>
      <xdr:rowOff>131445</xdr:rowOff>
    </xdr:to>
    <xdr:pic>
      <xdr:nvPicPr>
        <xdr:cNvPr id="15" name="Image 14">
          <a:extLst>
            <a:ext uri="{FF2B5EF4-FFF2-40B4-BE49-F238E27FC236}">
              <a16:creationId xmlns:a16="http://schemas.microsoft.com/office/drawing/2014/main" id="{F63E00A9-0AF9-C105-0524-83BF61692EDA}"/>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rightnessContrast bright="40000" contrast="-40000"/>
                  </a14:imgEffect>
                </a14:imgLayer>
              </a14:imgProps>
            </a:ext>
            <a:ext uri="{28A0092B-C50C-407E-A947-70E740481C1C}">
              <a14:useLocalDpi xmlns:a14="http://schemas.microsoft.com/office/drawing/2010/main" val="0"/>
            </a:ext>
          </a:extLst>
        </a:blip>
        <a:srcRect/>
        <a:stretch>
          <a:fillRect/>
        </a:stretch>
      </xdr:blipFill>
      <xdr:spPr bwMode="auto">
        <a:xfrm>
          <a:off x="12390120" y="228600"/>
          <a:ext cx="891540"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83820</xdr:colOff>
      <xdr:row>12</xdr:row>
      <xdr:rowOff>30480</xdr:rowOff>
    </xdr:from>
    <xdr:to>
      <xdr:col>11</xdr:col>
      <xdr:colOff>190500</xdr:colOff>
      <xdr:row>31</xdr:row>
      <xdr:rowOff>0</xdr:rowOff>
    </xdr:to>
    <xdr:sp macro="" textlink="">
      <xdr:nvSpPr>
        <xdr:cNvPr id="21" name="Rectangle : coins arrondis 20">
          <a:extLst>
            <a:ext uri="{FF2B5EF4-FFF2-40B4-BE49-F238E27FC236}">
              <a16:creationId xmlns:a16="http://schemas.microsoft.com/office/drawing/2014/main" id="{A07E140F-31B3-6A70-275B-77A87A0571A0}"/>
            </a:ext>
          </a:extLst>
        </xdr:cNvPr>
        <xdr:cNvSpPr/>
      </xdr:nvSpPr>
      <xdr:spPr>
        <a:xfrm>
          <a:off x="83820" y="2095500"/>
          <a:ext cx="9502140" cy="3444240"/>
        </a:xfrm>
        <a:prstGeom prst="roundRect">
          <a:avLst/>
        </a:prstGeom>
        <a:solidFill>
          <a:schemeClr val="bg1"/>
        </a:solidFill>
        <a:ln cmpd="sng">
          <a:solidFill>
            <a:schemeClr val="accent1"/>
          </a:solidFill>
        </a:ln>
        <a:effectLst>
          <a:outerShdw blurRad="50800" dist="38100" dir="16200000" rotWithShape="0">
            <a:schemeClr val="tx2">
              <a:lumMod val="75000"/>
              <a:lumOff val="2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latin typeface="Comic Sans MS" panose="030F0702030302020204" pitchFamily="66" charset="0"/>
          </a:endParaRPr>
        </a:p>
      </xdr:txBody>
    </xdr:sp>
    <xdr:clientData/>
  </xdr:twoCellAnchor>
  <xdr:twoCellAnchor>
    <xdr:from>
      <xdr:col>11</xdr:col>
      <xdr:colOff>388620</xdr:colOff>
      <xdr:row>16</xdr:row>
      <xdr:rowOff>76200</xdr:rowOff>
    </xdr:from>
    <xdr:to>
      <xdr:col>16</xdr:col>
      <xdr:colOff>685800</xdr:colOff>
      <xdr:row>30</xdr:row>
      <xdr:rowOff>167640</xdr:rowOff>
    </xdr:to>
    <xdr:sp macro="" textlink="">
      <xdr:nvSpPr>
        <xdr:cNvPr id="22" name="Rectangle : coins arrondis 21">
          <a:extLst>
            <a:ext uri="{FF2B5EF4-FFF2-40B4-BE49-F238E27FC236}">
              <a16:creationId xmlns:a16="http://schemas.microsoft.com/office/drawing/2014/main" id="{C82EE225-8B50-4DA1-88E1-CDF5C7AC4D3D}"/>
            </a:ext>
          </a:extLst>
        </xdr:cNvPr>
        <xdr:cNvSpPr/>
      </xdr:nvSpPr>
      <xdr:spPr>
        <a:xfrm>
          <a:off x="9784080" y="2872740"/>
          <a:ext cx="4259580" cy="2651760"/>
        </a:xfrm>
        <a:prstGeom prst="roundRect">
          <a:avLst/>
        </a:prstGeom>
        <a:solidFill>
          <a:schemeClr val="bg1"/>
        </a:solidFill>
        <a:ln cmpd="sng">
          <a:solidFill>
            <a:schemeClr val="accent1"/>
          </a:solidFill>
        </a:ln>
        <a:effectLst>
          <a:outerShdw blurRad="50800" dist="38100" dir="16200000" rotWithShape="0">
            <a:schemeClr val="tx2">
              <a:lumMod val="75000"/>
              <a:lumOff val="2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11</xdr:col>
      <xdr:colOff>403860</xdr:colOff>
      <xdr:row>7</xdr:row>
      <xdr:rowOff>15240</xdr:rowOff>
    </xdr:from>
    <xdr:to>
      <xdr:col>16</xdr:col>
      <xdr:colOff>640080</xdr:colOff>
      <xdr:row>16</xdr:row>
      <xdr:rowOff>0</xdr:rowOff>
    </xdr:to>
    <xdr:sp macro="" textlink="">
      <xdr:nvSpPr>
        <xdr:cNvPr id="23" name="Rectangle : coins arrondis 22">
          <a:extLst>
            <a:ext uri="{FF2B5EF4-FFF2-40B4-BE49-F238E27FC236}">
              <a16:creationId xmlns:a16="http://schemas.microsoft.com/office/drawing/2014/main" id="{8E829257-7880-4030-8B53-16AACA00CE62}"/>
            </a:ext>
          </a:extLst>
        </xdr:cNvPr>
        <xdr:cNvSpPr/>
      </xdr:nvSpPr>
      <xdr:spPr>
        <a:xfrm>
          <a:off x="9799320" y="1234440"/>
          <a:ext cx="4198620" cy="1562100"/>
        </a:xfrm>
        <a:prstGeom prst="roundRect">
          <a:avLst/>
        </a:prstGeom>
        <a:solidFill>
          <a:schemeClr val="bg1"/>
        </a:solidFill>
        <a:ln cmpd="sng">
          <a:solidFill>
            <a:schemeClr val="accent1"/>
          </a:solidFill>
        </a:ln>
        <a:effectLst>
          <a:outerShdw blurRad="50800" dist="38100" dir="16200000" rotWithShape="0">
            <a:schemeClr val="tx2">
              <a:lumMod val="75000"/>
              <a:lumOff val="2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3</xdr:col>
      <xdr:colOff>266700</xdr:colOff>
      <xdr:row>9</xdr:row>
      <xdr:rowOff>144780</xdr:rowOff>
    </xdr:from>
    <xdr:to>
      <xdr:col>5</xdr:col>
      <xdr:colOff>114300</xdr:colOff>
      <xdr:row>12</xdr:row>
      <xdr:rowOff>160020</xdr:rowOff>
    </xdr:to>
    <xdr:sp macro="" textlink="$O$39">
      <xdr:nvSpPr>
        <xdr:cNvPr id="3" name="Rectangle : coins arrondis 2">
          <a:extLst>
            <a:ext uri="{FF2B5EF4-FFF2-40B4-BE49-F238E27FC236}">
              <a16:creationId xmlns:a16="http://schemas.microsoft.com/office/drawing/2014/main" id="{786BF3DB-EA92-4910-99DA-C7289BF3692B}"/>
            </a:ext>
          </a:extLst>
        </xdr:cNvPr>
        <xdr:cNvSpPr/>
      </xdr:nvSpPr>
      <xdr:spPr>
        <a:xfrm>
          <a:off x="3040380" y="1653540"/>
          <a:ext cx="1478280" cy="563880"/>
        </a:xfrm>
        <a:prstGeom prst="roundRect">
          <a:avLst/>
        </a:prstGeom>
        <a:solidFill>
          <a:schemeClr val="bg1"/>
        </a:solidFill>
        <a:ln>
          <a:solidFill>
            <a:schemeClr val="accent1"/>
          </a:solidFill>
        </a:ln>
        <a:effectLst>
          <a:outerShdw blurRad="50800" dist="38100" dir="16200000" rotWithShape="0">
            <a:schemeClr val="accent1">
              <a:alpha val="40000"/>
            </a:scheme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DFE525E2-34B9-4EBB-97B6-79D9190FD6FD}" type="TxLink">
            <a:rPr lang="en-US" sz="1100" b="0" i="0" u="none" strike="noStrike">
              <a:solidFill>
                <a:srgbClr val="002060"/>
              </a:solidFill>
              <a:latin typeface="Comic Sans MS" panose="030F0702030302020204" pitchFamily="66" charset="0"/>
            </a:rPr>
            <a:pPr algn="ctr"/>
            <a:t>1 476 €</a:t>
          </a:fld>
          <a:endParaRPr lang="fr-FR" sz="1100">
            <a:solidFill>
              <a:srgbClr val="002060"/>
            </a:solidFill>
            <a:latin typeface="Comic Sans MS" panose="030F0702030302020204" pitchFamily="66" charset="0"/>
          </a:endParaRPr>
        </a:p>
      </xdr:txBody>
    </xdr:sp>
    <xdr:clientData/>
  </xdr:twoCellAnchor>
  <xdr:twoCellAnchor>
    <xdr:from>
      <xdr:col>6</xdr:col>
      <xdr:colOff>99060</xdr:colOff>
      <xdr:row>9</xdr:row>
      <xdr:rowOff>129540</xdr:rowOff>
    </xdr:from>
    <xdr:to>
      <xdr:col>7</xdr:col>
      <xdr:colOff>784860</xdr:colOff>
      <xdr:row>12</xdr:row>
      <xdr:rowOff>144780</xdr:rowOff>
    </xdr:to>
    <xdr:sp macro="" textlink="$O$40">
      <xdr:nvSpPr>
        <xdr:cNvPr id="5" name="Rectangle : coins arrondis 4">
          <a:extLst>
            <a:ext uri="{FF2B5EF4-FFF2-40B4-BE49-F238E27FC236}">
              <a16:creationId xmlns:a16="http://schemas.microsoft.com/office/drawing/2014/main" id="{FEF646E4-4B8A-47BA-9507-EBAA7F9E8921}"/>
            </a:ext>
          </a:extLst>
        </xdr:cNvPr>
        <xdr:cNvSpPr/>
      </xdr:nvSpPr>
      <xdr:spPr>
        <a:xfrm>
          <a:off x="5295900" y="1638300"/>
          <a:ext cx="1478280" cy="563880"/>
        </a:xfrm>
        <a:prstGeom prst="roundRect">
          <a:avLst/>
        </a:prstGeom>
        <a:solidFill>
          <a:schemeClr val="bg1"/>
        </a:solidFill>
        <a:ln>
          <a:solidFill>
            <a:schemeClr val="accent1"/>
          </a:solidFill>
        </a:ln>
        <a:effectLst>
          <a:outerShdw blurRad="50800" dist="38100" dir="16200000" rotWithShape="0">
            <a:schemeClr val="accent1">
              <a:alpha val="40000"/>
            </a:scheme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7EB2C5F3-A75C-4F1A-8C6E-A610BC286422}" type="TxLink">
            <a:rPr lang="en-US" sz="1100" b="0" i="0" u="none" strike="noStrike">
              <a:solidFill>
                <a:srgbClr val="002060"/>
              </a:solidFill>
              <a:latin typeface="Comic Sans MS" panose="030F0702030302020204" pitchFamily="66" charset="0"/>
            </a:rPr>
            <a:pPr algn="ctr"/>
            <a:t>981 €</a:t>
          </a:fld>
          <a:endParaRPr lang="fr-FR" sz="1100">
            <a:solidFill>
              <a:srgbClr val="002060"/>
            </a:solidFill>
            <a:latin typeface="Comic Sans MS" panose="030F0702030302020204" pitchFamily="66" charset="0"/>
          </a:endParaRPr>
        </a:p>
      </xdr:txBody>
    </xdr:sp>
    <xdr:clientData/>
  </xdr:twoCellAnchor>
  <xdr:twoCellAnchor>
    <xdr:from>
      <xdr:col>8</xdr:col>
      <xdr:colOff>647700</xdr:colOff>
      <xdr:row>9</xdr:row>
      <xdr:rowOff>137160</xdr:rowOff>
    </xdr:from>
    <xdr:to>
      <xdr:col>10</xdr:col>
      <xdr:colOff>487680</xdr:colOff>
      <xdr:row>12</xdr:row>
      <xdr:rowOff>152400</xdr:rowOff>
    </xdr:to>
    <xdr:sp macro="" textlink="$O$41">
      <xdr:nvSpPr>
        <xdr:cNvPr id="7" name="Rectangle : coins arrondis 6">
          <a:extLst>
            <a:ext uri="{FF2B5EF4-FFF2-40B4-BE49-F238E27FC236}">
              <a16:creationId xmlns:a16="http://schemas.microsoft.com/office/drawing/2014/main" id="{A0DF1CFD-8E22-4B5D-986E-3E758F0F1759}"/>
            </a:ext>
          </a:extLst>
        </xdr:cNvPr>
        <xdr:cNvSpPr/>
      </xdr:nvSpPr>
      <xdr:spPr>
        <a:xfrm>
          <a:off x="7429500" y="1645920"/>
          <a:ext cx="1478280" cy="563880"/>
        </a:xfrm>
        <a:prstGeom prst="roundRect">
          <a:avLst/>
        </a:prstGeom>
        <a:solidFill>
          <a:schemeClr val="bg1"/>
        </a:solidFill>
        <a:ln>
          <a:solidFill>
            <a:schemeClr val="accent1"/>
          </a:solidFill>
        </a:ln>
        <a:effectLst>
          <a:outerShdw blurRad="50800" dist="38100" dir="16200000" rotWithShape="0">
            <a:schemeClr val="accent1">
              <a:alpha val="40000"/>
            </a:scheme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D9FF5290-D715-45E8-87DF-8ED085A5FA00}" type="TxLink">
            <a:rPr lang="en-US" sz="1100" b="0" i="0" u="none" strike="noStrike">
              <a:solidFill>
                <a:srgbClr val="002060"/>
              </a:solidFill>
              <a:latin typeface="Comic Sans MS" panose="030F0702030302020204" pitchFamily="66" charset="0"/>
            </a:rPr>
            <a:pPr algn="ctr"/>
            <a:t>981 €</a:t>
          </a:fld>
          <a:endParaRPr lang="fr-FR" sz="1100">
            <a:solidFill>
              <a:srgbClr val="002060"/>
            </a:solidFill>
            <a:latin typeface="Comic Sans MS" panose="030F0702030302020204" pitchFamily="66" charset="0"/>
          </a:endParaRPr>
        </a:p>
      </xdr:txBody>
    </xdr:sp>
    <xdr:clientData/>
  </xdr:twoCellAnchor>
  <xdr:twoCellAnchor>
    <xdr:from>
      <xdr:col>0</xdr:col>
      <xdr:colOff>822960</xdr:colOff>
      <xdr:row>9</xdr:row>
      <xdr:rowOff>152400</xdr:rowOff>
    </xdr:from>
    <xdr:to>
      <xdr:col>2</xdr:col>
      <xdr:colOff>365760</xdr:colOff>
      <xdr:row>12</xdr:row>
      <xdr:rowOff>167640</xdr:rowOff>
    </xdr:to>
    <xdr:sp macro="" textlink="$O$38">
      <xdr:nvSpPr>
        <xdr:cNvPr id="8" name="Rectangle : coins arrondis 7">
          <a:extLst>
            <a:ext uri="{FF2B5EF4-FFF2-40B4-BE49-F238E27FC236}">
              <a16:creationId xmlns:a16="http://schemas.microsoft.com/office/drawing/2014/main" id="{49F5C91D-3DC8-4167-A411-E41144346837}"/>
            </a:ext>
          </a:extLst>
        </xdr:cNvPr>
        <xdr:cNvSpPr/>
      </xdr:nvSpPr>
      <xdr:spPr>
        <a:xfrm>
          <a:off x="822960" y="1661160"/>
          <a:ext cx="1478280" cy="563880"/>
        </a:xfrm>
        <a:prstGeom prst="roundRect">
          <a:avLst/>
        </a:prstGeom>
        <a:solidFill>
          <a:schemeClr val="bg1"/>
        </a:solidFill>
        <a:ln>
          <a:solidFill>
            <a:schemeClr val="accent1"/>
          </a:solidFill>
        </a:ln>
        <a:effectLst>
          <a:outerShdw blurRad="50800" dist="38100" dir="16200000" rotWithShape="0">
            <a:schemeClr val="accent1">
              <a:alpha val="40000"/>
            </a:scheme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C59D9BCD-9C85-4648-978C-32A4BE4232D0}" type="TxLink">
            <a:rPr lang="en-US" sz="1100" b="0" i="0" u="none" strike="noStrike">
              <a:solidFill>
                <a:srgbClr val="002060"/>
              </a:solidFill>
              <a:latin typeface="Comic Sans MS" panose="030F0702030302020204" pitchFamily="66" charset="0"/>
            </a:rPr>
            <a:pPr algn="ctr"/>
            <a:t>2 328 €</a:t>
          </a:fld>
          <a:endParaRPr lang="fr-FR" sz="1100">
            <a:solidFill>
              <a:srgbClr val="002060"/>
            </a:solidFill>
            <a:latin typeface="Comic Sans MS" panose="030F0702030302020204" pitchFamily="66" charset="0"/>
          </a:endParaRPr>
        </a:p>
      </xdr:txBody>
    </xdr:sp>
    <xdr:clientData/>
  </xdr:twoCellAnchor>
  <xdr:twoCellAnchor>
    <xdr:from>
      <xdr:col>11</xdr:col>
      <xdr:colOff>624840</xdr:colOff>
      <xdr:row>8</xdr:row>
      <xdr:rowOff>95250</xdr:rowOff>
    </xdr:from>
    <xdr:to>
      <xdr:col>16</xdr:col>
      <xdr:colOff>106680</xdr:colOff>
      <xdr:row>14</xdr:row>
      <xdr:rowOff>53340</xdr:rowOff>
    </xdr:to>
    <xdr:graphicFrame macro="">
      <xdr:nvGraphicFramePr>
        <xdr:cNvPr id="14" name="Graphique 13">
          <a:extLst>
            <a:ext uri="{FF2B5EF4-FFF2-40B4-BE49-F238E27FC236}">
              <a16:creationId xmlns:a16="http://schemas.microsoft.com/office/drawing/2014/main" id="{E13B9870-8807-BB3D-A7FD-F11E697C49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358140</xdr:colOff>
      <xdr:row>13</xdr:row>
      <xdr:rowOff>68580</xdr:rowOff>
    </xdr:from>
    <xdr:to>
      <xdr:col>2</xdr:col>
      <xdr:colOff>594360</xdr:colOff>
      <xdr:row>30</xdr:row>
      <xdr:rowOff>76200</xdr:rowOff>
    </xdr:to>
    <xdr:graphicFrame macro="">
      <xdr:nvGraphicFramePr>
        <xdr:cNvPr id="4" name="Graphique 3">
          <a:extLst>
            <a:ext uri="{FF2B5EF4-FFF2-40B4-BE49-F238E27FC236}">
              <a16:creationId xmlns:a16="http://schemas.microsoft.com/office/drawing/2014/main" id="{71BA4F92-443C-4933-A65A-381129F508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739140</xdr:colOff>
      <xdr:row>13</xdr:row>
      <xdr:rowOff>53340</xdr:rowOff>
    </xdr:from>
    <xdr:to>
      <xdr:col>5</xdr:col>
      <xdr:colOff>640080</xdr:colOff>
      <xdr:row>30</xdr:row>
      <xdr:rowOff>53340</xdr:rowOff>
    </xdr:to>
    <xdr:graphicFrame macro="">
      <xdr:nvGraphicFramePr>
        <xdr:cNvPr id="6" name="Graphique 5">
          <a:extLst>
            <a:ext uri="{FF2B5EF4-FFF2-40B4-BE49-F238E27FC236}">
              <a16:creationId xmlns:a16="http://schemas.microsoft.com/office/drawing/2014/main" id="{C0062F62-2852-46A3-87EB-B4BACD9E4E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495300</xdr:colOff>
      <xdr:row>13</xdr:row>
      <xdr:rowOff>68580</xdr:rowOff>
    </xdr:from>
    <xdr:to>
      <xdr:col>8</xdr:col>
      <xdr:colOff>381000</xdr:colOff>
      <xdr:row>30</xdr:row>
      <xdr:rowOff>45720</xdr:rowOff>
    </xdr:to>
    <xdr:graphicFrame macro="">
      <xdr:nvGraphicFramePr>
        <xdr:cNvPr id="17" name="Graphique 16">
          <a:extLst>
            <a:ext uri="{FF2B5EF4-FFF2-40B4-BE49-F238E27FC236}">
              <a16:creationId xmlns:a16="http://schemas.microsoft.com/office/drawing/2014/main" id="{8352BB9C-E458-4AC0-BAAB-8DC4B03B11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289560</xdr:colOff>
      <xdr:row>13</xdr:row>
      <xdr:rowOff>38100</xdr:rowOff>
    </xdr:from>
    <xdr:to>
      <xdr:col>10</xdr:col>
      <xdr:colOff>731520</xdr:colOff>
      <xdr:row>30</xdr:row>
      <xdr:rowOff>45720</xdr:rowOff>
    </xdr:to>
    <xdr:graphicFrame macro="">
      <xdr:nvGraphicFramePr>
        <xdr:cNvPr id="18" name="Graphique 17">
          <a:extLst>
            <a:ext uri="{FF2B5EF4-FFF2-40B4-BE49-F238E27FC236}">
              <a16:creationId xmlns:a16="http://schemas.microsoft.com/office/drawing/2014/main" id="{4B9AFD64-3B5F-4DF1-B508-A4579AD068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68580</xdr:colOff>
      <xdr:row>2</xdr:row>
      <xdr:rowOff>106680</xdr:rowOff>
    </xdr:from>
    <xdr:to>
      <xdr:col>4</xdr:col>
      <xdr:colOff>739140</xdr:colOff>
      <xdr:row>9</xdr:row>
      <xdr:rowOff>53340</xdr:rowOff>
    </xdr:to>
    <xdr:sp macro="" textlink="">
      <xdr:nvSpPr>
        <xdr:cNvPr id="19" name="Rectangle : coins arrondis 18">
          <a:extLst>
            <a:ext uri="{FF2B5EF4-FFF2-40B4-BE49-F238E27FC236}">
              <a16:creationId xmlns:a16="http://schemas.microsoft.com/office/drawing/2014/main" id="{BA32F2BD-3AEC-4FD3-90F6-DA179CC11BE8}"/>
            </a:ext>
          </a:extLst>
        </xdr:cNvPr>
        <xdr:cNvSpPr/>
      </xdr:nvSpPr>
      <xdr:spPr>
        <a:xfrm>
          <a:off x="68580" y="480060"/>
          <a:ext cx="4282440" cy="1089660"/>
        </a:xfrm>
        <a:prstGeom prst="roundRect">
          <a:avLst/>
        </a:prstGeom>
        <a:solidFill>
          <a:schemeClr val="tx2">
            <a:lumMod val="50000"/>
            <a:lumOff val="50000"/>
          </a:schemeClr>
        </a:solidFill>
        <a:ln>
          <a:solidFill>
            <a:schemeClr val="bg1"/>
          </a:solidFill>
        </a:ln>
        <a:effectLst>
          <a:outerShdw blurRad="50800" dist="38100" algn="l" rotWithShape="0">
            <a:schemeClr val="bg1">
              <a:lumMod val="7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4000">
              <a:solidFill>
                <a:schemeClr val="bg1"/>
              </a:solidFill>
              <a:latin typeface="Comic Sans MS" panose="030F0702030302020204" pitchFamily="66" charset="0"/>
            </a:rPr>
            <a:t>Mensuelle</a:t>
          </a:r>
        </a:p>
      </xdr:txBody>
    </xdr:sp>
    <xdr:clientData/>
  </xdr:twoCellAnchor>
  <xdr:twoCellAnchor>
    <xdr:from>
      <xdr:col>16</xdr:col>
      <xdr:colOff>99060</xdr:colOff>
      <xdr:row>11</xdr:row>
      <xdr:rowOff>83820</xdr:rowOff>
    </xdr:from>
    <xdr:to>
      <xdr:col>16</xdr:col>
      <xdr:colOff>609600</xdr:colOff>
      <xdr:row>13</xdr:row>
      <xdr:rowOff>53340</xdr:rowOff>
    </xdr:to>
    <xdr:sp macro="" textlink="$Q$13">
      <xdr:nvSpPr>
        <xdr:cNvPr id="20" name="Rectangle : coins arrondis 19">
          <a:extLst>
            <a:ext uri="{FF2B5EF4-FFF2-40B4-BE49-F238E27FC236}">
              <a16:creationId xmlns:a16="http://schemas.microsoft.com/office/drawing/2014/main" id="{47451171-6E02-F243-56CE-10985D4D0E9A}"/>
            </a:ext>
          </a:extLst>
        </xdr:cNvPr>
        <xdr:cNvSpPr/>
      </xdr:nvSpPr>
      <xdr:spPr>
        <a:xfrm>
          <a:off x="13456920" y="1965960"/>
          <a:ext cx="510540" cy="335280"/>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5603FEFF-2D15-433C-87DD-984BE612F7D2}" type="TxLink">
            <a:rPr lang="en-US" sz="1100" b="1" i="0" u="none" strike="noStrike">
              <a:solidFill>
                <a:srgbClr val="002060"/>
              </a:solidFill>
              <a:latin typeface="Comic Sans MS" panose="030F0702030302020204" pitchFamily="66" charset="0"/>
            </a:rPr>
            <a:pPr algn="l"/>
            <a:t>-48%</a:t>
          </a:fld>
          <a:endParaRPr lang="fr-FR" sz="1100" b="1">
            <a:solidFill>
              <a:srgbClr val="002060"/>
            </a:solidFill>
            <a:latin typeface="Comic Sans MS" panose="030F0702030302020204" pitchFamily="66" charset="0"/>
          </a:endParaRPr>
        </a:p>
      </xdr:txBody>
    </xdr:sp>
    <xdr:clientData/>
  </xdr:twoCellAnchor>
  <xdr:twoCellAnchor>
    <xdr:from>
      <xdr:col>11</xdr:col>
      <xdr:colOff>327660</xdr:colOff>
      <xdr:row>17</xdr:row>
      <xdr:rowOff>137160</xdr:rowOff>
    </xdr:from>
    <xdr:to>
      <xdr:col>16</xdr:col>
      <xdr:colOff>723900</xdr:colOff>
      <xdr:row>30</xdr:row>
      <xdr:rowOff>49530</xdr:rowOff>
    </xdr:to>
    <xdr:graphicFrame macro="">
      <xdr:nvGraphicFramePr>
        <xdr:cNvPr id="24" name="Graphique 23">
          <a:extLst>
            <a:ext uri="{FF2B5EF4-FFF2-40B4-BE49-F238E27FC236}">
              <a16:creationId xmlns:a16="http://schemas.microsoft.com/office/drawing/2014/main" id="{B60BC1B3-04C6-416F-B240-7851CB9966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15</xdr:col>
      <xdr:colOff>289560</xdr:colOff>
      <xdr:row>2</xdr:row>
      <xdr:rowOff>205740</xdr:rowOff>
    </xdr:from>
    <xdr:to>
      <xdr:col>16</xdr:col>
      <xdr:colOff>121920</xdr:colOff>
      <xdr:row>6</xdr:row>
      <xdr:rowOff>167640</xdr:rowOff>
    </xdr:to>
    <xdr:pic>
      <xdr:nvPicPr>
        <xdr:cNvPr id="28" name="Graphique 27" descr="Curseur avec un remplissage uni">
          <a:extLst>
            <a:ext uri="{FF2B5EF4-FFF2-40B4-BE49-F238E27FC236}">
              <a16:creationId xmlns:a16="http://schemas.microsoft.com/office/drawing/2014/main" id="{B96FCFFE-EFE5-8CA4-75CF-05938D8F01D9}"/>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2854940" y="579120"/>
          <a:ext cx="624840" cy="624840"/>
        </a:xfrm>
        <a:prstGeom prst="rect">
          <a:avLst/>
        </a:prstGeom>
      </xdr:spPr>
    </xdr:pic>
    <xdr:clientData/>
  </xdr:twoCellAnchor>
  <xdr:twoCellAnchor>
    <xdr:from>
      <xdr:col>15</xdr:col>
      <xdr:colOff>769620</xdr:colOff>
      <xdr:row>5</xdr:row>
      <xdr:rowOff>30480</xdr:rowOff>
    </xdr:from>
    <xdr:to>
      <xdr:col>16</xdr:col>
      <xdr:colOff>594360</xdr:colOff>
      <xdr:row>6</xdr:row>
      <xdr:rowOff>160020</xdr:rowOff>
    </xdr:to>
    <xdr:sp macro="" textlink="">
      <xdr:nvSpPr>
        <xdr:cNvPr id="29" name="ZoneTexte 28">
          <a:extLst>
            <a:ext uri="{FF2B5EF4-FFF2-40B4-BE49-F238E27FC236}">
              <a16:creationId xmlns:a16="http://schemas.microsoft.com/office/drawing/2014/main" id="{FE7BDDB8-46BC-7AF7-9889-6047F60EB321}"/>
            </a:ext>
          </a:extLst>
        </xdr:cNvPr>
        <xdr:cNvSpPr txBox="1"/>
      </xdr:nvSpPr>
      <xdr:spPr>
        <a:xfrm>
          <a:off x="13335000" y="883920"/>
          <a:ext cx="61722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solidFill>
                <a:schemeClr val="bg1"/>
              </a:solidFill>
              <a:latin typeface="Comic Sans MS" panose="030F0702030302020204" pitchFamily="66" charset="0"/>
            </a:rPr>
            <a:t>Clique</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297180</xdr:colOff>
      <xdr:row>7</xdr:row>
      <xdr:rowOff>152400</xdr:rowOff>
    </xdr:from>
    <xdr:to>
      <xdr:col>9</xdr:col>
      <xdr:colOff>495300</xdr:colOff>
      <xdr:row>30</xdr:row>
      <xdr:rowOff>112395</xdr:rowOff>
    </xdr:to>
    <mc:AlternateContent xmlns:mc="http://schemas.openxmlformats.org/markup-compatibility/2006" xmlns:a14="http://schemas.microsoft.com/office/drawing/2010/main">
      <mc:Choice Requires="a14">
        <xdr:graphicFrame macro="">
          <xdr:nvGraphicFramePr>
            <xdr:cNvPr id="6" name="Date 2">
              <a:extLst>
                <a:ext uri="{FF2B5EF4-FFF2-40B4-BE49-F238E27FC236}">
                  <a16:creationId xmlns:a16="http://schemas.microsoft.com/office/drawing/2014/main" id="{B6702CB8-A900-8261-0252-55EB51160F31}"/>
                </a:ext>
              </a:extLst>
            </xdr:cNvPr>
            <xdr:cNvGraphicFramePr/>
          </xdr:nvGraphicFramePr>
          <xdr:xfrm>
            <a:off x="0" y="0"/>
            <a:ext cx="0" cy="0"/>
          </xdr:xfrm>
          <a:graphic>
            <a:graphicData uri="http://schemas.microsoft.com/office/drawing/2010/slicer">
              <sle:slicer xmlns:sle="http://schemas.microsoft.com/office/drawing/2010/slicer" name="Date 2"/>
            </a:graphicData>
          </a:graphic>
        </xdr:graphicFrame>
      </mc:Choice>
      <mc:Fallback xmlns="">
        <xdr:sp macro="" textlink="">
          <xdr:nvSpPr>
            <xdr:cNvPr id="0" name=""/>
            <xdr:cNvSpPr>
              <a:spLocks noTextEdit="1"/>
            </xdr:cNvSpPr>
          </xdr:nvSpPr>
          <xdr:spPr>
            <a:xfrm>
              <a:off x="6819900" y="1363980"/>
              <a:ext cx="990600" cy="4166235"/>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xdr:from>
      <xdr:col>15</xdr:col>
      <xdr:colOff>708660</xdr:colOff>
      <xdr:row>2</xdr:row>
      <xdr:rowOff>15240</xdr:rowOff>
    </xdr:from>
    <xdr:to>
      <xdr:col>17</xdr:col>
      <xdr:colOff>251460</xdr:colOff>
      <xdr:row>6</xdr:row>
      <xdr:rowOff>106680</xdr:rowOff>
    </xdr:to>
    <xdr:sp macro="" textlink="">
      <xdr:nvSpPr>
        <xdr:cNvPr id="12" name="Étoile : 10 branches 11">
          <a:extLst>
            <a:ext uri="{FF2B5EF4-FFF2-40B4-BE49-F238E27FC236}">
              <a16:creationId xmlns:a16="http://schemas.microsoft.com/office/drawing/2014/main" id="{F57B697B-C567-4AE6-A089-37A39614752B}"/>
            </a:ext>
          </a:extLst>
        </xdr:cNvPr>
        <xdr:cNvSpPr/>
      </xdr:nvSpPr>
      <xdr:spPr>
        <a:xfrm>
          <a:off x="12778740" y="381000"/>
          <a:ext cx="1127760" cy="754380"/>
        </a:xfrm>
        <a:prstGeom prst="star10">
          <a:avLst/>
        </a:prstGeom>
        <a:solidFill>
          <a:schemeClr val="bg1"/>
        </a:solidFill>
        <a:ln>
          <a:solidFill>
            <a:schemeClr val="tx2"/>
          </a:solidFill>
        </a:ln>
        <a:effectLst>
          <a:outerShdw blurRad="63500" sx="102000" sy="102000" algn="ctr" rotWithShape="0">
            <a:schemeClr val="bg1">
              <a:alpha val="40000"/>
            </a:scheme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fr-FR" sz="1400" b="1">
              <a:solidFill>
                <a:srgbClr val="002060"/>
              </a:solidFill>
              <a:latin typeface="Baguet Script" panose="00000500000000000000" pitchFamily="2" charset="0"/>
            </a:rPr>
            <a:t>10 000</a:t>
          </a:r>
        </a:p>
      </xdr:txBody>
    </xdr:sp>
    <xdr:clientData/>
  </xdr:twoCellAnchor>
  <xdr:twoCellAnchor>
    <xdr:from>
      <xdr:col>0</xdr:col>
      <xdr:colOff>30480</xdr:colOff>
      <xdr:row>9</xdr:row>
      <xdr:rowOff>91440</xdr:rowOff>
    </xdr:from>
    <xdr:to>
      <xdr:col>7</xdr:col>
      <xdr:colOff>647700</xdr:colOff>
      <xdr:row>30</xdr:row>
      <xdr:rowOff>152400</xdr:rowOff>
    </xdr:to>
    <xdr:sp macro="" textlink="">
      <xdr:nvSpPr>
        <xdr:cNvPr id="5" name="Rectangle : coins arrondis 4">
          <a:extLst>
            <a:ext uri="{FF2B5EF4-FFF2-40B4-BE49-F238E27FC236}">
              <a16:creationId xmlns:a16="http://schemas.microsoft.com/office/drawing/2014/main" id="{E9A251EA-B6E7-1CE3-5F3B-8FD2AEDF11ED}"/>
            </a:ext>
          </a:extLst>
        </xdr:cNvPr>
        <xdr:cNvSpPr/>
      </xdr:nvSpPr>
      <xdr:spPr>
        <a:xfrm>
          <a:off x="30480" y="1668780"/>
          <a:ext cx="6164580" cy="3901440"/>
        </a:xfrm>
        <a:prstGeom prst="roundRect">
          <a:avLst/>
        </a:prstGeom>
        <a:solidFill>
          <a:schemeClr val="bg1"/>
        </a:solidFill>
        <a:effectLst>
          <a:outerShdw blurRad="63500" sx="102000" sy="102000" algn="ctr" rotWithShape="0">
            <a:srgbClr val="002060">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endParaRPr>
        </a:p>
      </xdr:txBody>
    </xdr:sp>
    <xdr:clientData/>
  </xdr:twoCellAnchor>
  <xdr:twoCellAnchor>
    <xdr:from>
      <xdr:col>9</xdr:col>
      <xdr:colOff>632460</xdr:colOff>
      <xdr:row>7</xdr:row>
      <xdr:rowOff>30480</xdr:rowOff>
    </xdr:from>
    <xdr:to>
      <xdr:col>14</xdr:col>
      <xdr:colOff>731520</xdr:colOff>
      <xdr:row>17</xdr:row>
      <xdr:rowOff>137160</xdr:rowOff>
    </xdr:to>
    <xdr:sp macro="" textlink="">
      <xdr:nvSpPr>
        <xdr:cNvPr id="7" name="Rectangle : coins arrondis 6">
          <a:extLst>
            <a:ext uri="{FF2B5EF4-FFF2-40B4-BE49-F238E27FC236}">
              <a16:creationId xmlns:a16="http://schemas.microsoft.com/office/drawing/2014/main" id="{1BD066E6-0758-4ED8-BDB3-6F1384C8A77B}"/>
            </a:ext>
          </a:extLst>
        </xdr:cNvPr>
        <xdr:cNvSpPr/>
      </xdr:nvSpPr>
      <xdr:spPr>
        <a:xfrm>
          <a:off x="7947660" y="1242060"/>
          <a:ext cx="4061460" cy="1935480"/>
        </a:xfrm>
        <a:prstGeom prst="roundRect">
          <a:avLst/>
        </a:prstGeom>
        <a:solidFill>
          <a:schemeClr val="bg1"/>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9</xdr:col>
      <xdr:colOff>662940</xdr:colOff>
      <xdr:row>18</xdr:row>
      <xdr:rowOff>68580</xdr:rowOff>
    </xdr:from>
    <xdr:to>
      <xdr:col>14</xdr:col>
      <xdr:colOff>762000</xdr:colOff>
      <xdr:row>30</xdr:row>
      <xdr:rowOff>83820</xdr:rowOff>
    </xdr:to>
    <xdr:sp macro="" textlink="">
      <xdr:nvSpPr>
        <xdr:cNvPr id="8" name="Rectangle : coins arrondis 7">
          <a:extLst>
            <a:ext uri="{FF2B5EF4-FFF2-40B4-BE49-F238E27FC236}">
              <a16:creationId xmlns:a16="http://schemas.microsoft.com/office/drawing/2014/main" id="{41C46366-CFBD-4297-B647-8F96B681B4EF}"/>
            </a:ext>
          </a:extLst>
        </xdr:cNvPr>
        <xdr:cNvSpPr/>
      </xdr:nvSpPr>
      <xdr:spPr>
        <a:xfrm>
          <a:off x="7978140" y="3291840"/>
          <a:ext cx="4061460" cy="2209800"/>
        </a:xfrm>
        <a:prstGeom prst="roundRect">
          <a:avLst/>
        </a:prstGeom>
        <a:solidFill>
          <a:schemeClr val="bg1"/>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15</xdr:col>
      <xdr:colOff>784860</xdr:colOff>
      <xdr:row>11</xdr:row>
      <xdr:rowOff>160020</xdr:rowOff>
    </xdr:from>
    <xdr:to>
      <xdr:col>17</xdr:col>
      <xdr:colOff>175260</xdr:colOff>
      <xdr:row>28</xdr:row>
      <xdr:rowOff>15240</xdr:rowOff>
    </xdr:to>
    <xdr:sp macro="" textlink="">
      <xdr:nvSpPr>
        <xdr:cNvPr id="9" name="Rectangle 8">
          <a:extLst>
            <a:ext uri="{FF2B5EF4-FFF2-40B4-BE49-F238E27FC236}">
              <a16:creationId xmlns:a16="http://schemas.microsoft.com/office/drawing/2014/main" id="{89802F5B-B5AE-4CD6-51FB-7218E33977CC}"/>
            </a:ext>
          </a:extLst>
        </xdr:cNvPr>
        <xdr:cNvSpPr/>
      </xdr:nvSpPr>
      <xdr:spPr>
        <a:xfrm>
          <a:off x="12672060" y="2103120"/>
          <a:ext cx="975360" cy="29641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16</xdr:col>
      <xdr:colOff>304800</xdr:colOff>
      <xdr:row>7</xdr:row>
      <xdr:rowOff>53340</xdr:rowOff>
    </xdr:from>
    <xdr:to>
      <xdr:col>16</xdr:col>
      <xdr:colOff>731520</xdr:colOff>
      <xdr:row>26</xdr:row>
      <xdr:rowOff>106680</xdr:rowOff>
    </xdr:to>
    <xdr:sp macro="" textlink="">
      <xdr:nvSpPr>
        <xdr:cNvPr id="10" name="Rectangle 9">
          <a:extLst>
            <a:ext uri="{FF2B5EF4-FFF2-40B4-BE49-F238E27FC236}">
              <a16:creationId xmlns:a16="http://schemas.microsoft.com/office/drawing/2014/main" id="{F315575C-C863-7EE3-334E-A00E13A160A0}"/>
            </a:ext>
          </a:extLst>
        </xdr:cNvPr>
        <xdr:cNvSpPr/>
      </xdr:nvSpPr>
      <xdr:spPr>
        <a:xfrm>
          <a:off x="13167360" y="1264920"/>
          <a:ext cx="426720" cy="3528060"/>
        </a:xfrm>
        <a:prstGeom prst="rect">
          <a:avLst/>
        </a:prstGeom>
        <a:solidFill>
          <a:schemeClr val="bg1"/>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15</xdr:col>
      <xdr:colOff>762000</xdr:colOff>
      <xdr:row>26</xdr:row>
      <xdr:rowOff>160020</xdr:rowOff>
    </xdr:from>
    <xdr:to>
      <xdr:col>17</xdr:col>
      <xdr:colOff>312420</xdr:colOff>
      <xdr:row>29</xdr:row>
      <xdr:rowOff>137160</xdr:rowOff>
    </xdr:to>
    <xdr:sp macro="" textlink="Données!P35">
      <xdr:nvSpPr>
        <xdr:cNvPr id="11" name="Rectangle 10">
          <a:extLst>
            <a:ext uri="{FF2B5EF4-FFF2-40B4-BE49-F238E27FC236}">
              <a16:creationId xmlns:a16="http://schemas.microsoft.com/office/drawing/2014/main" id="{1F7F4057-F40E-113C-5B11-64A66142E94C}"/>
            </a:ext>
          </a:extLst>
        </xdr:cNvPr>
        <xdr:cNvSpPr/>
      </xdr:nvSpPr>
      <xdr:spPr>
        <a:xfrm>
          <a:off x="12832080" y="4846320"/>
          <a:ext cx="1135380" cy="525780"/>
        </a:xfrm>
        <a:prstGeom prst="rect">
          <a:avLst/>
        </a:prstGeom>
        <a:solidFill>
          <a:schemeClr val="bg1"/>
        </a:solidFill>
        <a:effectLst>
          <a:outerShdw blurRad="50800" dist="38100" dir="5400000" algn="t" rotWithShape="0">
            <a:srgbClr val="002060">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B284C1-7B6A-422C-AB0F-3807FA0604EA}" type="TxLink">
            <a:rPr lang="en-US" sz="1200" b="0" i="0" u="none" strike="noStrike">
              <a:solidFill>
                <a:srgbClr val="002060"/>
              </a:solidFill>
              <a:latin typeface="Comic Sans MS" panose="030F0702030302020204" pitchFamily="66" charset="0"/>
            </a:rPr>
            <a:pPr algn="ctr"/>
            <a:t>6 030 €</a:t>
          </a:fld>
          <a:endParaRPr lang="fr-FR" sz="1200">
            <a:solidFill>
              <a:srgbClr val="002060"/>
            </a:solidFill>
            <a:latin typeface="Comic Sans MS" panose="030F0702030302020204" pitchFamily="66" charset="0"/>
          </a:endParaRPr>
        </a:p>
      </xdr:txBody>
    </xdr:sp>
    <xdr:clientData/>
  </xdr:twoCellAnchor>
  <xdr:oneCellAnchor>
    <xdr:from>
      <xdr:col>15</xdr:col>
      <xdr:colOff>622285</xdr:colOff>
      <xdr:row>7</xdr:row>
      <xdr:rowOff>7620</xdr:rowOff>
    </xdr:from>
    <xdr:ext cx="421655" cy="3489960"/>
    <xdr:sp macro="" textlink="">
      <xdr:nvSpPr>
        <xdr:cNvPr id="16" name="Rectangle 15">
          <a:extLst>
            <a:ext uri="{FF2B5EF4-FFF2-40B4-BE49-F238E27FC236}">
              <a16:creationId xmlns:a16="http://schemas.microsoft.com/office/drawing/2014/main" id="{D8781B4F-AAA0-4FAC-FFB0-589EA3FDD581}"/>
            </a:ext>
          </a:extLst>
        </xdr:cNvPr>
        <xdr:cNvSpPr/>
      </xdr:nvSpPr>
      <xdr:spPr>
        <a:xfrm>
          <a:off x="12692365" y="1219200"/>
          <a:ext cx="421655" cy="3489960"/>
        </a:xfrm>
        <a:prstGeom prst="rect">
          <a:avLst/>
        </a:prstGeom>
        <a:solidFill>
          <a:schemeClr val="bg1">
            <a:lumMod val="95000"/>
          </a:schemeClr>
        </a:solidFill>
        <a:ln>
          <a:noFill/>
        </a:ln>
      </xdr:spPr>
      <xdr:txBody>
        <a:bodyPr wrap="square" lIns="91440" tIns="45720" rIns="91440" bIns="45720">
          <a:noAutofit/>
        </a:bodyPr>
        <a:lstStyle/>
        <a:p>
          <a:pPr algn="ctr"/>
          <a:r>
            <a:rPr lang="fr-FR" sz="2400" b="0" cap="none" spc="0">
              <a:ln w="0">
                <a:solidFill>
                  <a:sysClr val="windowText" lastClr="000000"/>
                </a:solidFill>
              </a:ln>
              <a:solidFill>
                <a:schemeClr val="tx1"/>
              </a:solidFill>
              <a:effectLst>
                <a:outerShdw blurRad="38100" dist="19050" dir="2700000" algn="tl" rotWithShape="0">
                  <a:schemeClr val="dk1">
                    <a:alpha val="40000"/>
                  </a:schemeClr>
                </a:outerShdw>
              </a:effectLst>
              <a:latin typeface="Comic Sans MS" panose="030F0702030302020204" pitchFamily="66" charset="0"/>
            </a:rPr>
            <a:t>Epargnes</a:t>
          </a:r>
          <a:endParaRPr lang="fr-FR" sz="3000" b="0" cap="none" spc="0">
            <a:ln w="0">
              <a:solidFill>
                <a:sysClr val="windowText" lastClr="000000"/>
              </a:solidFill>
            </a:ln>
            <a:solidFill>
              <a:schemeClr val="tx1"/>
            </a:solidFill>
            <a:effectLst>
              <a:outerShdw blurRad="38100" dist="19050" dir="2700000" algn="tl" rotWithShape="0">
                <a:schemeClr val="dk1">
                  <a:alpha val="40000"/>
                </a:schemeClr>
              </a:outerShdw>
            </a:effectLst>
            <a:latin typeface="Comic Sans MS" panose="030F0702030302020204" pitchFamily="66" charset="0"/>
          </a:endParaRPr>
        </a:p>
      </xdr:txBody>
    </xdr:sp>
    <xdr:clientData/>
  </xdr:oneCellAnchor>
  <xdr:twoCellAnchor>
    <xdr:from>
      <xdr:col>7</xdr:col>
      <xdr:colOff>647700</xdr:colOff>
      <xdr:row>7</xdr:row>
      <xdr:rowOff>175260</xdr:rowOff>
    </xdr:from>
    <xdr:to>
      <xdr:col>8</xdr:col>
      <xdr:colOff>297180</xdr:colOff>
      <xdr:row>15</xdr:row>
      <xdr:rowOff>167640</xdr:rowOff>
    </xdr:to>
    <xdr:cxnSp macro="">
      <xdr:nvCxnSpPr>
        <xdr:cNvPr id="17" name="Connecteur droit 16">
          <a:extLst>
            <a:ext uri="{FF2B5EF4-FFF2-40B4-BE49-F238E27FC236}">
              <a16:creationId xmlns:a16="http://schemas.microsoft.com/office/drawing/2014/main" id="{26F5647F-F70D-953D-6580-8C310DDCE814}"/>
            </a:ext>
          </a:extLst>
        </xdr:cNvPr>
        <xdr:cNvCxnSpPr/>
      </xdr:nvCxnSpPr>
      <xdr:spPr>
        <a:xfrm flipV="1">
          <a:off x="6195060" y="1386840"/>
          <a:ext cx="624840" cy="145542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655320</xdr:colOff>
      <xdr:row>22</xdr:row>
      <xdr:rowOff>160020</xdr:rowOff>
    </xdr:from>
    <xdr:to>
      <xdr:col>8</xdr:col>
      <xdr:colOff>297180</xdr:colOff>
      <xdr:row>30</xdr:row>
      <xdr:rowOff>99060</xdr:rowOff>
    </xdr:to>
    <xdr:cxnSp macro="">
      <xdr:nvCxnSpPr>
        <xdr:cNvPr id="19" name="Connecteur droit 18">
          <a:extLst>
            <a:ext uri="{FF2B5EF4-FFF2-40B4-BE49-F238E27FC236}">
              <a16:creationId xmlns:a16="http://schemas.microsoft.com/office/drawing/2014/main" id="{F7A33A54-F7BF-E021-A9FC-3297A224DE66}"/>
            </a:ext>
          </a:extLst>
        </xdr:cNvPr>
        <xdr:cNvCxnSpPr/>
      </xdr:nvCxnSpPr>
      <xdr:spPr>
        <a:xfrm>
          <a:off x="6202680" y="4114800"/>
          <a:ext cx="617220" cy="140208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9</xdr:col>
      <xdr:colOff>769620</xdr:colOff>
      <xdr:row>13</xdr:row>
      <xdr:rowOff>53340</xdr:rowOff>
    </xdr:from>
    <xdr:to>
      <xdr:col>11</xdr:col>
      <xdr:colOff>99060</xdr:colOff>
      <xdr:row>18</xdr:row>
      <xdr:rowOff>53340</xdr:rowOff>
    </xdr:to>
    <xdr:pic>
      <xdr:nvPicPr>
        <xdr:cNvPr id="36" name="Graphique 35" descr="Coffre-fort contour">
          <a:extLst>
            <a:ext uri="{FF2B5EF4-FFF2-40B4-BE49-F238E27FC236}">
              <a16:creationId xmlns:a16="http://schemas.microsoft.com/office/drawing/2014/main" id="{2CC16436-CA2F-2749-228C-95D5F7FDF0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084820" y="2362200"/>
          <a:ext cx="914400" cy="914400"/>
        </a:xfrm>
        <a:prstGeom prst="rect">
          <a:avLst/>
        </a:prstGeom>
      </xdr:spPr>
    </xdr:pic>
    <xdr:clientData/>
  </xdr:twoCellAnchor>
  <xdr:twoCellAnchor editAs="oneCell">
    <xdr:from>
      <xdr:col>10</xdr:col>
      <xdr:colOff>573369</xdr:colOff>
      <xdr:row>7</xdr:row>
      <xdr:rowOff>138096</xdr:rowOff>
    </xdr:from>
    <xdr:to>
      <xdr:col>11</xdr:col>
      <xdr:colOff>366308</xdr:colOff>
      <xdr:row>10</xdr:row>
      <xdr:rowOff>174875</xdr:rowOff>
    </xdr:to>
    <xdr:pic>
      <xdr:nvPicPr>
        <xdr:cNvPr id="38" name="Graphique 37" descr="Banque contour">
          <a:extLst>
            <a:ext uri="{FF2B5EF4-FFF2-40B4-BE49-F238E27FC236}">
              <a16:creationId xmlns:a16="http://schemas.microsoft.com/office/drawing/2014/main" id="{28E3EE76-2023-58B5-D3AF-A422E86520A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rot="1072766">
          <a:off x="8681049" y="1349676"/>
          <a:ext cx="585419" cy="585419"/>
        </a:xfrm>
        <a:prstGeom prst="rect">
          <a:avLst/>
        </a:prstGeom>
      </xdr:spPr>
    </xdr:pic>
    <xdr:clientData/>
  </xdr:twoCellAnchor>
  <xdr:twoCellAnchor editAs="oneCell">
    <xdr:from>
      <xdr:col>10</xdr:col>
      <xdr:colOff>99137</xdr:colOff>
      <xdr:row>20</xdr:row>
      <xdr:rowOff>114047</xdr:rowOff>
    </xdr:from>
    <xdr:to>
      <xdr:col>10</xdr:col>
      <xdr:colOff>641033</xdr:colOff>
      <xdr:row>23</xdr:row>
      <xdr:rowOff>107303</xdr:rowOff>
    </xdr:to>
    <xdr:pic>
      <xdr:nvPicPr>
        <xdr:cNvPr id="40" name="Graphique 39" descr="Bitcoin contour">
          <a:extLst>
            <a:ext uri="{FF2B5EF4-FFF2-40B4-BE49-F238E27FC236}">
              <a16:creationId xmlns:a16="http://schemas.microsoft.com/office/drawing/2014/main" id="{BE1E89DC-2AE6-4377-1D06-29F7ABA68AB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rot="1090898">
          <a:off x="8206817" y="3703067"/>
          <a:ext cx="541896" cy="541896"/>
        </a:xfrm>
        <a:prstGeom prst="rect">
          <a:avLst/>
        </a:prstGeom>
      </xdr:spPr>
    </xdr:pic>
    <xdr:clientData/>
  </xdr:twoCellAnchor>
  <xdr:twoCellAnchor editAs="oneCell">
    <xdr:from>
      <xdr:col>10</xdr:col>
      <xdr:colOff>463905</xdr:colOff>
      <xdr:row>24</xdr:row>
      <xdr:rowOff>29785</xdr:rowOff>
    </xdr:from>
    <xdr:to>
      <xdr:col>11</xdr:col>
      <xdr:colOff>121676</xdr:colOff>
      <xdr:row>26</xdr:row>
      <xdr:rowOff>114276</xdr:rowOff>
    </xdr:to>
    <xdr:pic>
      <xdr:nvPicPr>
        <xdr:cNvPr id="46" name="Graphique 45" descr="Yuan contour">
          <a:extLst>
            <a:ext uri="{FF2B5EF4-FFF2-40B4-BE49-F238E27FC236}">
              <a16:creationId xmlns:a16="http://schemas.microsoft.com/office/drawing/2014/main" id="{C154D714-1B9C-8A8C-FC43-65B0075783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20092712">
          <a:off x="8571585" y="4350325"/>
          <a:ext cx="450251" cy="450251"/>
        </a:xfrm>
        <a:prstGeom prst="rect">
          <a:avLst/>
        </a:prstGeom>
      </xdr:spPr>
    </xdr:pic>
    <xdr:clientData/>
  </xdr:twoCellAnchor>
  <xdr:twoCellAnchor editAs="oneCell">
    <xdr:from>
      <xdr:col>10</xdr:col>
      <xdr:colOff>114347</xdr:colOff>
      <xdr:row>10</xdr:row>
      <xdr:rowOff>1154</xdr:rowOff>
    </xdr:from>
    <xdr:to>
      <xdr:col>10</xdr:col>
      <xdr:colOff>746955</xdr:colOff>
      <xdr:row>13</xdr:row>
      <xdr:rowOff>85122</xdr:rowOff>
    </xdr:to>
    <xdr:pic>
      <xdr:nvPicPr>
        <xdr:cNvPr id="48" name="Graphique 47" descr="Lingots d’or contour">
          <a:extLst>
            <a:ext uri="{FF2B5EF4-FFF2-40B4-BE49-F238E27FC236}">
              <a16:creationId xmlns:a16="http://schemas.microsoft.com/office/drawing/2014/main" id="{F8AE21F2-5233-DE16-71BA-A431BA633FE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rot="20945005">
          <a:off x="8222027" y="1761374"/>
          <a:ext cx="632608" cy="632608"/>
        </a:xfrm>
        <a:prstGeom prst="rect">
          <a:avLst/>
        </a:prstGeom>
      </xdr:spPr>
    </xdr:pic>
    <xdr:clientData/>
  </xdr:twoCellAnchor>
  <xdr:twoCellAnchor editAs="oneCell">
    <xdr:from>
      <xdr:col>10</xdr:col>
      <xdr:colOff>147015</xdr:colOff>
      <xdr:row>26</xdr:row>
      <xdr:rowOff>83644</xdr:rowOff>
    </xdr:from>
    <xdr:to>
      <xdr:col>10</xdr:col>
      <xdr:colOff>593680</xdr:colOff>
      <xdr:row>28</xdr:row>
      <xdr:rowOff>164549</xdr:rowOff>
    </xdr:to>
    <xdr:pic>
      <xdr:nvPicPr>
        <xdr:cNvPr id="50" name="Graphique 49" descr="Dollar contour">
          <a:extLst>
            <a:ext uri="{FF2B5EF4-FFF2-40B4-BE49-F238E27FC236}">
              <a16:creationId xmlns:a16="http://schemas.microsoft.com/office/drawing/2014/main" id="{9CCBD012-722C-869D-9261-1BCA6AECE98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rot="20506244">
          <a:off x="8254695" y="4769944"/>
          <a:ext cx="446665" cy="446665"/>
        </a:xfrm>
        <a:prstGeom prst="rect">
          <a:avLst/>
        </a:prstGeom>
      </xdr:spPr>
    </xdr:pic>
    <xdr:clientData/>
  </xdr:twoCellAnchor>
  <xdr:twoCellAnchor editAs="oneCell">
    <xdr:from>
      <xdr:col>11</xdr:col>
      <xdr:colOff>213585</xdr:colOff>
      <xdr:row>28</xdr:row>
      <xdr:rowOff>152434</xdr:rowOff>
    </xdr:from>
    <xdr:to>
      <xdr:col>11</xdr:col>
      <xdr:colOff>512841</xdr:colOff>
      <xdr:row>30</xdr:row>
      <xdr:rowOff>85930</xdr:rowOff>
    </xdr:to>
    <xdr:pic>
      <xdr:nvPicPr>
        <xdr:cNvPr id="52" name="Graphique 51" descr="Livre contour">
          <a:extLst>
            <a:ext uri="{FF2B5EF4-FFF2-40B4-BE49-F238E27FC236}">
              <a16:creationId xmlns:a16="http://schemas.microsoft.com/office/drawing/2014/main" id="{7025872D-A896-D3EE-20FA-8A7465E42A1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rot="17595306">
          <a:off x="9113745" y="5204494"/>
          <a:ext cx="299256" cy="299256"/>
        </a:xfrm>
        <a:prstGeom prst="rect">
          <a:avLst/>
        </a:prstGeom>
      </xdr:spPr>
    </xdr:pic>
    <xdr:clientData/>
  </xdr:twoCellAnchor>
  <xdr:twoCellAnchor editAs="oneCell">
    <xdr:from>
      <xdr:col>10</xdr:col>
      <xdr:colOff>643390</xdr:colOff>
      <xdr:row>18</xdr:row>
      <xdr:rowOff>92799</xdr:rowOff>
    </xdr:from>
    <xdr:to>
      <xdr:col>11</xdr:col>
      <xdr:colOff>505377</xdr:colOff>
      <xdr:row>22</xdr:row>
      <xdr:rowOff>15746</xdr:rowOff>
    </xdr:to>
    <xdr:pic>
      <xdr:nvPicPr>
        <xdr:cNvPr id="54" name="Graphique 53" descr="Euro contour">
          <a:extLst>
            <a:ext uri="{FF2B5EF4-FFF2-40B4-BE49-F238E27FC236}">
              <a16:creationId xmlns:a16="http://schemas.microsoft.com/office/drawing/2014/main" id="{B4969971-A6BE-60D3-AD25-F98C1DD8D318}"/>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rot="20786490">
          <a:off x="8751070" y="3316059"/>
          <a:ext cx="654467" cy="654467"/>
        </a:xfrm>
        <a:prstGeom prst="rect">
          <a:avLst/>
        </a:prstGeom>
      </xdr:spPr>
    </xdr:pic>
    <xdr:clientData/>
  </xdr:twoCellAnchor>
  <xdr:twoCellAnchor>
    <xdr:from>
      <xdr:col>0</xdr:col>
      <xdr:colOff>60960</xdr:colOff>
      <xdr:row>2</xdr:row>
      <xdr:rowOff>106680</xdr:rowOff>
    </xdr:from>
    <xdr:to>
      <xdr:col>5</xdr:col>
      <xdr:colOff>381000</xdr:colOff>
      <xdr:row>8</xdr:row>
      <xdr:rowOff>175260</xdr:rowOff>
    </xdr:to>
    <xdr:sp macro="" textlink="">
      <xdr:nvSpPr>
        <xdr:cNvPr id="2" name="Rectangle : coins arrondis 1">
          <a:extLst>
            <a:ext uri="{FF2B5EF4-FFF2-40B4-BE49-F238E27FC236}">
              <a16:creationId xmlns:a16="http://schemas.microsoft.com/office/drawing/2014/main" id="{9BA1B1F6-DE53-4EFB-9329-E96C1A0C3060}"/>
            </a:ext>
          </a:extLst>
        </xdr:cNvPr>
        <xdr:cNvSpPr/>
      </xdr:nvSpPr>
      <xdr:spPr>
        <a:xfrm>
          <a:off x="60960" y="472440"/>
          <a:ext cx="4282440" cy="1097280"/>
        </a:xfrm>
        <a:prstGeom prst="roundRect">
          <a:avLst/>
        </a:prstGeom>
        <a:solidFill>
          <a:schemeClr val="tx2">
            <a:lumMod val="50000"/>
            <a:lumOff val="50000"/>
          </a:schemeClr>
        </a:solidFill>
        <a:ln>
          <a:solidFill>
            <a:schemeClr val="bg1"/>
          </a:solidFill>
        </a:ln>
        <a:effectLst>
          <a:outerShdw blurRad="50800" dist="38100" algn="l" rotWithShape="0">
            <a:schemeClr val="bg1">
              <a:lumMod val="7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4000">
              <a:solidFill>
                <a:schemeClr val="bg1"/>
              </a:solidFill>
              <a:latin typeface="Comic Sans MS" panose="030F0702030302020204" pitchFamily="66" charset="0"/>
            </a:rPr>
            <a:t>Annuelle</a:t>
          </a:r>
        </a:p>
      </xdr:txBody>
    </xdr:sp>
    <xdr:clientData/>
  </xdr:twoCellAnchor>
  <xdr:twoCellAnchor>
    <xdr:from>
      <xdr:col>0</xdr:col>
      <xdr:colOff>106680</xdr:colOff>
      <xdr:row>9</xdr:row>
      <xdr:rowOff>121920</xdr:rowOff>
    </xdr:from>
    <xdr:to>
      <xdr:col>7</xdr:col>
      <xdr:colOff>434340</xdr:colOff>
      <xdr:row>31</xdr:row>
      <xdr:rowOff>7620</xdr:rowOff>
    </xdr:to>
    <xdr:graphicFrame macro="">
      <xdr:nvGraphicFramePr>
        <xdr:cNvPr id="18" name="Graphique 17">
          <a:extLst>
            <a:ext uri="{FF2B5EF4-FFF2-40B4-BE49-F238E27FC236}">
              <a16:creationId xmlns:a16="http://schemas.microsoft.com/office/drawing/2014/main" id="{A922E9DC-41D6-42D1-BEFE-F245FAE233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16</xdr:col>
      <xdr:colOff>160020</xdr:colOff>
      <xdr:row>7</xdr:row>
      <xdr:rowOff>68580</xdr:rowOff>
    </xdr:from>
    <xdr:to>
      <xdr:col>17</xdr:col>
      <xdr:colOff>464820</xdr:colOff>
      <xdr:row>28</xdr:row>
      <xdr:rowOff>99060</xdr:rowOff>
    </xdr:to>
    <xdr:graphicFrame macro="">
      <xdr:nvGraphicFramePr>
        <xdr:cNvPr id="20" name="Graphique 19">
          <a:extLst>
            <a:ext uri="{FF2B5EF4-FFF2-40B4-BE49-F238E27FC236}">
              <a16:creationId xmlns:a16="http://schemas.microsoft.com/office/drawing/2014/main" id="{3E5C99C6-F5F2-46DE-BACD-22B8DC880E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10</xdr:col>
      <xdr:colOff>464820</xdr:colOff>
      <xdr:row>7</xdr:row>
      <xdr:rowOff>121920</xdr:rowOff>
    </xdr:from>
    <xdr:to>
      <xdr:col>15</xdr:col>
      <xdr:colOff>716280</xdr:colOff>
      <xdr:row>18</xdr:row>
      <xdr:rowOff>60960</xdr:rowOff>
    </xdr:to>
    <xdr:graphicFrame macro="">
      <xdr:nvGraphicFramePr>
        <xdr:cNvPr id="21" name="Graphique 20">
          <a:extLst>
            <a:ext uri="{FF2B5EF4-FFF2-40B4-BE49-F238E27FC236}">
              <a16:creationId xmlns:a16="http://schemas.microsoft.com/office/drawing/2014/main" id="{B5BEF6DD-F391-455E-B7F0-DA31478A37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11</xdr:col>
      <xdr:colOff>68580</xdr:colOff>
      <xdr:row>19</xdr:row>
      <xdr:rowOff>45720</xdr:rowOff>
    </xdr:from>
    <xdr:to>
      <xdr:col>15</xdr:col>
      <xdr:colOff>30480</xdr:colOff>
      <xdr:row>30</xdr:row>
      <xdr:rowOff>45720</xdr:rowOff>
    </xdr:to>
    <xdr:graphicFrame macro="">
      <xdr:nvGraphicFramePr>
        <xdr:cNvPr id="22" name="Graphique 21">
          <a:extLst>
            <a:ext uri="{FF2B5EF4-FFF2-40B4-BE49-F238E27FC236}">
              <a16:creationId xmlns:a16="http://schemas.microsoft.com/office/drawing/2014/main" id="{2DCE5103-CD73-437B-A114-7A478436FB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Hobeika Julien - Wekiwi France" id="{7AA6B53F-D9B6-4E6B-815E-580AC41D4A18}" userId="S::Julien.Hobeika@wekiwi.fr::8c15b6c2-d615-4794-8094-cf834c577f15"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beika Julien - Wekiwi France" refreshedDate="45456.872665740739" createdVersion="8" refreshedVersion="8" minRefreshableVersion="3" recordCount="12" xr:uid="{374FC116-5E63-4059-BA51-FE2F0C4ABB6F}">
  <cacheSource type="worksheet">
    <worksheetSource ref="A1:E13" sheet="TCD"/>
  </cacheSource>
  <cacheFields count="7">
    <cacheField name="Date" numFmtId="17">
      <sharedItems containsSemiMixedTypes="0" containsNonDate="0" containsDate="1" containsString="0" minDate="2024-01-01T00:00:00" maxDate="2024-12-02T00:00:00" count="12">
        <d v="2024-01-01T00:00:00"/>
        <d v="2024-02-01T00:00:00"/>
        <d v="2024-03-01T00:00:00"/>
        <d v="2024-04-01T00:00:00"/>
        <d v="2024-05-01T00:00:00"/>
        <d v="2024-06-01T00:00:00"/>
        <d v="2024-07-01T00:00:00"/>
        <d v="2024-08-01T00:00:00"/>
        <d v="2024-09-01T00:00:00"/>
        <d v="2024-10-01T00:00:00"/>
        <d v="2024-11-01T00:00:00"/>
        <d v="2024-12-01T00:00:00"/>
      </sharedItems>
      <fieldGroup par="6"/>
    </cacheField>
    <cacheField name="Total Revenu" numFmtId="164">
      <sharedItems containsSemiMixedTypes="0" containsString="0" containsNumber="1" containsInteger="1" minValue="2320" maxValue="2364"/>
    </cacheField>
    <cacheField name="Total Dépenses" numFmtId="164">
      <sharedItems containsSemiMixedTypes="0" containsString="0" containsNumber="1" containsInteger="1" minValue="1460" maxValue="1548"/>
    </cacheField>
    <cacheField name="Total Epargnes" numFmtId="164">
      <sharedItems containsSemiMixedTypes="0" containsString="0" containsNumber="1" containsInteger="1" minValue="975" maxValue="1008"/>
    </cacheField>
    <cacheField name="Total Investissement" numFmtId="164">
      <sharedItems containsSemiMixedTypes="0" containsString="0" containsNumber="1" containsInteger="1" minValue="975" maxValue="1008"/>
    </cacheField>
    <cacheField name="Jours (Date)" numFmtId="0" databaseField="0">
      <fieldGroup base="0">
        <rangePr groupBy="days" startDate="2024-01-01T00:00:00" endDate="2024-12-02T00:00:00"/>
        <groupItems count="368">
          <s v="&lt;01/01/2024"/>
          <s v="01-janv"/>
          <s v="02-janv"/>
          <s v="03-janv"/>
          <s v="04-janv"/>
          <s v="05-janv"/>
          <s v="06-janv"/>
          <s v="07-janv"/>
          <s v="08-janv"/>
          <s v="09-janv"/>
          <s v="10-janv"/>
          <s v="11-janv"/>
          <s v="12-janv"/>
          <s v="13-janv"/>
          <s v="14-janv"/>
          <s v="15-janv"/>
          <s v="16-janv"/>
          <s v="17-janv"/>
          <s v="18-janv"/>
          <s v="19-janv"/>
          <s v="20-janv"/>
          <s v="21-janv"/>
          <s v="22-janv"/>
          <s v="23-janv"/>
          <s v="24-janv"/>
          <s v="25-janv"/>
          <s v="26-janv"/>
          <s v="27-janv"/>
          <s v="28-janv"/>
          <s v="29-janv"/>
          <s v="30-janv"/>
          <s v="31-janv"/>
          <s v="01-févr"/>
          <s v="02-févr"/>
          <s v="03-févr"/>
          <s v="04-févr"/>
          <s v="05-févr"/>
          <s v="06-févr"/>
          <s v="07-févr"/>
          <s v="08-févr"/>
          <s v="09-févr"/>
          <s v="10-févr"/>
          <s v="11-févr"/>
          <s v="12-févr"/>
          <s v="13-févr"/>
          <s v="14-févr"/>
          <s v="15-févr"/>
          <s v="16-févr"/>
          <s v="17-févr"/>
          <s v="18-févr"/>
          <s v="19-févr"/>
          <s v="20-févr"/>
          <s v="21-févr"/>
          <s v="22-févr"/>
          <s v="23-févr"/>
          <s v="24-févr"/>
          <s v="25-févr"/>
          <s v="26-févr"/>
          <s v="27-févr"/>
          <s v="28-févr"/>
          <s v="29-févr"/>
          <s v="01-mars"/>
          <s v="02-mars"/>
          <s v="03-mars"/>
          <s v="04-mars"/>
          <s v="05-mars"/>
          <s v="06-mars"/>
          <s v="07-mars"/>
          <s v="08-mars"/>
          <s v="09-mars"/>
          <s v="10-mars"/>
          <s v="11-mars"/>
          <s v="12-mars"/>
          <s v="13-mars"/>
          <s v="14-mars"/>
          <s v="15-mars"/>
          <s v="16-mars"/>
          <s v="17-mars"/>
          <s v="18-mars"/>
          <s v="19-mars"/>
          <s v="20-mars"/>
          <s v="21-mars"/>
          <s v="22-mars"/>
          <s v="23-mars"/>
          <s v="24-mars"/>
          <s v="25-mars"/>
          <s v="26-mars"/>
          <s v="27-mars"/>
          <s v="28-mars"/>
          <s v="29-mars"/>
          <s v="30-mars"/>
          <s v="31-mars"/>
          <s v="01-avr"/>
          <s v="02-avr"/>
          <s v="03-avr"/>
          <s v="04-avr"/>
          <s v="05-avr"/>
          <s v="06-avr"/>
          <s v="07-avr"/>
          <s v="08-avr"/>
          <s v="09-avr"/>
          <s v="10-avr"/>
          <s v="11-avr"/>
          <s v="12-avr"/>
          <s v="13-avr"/>
          <s v="14-avr"/>
          <s v="15-avr"/>
          <s v="16-avr"/>
          <s v="17-avr"/>
          <s v="18-avr"/>
          <s v="19-avr"/>
          <s v="20-avr"/>
          <s v="21-avr"/>
          <s v="22-avr"/>
          <s v="23-avr"/>
          <s v="24-avr"/>
          <s v="25-avr"/>
          <s v="26-avr"/>
          <s v="27-avr"/>
          <s v="28-avr"/>
          <s v="29-avr"/>
          <s v="30-avr"/>
          <s v="01-mai"/>
          <s v="02-mai"/>
          <s v="03-mai"/>
          <s v="04-mai"/>
          <s v="05-mai"/>
          <s v="06-mai"/>
          <s v="07-mai"/>
          <s v="08-mai"/>
          <s v="09-mai"/>
          <s v="10-mai"/>
          <s v="11-mai"/>
          <s v="12-mai"/>
          <s v="13-mai"/>
          <s v="14-mai"/>
          <s v="15-mai"/>
          <s v="16-mai"/>
          <s v="17-mai"/>
          <s v="18-mai"/>
          <s v="19-mai"/>
          <s v="20-mai"/>
          <s v="21-mai"/>
          <s v="22-mai"/>
          <s v="23-mai"/>
          <s v="24-mai"/>
          <s v="25-mai"/>
          <s v="26-mai"/>
          <s v="27-mai"/>
          <s v="28-mai"/>
          <s v="29-mai"/>
          <s v="30-mai"/>
          <s v="31-mai"/>
          <s v="01-juin"/>
          <s v="02-juin"/>
          <s v="03-juin"/>
          <s v="04-juin"/>
          <s v="05-juin"/>
          <s v="06-juin"/>
          <s v="07-juin"/>
          <s v="08-juin"/>
          <s v="09-juin"/>
          <s v="10-juin"/>
          <s v="11-juin"/>
          <s v="12-juin"/>
          <s v="13-juin"/>
          <s v="14-juin"/>
          <s v="15-juin"/>
          <s v="16-juin"/>
          <s v="17-juin"/>
          <s v="18-juin"/>
          <s v="19-juin"/>
          <s v="20-juin"/>
          <s v="21-juin"/>
          <s v="22-juin"/>
          <s v="23-juin"/>
          <s v="24-juin"/>
          <s v="25-juin"/>
          <s v="26-juin"/>
          <s v="27-juin"/>
          <s v="28-juin"/>
          <s v="29-juin"/>
          <s v="30-juin"/>
          <s v="01-juil"/>
          <s v="02-juil"/>
          <s v="03-juil"/>
          <s v="04-juil"/>
          <s v="05-juil"/>
          <s v="06-juil"/>
          <s v="07-juil"/>
          <s v="08-juil"/>
          <s v="09-juil"/>
          <s v="10-juil"/>
          <s v="11-juil"/>
          <s v="12-juil"/>
          <s v="13-juil"/>
          <s v="14-juil"/>
          <s v="15-juil"/>
          <s v="16-juil"/>
          <s v="17-juil"/>
          <s v="18-juil"/>
          <s v="19-juil"/>
          <s v="20-juil"/>
          <s v="21-juil"/>
          <s v="22-juil"/>
          <s v="23-juil"/>
          <s v="24-juil"/>
          <s v="25-juil"/>
          <s v="26-juil"/>
          <s v="27-juil"/>
          <s v="28-juil"/>
          <s v="29-juil"/>
          <s v="30-juil"/>
          <s v="31-juil"/>
          <s v="01-août"/>
          <s v="02-août"/>
          <s v="03-août"/>
          <s v="04-août"/>
          <s v="05-août"/>
          <s v="06-août"/>
          <s v="07-août"/>
          <s v="08-août"/>
          <s v="09-août"/>
          <s v="10-août"/>
          <s v="11-août"/>
          <s v="12-août"/>
          <s v="13-août"/>
          <s v="14-août"/>
          <s v="15-août"/>
          <s v="16-août"/>
          <s v="17-août"/>
          <s v="18-août"/>
          <s v="19-août"/>
          <s v="20-août"/>
          <s v="21-août"/>
          <s v="22-août"/>
          <s v="23-août"/>
          <s v="24-août"/>
          <s v="25-août"/>
          <s v="26-août"/>
          <s v="27-août"/>
          <s v="28-août"/>
          <s v="29-août"/>
          <s v="30-août"/>
          <s v="31-août"/>
          <s v="01-sept"/>
          <s v="02-sept"/>
          <s v="03-sept"/>
          <s v="04-sept"/>
          <s v="05-sept"/>
          <s v="06-sept"/>
          <s v="07-sept"/>
          <s v="08-sept"/>
          <s v="09-sept"/>
          <s v="10-sept"/>
          <s v="11-sept"/>
          <s v="12-sept"/>
          <s v="13-sept"/>
          <s v="14-sept"/>
          <s v="15-sept"/>
          <s v="16-sept"/>
          <s v="17-sept"/>
          <s v="18-sept"/>
          <s v="19-sept"/>
          <s v="20-sept"/>
          <s v="21-sept"/>
          <s v="22-sept"/>
          <s v="23-sept"/>
          <s v="24-sept"/>
          <s v="25-sept"/>
          <s v="26-sept"/>
          <s v="27-sept"/>
          <s v="28-sept"/>
          <s v="29-sept"/>
          <s v="30-sept"/>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éc"/>
          <s v="02-déc"/>
          <s v="03-déc"/>
          <s v="04-déc"/>
          <s v="05-déc"/>
          <s v="06-déc"/>
          <s v="07-déc"/>
          <s v="08-déc"/>
          <s v="09-déc"/>
          <s v="10-déc"/>
          <s v="11-déc"/>
          <s v="12-déc"/>
          <s v="13-déc"/>
          <s v="14-déc"/>
          <s v="15-déc"/>
          <s v="16-déc"/>
          <s v="17-déc"/>
          <s v="18-déc"/>
          <s v="19-déc"/>
          <s v="20-déc"/>
          <s v="21-déc"/>
          <s v="22-déc"/>
          <s v="23-déc"/>
          <s v="24-déc"/>
          <s v="25-déc"/>
          <s v="26-déc"/>
          <s v="27-déc"/>
          <s v="28-déc"/>
          <s v="29-déc"/>
          <s v="30-déc"/>
          <s v="31-déc"/>
          <s v="&gt;02/12/2024"/>
        </groupItems>
      </fieldGroup>
    </cacheField>
    <cacheField name="Mois (Date)" numFmtId="0" databaseField="0">
      <fieldGroup base="0">
        <rangePr groupBy="months" startDate="2024-01-01T00:00:00" endDate="2024-12-02T00:00:00"/>
        <groupItems count="14">
          <s v="&lt;01/01/2024"/>
          <s v="janv"/>
          <s v="févr"/>
          <s v="mars"/>
          <s v="avr"/>
          <s v="mai"/>
          <s v="juin"/>
          <s v="juil"/>
          <s v="août"/>
          <s v="sept"/>
          <s v="oct"/>
          <s v="nov"/>
          <s v="déc"/>
          <s v="&gt;02/12/2024"/>
        </groupItems>
      </fieldGroup>
    </cacheField>
  </cacheFields>
  <extLst>
    <ext xmlns:x14="http://schemas.microsoft.com/office/spreadsheetml/2009/9/main" uri="{725AE2AE-9491-48be-B2B4-4EB974FC3084}">
      <x14:pivotCacheDefinition pivotCacheId="169801501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beika Julien - Wekiwi France" refreshedDate="45456.904884143521" createdVersion="8" refreshedVersion="8" minRefreshableVersion="3" recordCount="13" xr:uid="{1ADA8673-FBC2-450D-84D4-4D94206C1CCB}">
  <cacheSource type="worksheet">
    <worksheetSource ref="A1:E14" sheet="TCD"/>
  </cacheSource>
  <cacheFields count="5">
    <cacheField name="Date" numFmtId="17">
      <sharedItems containsDate="1" containsMixedTypes="1" minDate="2024-01-01T00:00:00" maxDate="2024-12-02T00:00:00" count="13">
        <d v="2024-01-01T00:00:00"/>
        <d v="2024-02-01T00:00:00"/>
        <d v="2024-03-01T00:00:00"/>
        <d v="2024-04-01T00:00:00"/>
        <d v="2024-05-01T00:00:00"/>
        <d v="2024-06-01T00:00:00"/>
        <d v="2024-07-01T00:00:00"/>
        <d v="2024-08-01T00:00:00"/>
        <d v="2024-09-01T00:00:00"/>
        <d v="2024-10-01T00:00:00"/>
        <d v="2024-11-01T00:00:00"/>
        <d v="2024-12-01T00:00:00"/>
        <s v="Total"/>
      </sharedItems>
    </cacheField>
    <cacheField name="Total Revenu" numFmtId="164">
      <sharedItems containsSemiMixedTypes="0" containsString="0" containsNumber="1" containsInteger="1" minValue="543" maxValue="17298"/>
    </cacheField>
    <cacheField name="Total Dépenses" numFmtId="164">
      <sharedItems containsSemiMixedTypes="0" containsString="0" containsNumber="1" containsInteger="1" minValue="1460" maxValue="18048"/>
    </cacheField>
    <cacheField name="Total Epargnes" numFmtId="164">
      <sharedItems containsSemiMixedTypes="0" containsString="0" containsNumber="1" containsInteger="1" minValue="975" maxValue="11898"/>
    </cacheField>
    <cacheField name="Total Investissement" numFmtId="164">
      <sharedItems containsSemiMixedTypes="0" containsString="0" containsNumber="1" containsInteger="1" minValue="975" maxValue="1189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n v="2320"/>
    <n v="1460"/>
    <n v="975"/>
    <n v="975"/>
  </r>
  <r>
    <x v="1"/>
    <n v="2324"/>
    <n v="1468"/>
    <n v="978"/>
    <n v="978"/>
  </r>
  <r>
    <x v="2"/>
    <n v="2328"/>
    <n v="1476"/>
    <n v="981"/>
    <n v="981"/>
  </r>
  <r>
    <x v="3"/>
    <n v="2332"/>
    <n v="1484"/>
    <n v="984"/>
    <n v="984"/>
  </r>
  <r>
    <x v="4"/>
    <n v="2336"/>
    <n v="1492"/>
    <n v="987"/>
    <n v="987"/>
  </r>
  <r>
    <x v="5"/>
    <n v="2340"/>
    <n v="1500"/>
    <n v="990"/>
    <n v="990"/>
  </r>
  <r>
    <x v="6"/>
    <n v="2344"/>
    <n v="1508"/>
    <n v="993"/>
    <n v="993"/>
  </r>
  <r>
    <x v="7"/>
    <n v="2348"/>
    <n v="1516"/>
    <n v="996"/>
    <n v="996"/>
  </r>
  <r>
    <x v="8"/>
    <n v="2352"/>
    <n v="1524"/>
    <n v="999"/>
    <n v="999"/>
  </r>
  <r>
    <x v="9"/>
    <n v="2356"/>
    <n v="1532"/>
    <n v="1002"/>
    <n v="1002"/>
  </r>
  <r>
    <x v="10"/>
    <n v="2360"/>
    <n v="1540"/>
    <n v="1005"/>
    <n v="1005"/>
  </r>
  <r>
    <x v="11"/>
    <n v="2364"/>
    <n v="1548"/>
    <n v="1008"/>
    <n v="100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
  <r>
    <x v="0"/>
    <n v="2320"/>
    <n v="1460"/>
    <n v="975"/>
    <n v="975"/>
  </r>
  <r>
    <x v="1"/>
    <n v="2324"/>
    <n v="1468"/>
    <n v="978"/>
    <n v="978"/>
  </r>
  <r>
    <x v="2"/>
    <n v="2328"/>
    <n v="1476"/>
    <n v="981"/>
    <n v="981"/>
  </r>
  <r>
    <x v="3"/>
    <n v="2332"/>
    <n v="1484"/>
    <n v="984"/>
    <n v="984"/>
  </r>
  <r>
    <x v="4"/>
    <n v="2336"/>
    <n v="1492"/>
    <n v="987"/>
    <n v="987"/>
  </r>
  <r>
    <x v="5"/>
    <n v="2340"/>
    <n v="1500"/>
    <n v="990"/>
    <n v="990"/>
  </r>
  <r>
    <x v="6"/>
    <n v="543"/>
    <n v="1508"/>
    <n v="993"/>
    <n v="993"/>
  </r>
  <r>
    <x v="7"/>
    <n v="547"/>
    <n v="1516"/>
    <n v="996"/>
    <n v="996"/>
  </r>
  <r>
    <x v="8"/>
    <n v="551"/>
    <n v="1524"/>
    <n v="999"/>
    <n v="999"/>
  </r>
  <r>
    <x v="9"/>
    <n v="555"/>
    <n v="1532"/>
    <n v="1002"/>
    <n v="1002"/>
  </r>
  <r>
    <x v="10"/>
    <n v="559"/>
    <n v="1540"/>
    <n v="1005"/>
    <n v="1005"/>
  </r>
  <r>
    <x v="11"/>
    <n v="563"/>
    <n v="1548"/>
    <n v="1008"/>
    <n v="1008"/>
  </r>
  <r>
    <x v="12"/>
    <n v="17298"/>
    <n v="18048"/>
    <n v="11898"/>
    <n v="118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99A215E-0FD4-422C-885C-974D1BA5F4C5}" name="Tableau croisé dynamique20" cacheId="1"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location ref="H10:J27" firstHeaderRow="1" firstDataRow="1" firstDataCol="0"/>
  <pivotFields count="5">
    <pivotField showAll="0">
      <items count="14">
        <item x="12"/>
        <item x="0"/>
        <item x="1"/>
        <item x="2"/>
        <item x="3"/>
        <item x="4"/>
        <item x="5"/>
        <item x="6"/>
        <item x="7"/>
        <item x="8"/>
        <item x="9"/>
        <item x="10"/>
        <item x="11"/>
        <item t="default"/>
      </items>
    </pivotField>
    <pivotField numFmtId="164" showAll="0"/>
    <pivotField numFmtId="164" showAll="0"/>
    <pivotField numFmtId="164" showAll="0"/>
    <pivotField numFmtId="164"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6D39E6-DF8C-44CA-96F9-F7445EF42A6D}" name="Tableau croisé dynamique6" cacheId="0"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18">
  <location ref="H2:L4" firstHeaderRow="0" firstDataRow="1" firstDataCol="1"/>
  <pivotFields count="7">
    <pivotField axis="axisRow" numFmtId="17" showAll="0">
      <items count="13">
        <item h="1" x="0"/>
        <item h="1" x="1"/>
        <item h="1" x="2"/>
        <item h="1" x="3"/>
        <item h="1" x="4"/>
        <item h="1" x="5"/>
        <item x="6"/>
        <item h="1" x="7"/>
        <item h="1" x="8"/>
        <item h="1" x="9"/>
        <item h="1" x="10"/>
        <item h="1" x="11"/>
        <item t="default"/>
      </items>
    </pivotField>
    <pivotField dataField="1" numFmtId="164" showAll="0"/>
    <pivotField dataField="1" numFmtId="164" showAll="0"/>
    <pivotField dataField="1" numFmtId="164" showAll="0"/>
    <pivotField dataField="1" numFmtId="164"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6"/>
    <field x="0"/>
  </rowFields>
  <rowItems count="2">
    <i>
      <x v="7"/>
    </i>
    <i t="grand">
      <x/>
    </i>
  </rowItems>
  <colFields count="1">
    <field x="-2"/>
  </colFields>
  <colItems count="4">
    <i>
      <x/>
    </i>
    <i i="1">
      <x v="1"/>
    </i>
    <i i="2">
      <x v="2"/>
    </i>
    <i i="3">
      <x v="3"/>
    </i>
  </colItems>
  <dataFields count="4">
    <dataField name="Somme de Total Revenu" fld="1" baseField="0" baseItem="0"/>
    <dataField name="Somme de Total Dépenses" fld="2" baseField="0" baseItem="0"/>
    <dataField name="Somme de Total Epargnes" fld="3" baseField="0" baseItem="0"/>
    <dataField name="Somme de Total Investissement" fld="4" baseField="0" baseItem="0"/>
  </dataFields>
  <chartFormats count="8">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4" format="3" series="1">
      <pivotArea type="data" outline="0" fieldPosition="0">
        <references count="1">
          <reference field="4294967294" count="1" selected="0">
            <x v="3"/>
          </reference>
        </references>
      </pivotArea>
    </chartFormat>
    <chartFormat chart="7" format="16" series="1">
      <pivotArea type="data" outline="0" fieldPosition="0">
        <references count="1">
          <reference field="4294967294" count="1" selected="0">
            <x v="0"/>
          </reference>
        </references>
      </pivotArea>
    </chartFormat>
    <chartFormat chart="7" format="17" series="1">
      <pivotArea type="data" outline="0" fieldPosition="0">
        <references count="1">
          <reference field="4294967294" count="1" selected="0">
            <x v="1"/>
          </reference>
        </references>
      </pivotArea>
    </chartFormat>
    <chartFormat chart="7" format="18" series="1">
      <pivotArea type="data" outline="0" fieldPosition="0">
        <references count="1">
          <reference field="4294967294" count="1" selected="0">
            <x v="2"/>
          </reference>
        </references>
      </pivotArea>
    </chartFormat>
    <chartFormat chart="7" format="19"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Date1" xr10:uid="{BB751EE6-8DF6-4C5B-B04F-DD4E77FC2B38}" sourceName="Date">
  <pivotTables>
    <pivotTable tabId="5" name="Tableau croisé dynamique6"/>
  </pivotTables>
  <data>
    <tabular pivotCacheId="1698015016">
      <items count="12">
        <i x="0"/>
        <i x="1"/>
        <i x="2"/>
        <i x="3"/>
        <i x="4"/>
        <i x="5"/>
        <i x="6" s="1"/>
        <i x="7"/>
        <i x="8"/>
        <i x="9"/>
        <i x="10"/>
        <i x="1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2" xr10:uid="{A2D342ED-1B11-4A1F-B2D1-DEAAAABC3D12}" cache="Segment_Date1" caption="Date" rowHeight="247650"/>
</slicers>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K7" dT="2024-06-26T06:16:22.29" personId="{7AA6B53F-D9B6-4E6B-815E-580AC41D4A18}" id="{C58B0CB1-F8B1-4315-A17E-8BFC79D9F14E}">
    <text xml:space="preserve">Sélectionnez les cellules contenant les formules à protéger :
Sélectionnez les cellules avec les formules que vous souhaitez protéger. Pour sélectionner plusieurs cellules non adjacentes, maintenez la touche Ctrl enfoncée pendant que vous cliquez sur chaque cellule.
Verrouillez et masquez les formules :
Faites un clic droit sur les cellules sélectionnées et choisissez "Format de cellule".
Allez à l'onglet "Protection".
Cochez les cases "Verrouillée" et "Masquée".
Cliquez sur "OK".
Protégez la feuille :
Allez dans l'onglet "Révision" de la barre de menu.
Cliquez sur "Protéger la feuille".
Une fenêtre s'ouvrira vous demandant d'entrer un mot de passe (facultatif, mais recommandé pour plus de sécurité). Entrez un mot de passe si vous le souhaitez.
Assurez-vous que l'option "Protéger la feuille et le contenu des cellules verrouillées" est cochée.
Vous pouvez également sélectionner les actions que les utilisateurs sont autorisés à effectuer sur les cellules verrouillées.
Cliquez sur "OK" et confirmez le mot de passe si vous en avez défini un.
</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https://fr.freepik.com/search?format=search&amp;last_filter=query&amp;last_value=%C3%A9pargne&amp;query=%C3%A9pargne" TargetMode="External"/><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2D106-C018-4D0C-906C-28703AB4E34B}">
  <dimension ref="H1:K8"/>
  <sheetViews>
    <sheetView showGridLines="0" zoomScale="91" workbookViewId="0"/>
  </sheetViews>
  <sheetFormatPr baseColWidth="10" defaultRowHeight="14.4" x14ac:dyDescent="0.3"/>
  <cols>
    <col min="1" max="6" width="11.5546875" style="38"/>
    <col min="7" max="7" width="19.6640625" style="38" customWidth="1"/>
    <col min="8" max="8" width="14.21875" style="38" bestFit="1" customWidth="1"/>
    <col min="9" max="16384" width="11.5546875" style="38"/>
  </cols>
  <sheetData>
    <row r="1" spans="8:11" s="75" customFormat="1" x14ac:dyDescent="0.3"/>
    <row r="2" spans="8:11" s="75" customFormat="1" x14ac:dyDescent="0.3"/>
    <row r="3" spans="8:11" s="75" customFormat="1" ht="21" customHeight="1" x14ac:dyDescent="0.3">
      <c r="H3" s="76" t="s">
        <v>46</v>
      </c>
      <c r="I3" s="76" t="s">
        <v>51</v>
      </c>
      <c r="J3" s="76" t="s">
        <v>45</v>
      </c>
      <c r="K3" s="76" t="s">
        <v>50</v>
      </c>
    </row>
    <row r="4" spans="8:11" s="75" customFormat="1" ht="2.4" customHeight="1" x14ac:dyDescent="0.3">
      <c r="H4" s="78"/>
      <c r="I4" s="79"/>
      <c r="J4" s="79"/>
      <c r="K4" s="79"/>
    </row>
    <row r="5" spans="8:11" s="75" customFormat="1" x14ac:dyDescent="0.3"/>
    <row r="6" spans="8:11" s="77" customFormat="1" x14ac:dyDescent="0.3"/>
    <row r="7" spans="8:11" s="77" customFormat="1" x14ac:dyDescent="0.3"/>
    <row r="8" spans="8:11" ht="9" customHeight="1" x14ac:dyDescent="0.3"/>
  </sheetData>
  <hyperlinks>
    <hyperlink ref="H3" location="Introduction!A1" display="Introduction" xr:uid="{F26866DB-BEF1-4F61-9DFD-BBB819B1BDDD}"/>
    <hyperlink ref="J3" location="Mensuelle!A1" display="Mensuelle" xr:uid="{DF1B7FE9-2D08-4064-A145-862CCCE31A6F}"/>
    <hyperlink ref="I3" location="Données!A1" display="Données" xr:uid="{6CA7159B-E55C-4080-B283-D6A673119EA1}"/>
    <hyperlink ref="K3" location="Annuelle!A1" display="Annuelle" xr:uid="{A3E8972C-9689-4E3A-8DD7-23C00C506ED9}"/>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46897-E36C-4B8C-9065-9134F2C2B5FE}">
  <dimension ref="A1:Q45"/>
  <sheetViews>
    <sheetView showGridLines="0" topLeftCell="A17" zoomScale="90" zoomScaleNormal="90" workbookViewId="0">
      <selection activeCell="A23" sqref="A23:A30"/>
    </sheetView>
  </sheetViews>
  <sheetFormatPr baseColWidth="10" defaultRowHeight="14.4" x14ac:dyDescent="0.3"/>
  <cols>
    <col min="1" max="1" width="28.44140625" style="58" customWidth="1"/>
    <col min="2" max="2" width="5.6640625" customWidth="1"/>
    <col min="3" max="7" width="11.6640625" bestFit="1" customWidth="1"/>
    <col min="8" max="8" width="14.21875" bestFit="1" customWidth="1"/>
    <col min="9" max="10" width="11.6640625" bestFit="1" customWidth="1"/>
    <col min="11" max="11" width="13.5546875" bestFit="1" customWidth="1"/>
    <col min="12" max="12" width="10.77734375" bestFit="1" customWidth="1"/>
    <col min="13" max="14" width="13" bestFit="1" customWidth="1"/>
  </cols>
  <sheetData>
    <row r="1" spans="1:14" s="75" customFormat="1" x14ac:dyDescent="0.3"/>
    <row r="2" spans="1:14" s="75" customFormat="1" x14ac:dyDescent="0.3"/>
    <row r="3" spans="1:14" s="75" customFormat="1" ht="21" customHeight="1" x14ac:dyDescent="0.3">
      <c r="H3" s="76" t="s">
        <v>46</v>
      </c>
      <c r="I3" s="76" t="s">
        <v>51</v>
      </c>
      <c r="J3" s="76" t="s">
        <v>45</v>
      </c>
      <c r="K3" s="76" t="s">
        <v>50</v>
      </c>
    </row>
    <row r="4" spans="1:14" s="75" customFormat="1" ht="2.4" customHeight="1" x14ac:dyDescent="0.3">
      <c r="H4" s="79"/>
      <c r="I4" s="78"/>
      <c r="J4" s="79"/>
      <c r="K4" s="79"/>
    </row>
    <row r="5" spans="1:14" s="75" customFormat="1" x14ac:dyDescent="0.3"/>
    <row r="6" spans="1:14" s="77" customFormat="1" x14ac:dyDescent="0.3"/>
    <row r="7" spans="1:14" s="77" customFormat="1" x14ac:dyDescent="0.3"/>
    <row r="8" spans="1:14" ht="15.6" x14ac:dyDescent="0.35">
      <c r="G8" s="36"/>
    </row>
    <row r="12" spans="1:14" s="57" customFormat="1" ht="30" customHeight="1" x14ac:dyDescent="0.3">
      <c r="A12" s="74" t="s">
        <v>21</v>
      </c>
      <c r="C12" s="73">
        <v>45292</v>
      </c>
      <c r="D12" s="73">
        <v>45323</v>
      </c>
      <c r="E12" s="73">
        <v>45352</v>
      </c>
      <c r="F12" s="73">
        <v>45383</v>
      </c>
      <c r="G12" s="73">
        <v>45413</v>
      </c>
      <c r="H12" s="73">
        <v>45444</v>
      </c>
      <c r="I12" s="73">
        <v>45474</v>
      </c>
      <c r="J12" s="73">
        <v>45505</v>
      </c>
      <c r="K12" s="73">
        <v>45536</v>
      </c>
      <c r="L12" s="73">
        <v>45566</v>
      </c>
      <c r="M12" s="73">
        <v>45597</v>
      </c>
      <c r="N12" s="73">
        <v>45627</v>
      </c>
    </row>
    <row r="14" spans="1:14" ht="15" x14ac:dyDescent="0.35">
      <c r="A14" s="59" t="s">
        <v>17</v>
      </c>
      <c r="C14" s="17">
        <f>C12</f>
        <v>45292</v>
      </c>
      <c r="D14" s="17">
        <f t="shared" ref="D14:N14" si="0">D12</f>
        <v>45323</v>
      </c>
      <c r="E14" s="17">
        <f t="shared" si="0"/>
        <v>45352</v>
      </c>
      <c r="F14" s="17">
        <f t="shared" si="0"/>
        <v>45383</v>
      </c>
      <c r="G14" s="17">
        <f t="shared" si="0"/>
        <v>45413</v>
      </c>
      <c r="H14" s="17">
        <f t="shared" si="0"/>
        <v>45444</v>
      </c>
      <c r="I14" s="17">
        <f t="shared" si="0"/>
        <v>45474</v>
      </c>
      <c r="J14" s="17">
        <f t="shared" si="0"/>
        <v>45505</v>
      </c>
      <c r="K14" s="17">
        <f t="shared" si="0"/>
        <v>45536</v>
      </c>
      <c r="L14" s="17">
        <f t="shared" si="0"/>
        <v>45566</v>
      </c>
      <c r="M14" s="17">
        <f t="shared" si="0"/>
        <v>45597</v>
      </c>
      <c r="N14" s="17">
        <f t="shared" si="0"/>
        <v>45627</v>
      </c>
    </row>
    <row r="15" spans="1:14" x14ac:dyDescent="0.3">
      <c r="A15" s="60" t="s">
        <v>2</v>
      </c>
      <c r="C15" s="8">
        <v>2000</v>
      </c>
      <c r="D15" s="8">
        <f>C15+1</f>
        <v>2001</v>
      </c>
      <c r="E15" s="8">
        <f t="shared" ref="E15:N15" si="1">D15+1</f>
        <v>2002</v>
      </c>
      <c r="F15" s="8">
        <f t="shared" si="1"/>
        <v>2003</v>
      </c>
      <c r="G15" s="8">
        <f t="shared" si="1"/>
        <v>2004</v>
      </c>
      <c r="H15" s="8">
        <f t="shared" si="1"/>
        <v>2005</v>
      </c>
      <c r="I15" s="8">
        <v>2500</v>
      </c>
      <c r="J15" s="8">
        <f>I15+2000</f>
        <v>4500</v>
      </c>
      <c r="K15" s="8">
        <f t="shared" si="1"/>
        <v>4501</v>
      </c>
      <c r="L15" s="8">
        <f t="shared" si="1"/>
        <v>4502</v>
      </c>
      <c r="M15" s="8">
        <f t="shared" si="1"/>
        <v>4503</v>
      </c>
      <c r="N15" s="8">
        <f t="shared" si="1"/>
        <v>4504</v>
      </c>
    </row>
    <row r="16" spans="1:14" x14ac:dyDescent="0.3">
      <c r="A16" s="60" t="s">
        <v>3</v>
      </c>
      <c r="C16" s="8">
        <v>100</v>
      </c>
      <c r="D16" s="8">
        <f t="shared" ref="D16:N18" si="2">C16+1</f>
        <v>101</v>
      </c>
      <c r="E16" s="8">
        <f t="shared" si="2"/>
        <v>102</v>
      </c>
      <c r="F16" s="8">
        <f t="shared" si="2"/>
        <v>103</v>
      </c>
      <c r="G16" s="8">
        <f t="shared" si="2"/>
        <v>104</v>
      </c>
      <c r="H16" s="8">
        <f t="shared" si="2"/>
        <v>105</v>
      </c>
      <c r="I16" s="8">
        <v>0</v>
      </c>
      <c r="J16" s="8">
        <f t="shared" si="2"/>
        <v>1</v>
      </c>
      <c r="K16" s="8">
        <f t="shared" si="2"/>
        <v>2</v>
      </c>
      <c r="L16" s="8">
        <f t="shared" si="2"/>
        <v>3</v>
      </c>
      <c r="M16" s="8">
        <f t="shared" si="2"/>
        <v>4</v>
      </c>
      <c r="N16" s="8">
        <f t="shared" si="2"/>
        <v>5</v>
      </c>
    </row>
    <row r="17" spans="1:16" x14ac:dyDescent="0.3">
      <c r="A17" s="60" t="s">
        <v>4</v>
      </c>
      <c r="C17" s="8">
        <v>20</v>
      </c>
      <c r="D17" s="8">
        <f t="shared" si="2"/>
        <v>21</v>
      </c>
      <c r="E17" s="8">
        <f t="shared" si="2"/>
        <v>22</v>
      </c>
      <c r="F17" s="8">
        <f t="shared" si="2"/>
        <v>23</v>
      </c>
      <c r="G17" s="8">
        <f t="shared" si="2"/>
        <v>24</v>
      </c>
      <c r="H17" s="8">
        <f t="shared" si="2"/>
        <v>25</v>
      </c>
      <c r="I17" s="8">
        <v>0</v>
      </c>
      <c r="J17" s="8">
        <f t="shared" si="2"/>
        <v>1</v>
      </c>
      <c r="K17" s="8">
        <f t="shared" si="2"/>
        <v>2</v>
      </c>
      <c r="L17" s="8">
        <f t="shared" si="2"/>
        <v>3</v>
      </c>
      <c r="M17" s="8">
        <f t="shared" si="2"/>
        <v>4</v>
      </c>
      <c r="N17" s="8">
        <f t="shared" si="2"/>
        <v>5</v>
      </c>
    </row>
    <row r="18" spans="1:16" x14ac:dyDescent="0.3">
      <c r="A18" s="60" t="s">
        <v>5</v>
      </c>
      <c r="C18" s="8">
        <v>200</v>
      </c>
      <c r="D18" s="8">
        <f t="shared" si="2"/>
        <v>201</v>
      </c>
      <c r="E18" s="8">
        <f t="shared" si="2"/>
        <v>202</v>
      </c>
      <c r="F18" s="8">
        <f t="shared" si="2"/>
        <v>203</v>
      </c>
      <c r="G18" s="8">
        <f t="shared" si="2"/>
        <v>204</v>
      </c>
      <c r="H18" s="8">
        <f t="shared" si="2"/>
        <v>205</v>
      </c>
      <c r="I18" s="8">
        <v>0</v>
      </c>
      <c r="J18" s="8">
        <f t="shared" si="2"/>
        <v>1</v>
      </c>
      <c r="K18" s="8">
        <f t="shared" si="2"/>
        <v>2</v>
      </c>
      <c r="L18" s="8">
        <f t="shared" si="2"/>
        <v>3</v>
      </c>
      <c r="M18" s="8">
        <f t="shared" si="2"/>
        <v>4</v>
      </c>
      <c r="N18" s="8">
        <f t="shared" si="2"/>
        <v>5</v>
      </c>
    </row>
    <row r="19" spans="1:16" x14ac:dyDescent="0.3">
      <c r="A19" s="61" t="s">
        <v>29</v>
      </c>
      <c r="C19" s="9">
        <f t="shared" ref="C19:N19" si="3">SUM(C15:C18)</f>
        <v>2320</v>
      </c>
      <c r="D19" s="9">
        <f t="shared" si="3"/>
        <v>2324</v>
      </c>
      <c r="E19" s="9">
        <f t="shared" si="3"/>
        <v>2328</v>
      </c>
      <c r="F19" s="9">
        <f t="shared" si="3"/>
        <v>2332</v>
      </c>
      <c r="G19" s="9">
        <f t="shared" si="3"/>
        <v>2336</v>
      </c>
      <c r="H19" s="9">
        <f t="shared" si="3"/>
        <v>2340</v>
      </c>
      <c r="I19" s="9">
        <f t="shared" si="3"/>
        <v>2500</v>
      </c>
      <c r="J19" s="9">
        <f t="shared" si="3"/>
        <v>4503</v>
      </c>
      <c r="K19" s="9">
        <f t="shared" si="3"/>
        <v>4507</v>
      </c>
      <c r="L19" s="9">
        <f t="shared" si="3"/>
        <v>4511</v>
      </c>
      <c r="M19" s="9">
        <f t="shared" si="3"/>
        <v>4515</v>
      </c>
      <c r="N19" s="9">
        <f t="shared" si="3"/>
        <v>4519</v>
      </c>
    </row>
    <row r="20" spans="1:16" x14ac:dyDescent="0.3">
      <c r="C20" s="32"/>
      <c r="D20" s="32"/>
      <c r="E20" s="32"/>
      <c r="F20" s="32"/>
      <c r="G20" s="32"/>
      <c r="H20" s="32"/>
      <c r="I20" s="32"/>
      <c r="J20" s="32"/>
      <c r="K20" s="32"/>
      <c r="L20" s="32"/>
      <c r="M20" s="32"/>
      <c r="N20" s="32"/>
    </row>
    <row r="21" spans="1:16" x14ac:dyDescent="0.3">
      <c r="C21" s="33">
        <f>C31/C19</f>
        <v>0.62931034482758619</v>
      </c>
      <c r="D21" s="33">
        <f t="shared" ref="D21:N21" si="4">D31/D19</f>
        <v>0.63166953528399317</v>
      </c>
      <c r="E21" s="33">
        <f t="shared" si="4"/>
        <v>0.634020618556701</v>
      </c>
      <c r="F21" s="33">
        <f t="shared" si="4"/>
        <v>0.63636363636363635</v>
      </c>
      <c r="G21" s="33">
        <f t="shared" si="4"/>
        <v>0.63869863013698636</v>
      </c>
      <c r="H21" s="33">
        <f t="shared" si="4"/>
        <v>0.64102564102564108</v>
      </c>
      <c r="I21" s="33">
        <f t="shared" si="4"/>
        <v>0.51</v>
      </c>
      <c r="J21" s="33">
        <f t="shared" si="4"/>
        <v>0.28492116366866532</v>
      </c>
      <c r="K21" s="33">
        <f t="shared" si="4"/>
        <v>0.28644331040603505</v>
      </c>
      <c r="L21" s="33">
        <f t="shared" si="4"/>
        <v>0.28796275770339169</v>
      </c>
      <c r="M21" s="33">
        <f t="shared" si="4"/>
        <v>0.28947951273532668</v>
      </c>
      <c r="N21" s="33">
        <f t="shared" si="4"/>
        <v>0.29099358265102898</v>
      </c>
    </row>
    <row r="22" spans="1:16" ht="15" x14ac:dyDescent="0.35">
      <c r="A22" s="62" t="s">
        <v>22</v>
      </c>
      <c r="C22" s="20">
        <f>C12</f>
        <v>45292</v>
      </c>
      <c r="D22" s="20">
        <f t="shared" ref="D22:N22" si="5">D12</f>
        <v>45323</v>
      </c>
      <c r="E22" s="20">
        <f t="shared" si="5"/>
        <v>45352</v>
      </c>
      <c r="F22" s="20">
        <f t="shared" si="5"/>
        <v>45383</v>
      </c>
      <c r="G22" s="20">
        <f t="shared" si="5"/>
        <v>45413</v>
      </c>
      <c r="H22" s="20">
        <f t="shared" si="5"/>
        <v>45444</v>
      </c>
      <c r="I22" s="20">
        <f t="shared" si="5"/>
        <v>45474</v>
      </c>
      <c r="J22" s="20">
        <f t="shared" si="5"/>
        <v>45505</v>
      </c>
      <c r="K22" s="20">
        <f t="shared" si="5"/>
        <v>45536</v>
      </c>
      <c r="L22" s="20">
        <f t="shared" si="5"/>
        <v>45566</v>
      </c>
      <c r="M22" s="20">
        <f t="shared" si="5"/>
        <v>45597</v>
      </c>
      <c r="N22" s="20">
        <f t="shared" si="5"/>
        <v>45627</v>
      </c>
    </row>
    <row r="23" spans="1:16" x14ac:dyDescent="0.3">
      <c r="A23" s="63" t="s">
        <v>9</v>
      </c>
      <c r="C23" s="10">
        <v>60</v>
      </c>
      <c r="D23" s="10">
        <f>C23+1</f>
        <v>61</v>
      </c>
      <c r="E23" s="10">
        <f t="shared" ref="E23:N23" si="6">D23+1</f>
        <v>62</v>
      </c>
      <c r="F23" s="10">
        <f t="shared" si="6"/>
        <v>63</v>
      </c>
      <c r="G23" s="10">
        <f t="shared" si="6"/>
        <v>64</v>
      </c>
      <c r="H23" s="10">
        <f t="shared" si="6"/>
        <v>65</v>
      </c>
      <c r="I23" s="10">
        <v>500</v>
      </c>
      <c r="J23" s="10">
        <f t="shared" si="6"/>
        <v>501</v>
      </c>
      <c r="K23" s="10">
        <f t="shared" si="6"/>
        <v>502</v>
      </c>
      <c r="L23" s="10">
        <f t="shared" si="6"/>
        <v>503</v>
      </c>
      <c r="M23" s="10">
        <f t="shared" si="6"/>
        <v>504</v>
      </c>
      <c r="N23" s="10">
        <f t="shared" si="6"/>
        <v>505</v>
      </c>
      <c r="O23" s="54"/>
      <c r="P23" s="54"/>
    </row>
    <row r="24" spans="1:16" x14ac:dyDescent="0.3">
      <c r="A24" s="63" t="s">
        <v>10</v>
      </c>
      <c r="C24" s="10">
        <v>50</v>
      </c>
      <c r="D24" s="10">
        <f t="shared" ref="D24:N30" si="7">C24+1</f>
        <v>51</v>
      </c>
      <c r="E24" s="10">
        <f t="shared" si="7"/>
        <v>52</v>
      </c>
      <c r="F24" s="10">
        <f t="shared" si="7"/>
        <v>53</v>
      </c>
      <c r="G24" s="10">
        <f t="shared" si="7"/>
        <v>54</v>
      </c>
      <c r="H24" s="10">
        <f t="shared" si="7"/>
        <v>55</v>
      </c>
      <c r="I24" s="10">
        <v>50</v>
      </c>
      <c r="J24" s="10">
        <f t="shared" si="7"/>
        <v>51</v>
      </c>
      <c r="K24" s="10">
        <f t="shared" si="7"/>
        <v>52</v>
      </c>
      <c r="L24" s="10">
        <f t="shared" si="7"/>
        <v>53</v>
      </c>
      <c r="M24" s="10">
        <f t="shared" si="7"/>
        <v>54</v>
      </c>
      <c r="N24" s="10">
        <f t="shared" si="7"/>
        <v>55</v>
      </c>
      <c r="O24" s="54"/>
      <c r="P24" s="54"/>
    </row>
    <row r="25" spans="1:16" x14ac:dyDescent="0.3">
      <c r="A25" s="63" t="s">
        <v>11</v>
      </c>
      <c r="C25" s="10">
        <v>75</v>
      </c>
      <c r="D25" s="10">
        <f t="shared" si="7"/>
        <v>76</v>
      </c>
      <c r="E25" s="10">
        <f t="shared" si="7"/>
        <v>77</v>
      </c>
      <c r="F25" s="10">
        <f t="shared" si="7"/>
        <v>78</v>
      </c>
      <c r="G25" s="10">
        <f t="shared" si="7"/>
        <v>79</v>
      </c>
      <c r="H25" s="10">
        <f t="shared" si="7"/>
        <v>80</v>
      </c>
      <c r="I25" s="10">
        <v>50</v>
      </c>
      <c r="J25" s="10">
        <f t="shared" si="7"/>
        <v>51</v>
      </c>
      <c r="K25" s="10">
        <f t="shared" si="7"/>
        <v>52</v>
      </c>
      <c r="L25" s="10">
        <f t="shared" si="7"/>
        <v>53</v>
      </c>
      <c r="M25" s="10">
        <f t="shared" si="7"/>
        <v>54</v>
      </c>
      <c r="N25" s="10">
        <f t="shared" si="7"/>
        <v>55</v>
      </c>
      <c r="O25" s="54"/>
      <c r="P25" s="54"/>
    </row>
    <row r="26" spans="1:16" x14ac:dyDescent="0.3">
      <c r="A26" s="63" t="s">
        <v>12</v>
      </c>
      <c r="C26" s="10">
        <v>250</v>
      </c>
      <c r="D26" s="10">
        <f t="shared" si="7"/>
        <v>251</v>
      </c>
      <c r="E26" s="10">
        <f t="shared" si="7"/>
        <v>252</v>
      </c>
      <c r="F26" s="10">
        <f t="shared" si="7"/>
        <v>253</v>
      </c>
      <c r="G26" s="10">
        <f t="shared" si="7"/>
        <v>254</v>
      </c>
      <c r="H26" s="10">
        <f t="shared" si="7"/>
        <v>255</v>
      </c>
      <c r="I26" s="10">
        <v>300</v>
      </c>
      <c r="J26" s="10">
        <f t="shared" si="7"/>
        <v>301</v>
      </c>
      <c r="K26" s="10">
        <f t="shared" si="7"/>
        <v>302</v>
      </c>
      <c r="L26" s="10">
        <f t="shared" si="7"/>
        <v>303</v>
      </c>
      <c r="M26" s="10">
        <f t="shared" si="7"/>
        <v>304</v>
      </c>
      <c r="N26" s="10">
        <f t="shared" si="7"/>
        <v>305</v>
      </c>
      <c r="O26" s="54"/>
      <c r="P26" s="54"/>
    </row>
    <row r="27" spans="1:16" x14ac:dyDescent="0.3">
      <c r="A27" s="63" t="s">
        <v>53</v>
      </c>
      <c r="C27" s="10">
        <v>50</v>
      </c>
      <c r="D27" s="10">
        <f t="shared" si="7"/>
        <v>51</v>
      </c>
      <c r="E27" s="10">
        <f t="shared" si="7"/>
        <v>52</v>
      </c>
      <c r="F27" s="10">
        <f t="shared" si="7"/>
        <v>53</v>
      </c>
      <c r="G27" s="10">
        <f t="shared" si="7"/>
        <v>54</v>
      </c>
      <c r="H27" s="10">
        <f t="shared" si="7"/>
        <v>55</v>
      </c>
      <c r="I27" s="10">
        <v>100</v>
      </c>
      <c r="J27" s="10">
        <f t="shared" si="7"/>
        <v>101</v>
      </c>
      <c r="K27" s="10">
        <f t="shared" si="7"/>
        <v>102</v>
      </c>
      <c r="L27" s="10">
        <f t="shared" si="7"/>
        <v>103</v>
      </c>
      <c r="M27" s="10">
        <f t="shared" si="7"/>
        <v>104</v>
      </c>
      <c r="N27" s="10">
        <f t="shared" si="7"/>
        <v>105</v>
      </c>
      <c r="O27" s="54"/>
      <c r="P27" s="54"/>
    </row>
    <row r="28" spans="1:16" x14ac:dyDescent="0.3">
      <c r="A28" s="63" t="s">
        <v>55</v>
      </c>
      <c r="C28" s="10">
        <v>500</v>
      </c>
      <c r="D28" s="10">
        <f t="shared" si="7"/>
        <v>501</v>
      </c>
      <c r="E28" s="10">
        <f t="shared" si="7"/>
        <v>502</v>
      </c>
      <c r="F28" s="10">
        <f t="shared" si="7"/>
        <v>503</v>
      </c>
      <c r="G28" s="10">
        <f t="shared" si="7"/>
        <v>504</v>
      </c>
      <c r="H28" s="10">
        <f t="shared" si="7"/>
        <v>505</v>
      </c>
      <c r="I28" s="10">
        <v>275</v>
      </c>
      <c r="J28" s="10">
        <f t="shared" si="7"/>
        <v>276</v>
      </c>
      <c r="K28" s="10">
        <f t="shared" si="7"/>
        <v>277</v>
      </c>
      <c r="L28" s="10">
        <f t="shared" si="7"/>
        <v>278</v>
      </c>
      <c r="M28" s="10">
        <f t="shared" si="7"/>
        <v>279</v>
      </c>
      <c r="N28" s="10">
        <f t="shared" si="7"/>
        <v>280</v>
      </c>
      <c r="O28" s="54"/>
      <c r="P28" s="54"/>
    </row>
    <row r="29" spans="1:16" x14ac:dyDescent="0.3">
      <c r="A29" s="63" t="s">
        <v>13</v>
      </c>
      <c r="C29" s="10">
        <v>275</v>
      </c>
      <c r="D29" s="10">
        <f t="shared" si="7"/>
        <v>276</v>
      </c>
      <c r="E29" s="10">
        <f t="shared" si="7"/>
        <v>277</v>
      </c>
      <c r="F29" s="10">
        <f t="shared" si="7"/>
        <v>278</v>
      </c>
      <c r="G29" s="10">
        <f t="shared" si="7"/>
        <v>279</v>
      </c>
      <c r="H29" s="10">
        <f t="shared" si="7"/>
        <v>280</v>
      </c>
      <c r="I29" s="10">
        <v>0</v>
      </c>
      <c r="J29" s="10">
        <f t="shared" si="7"/>
        <v>1</v>
      </c>
      <c r="K29" s="10">
        <f t="shared" si="7"/>
        <v>2</v>
      </c>
      <c r="L29" s="10">
        <f t="shared" si="7"/>
        <v>3</v>
      </c>
      <c r="M29" s="10">
        <f t="shared" si="7"/>
        <v>4</v>
      </c>
      <c r="N29" s="10">
        <f t="shared" si="7"/>
        <v>5</v>
      </c>
      <c r="O29" s="54"/>
      <c r="P29" s="54"/>
    </row>
    <row r="30" spans="1:16" x14ac:dyDescent="0.3">
      <c r="A30" s="63" t="s">
        <v>52</v>
      </c>
      <c r="C30" s="10">
        <v>200</v>
      </c>
      <c r="D30" s="10">
        <f t="shared" si="7"/>
        <v>201</v>
      </c>
      <c r="E30" s="10">
        <f t="shared" si="7"/>
        <v>202</v>
      </c>
      <c r="F30" s="10">
        <f t="shared" si="7"/>
        <v>203</v>
      </c>
      <c r="G30" s="10">
        <f t="shared" si="7"/>
        <v>204</v>
      </c>
      <c r="H30" s="10">
        <f t="shared" si="7"/>
        <v>205</v>
      </c>
      <c r="I30" s="10">
        <v>0</v>
      </c>
      <c r="J30" s="10">
        <f t="shared" si="7"/>
        <v>1</v>
      </c>
      <c r="K30" s="10">
        <f t="shared" si="7"/>
        <v>2</v>
      </c>
      <c r="L30" s="10">
        <f t="shared" si="7"/>
        <v>3</v>
      </c>
      <c r="M30" s="10">
        <f t="shared" si="7"/>
        <v>4</v>
      </c>
      <c r="N30" s="10">
        <f t="shared" si="7"/>
        <v>5</v>
      </c>
      <c r="O30" s="54"/>
      <c r="P30" s="54"/>
    </row>
    <row r="31" spans="1:16" x14ac:dyDescent="0.3">
      <c r="A31" s="64" t="s">
        <v>30</v>
      </c>
      <c r="C31" s="11">
        <f t="shared" ref="C31:N31" si="8">SUM(C23:C30)</f>
        <v>1460</v>
      </c>
      <c r="D31" s="11">
        <f t="shared" si="8"/>
        <v>1468</v>
      </c>
      <c r="E31" s="11">
        <f t="shared" si="8"/>
        <v>1476</v>
      </c>
      <c r="F31" s="11">
        <f t="shared" si="8"/>
        <v>1484</v>
      </c>
      <c r="G31" s="11">
        <f t="shared" si="8"/>
        <v>1492</v>
      </c>
      <c r="H31" s="11">
        <f t="shared" si="8"/>
        <v>1500</v>
      </c>
      <c r="I31" s="11">
        <f t="shared" si="8"/>
        <v>1275</v>
      </c>
      <c r="J31" s="11">
        <f t="shared" si="8"/>
        <v>1283</v>
      </c>
      <c r="K31" s="11">
        <f t="shared" si="8"/>
        <v>1291</v>
      </c>
      <c r="L31" s="11">
        <f t="shared" si="8"/>
        <v>1299</v>
      </c>
      <c r="M31" s="11">
        <f t="shared" si="8"/>
        <v>1307</v>
      </c>
      <c r="N31" s="11">
        <f t="shared" si="8"/>
        <v>1315</v>
      </c>
      <c r="O31" s="54"/>
      <c r="P31" s="54"/>
    </row>
    <row r="32" spans="1:16" x14ac:dyDescent="0.3">
      <c r="A32" s="65"/>
      <c r="C32" s="1"/>
      <c r="D32" s="1"/>
      <c r="E32" s="1"/>
      <c r="F32" s="1"/>
      <c r="G32" s="1"/>
      <c r="H32" s="1"/>
      <c r="I32" s="1"/>
      <c r="J32" s="1"/>
      <c r="K32" s="1"/>
      <c r="L32" s="1"/>
      <c r="M32" s="1"/>
      <c r="N32" s="1"/>
      <c r="O32" s="54"/>
      <c r="P32" s="54"/>
    </row>
    <row r="33" spans="1:17" x14ac:dyDescent="0.3">
      <c r="C33" s="33">
        <f>C38/C19</f>
        <v>0.42025862068965519</v>
      </c>
      <c r="D33" s="33">
        <f t="shared" ref="D33:N33" si="9">D38/D19</f>
        <v>0.42082616179001719</v>
      </c>
      <c r="E33" s="33">
        <f t="shared" si="9"/>
        <v>0.42139175257731959</v>
      </c>
      <c r="F33" s="33">
        <f t="shared" si="9"/>
        <v>0.42195540308747859</v>
      </c>
      <c r="G33" s="33">
        <f t="shared" si="9"/>
        <v>0.42251712328767121</v>
      </c>
      <c r="H33" s="33">
        <f t="shared" si="9"/>
        <v>0.42307692307692307</v>
      </c>
      <c r="I33" s="33">
        <f t="shared" si="9"/>
        <v>0.2</v>
      </c>
      <c r="J33" s="33">
        <f t="shared" si="9"/>
        <v>0.11170330890517433</v>
      </c>
      <c r="K33" s="33">
        <f t="shared" si="9"/>
        <v>0.11226980252939871</v>
      </c>
      <c r="L33" s="33">
        <f t="shared" si="9"/>
        <v>0.1128352915096431</v>
      </c>
      <c r="M33" s="33">
        <f t="shared" si="9"/>
        <v>0.11339977851605759</v>
      </c>
      <c r="N33" s="33">
        <f t="shared" si="9"/>
        <v>0.11396326620933835</v>
      </c>
      <c r="O33" s="54"/>
      <c r="P33" s="54"/>
    </row>
    <row r="34" spans="1:17" ht="15" x14ac:dyDescent="0.35">
      <c r="A34" s="66" t="s">
        <v>16</v>
      </c>
      <c r="C34" s="19">
        <f>C12</f>
        <v>45292</v>
      </c>
      <c r="D34" s="19">
        <f t="shared" ref="D34:N34" si="10">D12</f>
        <v>45323</v>
      </c>
      <c r="E34" s="19">
        <f t="shared" si="10"/>
        <v>45352</v>
      </c>
      <c r="F34" s="19">
        <f t="shared" si="10"/>
        <v>45383</v>
      </c>
      <c r="G34" s="19">
        <f t="shared" si="10"/>
        <v>45413</v>
      </c>
      <c r="H34" s="19">
        <f t="shared" si="10"/>
        <v>45444</v>
      </c>
      <c r="I34" s="19">
        <f t="shared" si="10"/>
        <v>45474</v>
      </c>
      <c r="J34" s="19">
        <f t="shared" si="10"/>
        <v>45505</v>
      </c>
      <c r="K34" s="19">
        <f t="shared" si="10"/>
        <v>45536</v>
      </c>
      <c r="L34" s="19">
        <f t="shared" si="10"/>
        <v>45566</v>
      </c>
      <c r="M34" s="19">
        <f t="shared" si="10"/>
        <v>45597</v>
      </c>
      <c r="N34" s="19">
        <f t="shared" si="10"/>
        <v>45627</v>
      </c>
      <c r="O34" s="54"/>
      <c r="P34" s="54"/>
      <c r="Q34" s="30">
        <f>SUM(C35:N35)/10000</f>
        <v>0.60299999999999998</v>
      </c>
    </row>
    <row r="35" spans="1:17" x14ac:dyDescent="0.3">
      <c r="A35" s="67" t="s">
        <v>23</v>
      </c>
      <c r="C35" s="12">
        <v>500</v>
      </c>
      <c r="D35" s="12">
        <f>C35+1</f>
        <v>501</v>
      </c>
      <c r="E35" s="12">
        <f t="shared" ref="E35:N35" si="11">D35+1</f>
        <v>502</v>
      </c>
      <c r="F35" s="12">
        <f t="shared" si="11"/>
        <v>503</v>
      </c>
      <c r="G35" s="12">
        <f t="shared" si="11"/>
        <v>504</v>
      </c>
      <c r="H35" s="12">
        <f t="shared" si="11"/>
        <v>505</v>
      </c>
      <c r="I35" s="12">
        <v>500</v>
      </c>
      <c r="J35" s="12">
        <f t="shared" si="11"/>
        <v>501</v>
      </c>
      <c r="K35" s="12">
        <f t="shared" si="11"/>
        <v>502</v>
      </c>
      <c r="L35" s="12">
        <f t="shared" si="11"/>
        <v>503</v>
      </c>
      <c r="M35" s="12">
        <f t="shared" si="11"/>
        <v>504</v>
      </c>
      <c r="N35" s="12">
        <f t="shared" si="11"/>
        <v>505</v>
      </c>
      <c r="O35" s="55" t="s">
        <v>23</v>
      </c>
      <c r="P35" s="56">
        <f>SUM(C35:N35)</f>
        <v>6030</v>
      </c>
    </row>
    <row r="36" spans="1:17" x14ac:dyDescent="0.3">
      <c r="A36" s="67" t="s">
        <v>24</v>
      </c>
      <c r="C36" s="12">
        <v>275</v>
      </c>
      <c r="D36" s="12">
        <f t="shared" ref="D36:N37" si="12">C36+1</f>
        <v>276</v>
      </c>
      <c r="E36" s="12">
        <f t="shared" si="12"/>
        <v>277</v>
      </c>
      <c r="F36" s="12">
        <f t="shared" si="12"/>
        <v>278</v>
      </c>
      <c r="G36" s="12">
        <f t="shared" si="12"/>
        <v>279</v>
      </c>
      <c r="H36" s="12">
        <f t="shared" si="12"/>
        <v>280</v>
      </c>
      <c r="I36" s="12">
        <v>0</v>
      </c>
      <c r="J36" s="12">
        <f t="shared" si="12"/>
        <v>1</v>
      </c>
      <c r="K36" s="12">
        <f t="shared" si="12"/>
        <v>2</v>
      </c>
      <c r="L36" s="12">
        <f t="shared" si="12"/>
        <v>3</v>
      </c>
      <c r="M36" s="12">
        <f t="shared" si="12"/>
        <v>4</v>
      </c>
      <c r="N36" s="12">
        <f t="shared" si="12"/>
        <v>5</v>
      </c>
      <c r="O36" s="55" t="s">
        <v>24</v>
      </c>
      <c r="P36" s="56">
        <f t="shared" ref="P36:P37" si="13">SUM(C36:N36)</f>
        <v>1680</v>
      </c>
    </row>
    <row r="37" spans="1:17" x14ac:dyDescent="0.3">
      <c r="A37" s="67" t="s">
        <v>25</v>
      </c>
      <c r="C37" s="12">
        <v>200</v>
      </c>
      <c r="D37" s="12">
        <f t="shared" si="12"/>
        <v>201</v>
      </c>
      <c r="E37" s="12">
        <f t="shared" si="12"/>
        <v>202</v>
      </c>
      <c r="F37" s="12">
        <f t="shared" si="12"/>
        <v>203</v>
      </c>
      <c r="G37" s="12">
        <f t="shared" si="12"/>
        <v>204</v>
      </c>
      <c r="H37" s="12">
        <f t="shared" si="12"/>
        <v>205</v>
      </c>
      <c r="I37" s="12">
        <v>0</v>
      </c>
      <c r="J37" s="12">
        <f t="shared" si="12"/>
        <v>1</v>
      </c>
      <c r="K37" s="12">
        <f t="shared" si="12"/>
        <v>2</v>
      </c>
      <c r="L37" s="12">
        <f t="shared" si="12"/>
        <v>3</v>
      </c>
      <c r="M37" s="12">
        <f t="shared" si="12"/>
        <v>4</v>
      </c>
      <c r="N37" s="12">
        <f t="shared" si="12"/>
        <v>5</v>
      </c>
      <c r="O37" s="55" t="s">
        <v>25</v>
      </c>
      <c r="P37" s="56">
        <f t="shared" si="13"/>
        <v>1230</v>
      </c>
    </row>
    <row r="38" spans="1:17" x14ac:dyDescent="0.3">
      <c r="A38" s="68" t="s">
        <v>31</v>
      </c>
      <c r="C38" s="13">
        <f t="shared" ref="C38:N38" si="14">SUM(C35:C37)</f>
        <v>975</v>
      </c>
      <c r="D38" s="13">
        <f t="shared" si="14"/>
        <v>978</v>
      </c>
      <c r="E38" s="13">
        <f t="shared" si="14"/>
        <v>981</v>
      </c>
      <c r="F38" s="13">
        <f t="shared" si="14"/>
        <v>984</v>
      </c>
      <c r="G38" s="13">
        <f t="shared" si="14"/>
        <v>987</v>
      </c>
      <c r="H38" s="13">
        <f t="shared" si="14"/>
        <v>990</v>
      </c>
      <c r="I38" s="13">
        <f t="shared" si="14"/>
        <v>500</v>
      </c>
      <c r="J38" s="13">
        <f t="shared" si="14"/>
        <v>503</v>
      </c>
      <c r="K38" s="13">
        <f t="shared" si="14"/>
        <v>506</v>
      </c>
      <c r="L38" s="13">
        <f t="shared" si="14"/>
        <v>509</v>
      </c>
      <c r="M38" s="13">
        <f t="shared" si="14"/>
        <v>512</v>
      </c>
      <c r="N38" s="13">
        <f t="shared" si="14"/>
        <v>515</v>
      </c>
      <c r="O38" s="54"/>
      <c r="P38" s="54"/>
    </row>
    <row r="39" spans="1:17" x14ac:dyDescent="0.3">
      <c r="C39" s="1"/>
      <c r="D39" s="1"/>
      <c r="E39" s="1"/>
      <c r="F39" s="1"/>
      <c r="G39" s="1"/>
      <c r="H39" s="1"/>
      <c r="I39" s="1"/>
      <c r="J39" s="1"/>
      <c r="K39" s="1"/>
      <c r="L39" s="1"/>
      <c r="M39" s="1"/>
      <c r="N39" s="1"/>
      <c r="O39" s="54"/>
      <c r="P39" s="54"/>
    </row>
    <row r="40" spans="1:17" x14ac:dyDescent="0.3">
      <c r="C40" s="33">
        <f>C45/C19</f>
        <v>0.42025862068965519</v>
      </c>
      <c r="D40" s="33">
        <f t="shared" ref="D40:N40" si="15">D45/D19</f>
        <v>0.42082616179001719</v>
      </c>
      <c r="E40" s="33">
        <f t="shared" si="15"/>
        <v>0.42139175257731959</v>
      </c>
      <c r="F40" s="33">
        <f t="shared" si="15"/>
        <v>0.42195540308747859</v>
      </c>
      <c r="G40" s="33">
        <f t="shared" si="15"/>
        <v>0.42251712328767121</v>
      </c>
      <c r="H40" s="33">
        <f t="shared" si="15"/>
        <v>0.42307692307692307</v>
      </c>
      <c r="I40" s="33">
        <f t="shared" si="15"/>
        <v>6.6799999999999998E-2</v>
      </c>
      <c r="J40" s="33">
        <f t="shared" si="15"/>
        <v>3.7752609371530091E-2</v>
      </c>
      <c r="K40" s="33">
        <f t="shared" si="15"/>
        <v>3.8384734856889285E-2</v>
      </c>
      <c r="L40" s="33">
        <f t="shared" si="15"/>
        <v>3.9015739303923741E-2</v>
      </c>
      <c r="M40" s="33">
        <f t="shared" si="15"/>
        <v>3.9645625692137323E-2</v>
      </c>
      <c r="N40" s="33">
        <f t="shared" si="15"/>
        <v>4.0274396990484622E-2</v>
      </c>
      <c r="O40" s="54"/>
      <c r="P40" s="54"/>
    </row>
    <row r="41" spans="1:17" ht="15" x14ac:dyDescent="0.35">
      <c r="A41" s="69" t="s">
        <v>7</v>
      </c>
      <c r="C41" s="18">
        <f>C12</f>
        <v>45292</v>
      </c>
      <c r="D41" s="18">
        <f t="shared" ref="D41:N41" si="16">D12</f>
        <v>45323</v>
      </c>
      <c r="E41" s="18">
        <f t="shared" si="16"/>
        <v>45352</v>
      </c>
      <c r="F41" s="18">
        <f t="shared" si="16"/>
        <v>45383</v>
      </c>
      <c r="G41" s="18">
        <f t="shared" si="16"/>
        <v>45413</v>
      </c>
      <c r="H41" s="18">
        <f t="shared" si="16"/>
        <v>45444</v>
      </c>
      <c r="I41" s="18">
        <f t="shared" si="16"/>
        <v>45474</v>
      </c>
      <c r="J41" s="18">
        <f t="shared" si="16"/>
        <v>45505</v>
      </c>
      <c r="K41" s="18">
        <f t="shared" si="16"/>
        <v>45536</v>
      </c>
      <c r="L41" s="18">
        <f t="shared" si="16"/>
        <v>45566</v>
      </c>
      <c r="M41" s="18">
        <f t="shared" si="16"/>
        <v>45597</v>
      </c>
      <c r="N41" s="18">
        <f t="shared" si="16"/>
        <v>45627</v>
      </c>
      <c r="O41" s="54"/>
      <c r="P41" s="54"/>
    </row>
    <row r="42" spans="1:17" x14ac:dyDescent="0.3">
      <c r="A42" s="70" t="s">
        <v>26</v>
      </c>
      <c r="C42" s="14">
        <v>500</v>
      </c>
      <c r="D42" s="14">
        <f>C42+1</f>
        <v>501</v>
      </c>
      <c r="E42" s="14">
        <f t="shared" ref="E42:N42" si="17">D42+1</f>
        <v>502</v>
      </c>
      <c r="F42" s="14">
        <f t="shared" si="17"/>
        <v>503</v>
      </c>
      <c r="G42" s="14">
        <f t="shared" si="17"/>
        <v>504</v>
      </c>
      <c r="H42" s="14">
        <f t="shared" si="17"/>
        <v>505</v>
      </c>
      <c r="I42" s="14">
        <v>167</v>
      </c>
      <c r="J42" s="14">
        <f t="shared" si="17"/>
        <v>168</v>
      </c>
      <c r="K42" s="14">
        <f t="shared" si="17"/>
        <v>169</v>
      </c>
      <c r="L42" s="14">
        <f t="shared" si="17"/>
        <v>170</v>
      </c>
      <c r="M42" s="14">
        <f t="shared" si="17"/>
        <v>171</v>
      </c>
      <c r="N42" s="31">
        <f t="shared" si="17"/>
        <v>172</v>
      </c>
      <c r="O42" s="55" t="s">
        <v>26</v>
      </c>
      <c r="P42" s="56">
        <f>SUM(C42:N42)</f>
        <v>4032</v>
      </c>
    </row>
    <row r="43" spans="1:17" x14ac:dyDescent="0.3">
      <c r="A43" s="70" t="s">
        <v>27</v>
      </c>
      <c r="C43" s="14">
        <v>275</v>
      </c>
      <c r="D43" s="14">
        <f t="shared" ref="D43:N44" si="18">C43+1</f>
        <v>276</v>
      </c>
      <c r="E43" s="14">
        <f t="shared" si="18"/>
        <v>277</v>
      </c>
      <c r="F43" s="14">
        <f t="shared" si="18"/>
        <v>278</v>
      </c>
      <c r="G43" s="14">
        <f t="shared" si="18"/>
        <v>279</v>
      </c>
      <c r="H43" s="14">
        <f t="shared" si="18"/>
        <v>280</v>
      </c>
      <c r="I43" s="14">
        <v>0</v>
      </c>
      <c r="J43" s="14">
        <f t="shared" si="18"/>
        <v>1</v>
      </c>
      <c r="K43" s="14">
        <f t="shared" si="18"/>
        <v>2</v>
      </c>
      <c r="L43" s="14">
        <f t="shared" si="18"/>
        <v>3</v>
      </c>
      <c r="M43" s="14">
        <f t="shared" si="18"/>
        <v>4</v>
      </c>
      <c r="N43" s="31">
        <f t="shared" si="18"/>
        <v>5</v>
      </c>
      <c r="O43" s="55" t="s">
        <v>27</v>
      </c>
      <c r="P43" s="56">
        <f t="shared" ref="P43:P44" si="19">SUM(C43:N43)</f>
        <v>1680</v>
      </c>
    </row>
    <row r="44" spans="1:17" x14ac:dyDescent="0.3">
      <c r="A44" s="71" t="s">
        <v>28</v>
      </c>
      <c r="C44" s="15">
        <v>200</v>
      </c>
      <c r="D44" s="14">
        <f t="shared" si="18"/>
        <v>201</v>
      </c>
      <c r="E44" s="14">
        <f t="shared" si="18"/>
        <v>202</v>
      </c>
      <c r="F44" s="14">
        <f t="shared" si="18"/>
        <v>203</v>
      </c>
      <c r="G44" s="14">
        <f t="shared" si="18"/>
        <v>204</v>
      </c>
      <c r="H44" s="14">
        <f t="shared" si="18"/>
        <v>205</v>
      </c>
      <c r="I44" s="14">
        <v>0</v>
      </c>
      <c r="J44" s="14">
        <f t="shared" si="18"/>
        <v>1</v>
      </c>
      <c r="K44" s="14">
        <f t="shared" si="18"/>
        <v>2</v>
      </c>
      <c r="L44" s="14">
        <f t="shared" si="18"/>
        <v>3</v>
      </c>
      <c r="M44" s="14">
        <f t="shared" si="18"/>
        <v>4</v>
      </c>
      <c r="N44" s="31">
        <f t="shared" si="18"/>
        <v>5</v>
      </c>
      <c r="O44" s="55" t="s">
        <v>28</v>
      </c>
      <c r="P44" s="56">
        <f t="shared" si="19"/>
        <v>1230</v>
      </c>
    </row>
    <row r="45" spans="1:17" x14ac:dyDescent="0.3">
      <c r="A45" s="72" t="s">
        <v>32</v>
      </c>
      <c r="C45" s="16">
        <f t="shared" ref="C45:N45" si="20">SUM(C42:C44)</f>
        <v>975</v>
      </c>
      <c r="D45" s="16">
        <f t="shared" si="20"/>
        <v>978</v>
      </c>
      <c r="E45" s="16">
        <f t="shared" si="20"/>
        <v>981</v>
      </c>
      <c r="F45" s="16">
        <f t="shared" si="20"/>
        <v>984</v>
      </c>
      <c r="G45" s="16">
        <f t="shared" si="20"/>
        <v>987</v>
      </c>
      <c r="H45" s="16">
        <f t="shared" si="20"/>
        <v>990</v>
      </c>
      <c r="I45" s="16">
        <f t="shared" si="20"/>
        <v>167</v>
      </c>
      <c r="J45" s="16">
        <f t="shared" si="20"/>
        <v>170</v>
      </c>
      <c r="K45" s="16">
        <f t="shared" si="20"/>
        <v>173</v>
      </c>
      <c r="L45" s="16">
        <f t="shared" si="20"/>
        <v>176</v>
      </c>
      <c r="M45" s="16">
        <f t="shared" si="20"/>
        <v>179</v>
      </c>
      <c r="N45" s="16">
        <f t="shared" si="20"/>
        <v>182</v>
      </c>
    </row>
  </sheetData>
  <phoneticPr fontId="1" type="noConversion"/>
  <hyperlinks>
    <hyperlink ref="H3" location="Introduction!A1" display="Introduction" xr:uid="{9017560A-4865-4423-9A87-3E9107C0AB94}"/>
    <hyperlink ref="J3" location="Mensuelle!A1" display="Mensuelle" xr:uid="{F48A6A77-07E8-40EF-9825-EEEEB5D71CC3}"/>
    <hyperlink ref="I3" location="Données!A1" display="Données" xr:uid="{110E1B63-C441-4A65-93BB-74B11270FC65}"/>
    <hyperlink ref="K3" location="Annuelle!A1" display="Annuelle" xr:uid="{0ECC49CD-4E6D-48D6-B090-4ABD4850448C}"/>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7DAC1-E446-4C71-A028-079A8BF5EF86}">
  <sheetPr codeName="Feuil3"/>
  <dimension ref="A1:Q59"/>
  <sheetViews>
    <sheetView showGridLines="0" tabSelected="1" zoomScale="90" zoomScaleNormal="90" workbookViewId="0">
      <selection activeCell="A51" sqref="A51:A58"/>
    </sheetView>
  </sheetViews>
  <sheetFormatPr baseColWidth="10" defaultRowHeight="14.4" x14ac:dyDescent="0.3"/>
  <cols>
    <col min="1" max="1" width="12.44140625" bestFit="1" customWidth="1"/>
    <col min="2" max="2" width="15.77734375" bestFit="1" customWidth="1"/>
    <col min="3" max="3" width="12.21875" bestFit="1" customWidth="1"/>
    <col min="4" max="4" width="12.21875" customWidth="1"/>
    <col min="8" max="8" width="14.21875" bestFit="1" customWidth="1"/>
    <col min="9" max="9" width="12.33203125" bestFit="1" customWidth="1"/>
  </cols>
  <sheetData>
    <row r="1" spans="1:17" s="75" customFormat="1" ht="15" thickBot="1" x14ac:dyDescent="0.35"/>
    <row r="2" spans="1:17" s="75" customFormat="1" x14ac:dyDescent="0.3">
      <c r="N2" s="80">
        <v>45352</v>
      </c>
      <c r="O2" s="81"/>
      <c r="P2" s="82"/>
    </row>
    <row r="3" spans="1:17" s="75" customFormat="1" ht="21" customHeight="1" thickBot="1" x14ac:dyDescent="0.35">
      <c r="H3" s="76" t="s">
        <v>46</v>
      </c>
      <c r="I3" s="76" t="s">
        <v>51</v>
      </c>
      <c r="J3" s="76" t="s">
        <v>45</v>
      </c>
      <c r="K3" s="76" t="s">
        <v>50</v>
      </c>
      <c r="N3" s="83"/>
      <c r="O3" s="84"/>
      <c r="P3" s="85"/>
    </row>
    <row r="4" spans="1:17" s="75" customFormat="1" ht="2.4" customHeight="1" x14ac:dyDescent="0.3">
      <c r="H4" s="79"/>
      <c r="I4" s="79"/>
      <c r="J4" s="78"/>
      <c r="K4" s="79"/>
    </row>
    <row r="5" spans="1:17" s="75" customFormat="1" x14ac:dyDescent="0.3"/>
    <row r="6" spans="1:17" s="77" customFormat="1" x14ac:dyDescent="0.3"/>
    <row r="7" spans="1:17" s="77" customFormat="1" x14ac:dyDescent="0.3"/>
    <row r="8" spans="1:17" s="38" customFormat="1" ht="9" customHeight="1" x14ac:dyDescent="0.3"/>
    <row r="9" spans="1:17" s="38" customFormat="1" x14ac:dyDescent="0.3"/>
    <row r="10" spans="1:17" s="38" customFormat="1" x14ac:dyDescent="0.3">
      <c r="M10" s="38" t="s">
        <v>14</v>
      </c>
      <c r="N10" s="39">
        <f>N11-O39-O40-O41</f>
        <v>-1110</v>
      </c>
    </row>
    <row r="11" spans="1:17" s="38" customFormat="1" x14ac:dyDescent="0.3">
      <c r="I11" s="40"/>
      <c r="M11" s="38" t="s">
        <v>43</v>
      </c>
      <c r="N11" s="39">
        <f>_xlfn.XLOOKUP(N2,TCD!A:A,TCD!B:B)</f>
        <v>2328</v>
      </c>
    </row>
    <row r="12" spans="1:17" s="38" customFormat="1" x14ac:dyDescent="0.3">
      <c r="I12" s="40"/>
      <c r="N12" s="38" t="s">
        <v>44</v>
      </c>
    </row>
    <row r="13" spans="1:17" s="38" customFormat="1" x14ac:dyDescent="0.3">
      <c r="N13" s="41">
        <f>(N11-N10)/N11</f>
        <v>1.4768041237113403</v>
      </c>
      <c r="Q13" s="42">
        <f>N14</f>
        <v>-0.47680412371134029</v>
      </c>
    </row>
    <row r="14" spans="1:17" s="38" customFormat="1" x14ac:dyDescent="0.3">
      <c r="N14" s="43">
        <f>1-N13</f>
        <v>-0.47680412371134029</v>
      </c>
    </row>
    <row r="15" spans="1:17" s="38" customFormat="1" x14ac:dyDescent="0.3">
      <c r="A15" s="44"/>
    </row>
    <row r="16" spans="1:17" s="38" customFormat="1" x14ac:dyDescent="0.3"/>
    <row r="17" spans="10:10" s="38" customFormat="1" x14ac:dyDescent="0.3"/>
    <row r="18" spans="10:10" s="38" customFormat="1" x14ac:dyDescent="0.3"/>
    <row r="19" spans="10:10" s="38" customFormat="1" x14ac:dyDescent="0.3"/>
    <row r="20" spans="10:10" s="38" customFormat="1" x14ac:dyDescent="0.3"/>
    <row r="21" spans="10:10" s="38" customFormat="1" x14ac:dyDescent="0.3"/>
    <row r="22" spans="10:10" s="38" customFormat="1" x14ac:dyDescent="0.3"/>
    <row r="23" spans="10:10" s="38" customFormat="1" x14ac:dyDescent="0.3"/>
    <row r="24" spans="10:10" s="38" customFormat="1" x14ac:dyDescent="0.3"/>
    <row r="25" spans="10:10" s="38" customFormat="1" x14ac:dyDescent="0.3"/>
    <row r="26" spans="10:10" s="38" customFormat="1" x14ac:dyDescent="0.3"/>
    <row r="27" spans="10:10" s="38" customFormat="1" x14ac:dyDescent="0.3"/>
    <row r="28" spans="10:10" s="38" customFormat="1" x14ac:dyDescent="0.3">
      <c r="J28" s="44"/>
    </row>
    <row r="29" spans="10:10" s="38" customFormat="1" x14ac:dyDescent="0.3"/>
    <row r="30" spans="10:10" s="38" customFormat="1" x14ac:dyDescent="0.3"/>
    <row r="31" spans="10:10" s="38" customFormat="1" x14ac:dyDescent="0.3"/>
    <row r="32" spans="10:10" s="38" customFormat="1" x14ac:dyDescent="0.3"/>
    <row r="33" spans="1:15" s="38" customFormat="1" x14ac:dyDescent="0.3"/>
    <row r="34" spans="1:15" s="38" customFormat="1" x14ac:dyDescent="0.3"/>
    <row r="35" spans="1:15" s="38" customFormat="1" x14ac:dyDescent="0.3"/>
    <row r="36" spans="1:15" s="38" customFormat="1" x14ac:dyDescent="0.3"/>
    <row r="37" spans="1:15" s="38" customFormat="1" x14ac:dyDescent="0.3"/>
    <row r="38" spans="1:15" s="38" customFormat="1" x14ac:dyDescent="0.3">
      <c r="N38" s="38" t="s">
        <v>17</v>
      </c>
      <c r="O38" s="39">
        <f>_xlfn.XLOOKUP(N2,TCD!A:A,TCD!B:B)</f>
        <v>2328</v>
      </c>
    </row>
    <row r="39" spans="1:15" s="38" customFormat="1" x14ac:dyDescent="0.3">
      <c r="N39" s="38" t="s">
        <v>37</v>
      </c>
      <c r="O39" s="39">
        <f>_xlfn.XLOOKUP($N$2,TCD!$A:$A,TCD!C:C)</f>
        <v>1476</v>
      </c>
    </row>
    <row r="40" spans="1:15" s="38" customFormat="1" x14ac:dyDescent="0.3">
      <c r="N40" s="38" t="s">
        <v>7</v>
      </c>
      <c r="O40" s="39">
        <f>_xlfn.XLOOKUP($N$2,TCD!$A:$A,TCD!E:E)</f>
        <v>981</v>
      </c>
    </row>
    <row r="41" spans="1:15" s="38" customFormat="1" x14ac:dyDescent="0.3">
      <c r="N41" s="38" t="s">
        <v>8</v>
      </c>
      <c r="O41" s="39">
        <f>_xlfn.XLOOKUP(N2,TCD!A:A,TCD!D:D)</f>
        <v>981</v>
      </c>
    </row>
    <row r="42" spans="1:15" s="38" customFormat="1" x14ac:dyDescent="0.3"/>
    <row r="43" spans="1:15" s="38" customFormat="1" x14ac:dyDescent="0.3"/>
    <row r="44" spans="1:15" s="38" customFormat="1" x14ac:dyDescent="0.3"/>
    <row r="45" spans="1:15" s="38" customFormat="1" x14ac:dyDescent="0.3"/>
    <row r="46" spans="1:15" s="38" customFormat="1" x14ac:dyDescent="0.3"/>
    <row r="47" spans="1:15" s="38" customFormat="1" x14ac:dyDescent="0.3"/>
    <row r="48" spans="1:15" s="38" customFormat="1" x14ac:dyDescent="0.3">
      <c r="A48" s="38" t="s">
        <v>15</v>
      </c>
    </row>
    <row r="49" spans="1:11" s="38" customFormat="1" x14ac:dyDescent="0.3"/>
    <row r="50" spans="1:11" s="38" customFormat="1" x14ac:dyDescent="0.3">
      <c r="A50" s="38" t="s">
        <v>0</v>
      </c>
      <c r="B50" s="38" t="s">
        <v>1</v>
      </c>
    </row>
    <row r="51" spans="1:11" s="38" customFormat="1" x14ac:dyDescent="0.3">
      <c r="A51" s="63" t="s">
        <v>9</v>
      </c>
      <c r="B51" s="39">
        <f>INDEX(Données!$C$22:$N$31,MATCH(Mensuelle!$A51,Données!$A$22:$A$30,0),MATCH(Mensuelle!$N$2,Données!$C$22:$N$22,0))</f>
        <v>62</v>
      </c>
      <c r="D51" s="45" t="s">
        <v>7</v>
      </c>
      <c r="E51" s="38" t="s">
        <v>1</v>
      </c>
      <c r="G51" s="38" t="s">
        <v>17</v>
      </c>
      <c r="H51" s="38">
        <f>_xlfn.XLOOKUP(N2,TCD!A:A,TCD!B:B)</f>
        <v>2328</v>
      </c>
    </row>
    <row r="52" spans="1:11" s="38" customFormat="1" x14ac:dyDescent="0.3">
      <c r="A52" s="63" t="s">
        <v>10</v>
      </c>
      <c r="B52" s="39">
        <f>INDEX(Données!$C$22:$N$31,MATCH(Mensuelle!$A52,Données!$A$22:$A$30,0),MATCH(Mensuelle!$N$2,Données!$C$22:$N$22,0))</f>
        <v>52</v>
      </c>
      <c r="D52" s="46" t="s">
        <v>26</v>
      </c>
      <c r="E52" s="39">
        <f>INDEX(Données!$C$41:$N$45,MATCH(Mensuelle!$D52,Données!$A$41:$A$45,0),MATCH(Mensuelle!$N$2,Données!$C$41:$N$41,0))</f>
        <v>502</v>
      </c>
      <c r="J52" s="47" t="s">
        <v>16</v>
      </c>
      <c r="K52" s="38" t="s">
        <v>1</v>
      </c>
    </row>
    <row r="53" spans="1:11" s="38" customFormat="1" x14ac:dyDescent="0.3">
      <c r="A53" s="63" t="s">
        <v>11</v>
      </c>
      <c r="B53" s="39">
        <f>INDEX(Données!$C$22:$N$31,MATCH(Mensuelle!$A53,Données!$A$22:$A$30,0),MATCH(Mensuelle!$N$2,Données!$C$22:$N$22,0))</f>
        <v>77</v>
      </c>
      <c r="D53" s="46" t="s">
        <v>27</v>
      </c>
      <c r="E53" s="39">
        <f>INDEX(Données!$C$41:$N$45,MATCH(Mensuelle!$D53,Données!$A$41:$A$45,0),MATCH(Mensuelle!$N$2,Données!$C$41:$N$41,0))</f>
        <v>277</v>
      </c>
      <c r="G53" s="38" t="s">
        <v>0</v>
      </c>
      <c r="H53" s="38" t="s">
        <v>1</v>
      </c>
      <c r="J53" s="48" t="s">
        <v>23</v>
      </c>
      <c r="K53" s="39">
        <f>INDEX(Données!$C$34:$N$38,MATCH(Mensuelle!$J53,Données!$A$34:$A$37,0),MATCH(Mensuelle!$N$2,Données!$C$34:$N$34,0))</f>
        <v>502</v>
      </c>
    </row>
    <row r="54" spans="1:11" s="38" customFormat="1" x14ac:dyDescent="0.3">
      <c r="A54" s="63" t="s">
        <v>12</v>
      </c>
      <c r="B54" s="39">
        <f>INDEX(Données!$C$22:$N$31,MATCH(Mensuelle!$A54,Données!$A$22:$A$30,0),MATCH(Mensuelle!$N$2,Données!$C$22:$N$22,0))</f>
        <v>252</v>
      </c>
      <c r="D54" s="49" t="s">
        <v>28</v>
      </c>
      <c r="E54" s="39">
        <f>INDEX(Données!$C$41:$N$45,MATCH(Mensuelle!$D54,Données!$A$41:$A$45,0),MATCH(Mensuelle!$N$2,Données!$C$41:$N$41,0))</f>
        <v>202</v>
      </c>
      <c r="G54" s="38" t="s">
        <v>2</v>
      </c>
      <c r="H54" s="39">
        <f>INDEX(Données!$C$14:$N$19,MATCH(Mensuelle!$G54,Données!$A$14:$A$18,0),MATCH(Mensuelle!$N$2,Données!$C$14:$N$14,0))</f>
        <v>2002</v>
      </c>
      <c r="J54" s="48" t="s">
        <v>24</v>
      </c>
      <c r="K54" s="39">
        <f>INDEX(Données!$C$34:$N$38,MATCH(Mensuelle!$J54,Données!$A$34:$A$37,0),MATCH(Mensuelle!$N$2,Données!$C$34:$N$34,0))</f>
        <v>277</v>
      </c>
    </row>
    <row r="55" spans="1:11" s="38" customFormat="1" x14ac:dyDescent="0.3">
      <c r="A55" s="63" t="s">
        <v>53</v>
      </c>
      <c r="B55" s="39">
        <f>INDEX(Données!$C$22:$N$31,MATCH(Mensuelle!$A55,Données!$A$22:$A$30,0),MATCH(Mensuelle!$N$2,Données!$C$22:$N$22,0))</f>
        <v>52</v>
      </c>
      <c r="D55" s="50" t="s">
        <v>32</v>
      </c>
      <c r="E55" s="39">
        <f>SUM(E52:E54)</f>
        <v>981</v>
      </c>
      <c r="G55" s="38" t="s">
        <v>3</v>
      </c>
      <c r="H55" s="39">
        <f>INDEX(Données!$C$14:$N$19,MATCH(Mensuelle!$G55,Données!$A$14:$A$18,0),MATCH(Mensuelle!$N$2,Données!$C$14:$N$14,0))</f>
        <v>102</v>
      </c>
      <c r="J55" s="48" t="s">
        <v>25</v>
      </c>
      <c r="K55" s="39">
        <f>INDEX(Données!$C$34:$N$38,MATCH(Mensuelle!$J55,Données!$A$34:$A$37,0),MATCH(Mensuelle!$N$2,Données!$C$34:$N$34,0))</f>
        <v>202</v>
      </c>
    </row>
    <row r="56" spans="1:11" s="38" customFormat="1" x14ac:dyDescent="0.3">
      <c r="A56" s="63" t="s">
        <v>55</v>
      </c>
      <c r="B56" s="39">
        <f>INDEX(Données!$C$22:$N$31,MATCH(Mensuelle!$A56,Données!$A$22:$A$30,0),MATCH(Mensuelle!$N$2,Données!$C$22:$N$22,0))</f>
        <v>502</v>
      </c>
      <c r="G56" s="38" t="s">
        <v>4</v>
      </c>
      <c r="H56" s="39">
        <f>INDEX(Données!$C$14:$N$19,MATCH(Mensuelle!$G56,Données!$A$14:$A$18,0),MATCH(Mensuelle!$N$2,Données!$C$14:$N$14,0))</f>
        <v>22</v>
      </c>
      <c r="J56" s="51" t="s">
        <v>31</v>
      </c>
      <c r="K56" s="39">
        <f>SUM(K53:K55)</f>
        <v>981</v>
      </c>
    </row>
    <row r="57" spans="1:11" s="38" customFormat="1" x14ac:dyDescent="0.3">
      <c r="A57" s="63" t="s">
        <v>13</v>
      </c>
      <c r="B57" s="39">
        <f>INDEX(Données!$C$22:$N$31,MATCH(Mensuelle!$A57,Données!$A$22:$A$30,0),MATCH(Mensuelle!$N$2,Données!$C$22:$N$22,0))</f>
        <v>277</v>
      </c>
      <c r="G57" s="38" t="s">
        <v>5</v>
      </c>
      <c r="H57" s="39">
        <f>INDEX(Données!$C$14:$N$19,MATCH(Mensuelle!$G57,Données!$A$14:$A$18,0),MATCH(Mensuelle!$N$2,Données!$C$14:$N$14,0))</f>
        <v>202</v>
      </c>
    </row>
    <row r="58" spans="1:11" s="38" customFormat="1" x14ac:dyDescent="0.3">
      <c r="A58" s="63" t="s">
        <v>52</v>
      </c>
      <c r="B58" s="39">
        <f>INDEX(Données!$C$22:$N$31,MATCH(Mensuelle!$A58,Données!$A$22:$A$30,0),MATCH(Mensuelle!$N$2,Données!$C$22:$N$22,0))</f>
        <v>202</v>
      </c>
      <c r="G58" s="38" t="s">
        <v>6</v>
      </c>
      <c r="H58" s="39">
        <f>SUM(H54:H57)</f>
        <v>2328</v>
      </c>
    </row>
    <row r="59" spans="1:11" s="38" customFormat="1" x14ac:dyDescent="0.3">
      <c r="A59" s="38" t="s">
        <v>6</v>
      </c>
      <c r="B59" s="39">
        <f>SUM(B51:B58)</f>
        <v>1476</v>
      </c>
    </row>
  </sheetData>
  <mergeCells count="1">
    <mergeCell ref="N2:P3"/>
  </mergeCells>
  <phoneticPr fontId="1" type="noConversion"/>
  <hyperlinks>
    <hyperlink ref="H3" location="Introduction!A1" display="Introduction" xr:uid="{9276098F-CC27-414D-AAA7-4A915C096EA6}"/>
    <hyperlink ref="J3" location="Mensuelle!A1" display="Mensuelle" xr:uid="{756563E0-387D-4E0C-A828-1B78C5632B17}"/>
    <hyperlink ref="I3" location="Données!A1" display="Données" xr:uid="{08DD7913-1F77-4F58-94B4-30A107FA3B96}"/>
    <hyperlink ref="K3" location="Annuelle!A1" display="Annuelle" xr:uid="{18137B99-49E4-4774-97D4-4E2E87FB03AF}"/>
  </hyperlink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71EB6B11-F03A-42CD-8BAD-8182AE5AEA87}">
          <x14:formula1>
            <xm:f>TCD!$A$2:$A$13</xm:f>
          </x14:formula1>
          <xm:sqref>I11:I12 N2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E193D-8A9B-40C1-B509-BB516AA5DDC5}">
  <dimension ref="H1:Q63"/>
  <sheetViews>
    <sheetView showGridLines="0" zoomScale="90" zoomScaleNormal="90" workbookViewId="0"/>
  </sheetViews>
  <sheetFormatPr baseColWidth="10" defaultRowHeight="14.4" x14ac:dyDescent="0.3"/>
  <cols>
    <col min="8" max="8" width="14.21875" bestFit="1" customWidth="1"/>
  </cols>
  <sheetData>
    <row r="1" spans="8:11" s="75" customFormat="1" x14ac:dyDescent="0.3"/>
    <row r="2" spans="8:11" s="75" customFormat="1" x14ac:dyDescent="0.3"/>
    <row r="3" spans="8:11" s="75" customFormat="1" ht="21" customHeight="1" x14ac:dyDescent="0.3">
      <c r="H3" s="76" t="s">
        <v>46</v>
      </c>
      <c r="I3" s="76" t="s">
        <v>51</v>
      </c>
      <c r="J3" s="76" t="s">
        <v>45</v>
      </c>
      <c r="K3" s="76" t="s">
        <v>50</v>
      </c>
    </row>
    <row r="4" spans="8:11" s="75" customFormat="1" ht="2.4" customHeight="1" x14ac:dyDescent="0.3">
      <c r="H4" s="79"/>
      <c r="I4" s="79"/>
      <c r="J4" s="79"/>
      <c r="K4" s="78"/>
    </row>
    <row r="5" spans="8:11" s="75" customFormat="1" x14ac:dyDescent="0.3"/>
    <row r="6" spans="8:11" s="77" customFormat="1" x14ac:dyDescent="0.3"/>
    <row r="7" spans="8:11" s="77" customFormat="1" x14ac:dyDescent="0.3"/>
    <row r="8" spans="8:11" s="38" customFormat="1" x14ac:dyDescent="0.3"/>
    <row r="9" spans="8:11" s="38" customFormat="1" x14ac:dyDescent="0.3"/>
    <row r="10" spans="8:11" s="38" customFormat="1" x14ac:dyDescent="0.3">
      <c r="H10" s="52"/>
    </row>
    <row r="11" spans="8:11" s="38" customFormat="1" x14ac:dyDescent="0.3"/>
    <row r="12" spans="8:11" s="38" customFormat="1" x14ac:dyDescent="0.3"/>
    <row r="13" spans="8:11" s="38" customFormat="1" x14ac:dyDescent="0.3"/>
    <row r="14" spans="8:11" s="38" customFormat="1" x14ac:dyDescent="0.3"/>
    <row r="15" spans="8:11" s="38" customFormat="1" x14ac:dyDescent="0.3"/>
    <row r="16" spans="8:11" s="38" customFormat="1" x14ac:dyDescent="0.3"/>
    <row r="17" spans="17:17" s="38" customFormat="1" x14ac:dyDescent="0.3"/>
    <row r="18" spans="17:17" s="38" customFormat="1" x14ac:dyDescent="0.3"/>
    <row r="19" spans="17:17" s="38" customFormat="1" x14ac:dyDescent="0.3"/>
    <row r="20" spans="17:17" s="38" customFormat="1" x14ac:dyDescent="0.3"/>
    <row r="21" spans="17:17" s="38" customFormat="1" x14ac:dyDescent="0.3"/>
    <row r="22" spans="17:17" s="38" customFormat="1" x14ac:dyDescent="0.3"/>
    <row r="23" spans="17:17" s="38" customFormat="1" x14ac:dyDescent="0.3"/>
    <row r="24" spans="17:17" s="38" customFormat="1" x14ac:dyDescent="0.3"/>
    <row r="25" spans="17:17" s="38" customFormat="1" x14ac:dyDescent="0.3"/>
    <row r="26" spans="17:17" s="38" customFormat="1" x14ac:dyDescent="0.3"/>
    <row r="27" spans="17:17" s="38" customFormat="1" x14ac:dyDescent="0.3"/>
    <row r="28" spans="17:17" s="38" customFormat="1" x14ac:dyDescent="0.3"/>
    <row r="29" spans="17:17" s="38" customFormat="1" x14ac:dyDescent="0.3"/>
    <row r="30" spans="17:17" s="38" customFormat="1" x14ac:dyDescent="0.3"/>
    <row r="31" spans="17:17" s="38" customFormat="1" x14ac:dyDescent="0.3">
      <c r="Q31" s="53"/>
    </row>
    <row r="32" spans="17:17" s="38" customFormat="1" x14ac:dyDescent="0.3"/>
    <row r="33" s="38" customFormat="1" x14ac:dyDescent="0.3"/>
    <row r="34" s="38" customFormat="1" x14ac:dyDescent="0.3"/>
    <row r="35" s="38" customFormat="1" x14ac:dyDescent="0.3"/>
    <row r="36" s="38" customFormat="1" x14ac:dyDescent="0.3"/>
    <row r="37" s="38" customFormat="1" x14ac:dyDescent="0.3"/>
    <row r="38" s="38" customFormat="1" x14ac:dyDescent="0.3"/>
    <row r="39" s="38" customFormat="1" x14ac:dyDescent="0.3"/>
    <row r="40" s="38" customFormat="1" x14ac:dyDescent="0.3"/>
    <row r="41" s="38" customFormat="1" x14ac:dyDescent="0.3"/>
    <row r="42" s="38" customFormat="1" x14ac:dyDescent="0.3"/>
    <row r="43" s="38" customFormat="1" x14ac:dyDescent="0.3"/>
    <row r="44" s="38" customFormat="1" x14ac:dyDescent="0.3"/>
    <row r="45" s="38" customFormat="1" x14ac:dyDescent="0.3"/>
    <row r="46" s="38" customFormat="1" x14ac:dyDescent="0.3"/>
    <row r="47" s="38" customFormat="1" x14ac:dyDescent="0.3"/>
    <row r="48" s="38" customFormat="1" x14ac:dyDescent="0.3"/>
    <row r="49" s="38" customFormat="1" x14ac:dyDescent="0.3"/>
    <row r="50" s="38" customFormat="1" x14ac:dyDescent="0.3"/>
    <row r="51" s="38" customFormat="1" x14ac:dyDescent="0.3"/>
    <row r="52" s="38" customFormat="1" x14ac:dyDescent="0.3"/>
    <row r="53" s="38" customFormat="1" x14ac:dyDescent="0.3"/>
    <row r="54" s="38" customFormat="1" x14ac:dyDescent="0.3"/>
    <row r="55" s="38" customFormat="1" x14ac:dyDescent="0.3"/>
    <row r="56" s="38" customFormat="1" x14ac:dyDescent="0.3"/>
    <row r="57" s="38" customFormat="1" x14ac:dyDescent="0.3"/>
    <row r="58" s="38" customFormat="1" x14ac:dyDescent="0.3"/>
    <row r="59" s="38" customFormat="1" x14ac:dyDescent="0.3"/>
    <row r="60" s="38" customFormat="1" x14ac:dyDescent="0.3"/>
    <row r="61" s="38" customFormat="1" x14ac:dyDescent="0.3"/>
    <row r="62" s="38" customFormat="1" x14ac:dyDescent="0.3"/>
    <row r="63" s="38" customFormat="1" x14ac:dyDescent="0.3"/>
  </sheetData>
  <hyperlinks>
    <hyperlink ref="H3" location="Introduction!A1" display="Introduction" xr:uid="{8A3FFD34-6582-4501-8942-2312F25B8F51}"/>
    <hyperlink ref="J3" location="Mensuelle!A1" display="Mensuelle" xr:uid="{19EDA0E5-0F70-40FB-BFBB-2A788ECA574D}"/>
    <hyperlink ref="I3" location="Données!A1" display="Données" xr:uid="{0C1F9DEB-04C4-4264-8507-F297210C024D}"/>
    <hyperlink ref="K3" location="Annuelle!A1" display="Annuelle" xr:uid="{DE1A6992-EC58-41B0-A154-0FD30602D75C}"/>
  </hyperlink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59333-95F3-43A8-B59E-06B9E9902B3E}">
  <dimension ref="A1:L27"/>
  <sheetViews>
    <sheetView showGridLines="0" workbookViewId="0">
      <selection activeCell="E27" sqref="E27"/>
    </sheetView>
  </sheetViews>
  <sheetFormatPr baseColWidth="10" defaultRowHeight="14.4" x14ac:dyDescent="0.3"/>
  <cols>
    <col min="1" max="1" width="7.77734375" bestFit="1" customWidth="1"/>
    <col min="2" max="2" width="11.109375" bestFit="1" customWidth="1"/>
    <col min="3" max="3" width="13.21875" bestFit="1" customWidth="1"/>
    <col min="4" max="4" width="12.6640625" bestFit="1" customWidth="1"/>
    <col min="5" max="5" width="17.33203125" bestFit="1" customWidth="1"/>
    <col min="6" max="6" width="7.6640625" bestFit="1" customWidth="1"/>
    <col min="8" max="8" width="19.5546875" bestFit="1" customWidth="1"/>
    <col min="9" max="9" width="20.77734375" bestFit="1" customWidth="1"/>
    <col min="10" max="10" width="23" bestFit="1" customWidth="1"/>
    <col min="11" max="11" width="22.44140625" bestFit="1" customWidth="1"/>
    <col min="12" max="12" width="27.6640625" bestFit="1" customWidth="1"/>
    <col min="13" max="13" width="22.44140625" bestFit="1" customWidth="1"/>
    <col min="14" max="14" width="27.6640625" bestFit="1" customWidth="1"/>
    <col min="15" max="15" width="17.88671875" bestFit="1" customWidth="1"/>
    <col min="16" max="18" width="12" bestFit="1" customWidth="1"/>
    <col min="19" max="20" width="4" bestFit="1" customWidth="1"/>
    <col min="21" max="21" width="12" bestFit="1" customWidth="1"/>
    <col min="22" max="22" width="5.88671875" bestFit="1" customWidth="1"/>
  </cols>
  <sheetData>
    <row r="1" spans="1:12" x14ac:dyDescent="0.3">
      <c r="A1" t="s">
        <v>18</v>
      </c>
      <c r="B1" s="4" t="s">
        <v>29</v>
      </c>
      <c r="C1" t="s">
        <v>30</v>
      </c>
      <c r="D1" s="6" t="s">
        <v>31</v>
      </c>
      <c r="E1" s="7" t="s">
        <v>32</v>
      </c>
      <c r="F1" t="s">
        <v>6</v>
      </c>
    </row>
    <row r="2" spans="1:12" x14ac:dyDescent="0.3">
      <c r="A2" s="5">
        <v>45292</v>
      </c>
      <c r="B2" s="1">
        <f>INDEX(Données!$C$14:$N$19,MATCH(TCD!$B$1,Données!$A$14:$A$19,0),MATCH(TCD!$A2,Données!$C$14:$N$14,0))</f>
        <v>2320</v>
      </c>
      <c r="C2" s="1">
        <f>INDEX(Données!$C$22:$N$31,MATCH(TCD!C$1,Données!$A$22:$A$31,0),MATCH(TCD!$A2,Données!$C$22:$N$22,0))</f>
        <v>1460</v>
      </c>
      <c r="D2" s="1">
        <f>INDEX(Données!$C$34:$N$38,MATCH(TCD!$D$1,Données!$A$34:$A$38,0),MATCH(TCD!$A2,Données!$C$34:$N$34,0))</f>
        <v>975</v>
      </c>
      <c r="E2" s="1">
        <f>INDEX(Données!$C$41:$N$45,MATCH(TCD!$E$1,Données!$A$41:$A$45,0),MATCH(TCD!$A2,Données!$C$41:$N$41,0))</f>
        <v>975</v>
      </c>
      <c r="F2" s="1">
        <f t="shared" ref="F2:F14" si="0">SUM(B2:E2)</f>
        <v>5730</v>
      </c>
      <c r="H2" s="2" t="s">
        <v>19</v>
      </c>
      <c r="I2" t="s">
        <v>33</v>
      </c>
      <c r="J2" t="s">
        <v>34</v>
      </c>
      <c r="K2" t="s">
        <v>35</v>
      </c>
      <c r="L2" t="s">
        <v>36</v>
      </c>
    </row>
    <row r="3" spans="1:12" x14ac:dyDescent="0.3">
      <c r="A3" s="5">
        <v>45323</v>
      </c>
      <c r="B3" s="1">
        <f>INDEX(Données!$C$14:$N$19,MATCH(TCD!$B$1,Données!$A$14:$A$19,0),MATCH(TCD!$A3,Données!$C$14:$N$14,0))</f>
        <v>2324</v>
      </c>
      <c r="C3" s="1">
        <f>INDEX(Données!$C$22:$N$31,MATCH(TCD!$C$1,Données!$A$22:$A$31,0),MATCH(TCD!$A3,Données!$C$22:$N$22,0))</f>
        <v>1468</v>
      </c>
      <c r="D3" s="1">
        <f>INDEX(Données!$C$34:$N$38,MATCH(TCD!$D$1,Données!$A$34:$A$38,0),MATCH(TCD!$A3,Données!$C$34:$N$34,0))</f>
        <v>978</v>
      </c>
      <c r="E3" s="1">
        <f>INDEX(Données!$C$41:$N$45,MATCH(TCD!$E$1,Données!$A$41:$A$45,0),MATCH(TCD!$A3,Données!$C$41:$N$41,0))</f>
        <v>978</v>
      </c>
      <c r="F3" s="1">
        <f t="shared" si="0"/>
        <v>5748</v>
      </c>
      <c r="H3" s="3" t="s">
        <v>54</v>
      </c>
      <c r="I3">
        <v>2344</v>
      </c>
      <c r="J3">
        <v>1508</v>
      </c>
      <c r="K3">
        <v>993</v>
      </c>
      <c r="L3">
        <v>993</v>
      </c>
    </row>
    <row r="4" spans="1:12" x14ac:dyDescent="0.3">
      <c r="A4" s="5">
        <v>45352</v>
      </c>
      <c r="B4" s="1">
        <f>INDEX(Données!$C$14:$N$19,MATCH(TCD!$B$1,Données!$A$14:$A$19,0),MATCH(TCD!$A4,Données!$C$14:$N$14,0))</f>
        <v>2328</v>
      </c>
      <c r="C4" s="1">
        <f>INDEX(Données!$C$22:$N$31,MATCH(TCD!$C$1,Données!$A$22:$A$31,0),MATCH(TCD!$A4,Données!$C$22:$N$22,0))</f>
        <v>1476</v>
      </c>
      <c r="D4" s="1">
        <f>INDEX(Données!$C$34:$N$38,MATCH(TCD!$D$1,Données!$A$34:$A$38,0),MATCH(TCD!$A4,Données!$C$34:$N$34,0))</f>
        <v>981</v>
      </c>
      <c r="E4" s="1">
        <f>INDEX(Données!$C$41:$N$45,MATCH(TCD!$E$1,Données!$A$41:$A$45,0),MATCH(TCD!$A4,Données!$C$41:$N$41,0))</f>
        <v>981</v>
      </c>
      <c r="F4" s="1">
        <f t="shared" si="0"/>
        <v>5766</v>
      </c>
      <c r="H4" s="3" t="s">
        <v>20</v>
      </c>
      <c r="I4">
        <v>2344</v>
      </c>
      <c r="J4">
        <v>1508</v>
      </c>
      <c r="K4">
        <v>993</v>
      </c>
      <c r="L4">
        <v>993</v>
      </c>
    </row>
    <row r="5" spans="1:12" x14ac:dyDescent="0.3">
      <c r="A5" s="5">
        <v>45383</v>
      </c>
      <c r="B5" s="1">
        <f>INDEX(Données!$C$14:$N$19,MATCH(TCD!$B$1,Données!$A$14:$A$19,0),MATCH(TCD!$A5,Données!$C$14:$N$14,0))</f>
        <v>2332</v>
      </c>
      <c r="C5" s="1">
        <f>INDEX(Données!$C$22:$N$31,MATCH(TCD!$C$1,Données!$A$22:$A$31,0),MATCH(TCD!$A5,Données!$C$22:$N$22,0))</f>
        <v>1484</v>
      </c>
      <c r="D5" s="1">
        <f>INDEX(Données!$C$34:$N$38,MATCH(TCD!$D$1,Données!$A$34:$A$38,0),MATCH(TCD!$A5,Données!$C$34:$N$34,0))</f>
        <v>984</v>
      </c>
      <c r="E5" s="1">
        <f>INDEX(Données!$C$41:$N$45,MATCH(TCD!$E$1,Données!$A$41:$A$45,0),MATCH(TCD!$A5,Données!$C$41:$N$41,0))</f>
        <v>984</v>
      </c>
      <c r="F5" s="1">
        <f t="shared" si="0"/>
        <v>5784</v>
      </c>
    </row>
    <row r="6" spans="1:12" x14ac:dyDescent="0.3">
      <c r="A6" s="5">
        <v>45413</v>
      </c>
      <c r="B6" s="1">
        <f>INDEX(Données!$C$14:$N$19,MATCH(TCD!$B$1,Données!$A$14:$A$19,0),MATCH(TCD!$A6,Données!$C$14:$N$14,0))</f>
        <v>2336</v>
      </c>
      <c r="C6" s="1">
        <f>INDEX(Données!$C$22:$N$31,MATCH(TCD!$C$1,Données!$A$22:$A$31,0),MATCH(TCD!$A6,Données!$C$22:$N$22,0))</f>
        <v>1492</v>
      </c>
      <c r="D6" s="1">
        <f>INDEX(Données!$C$34:$N$38,MATCH(TCD!$D$1,Données!$A$34:$A$38,0),MATCH(TCD!$A6,Données!$C$34:$N$34,0))</f>
        <v>987</v>
      </c>
      <c r="E6" s="1">
        <f>INDEX(Données!$C$41:$N$45,MATCH(TCD!$E$1,Données!$A$41:$A$45,0),MATCH(TCD!$A6,Données!$C$41:$N$41,0))</f>
        <v>987</v>
      </c>
      <c r="F6" s="1">
        <f t="shared" si="0"/>
        <v>5802</v>
      </c>
    </row>
    <row r="7" spans="1:12" x14ac:dyDescent="0.3">
      <c r="A7" s="5">
        <v>45444</v>
      </c>
      <c r="B7" s="1">
        <f>INDEX(Données!$C$14:$N$19,MATCH(TCD!$B$1,Données!$A$14:$A$19,0),MATCH(TCD!$A7,Données!$C$14:$N$14,0))</f>
        <v>2340</v>
      </c>
      <c r="C7" s="1">
        <f>INDEX(Données!$C$22:$N$31,MATCH(TCD!$C$1,Données!$A$22:$A$31,0),MATCH(TCD!$A7,Données!$C$22:$N$22,0))</f>
        <v>1500</v>
      </c>
      <c r="D7" s="1">
        <f>INDEX(Données!$C$34:$N$38,MATCH(TCD!$D$1,Données!$A$34:$A$38,0),MATCH(TCD!$A7,Données!$C$34:$N$34,0))</f>
        <v>990</v>
      </c>
      <c r="E7" s="1">
        <f>INDEX(Données!$C$41:$N$45,MATCH(TCD!$E$1,Données!$A$41:$A$45,0),MATCH(TCD!$A7,Données!$C$41:$N$41,0))</f>
        <v>990</v>
      </c>
      <c r="F7" s="1">
        <f t="shared" si="0"/>
        <v>5820</v>
      </c>
    </row>
    <row r="8" spans="1:12" x14ac:dyDescent="0.3">
      <c r="A8" s="5">
        <v>45474</v>
      </c>
      <c r="B8" s="1">
        <f>INDEX(Données!$C$14:$N$19,MATCH(TCD!$B$1,Données!$A$14:$A$19,0),MATCH(TCD!$A8,Données!$C$14:$N$14,0))</f>
        <v>2500</v>
      </c>
      <c r="C8" s="1">
        <f>INDEX(Données!$C$22:$N$31,MATCH(TCD!$C$1,Données!$A$22:$A$31,0),MATCH(TCD!$A8,Données!$C$22:$N$22,0))</f>
        <v>1275</v>
      </c>
      <c r="D8" s="1">
        <f>INDEX(Données!$C$34:$N$38,MATCH(TCD!$D$1,Données!$A$34:$A$38,0),MATCH(TCD!$A8,Données!$C$34:$N$34,0))</f>
        <v>500</v>
      </c>
      <c r="E8" s="1">
        <f>INDEX(Données!$C$41:$N$45,MATCH(TCD!$E$1,Données!$A$41:$A$45,0),MATCH(TCD!$A8,Données!$C$41:$N$41,0))</f>
        <v>167</v>
      </c>
      <c r="F8" s="1">
        <f t="shared" si="0"/>
        <v>4442</v>
      </c>
    </row>
    <row r="9" spans="1:12" x14ac:dyDescent="0.3">
      <c r="A9" s="5">
        <v>45505</v>
      </c>
      <c r="B9" s="1">
        <f>INDEX(Données!$C$14:$N$19,MATCH(TCD!$B$1,Données!$A$14:$A$19,0),MATCH(TCD!$A9,Données!$C$14:$N$14,0))</f>
        <v>4503</v>
      </c>
      <c r="C9" s="1">
        <f>INDEX(Données!$C$22:$N$31,MATCH(TCD!$C$1,Données!$A$22:$A$31,0),MATCH(TCD!$A9,Données!$C$22:$N$22,0))</f>
        <v>1283</v>
      </c>
      <c r="D9" s="1">
        <f>INDEX(Données!$C$34:$N$38,MATCH(TCD!$D$1,Données!$A$34:$A$38,0),MATCH(TCD!$A9,Données!$C$34:$N$34,0))</f>
        <v>503</v>
      </c>
      <c r="E9" s="1">
        <f>INDEX(Données!$C$41:$N$45,MATCH(TCD!$E$1,Données!$A$41:$A$45,0),MATCH(TCD!$A9,Données!$C$41:$N$41,0))</f>
        <v>170</v>
      </c>
      <c r="F9" s="1">
        <f t="shared" si="0"/>
        <v>6459</v>
      </c>
    </row>
    <row r="10" spans="1:12" x14ac:dyDescent="0.3">
      <c r="A10" s="5">
        <v>45536</v>
      </c>
      <c r="B10" s="1">
        <f>INDEX(Données!$C$14:$N$19,MATCH(TCD!$B$1,Données!$A$14:$A$19,0),MATCH(TCD!$A10,Données!$C$14:$N$14,0))</f>
        <v>4507</v>
      </c>
      <c r="C10" s="1">
        <f>INDEX(Données!$C$22:$N$31,MATCH(TCD!$C$1,Données!$A$22:$A$31,0),MATCH(TCD!$A10,Données!$C$22:$N$22,0))</f>
        <v>1291</v>
      </c>
      <c r="D10" s="1">
        <f>INDEX(Données!$C$34:$N$38,MATCH(TCD!$D$1,Données!$A$34:$A$38,0),MATCH(TCD!$A10,Données!$C$34:$N$34,0))</f>
        <v>506</v>
      </c>
      <c r="E10" s="1">
        <f>INDEX(Données!$C$41:$N$45,MATCH(TCD!$E$1,Données!$A$41:$A$45,0),MATCH(TCD!$A10,Données!$C$41:$N$41,0))</f>
        <v>173</v>
      </c>
      <c r="F10" s="1">
        <f t="shared" si="0"/>
        <v>6477</v>
      </c>
      <c r="H10" s="21"/>
      <c r="I10" s="22"/>
      <c r="J10" s="23"/>
    </row>
    <row r="11" spans="1:12" x14ac:dyDescent="0.3">
      <c r="A11" s="5">
        <v>45566</v>
      </c>
      <c r="B11" s="1">
        <f>INDEX(Données!$C$14:$N$19,MATCH(TCD!$B$1,Données!$A$14:$A$19,0),MATCH(TCD!$A11,Données!$C$14:$N$14,0))</f>
        <v>4511</v>
      </c>
      <c r="C11" s="1">
        <f>INDEX(Données!$C$22:$N$31,MATCH(TCD!$C$1,Données!$A$22:$A$31,0),MATCH(TCD!$A11,Données!$C$22:$N$22,0))</f>
        <v>1299</v>
      </c>
      <c r="D11" s="1">
        <f>INDEX(Données!$C$34:$N$38,MATCH(TCD!$D$1,Données!$A$34:$A$38,0),MATCH(TCD!$A11,Données!$C$34:$N$34,0))</f>
        <v>509</v>
      </c>
      <c r="E11" s="1">
        <f>INDEX(Données!$C$41:$N$45,MATCH(TCD!$E$1,Données!$A$41:$A$45,0),MATCH(TCD!$A11,Données!$C$41:$N$41,0))</f>
        <v>176</v>
      </c>
      <c r="F11" s="1">
        <f t="shared" si="0"/>
        <v>6495</v>
      </c>
      <c r="H11" s="24"/>
      <c r="I11" s="25"/>
      <c r="J11" s="26"/>
    </row>
    <row r="12" spans="1:12" x14ac:dyDescent="0.3">
      <c r="A12" s="5">
        <v>45597</v>
      </c>
      <c r="B12" s="1">
        <f>INDEX(Données!$C$14:$N$19,MATCH(TCD!$B$1,Données!$A$14:$A$19,0),MATCH(TCD!$A12,Données!$C$14:$N$14,0))</f>
        <v>4515</v>
      </c>
      <c r="C12" s="1">
        <f>INDEX(Données!$C$22:$N$31,MATCH(TCD!$C$1,Données!$A$22:$A$31,0),MATCH(TCD!$A12,Données!$C$22:$N$22,0))</f>
        <v>1307</v>
      </c>
      <c r="D12" s="1">
        <f>INDEX(Données!$C$34:$N$38,MATCH(TCD!$D$1,Données!$A$34:$A$38,0),MATCH(TCD!$A12,Données!$C$34:$N$34,0))</f>
        <v>512</v>
      </c>
      <c r="E12" s="1">
        <f>INDEX(Données!$C$41:$N$45,MATCH(TCD!$E$1,Données!$A$41:$A$45,0),MATCH(TCD!$A12,Données!$C$41:$N$41,0))</f>
        <v>179</v>
      </c>
      <c r="F12" s="1">
        <f t="shared" si="0"/>
        <v>6513</v>
      </c>
      <c r="H12" s="24"/>
      <c r="I12" s="25"/>
      <c r="J12" s="26"/>
    </row>
    <row r="13" spans="1:12" x14ac:dyDescent="0.3">
      <c r="A13" s="5">
        <v>45627</v>
      </c>
      <c r="B13" s="1">
        <f>INDEX(Données!$C$14:$N$19,MATCH(TCD!$B$1,Données!$A$14:$A$19,0),MATCH(TCD!$A13,Données!$C$14:$N$14,0))</f>
        <v>4519</v>
      </c>
      <c r="C13" s="1">
        <f>INDEX(Données!$C$22:$N$31,MATCH(TCD!$C$1,Données!$A$22:$A$31,0),MATCH(TCD!$A13,Données!$C$22:$N$22,0))</f>
        <v>1315</v>
      </c>
      <c r="D13" s="1">
        <f>INDEX(Données!$C$34:$N$38,MATCH(TCD!$D$1,Données!$A$34:$A$38,0),MATCH(TCD!$A13,Données!$C$34:$N$34,0))</f>
        <v>515</v>
      </c>
      <c r="E13" s="1">
        <f>INDEX(Données!$C$41:$N$45,MATCH(TCD!$E$1,Données!$A$41:$A$45,0),MATCH(TCD!$A13,Données!$C$41:$N$41,0))</f>
        <v>182</v>
      </c>
      <c r="F13" s="1">
        <f t="shared" si="0"/>
        <v>6531</v>
      </c>
      <c r="H13" s="24"/>
      <c r="I13" s="25"/>
      <c r="J13" s="26"/>
    </row>
    <row r="14" spans="1:12" x14ac:dyDescent="0.3">
      <c r="A14" s="5" t="s">
        <v>6</v>
      </c>
      <c r="B14" s="1">
        <f>SUM(B2:B13)</f>
        <v>39035</v>
      </c>
      <c r="C14" s="1">
        <f t="shared" ref="C14" si="1">SUM(C2:C13)</f>
        <v>16650</v>
      </c>
      <c r="D14" s="1">
        <f t="shared" ref="D14:E14" si="2">SUM(D2:D13)</f>
        <v>8940</v>
      </c>
      <c r="E14" s="1">
        <f t="shared" si="2"/>
        <v>6942</v>
      </c>
      <c r="F14" s="1">
        <f t="shared" si="0"/>
        <v>71567</v>
      </c>
      <c r="H14" s="24"/>
      <c r="I14" s="25"/>
      <c r="J14" s="26"/>
    </row>
    <row r="15" spans="1:12" x14ac:dyDescent="0.3">
      <c r="H15" s="24"/>
      <c r="I15" s="25"/>
      <c r="J15" s="26"/>
    </row>
    <row r="16" spans="1:12" x14ac:dyDescent="0.3">
      <c r="H16" s="24"/>
      <c r="I16" s="25"/>
      <c r="J16" s="26"/>
    </row>
    <row r="17" spans="8:10" x14ac:dyDescent="0.3">
      <c r="H17" s="24"/>
      <c r="I17" s="25"/>
      <c r="J17" s="26"/>
    </row>
    <row r="18" spans="8:10" x14ac:dyDescent="0.3">
      <c r="H18" s="24"/>
      <c r="I18" s="25"/>
      <c r="J18" s="26"/>
    </row>
    <row r="19" spans="8:10" x14ac:dyDescent="0.3">
      <c r="H19" s="24"/>
      <c r="I19" s="25"/>
      <c r="J19" s="26"/>
    </row>
    <row r="20" spans="8:10" x14ac:dyDescent="0.3">
      <c r="H20" s="24"/>
      <c r="I20" s="25"/>
      <c r="J20" s="26"/>
    </row>
    <row r="21" spans="8:10" x14ac:dyDescent="0.3">
      <c r="H21" s="24"/>
      <c r="I21" s="25"/>
      <c r="J21" s="26"/>
    </row>
    <row r="22" spans="8:10" x14ac:dyDescent="0.3">
      <c r="H22" s="24"/>
      <c r="I22" s="25"/>
      <c r="J22" s="26"/>
    </row>
    <row r="23" spans="8:10" x14ac:dyDescent="0.3">
      <c r="H23" s="24"/>
      <c r="I23" s="25"/>
      <c r="J23" s="26"/>
    </row>
    <row r="24" spans="8:10" x14ac:dyDescent="0.3">
      <c r="H24" s="24"/>
      <c r="I24" s="25"/>
      <c r="J24" s="26"/>
    </row>
    <row r="25" spans="8:10" x14ac:dyDescent="0.3">
      <c r="H25" s="24"/>
      <c r="I25" s="25"/>
      <c r="J25" s="26"/>
    </row>
    <row r="26" spans="8:10" x14ac:dyDescent="0.3">
      <c r="H26" s="24"/>
      <c r="I26" s="25"/>
      <c r="J26" s="26"/>
    </row>
    <row r="27" spans="8:10" x14ac:dyDescent="0.3">
      <c r="H27" s="27"/>
      <c r="I27" s="28"/>
      <c r="J27" s="29"/>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9E5AB-E0BF-41B0-B15A-D6D0D9F0E030}">
  <dimension ref="A1:K16"/>
  <sheetViews>
    <sheetView workbookViewId="0">
      <selection activeCell="G6" sqref="G6"/>
    </sheetView>
  </sheetViews>
  <sheetFormatPr baseColWidth="10" defaultRowHeight="14.4" x14ac:dyDescent="0.3"/>
  <cols>
    <col min="2" max="2" width="36.5546875" bestFit="1" customWidth="1"/>
  </cols>
  <sheetData>
    <row r="1" spans="1:11" x14ac:dyDescent="0.3">
      <c r="A1" s="34" t="s">
        <v>42</v>
      </c>
      <c r="B1" s="34" t="s">
        <v>41</v>
      </c>
    </row>
    <row r="2" spans="1:11" x14ac:dyDescent="0.3">
      <c r="A2" s="3">
        <v>1</v>
      </c>
      <c r="B2" t="s">
        <v>38</v>
      </c>
    </row>
    <row r="3" spans="1:11" x14ac:dyDescent="0.3">
      <c r="A3" s="3">
        <v>2</v>
      </c>
      <c r="B3" t="s">
        <v>39</v>
      </c>
    </row>
    <row r="4" spans="1:11" x14ac:dyDescent="0.3">
      <c r="A4" s="3">
        <v>3</v>
      </c>
      <c r="B4" t="s">
        <v>40</v>
      </c>
    </row>
    <row r="5" spans="1:11" x14ac:dyDescent="0.3">
      <c r="G5" t="s">
        <v>48</v>
      </c>
      <c r="H5" t="s">
        <v>49</v>
      </c>
    </row>
    <row r="6" spans="1:11" x14ac:dyDescent="0.3">
      <c r="G6" s="37" t="s">
        <v>47</v>
      </c>
    </row>
    <row r="7" spans="1:11" x14ac:dyDescent="0.3"/>
    <row r="14" spans="1:11" x14ac:dyDescent="0.3">
      <c r="F14">
        <v>1</v>
      </c>
      <c r="G14" s="35" t="str">
        <f>_xlfn.XLOOKUP(F14,A:A,B:B)</f>
        <v>Commence par introduire Excel Rapidement</v>
      </c>
    </row>
    <row r="15" spans="1:11" x14ac:dyDescent="0.3">
      <c r="F15">
        <v>2</v>
      </c>
      <c r="G15" s="35" t="str">
        <f t="shared" ref="G15:G16" si="0">_xlfn.XLOOKUP(F15,A:A,B:B)</f>
        <v>Introduction des Formules qu'on va utiliser</v>
      </c>
    </row>
    <row r="16" spans="1:11" x14ac:dyDescent="0.3">
      <c r="F16">
        <v>3</v>
      </c>
      <c r="G16" s="35" t="str">
        <f t="shared" si="0"/>
        <v>Application des Formules sur le Modèle</v>
      </c>
    </row>
  </sheetData>
  <hyperlinks>
    <hyperlink ref="G6" r:id="rId1" xr:uid="{4950594C-352D-414B-B383-93EEFB9081FF}"/>
  </hyperlinks>
  <pageMargins left="0.7" right="0.7" top="0.75" bottom="0.75" header="0.3" footer="0.3"/>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6</vt:i4>
      </vt:variant>
    </vt:vector>
  </HeadingPairs>
  <TitlesOfParts>
    <vt:vector size="6" baseType="lpstr">
      <vt:lpstr>Introduction</vt:lpstr>
      <vt:lpstr>Données</vt:lpstr>
      <vt:lpstr>Mensuelle</vt:lpstr>
      <vt:lpstr>Annuelle</vt:lpstr>
      <vt:lpstr>TCD</vt:lpstr>
      <vt:lpstr>1 2 3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Hobeika Julien - Wekiwi France</dc:creator>
  <cp:lastModifiedBy>Hobeika Julien - Wekiwi France</cp:lastModifiedBy>
  <dcterms:created xsi:type="dcterms:W3CDTF">2024-05-21T20:44:57Z</dcterms:created>
  <dcterms:modified xsi:type="dcterms:W3CDTF">2024-08-20T19:07:14Z</dcterms:modified>
</cp:coreProperties>
</file>