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BFB8B91A-3544-D24C-93E7-928AE7436648}" xr6:coauthVersionLast="47" xr6:coauthVersionMax="47" xr10:uidLastSave="{00000000-0000-0000-0000-000000000000}"/>
  <bookViews>
    <workbookView xWindow="420" yWindow="500" windowWidth="27640" windowHeight="15300" activeTab="1" xr2:uid="{123E7126-618F-554B-9C59-0DEE9560D86E}"/>
  </bookViews>
  <sheets>
    <sheet name="cash" sheetId="1" r:id="rId1"/>
    <sheet name="Sheet3" sheetId="7" r:id="rId2"/>
    <sheet name="financing" sheetId="6" r:id="rId3"/>
    <sheet name="investing" sheetId="4" r:id="rId4"/>
    <sheet name="ebita calcs" sheetId="3" r:id="rId5"/>
    <sheet name="cashflow from operating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C24" i="1"/>
  <c r="D24" i="1"/>
  <c r="E24" i="1"/>
  <c r="F24" i="1"/>
  <c r="G24" i="1"/>
  <c r="H24" i="1"/>
  <c r="I24" i="1"/>
  <c r="J24" i="1"/>
  <c r="K24" i="1"/>
  <c r="L24" i="1"/>
  <c r="M24" i="1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P27" i="6"/>
  <c r="P31" i="6" s="1"/>
  <c r="Q27" i="6"/>
  <c r="Q31" i="6" s="1"/>
  <c r="R27" i="6"/>
  <c r="S27" i="6"/>
  <c r="T27" i="6"/>
  <c r="U27" i="6"/>
  <c r="V27" i="6"/>
  <c r="W27" i="6"/>
  <c r="X27" i="6"/>
  <c r="X31" i="6" s="1"/>
  <c r="Y27" i="6"/>
  <c r="Y31" i="6" s="1"/>
  <c r="Z27" i="6"/>
  <c r="AA27" i="6"/>
  <c r="AB27" i="6"/>
  <c r="AC27" i="6"/>
  <c r="P28" i="6"/>
  <c r="Q28" i="6"/>
  <c r="R28" i="6"/>
  <c r="R31" i="6" s="1"/>
  <c r="S28" i="6"/>
  <c r="S31" i="6" s="1"/>
  <c r="T28" i="6"/>
  <c r="U28" i="6"/>
  <c r="V28" i="6"/>
  <c r="W28" i="6"/>
  <c r="X28" i="6"/>
  <c r="Y28" i="6"/>
  <c r="Z28" i="6"/>
  <c r="Z31" i="6" s="1"/>
  <c r="AA28" i="6"/>
  <c r="AA31" i="6" s="1"/>
  <c r="AB28" i="6"/>
  <c r="AC28" i="6"/>
  <c r="P29" i="6"/>
  <c r="Q29" i="6"/>
  <c r="R29" i="6"/>
  <c r="S29" i="6"/>
  <c r="T29" i="6"/>
  <c r="T31" i="6" s="1"/>
  <c r="U29" i="6"/>
  <c r="U31" i="6" s="1"/>
  <c r="V29" i="6"/>
  <c r="W29" i="6"/>
  <c r="X29" i="6"/>
  <c r="Y29" i="6"/>
  <c r="Z29" i="6"/>
  <c r="AA29" i="6"/>
  <c r="AB29" i="6"/>
  <c r="AB31" i="6" s="1"/>
  <c r="AC29" i="6"/>
  <c r="AC31" i="6" s="1"/>
  <c r="V31" i="6"/>
  <c r="W31" i="6"/>
  <c r="C26" i="6"/>
  <c r="D26" i="6"/>
  <c r="E26" i="6"/>
  <c r="F26" i="6"/>
  <c r="G26" i="6"/>
  <c r="G31" i="6" s="1"/>
  <c r="H26" i="6"/>
  <c r="H31" i="6" s="1"/>
  <c r="I26" i="6"/>
  <c r="I31" i="6" s="1"/>
  <c r="J26" i="6"/>
  <c r="J31" i="6" s="1"/>
  <c r="K26" i="6"/>
  <c r="L26" i="6"/>
  <c r="M26" i="6"/>
  <c r="N26" i="6"/>
  <c r="O26" i="6"/>
  <c r="O31" i="6" s="1"/>
  <c r="C27" i="6"/>
  <c r="C31" i="6" s="1"/>
  <c r="D27" i="6"/>
  <c r="D31" i="6" s="1"/>
  <c r="E27" i="6"/>
  <c r="F27" i="6"/>
  <c r="G27" i="6"/>
  <c r="H27" i="6"/>
  <c r="I27" i="6"/>
  <c r="J27" i="6"/>
  <c r="K27" i="6"/>
  <c r="K31" i="6" s="1"/>
  <c r="L27" i="6"/>
  <c r="L31" i="6" s="1"/>
  <c r="M27" i="6"/>
  <c r="N27" i="6"/>
  <c r="O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E31" i="6"/>
  <c r="F31" i="6"/>
  <c r="M31" i="6"/>
  <c r="N31" i="6"/>
  <c r="B31" i="6"/>
  <c r="B29" i="6"/>
  <c r="B28" i="6"/>
  <c r="B27" i="6"/>
  <c r="B26" i="6"/>
  <c r="Q28" i="1" l="1"/>
  <c r="R28" i="1"/>
  <c r="S28" i="1"/>
  <c r="T28" i="1"/>
  <c r="U28" i="1"/>
  <c r="V28" i="1"/>
  <c r="W28" i="1"/>
  <c r="X28" i="1"/>
  <c r="Y28" i="1"/>
  <c r="Z28" i="1"/>
  <c r="AA28" i="1"/>
  <c r="AB28" i="1"/>
  <c r="AC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8" i="1"/>
  <c r="S16" i="1"/>
  <c r="T16" i="1"/>
  <c r="U16" i="1"/>
  <c r="V16" i="1"/>
  <c r="W16" i="1"/>
  <c r="X16" i="1"/>
  <c r="Y16" i="1"/>
  <c r="Z16" i="1"/>
  <c r="AA16" i="1"/>
  <c r="AB16" i="1"/>
  <c r="AC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6" i="1"/>
  <c r="X23" i="4"/>
  <c r="Y23" i="4"/>
  <c r="Z23" i="4"/>
  <c r="AA23" i="4"/>
  <c r="AB23" i="4"/>
  <c r="AC23" i="4"/>
  <c r="M23" i="4"/>
  <c r="N23" i="4"/>
  <c r="O23" i="4"/>
  <c r="P23" i="4"/>
  <c r="Q23" i="4"/>
  <c r="R23" i="4"/>
  <c r="S23" i="4"/>
  <c r="T23" i="4"/>
  <c r="U23" i="4"/>
  <c r="V23" i="4"/>
  <c r="W23" i="4"/>
  <c r="C23" i="4"/>
  <c r="D23" i="4"/>
  <c r="E23" i="4"/>
  <c r="F23" i="4"/>
  <c r="G23" i="4"/>
  <c r="H23" i="4"/>
  <c r="I23" i="4"/>
  <c r="J23" i="4"/>
  <c r="K23" i="4"/>
  <c r="L23" i="4"/>
  <c r="B23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C22" i="4"/>
  <c r="D22" i="4"/>
  <c r="E22" i="4"/>
  <c r="F22" i="4"/>
  <c r="G22" i="4"/>
  <c r="H22" i="4"/>
  <c r="I22" i="4"/>
  <c r="J22" i="4"/>
  <c r="K22" i="4"/>
  <c r="B22" i="4"/>
  <c r="R11" i="1"/>
  <c r="S11" i="1"/>
  <c r="T11" i="1"/>
  <c r="U11" i="1"/>
  <c r="V11" i="1"/>
  <c r="W11" i="1"/>
  <c r="X11" i="1"/>
  <c r="Y11" i="1"/>
  <c r="Z11" i="1"/>
  <c r="AA11" i="1"/>
  <c r="AB11" i="1"/>
  <c r="AC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E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D9" i="3"/>
  <c r="C9" i="3"/>
  <c r="B9" i="3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B2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B11" i="2"/>
  <c r="B24" i="1" l="1"/>
</calcChain>
</file>

<file path=xl/sharedStrings.xml><?xml version="1.0" encoding="utf-8"?>
<sst xmlns="http://schemas.openxmlformats.org/spreadsheetml/2006/main" count="131" uniqueCount="93">
  <si>
    <t>net income</t>
  </si>
  <si>
    <t>depreciation and amortization</t>
  </si>
  <si>
    <t>cash paid for income taxes, net</t>
  </si>
  <si>
    <t>cash paid for interest</t>
  </si>
  <si>
    <t>ebita (income before taxes, interest, depreciation amortization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</si>
  <si>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</si>
  <si>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</si>
  <si>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</si>
  <si>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</si>
  <si>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</si>
  <si>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</si>
  <si>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</si>
  <si>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</si>
  <si>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</si>
  <si>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</si>
  <si>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</si>
  <si>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</si>
  <si>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</si>
  <si>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working capital</t>
  </si>
  <si>
    <t>Cashflow from operations</t>
  </si>
  <si>
    <t>payments for acquisition of property, plant and equipment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</si>
  <si>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</si>
  <si>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</si>
  <si>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</si>
  <si>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</si>
  <si>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</si>
  <si>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purchases of non-marketable securities</t>
  </si>
  <si>
    <t>payments for acquisition of intangible assets</t>
  </si>
  <si>
    <t>proceeds from non-marketable securities</t>
  </si>
  <si>
    <t>payments for strategic investments, net</t>
  </si>
  <si>
    <t>payments for strategic investments</t>
  </si>
  <si>
    <t>cash used in investing activities</t>
  </si>
  <si>
    <t>capital expenditures</t>
  </si>
  <si>
    <t>acquisitions</t>
  </si>
  <si>
    <t>Cashflow from investing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</si>
  <si>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</si>
  <si>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</si>
  <si>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</si>
  <si>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</si>
  <si>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</si>
  <si>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</si>
  <si>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</si>
  <si>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</si>
  <si>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</si>
  <si>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cash used in financing activities</t>
  </si>
  <si>
    <t>payments for dividends</t>
  </si>
  <si>
    <t>equity purchases/issuance</t>
  </si>
  <si>
    <t>debt purchases/issuance</t>
  </si>
  <si>
    <t>change in cash</t>
  </si>
  <si>
    <t>cash and cash equivalents, beginning of the period</t>
  </si>
  <si>
    <t>cash and cash equivalents, end of the period</t>
  </si>
  <si>
    <t xml:space="preserve">cash in cash </t>
  </si>
  <si>
    <t>proceeds from repurchase agreement</t>
  </si>
  <si>
    <t>proceeds from repurchase agreements</t>
  </si>
  <si>
    <t>repayments of commercial paper, net</t>
  </si>
  <si>
    <t>Product</t>
  </si>
  <si>
    <t>Year Ended 2016</t>
  </si>
  <si>
    <t>Q1 2017 (2016)</t>
  </si>
  <si>
    <t>Q2 2017</t>
  </si>
  <si>
    <t>Q3 2017</t>
  </si>
  <si>
    <t>Year Ended 2017</t>
  </si>
  <si>
    <t>Q1 2018 (2017)</t>
  </si>
  <si>
    <t>Q2 2018</t>
  </si>
  <si>
    <t>Q3 2018</t>
  </si>
  <si>
    <t>Year Ended 2018</t>
  </si>
  <si>
    <t>Q1 2019 (2018)</t>
  </si>
  <si>
    <t>Q2 2019</t>
  </si>
  <si>
    <t>Q3 2019</t>
  </si>
  <si>
    <t>Year Ended 2019</t>
  </si>
  <si>
    <t>Q1 2020 (2019)</t>
  </si>
  <si>
    <t>Q2 2020</t>
  </si>
  <si>
    <t>Q3 2020</t>
  </si>
  <si>
    <t>Year Ended 2020</t>
  </si>
  <si>
    <t>Q1 2021 (2020)</t>
  </si>
  <si>
    <t>Q2 2021</t>
  </si>
  <si>
    <t>Q3 2021</t>
  </si>
  <si>
    <t>Year Ended 2021</t>
  </si>
  <si>
    <t>Q1 2022 (2021)</t>
  </si>
  <si>
    <t>Q2 2022</t>
  </si>
  <si>
    <t>Q3 2022</t>
  </si>
  <si>
    <t>iPhone</t>
  </si>
  <si>
    <t>Mac</t>
  </si>
  <si>
    <t>iPad</t>
  </si>
  <si>
    <t>Wearables, Home and Accessories</t>
  </si>
  <si>
    <t>Services</t>
  </si>
  <si>
    <t>Total net sales</t>
  </si>
  <si>
    <t>Other Products</t>
  </si>
  <si>
    <t>cost of sales</t>
  </si>
  <si>
    <t>Q4 2017</t>
  </si>
  <si>
    <t>Q4 2018</t>
  </si>
  <si>
    <t>Q4 2019</t>
  </si>
  <si>
    <t>Q4 2020</t>
  </si>
  <si>
    <t>Q4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</si>
</sst>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361-4A88-6C4A-BF49-DE9E443BAE55}">
  <dimension ref="A1:AC28"/>
  <sheetViews>
    <sheetView workbookViewId="0">
      <selection activeCell="B22" sqref="B22"/>
    </sheetView>
  </sheetViews>
  <sheetFormatPr baseColWidth="10" defaultRowHeight="16" x14ac:dyDescent="0.2"/>
  <cols>
    <col min="1" max="1" width="32.33203125" customWidth="1"/>
  </cols>
  <sheetData>
    <row r="1" spans="1:29" x14ac:dyDescent="0.2"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</row>
    <row r="3" spans="1:29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29" x14ac:dyDescent="0.2">
      <c r="A5" t="s">
        <v>4</v>
      </c>
      <c r="B5">
        <v>24885</v>
      </c>
      <c r="C5">
        <v>17239</v>
      </c>
      <c r="D5">
        <v>14394</v>
      </c>
      <c r="E5">
        <v>44593</v>
      </c>
      <c r="F5">
        <v>72191</v>
      </c>
      <c r="G5">
        <v>26984</v>
      </c>
      <c r="H5">
        <v>20083</v>
      </c>
      <c r="I5">
        <v>17427</v>
      </c>
      <c r="J5">
        <v>53266</v>
      </c>
      <c r="K5">
        <v>83873</v>
      </c>
      <c r="L5">
        <v>29112</v>
      </c>
      <c r="M5">
        <v>20108</v>
      </c>
      <c r="N5">
        <v>16076</v>
      </c>
      <c r="O5">
        <v>52719</v>
      </c>
      <c r="P5">
        <v>86489</v>
      </c>
      <c r="Q5">
        <v>30216</v>
      </c>
      <c r="R5">
        <v>18065</v>
      </c>
      <c r="S5">
        <v>15496</v>
      </c>
      <c r="T5">
        <v>50678</v>
      </c>
      <c r="U5">
        <v>80970</v>
      </c>
      <c r="V5">
        <v>33827</v>
      </c>
      <c r="W5">
        <v>35624</v>
      </c>
      <c r="X5">
        <v>33379</v>
      </c>
      <c r="Y5">
        <v>83591</v>
      </c>
      <c r="Z5">
        <v>134036</v>
      </c>
      <c r="AA5">
        <v>43093</v>
      </c>
      <c r="AB5">
        <v>32688</v>
      </c>
      <c r="AC5">
        <v>25701</v>
      </c>
    </row>
    <row r="7" spans="1:29" x14ac:dyDescent="0.2">
      <c r="A7" t="s">
        <v>2</v>
      </c>
      <c r="B7">
        <v>3510</v>
      </c>
      <c r="C7">
        <v>3368</v>
      </c>
      <c r="D7">
        <v>2874</v>
      </c>
      <c r="E7">
        <v>1839</v>
      </c>
      <c r="F7">
        <v>11591</v>
      </c>
      <c r="G7">
        <v>3551</v>
      </c>
      <c r="H7">
        <v>2789</v>
      </c>
      <c r="I7">
        <v>2479</v>
      </c>
      <c r="J7">
        <v>1598</v>
      </c>
      <c r="K7">
        <v>10417</v>
      </c>
      <c r="L7">
        <v>4916</v>
      </c>
      <c r="M7">
        <v>4581</v>
      </c>
      <c r="N7">
        <v>2298</v>
      </c>
      <c r="O7">
        <v>3468</v>
      </c>
      <c r="P7">
        <v>15263</v>
      </c>
      <c r="Q7">
        <v>4393</v>
      </c>
      <c r="R7">
        <v>3112</v>
      </c>
      <c r="S7">
        <v>905</v>
      </c>
      <c r="T7">
        <v>1091</v>
      </c>
      <c r="U7">
        <v>9501</v>
      </c>
      <c r="V7">
        <v>1787</v>
      </c>
      <c r="W7">
        <v>8489</v>
      </c>
      <c r="X7">
        <v>8260</v>
      </c>
      <c r="Y7">
        <v>6849</v>
      </c>
      <c r="Z7">
        <v>25385</v>
      </c>
      <c r="AA7">
        <v>5235</v>
      </c>
      <c r="AB7">
        <v>4066</v>
      </c>
      <c r="AC7">
        <v>2950</v>
      </c>
    </row>
    <row r="8" spans="1:29" x14ac:dyDescent="0.2">
      <c r="A8" t="s">
        <v>3</v>
      </c>
      <c r="B8">
        <v>497</v>
      </c>
      <c r="C8">
        <v>510</v>
      </c>
      <c r="D8">
        <v>449</v>
      </c>
      <c r="E8">
        <v>636</v>
      </c>
      <c r="F8">
        <v>2092</v>
      </c>
      <c r="G8">
        <v>623</v>
      </c>
      <c r="H8">
        <v>733</v>
      </c>
      <c r="I8">
        <v>764</v>
      </c>
      <c r="J8">
        <v>902</v>
      </c>
      <c r="K8">
        <v>3022</v>
      </c>
      <c r="L8">
        <v>836</v>
      </c>
      <c r="M8">
        <v>926</v>
      </c>
      <c r="N8">
        <v>801</v>
      </c>
      <c r="O8">
        <v>860</v>
      </c>
      <c r="P8">
        <v>3423</v>
      </c>
      <c r="Q8">
        <v>771</v>
      </c>
      <c r="R8">
        <v>918</v>
      </c>
      <c r="S8">
        <v>586</v>
      </c>
      <c r="T8">
        <v>727</v>
      </c>
      <c r="U8">
        <v>3002</v>
      </c>
      <c r="V8">
        <v>619</v>
      </c>
      <c r="W8">
        <v>708</v>
      </c>
      <c r="X8">
        <v>543</v>
      </c>
      <c r="Y8">
        <v>817</v>
      </c>
      <c r="Z8">
        <v>2687</v>
      </c>
      <c r="AA8">
        <v>531</v>
      </c>
      <c r="AB8">
        <v>875</v>
      </c>
      <c r="AC8">
        <v>504</v>
      </c>
    </row>
    <row r="9" spans="1:29" x14ac:dyDescent="0.2">
      <c r="A9" t="s">
        <v>18</v>
      </c>
      <c r="B9">
        <v>5148</v>
      </c>
      <c r="C9">
        <v>-3777</v>
      </c>
      <c r="D9">
        <v>-3380</v>
      </c>
      <c r="E9">
        <v>2403</v>
      </c>
      <c r="F9">
        <v>394</v>
      </c>
      <c r="G9">
        <v>37341</v>
      </c>
      <c r="H9">
        <v>-972</v>
      </c>
      <c r="I9">
        <v>-2321</v>
      </c>
      <c r="J9">
        <v>1113</v>
      </c>
      <c r="K9">
        <v>35161</v>
      </c>
      <c r="L9">
        <v>3028</v>
      </c>
      <c r="M9">
        <v>-4621</v>
      </c>
      <c r="N9">
        <v>-3972</v>
      </c>
      <c r="O9">
        <v>1829</v>
      </c>
      <c r="P9">
        <v>-3736</v>
      </c>
      <c r="Q9">
        <v>10314</v>
      </c>
      <c r="R9">
        <v>-428</v>
      </c>
      <c r="S9">
        <v>-2962</v>
      </c>
      <c r="T9">
        <v>6273</v>
      </c>
      <c r="U9">
        <v>13197</v>
      </c>
      <c r="V9">
        <v>7540</v>
      </c>
      <c r="W9">
        <v>-3273</v>
      </c>
      <c r="X9">
        <v>-3227</v>
      </c>
      <c r="Y9">
        <v>415</v>
      </c>
      <c r="Z9">
        <v>1455</v>
      </c>
      <c r="AA9">
        <v>10984</v>
      </c>
      <c r="AB9">
        <v>-3596</v>
      </c>
      <c r="AC9">
        <v>-3111</v>
      </c>
    </row>
    <row r="10" spans="1:29" x14ac:dyDescent="0.2">
      <c r="A10" t="s">
        <v>9</v>
      </c>
      <c r="B10">
        <v>1030</v>
      </c>
      <c r="C10">
        <v>2939</v>
      </c>
      <c r="D10">
        <v>672</v>
      </c>
      <c r="E10">
        <v>55</v>
      </c>
      <c r="F10">
        <v>4696</v>
      </c>
      <c r="G10">
        <v>-31858</v>
      </c>
      <c r="H10">
        <v>-459</v>
      </c>
      <c r="I10">
        <v>2625</v>
      </c>
      <c r="J10">
        <v>1531</v>
      </c>
      <c r="K10">
        <v>-28161</v>
      </c>
      <c r="L10">
        <v>302</v>
      </c>
      <c r="M10">
        <v>1175</v>
      </c>
      <c r="N10">
        <v>2631</v>
      </c>
      <c r="O10">
        <v>1216</v>
      </c>
      <c r="P10">
        <v>5324</v>
      </c>
      <c r="Q10">
        <v>-4850</v>
      </c>
      <c r="R10">
        <v>-296</v>
      </c>
      <c r="S10">
        <v>5228</v>
      </c>
      <c r="T10">
        <v>-1072</v>
      </c>
      <c r="U10">
        <v>-990</v>
      </c>
      <c r="V10">
        <v>-198</v>
      </c>
      <c r="W10">
        <v>827</v>
      </c>
      <c r="X10">
        <v>-255</v>
      </c>
      <c r="Y10">
        <v>-3755</v>
      </c>
      <c r="Z10">
        <v>-3381</v>
      </c>
      <c r="AA10">
        <v>-1345</v>
      </c>
      <c r="AB10">
        <v>4015</v>
      </c>
      <c r="AC10">
        <v>3756</v>
      </c>
    </row>
    <row r="11" spans="1:29" x14ac:dyDescent="0.2">
      <c r="A11" t="s">
        <v>19</v>
      </c>
      <c r="B11">
        <f>B5-B7-B8+B9+B10</f>
        <v>27056</v>
      </c>
      <c r="C11">
        <f t="shared" ref="C11:Q11" si="0">C5-C7-C8+C9+C10</f>
        <v>12523</v>
      </c>
      <c r="D11">
        <f t="shared" si="0"/>
        <v>8363</v>
      </c>
      <c r="E11">
        <f t="shared" si="0"/>
        <v>44576</v>
      </c>
      <c r="F11">
        <f t="shared" si="0"/>
        <v>63598</v>
      </c>
      <c r="G11">
        <f t="shared" si="0"/>
        <v>28293</v>
      </c>
      <c r="H11">
        <f t="shared" si="0"/>
        <v>15130</v>
      </c>
      <c r="I11">
        <f t="shared" si="0"/>
        <v>14488</v>
      </c>
      <c r="J11">
        <f t="shared" si="0"/>
        <v>53410</v>
      </c>
      <c r="K11">
        <f t="shared" si="0"/>
        <v>77434</v>
      </c>
      <c r="L11">
        <f t="shared" si="0"/>
        <v>26690</v>
      </c>
      <c r="M11">
        <f t="shared" si="0"/>
        <v>11155</v>
      </c>
      <c r="N11">
        <f t="shared" si="0"/>
        <v>11636</v>
      </c>
      <c r="O11">
        <f t="shared" si="0"/>
        <v>51436</v>
      </c>
      <c r="P11">
        <f t="shared" si="0"/>
        <v>69391</v>
      </c>
      <c r="Q11">
        <f t="shared" si="0"/>
        <v>30516</v>
      </c>
      <c r="R11">
        <f>R5-R7-R8+R9+R10</f>
        <v>13311</v>
      </c>
      <c r="S11">
        <f t="shared" ref="S11" si="1">S5-S7-S8+S9+S10</f>
        <v>16271</v>
      </c>
      <c r="T11">
        <f t="shared" ref="T11" si="2">T5-T7-T8+T9+T10</f>
        <v>54061</v>
      </c>
      <c r="U11">
        <f t="shared" ref="U11" si="3">U5-U7-U8+U9+U10</f>
        <v>80674</v>
      </c>
      <c r="V11">
        <f t="shared" ref="V11" si="4">V5-V7-V8+V9+V10</f>
        <v>38763</v>
      </c>
      <c r="W11">
        <f t="shared" ref="W11" si="5">W5-W7-W8+W9+W10</f>
        <v>23981</v>
      </c>
      <c r="X11">
        <f t="shared" ref="X11" si="6">X5-X7-X8+X9+X10</f>
        <v>21094</v>
      </c>
      <c r="Y11">
        <f t="shared" ref="Y11" si="7">Y5-Y7-Y8+Y9+Y10</f>
        <v>72585</v>
      </c>
      <c r="Z11">
        <f t="shared" ref="Z11" si="8">Z5-Z7-Z8+Z9+Z10</f>
        <v>104038</v>
      </c>
      <c r="AA11">
        <f t="shared" ref="AA11" si="9">AA5-AA7-AA8+AA9+AA10</f>
        <v>46966</v>
      </c>
      <c r="AB11">
        <f t="shared" ref="AB11" si="10">AB5-AB7-AB8+AB9+AB10</f>
        <v>28166</v>
      </c>
      <c r="AC11">
        <f t="shared" ref="AC11" si="11">AC5-AC7-AC8+AC9+AC10</f>
        <v>22892</v>
      </c>
    </row>
    <row r="13" spans="1:29" x14ac:dyDescent="0.2">
      <c r="A13" t="s">
        <v>32</v>
      </c>
      <c r="B13">
        <v>-3334</v>
      </c>
      <c r="C13">
        <v>-2975</v>
      </c>
      <c r="D13">
        <v>-2277</v>
      </c>
      <c r="E13">
        <v>-3865</v>
      </c>
      <c r="F13">
        <v>-12451</v>
      </c>
      <c r="G13">
        <v>-2810</v>
      </c>
      <c r="H13">
        <v>-4195</v>
      </c>
      <c r="I13">
        <v>-3267</v>
      </c>
      <c r="J13">
        <v>-3041</v>
      </c>
      <c r="K13">
        <v>-13313</v>
      </c>
      <c r="L13">
        <v>-3355</v>
      </c>
      <c r="M13">
        <v>-2363</v>
      </c>
      <c r="N13">
        <v>-2000</v>
      </c>
      <c r="O13">
        <v>-2777</v>
      </c>
      <c r="P13">
        <v>-10495</v>
      </c>
      <c r="Q13">
        <v>-2107</v>
      </c>
      <c r="R13">
        <v>-1853</v>
      </c>
      <c r="S13">
        <v>-1565</v>
      </c>
      <c r="T13">
        <v>-1784</v>
      </c>
      <c r="U13">
        <v>-7309</v>
      </c>
      <c r="V13">
        <v>-3500</v>
      </c>
      <c r="W13">
        <v>-2269</v>
      </c>
      <c r="X13">
        <v>-2093</v>
      </c>
      <c r="Y13">
        <v>-3223</v>
      </c>
      <c r="Z13">
        <v>-11085</v>
      </c>
      <c r="AA13">
        <v>-2803</v>
      </c>
      <c r="AB13">
        <v>-2514</v>
      </c>
      <c r="AC13">
        <v>-2102</v>
      </c>
    </row>
    <row r="14" spans="1:29" x14ac:dyDescent="0.2">
      <c r="A14" t="s">
        <v>33</v>
      </c>
      <c r="B14">
        <v>-17</v>
      </c>
      <c r="C14">
        <v>-50</v>
      </c>
      <c r="D14">
        <v>-181</v>
      </c>
      <c r="E14">
        <v>-81</v>
      </c>
      <c r="F14">
        <v>-329</v>
      </c>
      <c r="G14">
        <v>-173</v>
      </c>
      <c r="H14">
        <v>-132</v>
      </c>
      <c r="I14">
        <v>-126</v>
      </c>
      <c r="J14">
        <v>-290</v>
      </c>
      <c r="K14">
        <v>-721</v>
      </c>
      <c r="L14">
        <v>-167</v>
      </c>
      <c r="M14">
        <v>-124</v>
      </c>
      <c r="N14">
        <v>-320</v>
      </c>
      <c r="O14">
        <v>-13</v>
      </c>
      <c r="P14">
        <v>-624</v>
      </c>
      <c r="Q14">
        <v>-958</v>
      </c>
      <c r="R14">
        <v>-176</v>
      </c>
      <c r="S14">
        <v>-339</v>
      </c>
      <c r="T14">
        <v>-51</v>
      </c>
      <c r="U14">
        <v>-1524</v>
      </c>
      <c r="V14">
        <v>-9</v>
      </c>
      <c r="W14">
        <v>0</v>
      </c>
      <c r="X14">
        <v>-4</v>
      </c>
      <c r="Y14">
        <v>-20</v>
      </c>
      <c r="Z14">
        <v>-33</v>
      </c>
      <c r="AA14">
        <v>0</v>
      </c>
      <c r="AB14">
        <v>-167</v>
      </c>
      <c r="AC14">
        <v>-2</v>
      </c>
    </row>
    <row r="15" spans="1:29" x14ac:dyDescent="0.2">
      <c r="A15" t="s">
        <v>9</v>
      </c>
      <c r="B15">
        <v>-15771</v>
      </c>
      <c r="C15">
        <v>-11177</v>
      </c>
      <c r="D15">
        <v>-722</v>
      </c>
      <c r="E15">
        <v>-5996</v>
      </c>
      <c r="F15">
        <v>-33666</v>
      </c>
      <c r="G15">
        <v>-10607</v>
      </c>
      <c r="H15">
        <v>33037</v>
      </c>
      <c r="I15">
        <v>7340</v>
      </c>
      <c r="J15">
        <v>330</v>
      </c>
      <c r="K15">
        <v>30100</v>
      </c>
      <c r="L15">
        <v>9366</v>
      </c>
      <c r="M15">
        <v>15835</v>
      </c>
      <c r="N15">
        <v>29822</v>
      </c>
      <c r="O15">
        <v>1992</v>
      </c>
      <c r="P15">
        <v>57015</v>
      </c>
      <c r="Q15">
        <v>-10603</v>
      </c>
      <c r="R15">
        <v>11042</v>
      </c>
      <c r="S15">
        <v>-3261</v>
      </c>
      <c r="T15">
        <v>7366</v>
      </c>
      <c r="U15">
        <v>4544</v>
      </c>
      <c r="V15">
        <v>-5075</v>
      </c>
      <c r="W15">
        <v>-8099</v>
      </c>
      <c r="X15">
        <v>5669</v>
      </c>
      <c r="Y15">
        <v>4078</v>
      </c>
      <c r="Z15">
        <v>-3427</v>
      </c>
      <c r="AA15">
        <v>-13303</v>
      </c>
      <c r="AB15">
        <v>-6584</v>
      </c>
      <c r="AC15">
        <v>6338</v>
      </c>
    </row>
    <row r="16" spans="1:29" x14ac:dyDescent="0.2">
      <c r="A16" t="s">
        <v>34</v>
      </c>
      <c r="B16">
        <f>SUM(B13:B15)</f>
        <v>-19122</v>
      </c>
      <c r="C16">
        <f t="shared" ref="C16:R16" si="12">SUM(C13:C15)</f>
        <v>-14202</v>
      </c>
      <c r="D16">
        <f t="shared" si="12"/>
        <v>-3180</v>
      </c>
      <c r="E16">
        <f t="shared" si="12"/>
        <v>-9942</v>
      </c>
      <c r="F16">
        <f t="shared" si="12"/>
        <v>-46446</v>
      </c>
      <c r="G16">
        <f t="shared" si="12"/>
        <v>-13590</v>
      </c>
      <c r="H16">
        <f t="shared" si="12"/>
        <v>28710</v>
      </c>
      <c r="I16">
        <f t="shared" si="12"/>
        <v>3947</v>
      </c>
      <c r="J16">
        <f t="shared" si="12"/>
        <v>-3001</v>
      </c>
      <c r="K16">
        <f t="shared" si="12"/>
        <v>16066</v>
      </c>
      <c r="L16">
        <f t="shared" si="12"/>
        <v>5844</v>
      </c>
      <c r="M16">
        <f t="shared" si="12"/>
        <v>13348</v>
      </c>
      <c r="N16">
        <f t="shared" si="12"/>
        <v>27502</v>
      </c>
      <c r="O16">
        <f t="shared" si="12"/>
        <v>-798</v>
      </c>
      <c r="P16">
        <f t="shared" si="12"/>
        <v>45896</v>
      </c>
      <c r="Q16">
        <f t="shared" si="12"/>
        <v>-13668</v>
      </c>
      <c r="R16">
        <f t="shared" si="12"/>
        <v>9013</v>
      </c>
      <c r="S16">
        <f>SUM(S13:S15)</f>
        <v>-5165</v>
      </c>
      <c r="T16">
        <f t="shared" ref="T16" si="13">SUM(T13:T15)</f>
        <v>5531</v>
      </c>
      <c r="U16">
        <f t="shared" ref="U16" si="14">SUM(U13:U15)</f>
        <v>-4289</v>
      </c>
      <c r="V16">
        <f t="shared" ref="V16" si="15">SUM(V13:V15)</f>
        <v>-8584</v>
      </c>
      <c r="W16">
        <f t="shared" ref="W16" si="16">SUM(W13:W15)</f>
        <v>-10368</v>
      </c>
      <c r="X16">
        <f t="shared" ref="X16" si="17">SUM(X13:X15)</f>
        <v>3572</v>
      </c>
      <c r="Y16">
        <f t="shared" ref="Y16" si="18">SUM(Y13:Y15)</f>
        <v>835</v>
      </c>
      <c r="Z16">
        <f t="shared" ref="Z16" si="19">SUM(Z13:Z15)</f>
        <v>-14545</v>
      </c>
      <c r="AA16">
        <f t="shared" ref="AA16" si="20">SUM(AA13:AA15)</f>
        <v>-16106</v>
      </c>
      <c r="AB16">
        <f t="shared" ref="AB16" si="21">SUM(AB13:AB15)</f>
        <v>-9265</v>
      </c>
      <c r="AC16">
        <f t="shared" ref="AC16" si="22">SUM(AC13:AC15)</f>
        <v>4234</v>
      </c>
    </row>
    <row r="18" spans="1:29" x14ac:dyDescent="0.2">
      <c r="A18" t="s">
        <v>45</v>
      </c>
      <c r="B18">
        <v>-3130</v>
      </c>
      <c r="C18">
        <v>-3004</v>
      </c>
      <c r="D18">
        <v>-3365</v>
      </c>
      <c r="E18">
        <v>-3270</v>
      </c>
      <c r="F18">
        <v>-12769</v>
      </c>
      <c r="G18">
        <v>-3339</v>
      </c>
      <c r="H18">
        <v>-3190</v>
      </c>
      <c r="I18">
        <v>-3653</v>
      </c>
      <c r="J18">
        <v>-3530</v>
      </c>
      <c r="K18">
        <v>-13712</v>
      </c>
      <c r="L18">
        <v>-3568</v>
      </c>
      <c r="M18">
        <v>-3443</v>
      </c>
      <c r="N18">
        <v>-3629</v>
      </c>
      <c r="O18">
        <v>-3479</v>
      </c>
      <c r="P18">
        <v>-14119</v>
      </c>
      <c r="Q18">
        <v>-3539</v>
      </c>
      <c r="R18">
        <v>-3375</v>
      </c>
      <c r="S18">
        <v>-3656</v>
      </c>
      <c r="T18">
        <v>-3511</v>
      </c>
      <c r="U18">
        <v>-14081</v>
      </c>
      <c r="V18">
        <v>-3613</v>
      </c>
      <c r="W18">
        <v>-3447</v>
      </c>
      <c r="X18">
        <v>-3767</v>
      </c>
      <c r="Y18">
        <v>-3640</v>
      </c>
      <c r="Z18">
        <v>-14467</v>
      </c>
      <c r="AA18">
        <v>-3732</v>
      </c>
      <c r="AB18">
        <v>-3595</v>
      </c>
      <c r="AC18">
        <v>-3811</v>
      </c>
    </row>
    <row r="19" spans="1:29" x14ac:dyDescent="0.2">
      <c r="A19" t="s">
        <v>46</v>
      </c>
      <c r="B19">
        <v>-11302</v>
      </c>
      <c r="C19">
        <v>-7000</v>
      </c>
      <c r="D19">
        <v>-7641</v>
      </c>
      <c r="E19">
        <v>-7649</v>
      </c>
      <c r="F19">
        <v>-33592</v>
      </c>
      <c r="G19">
        <v>-11133</v>
      </c>
      <c r="H19">
        <v>-22581</v>
      </c>
      <c r="I19">
        <v>-21859</v>
      </c>
      <c r="J19">
        <v>-19023</v>
      </c>
      <c r="K19">
        <v>-74596</v>
      </c>
      <c r="L19">
        <v>-10114</v>
      </c>
      <c r="M19">
        <v>-23421</v>
      </c>
      <c r="N19">
        <v>-18153</v>
      </c>
      <c r="O19">
        <v>-17245</v>
      </c>
      <c r="P19">
        <v>-68933</v>
      </c>
      <c r="Q19">
        <v>-22083</v>
      </c>
      <c r="R19">
        <v>-18333</v>
      </c>
      <c r="S19">
        <v>-17559</v>
      </c>
      <c r="T19">
        <v>-17137</v>
      </c>
      <c r="U19">
        <v>-75112</v>
      </c>
      <c r="V19">
        <v>-27636</v>
      </c>
      <c r="W19">
        <v>-18286</v>
      </c>
      <c r="X19">
        <v>-25595</v>
      </c>
      <c r="Y19">
        <v>-19905</v>
      </c>
      <c r="Z19">
        <v>-91422</v>
      </c>
      <c r="AA19">
        <v>-23366</v>
      </c>
      <c r="AB19">
        <v>-22961</v>
      </c>
      <c r="AC19">
        <v>-24562</v>
      </c>
    </row>
    <row r="20" spans="1:29" x14ac:dyDescent="0.2">
      <c r="A20" t="s">
        <v>47</v>
      </c>
      <c r="B20">
        <v>0</v>
      </c>
      <c r="C20">
        <v>10975</v>
      </c>
      <c r="D20">
        <v>7250</v>
      </c>
      <c r="E20">
        <v>6937</v>
      </c>
      <c r="F20">
        <v>25162</v>
      </c>
      <c r="G20">
        <v>6969</v>
      </c>
      <c r="H20">
        <v>-500</v>
      </c>
      <c r="I20">
        <v>-6000</v>
      </c>
      <c r="J20">
        <v>0</v>
      </c>
      <c r="K20">
        <v>469</v>
      </c>
      <c r="L20">
        <v>0</v>
      </c>
      <c r="M20">
        <v>-2500</v>
      </c>
      <c r="N20">
        <v>-3000</v>
      </c>
      <c r="O20">
        <v>3658</v>
      </c>
      <c r="P20">
        <v>-1842</v>
      </c>
      <c r="Q20">
        <v>1210</v>
      </c>
      <c r="R20">
        <v>-4250</v>
      </c>
      <c r="S20">
        <v>1046</v>
      </c>
      <c r="T20">
        <v>5456</v>
      </c>
      <c r="U20">
        <v>3462</v>
      </c>
      <c r="V20">
        <v>-1000</v>
      </c>
      <c r="W20">
        <v>10423</v>
      </c>
      <c r="X20">
        <v>-3000</v>
      </c>
      <c r="Y20">
        <v>5220</v>
      </c>
      <c r="Z20">
        <v>11643</v>
      </c>
      <c r="AA20">
        <v>0</v>
      </c>
      <c r="AB20">
        <v>-3750</v>
      </c>
      <c r="AC20">
        <v>-3000</v>
      </c>
    </row>
    <row r="21" spans="1:29" x14ac:dyDescent="0.2">
      <c r="A21" t="s">
        <v>9</v>
      </c>
      <c r="B21">
        <v>2385</v>
      </c>
      <c r="C21">
        <v>-506</v>
      </c>
      <c r="D21">
        <v>1987</v>
      </c>
      <c r="E21">
        <v>-14</v>
      </c>
      <c r="F21">
        <v>3852</v>
      </c>
      <c r="G21">
        <v>2</v>
      </c>
      <c r="H21">
        <v>-1</v>
      </c>
      <c r="I21">
        <v>-11</v>
      </c>
      <c r="J21">
        <v>-27</v>
      </c>
      <c r="K21">
        <v>-37</v>
      </c>
      <c r="L21">
        <v>6</v>
      </c>
      <c r="M21">
        <v>-93</v>
      </c>
      <c r="N21">
        <v>-2022</v>
      </c>
      <c r="O21">
        <v>-3973</v>
      </c>
      <c r="P21">
        <v>-6082</v>
      </c>
      <c r="Q21">
        <v>-995</v>
      </c>
      <c r="R21">
        <v>5018</v>
      </c>
      <c r="S21">
        <v>1053</v>
      </c>
      <c r="T21">
        <v>-6165</v>
      </c>
      <c r="U21">
        <v>-1089</v>
      </c>
      <c r="V21">
        <v>0</v>
      </c>
      <c r="W21">
        <v>-16</v>
      </c>
      <c r="X21">
        <v>2966</v>
      </c>
      <c r="Y21">
        <v>-2057</v>
      </c>
      <c r="Z21">
        <v>893</v>
      </c>
      <c r="AA21">
        <v>-1061</v>
      </c>
      <c r="AB21">
        <v>1955</v>
      </c>
      <c r="AC21">
        <v>3928</v>
      </c>
    </row>
    <row r="22" spans="1:29" x14ac:dyDescent="0.2">
      <c r="A22" t="s">
        <v>44</v>
      </c>
      <c r="B22">
        <v>-12047</v>
      </c>
      <c r="C22">
        <v>465</v>
      </c>
      <c r="D22">
        <v>-1769</v>
      </c>
      <c r="E22">
        <v>-3996</v>
      </c>
      <c r="F22">
        <v>-17347</v>
      </c>
      <c r="G22">
        <v>-7501</v>
      </c>
      <c r="H22">
        <v>-26272</v>
      </c>
      <c r="I22">
        <v>-31523</v>
      </c>
      <c r="J22">
        <v>-22580</v>
      </c>
      <c r="K22">
        <v>-87876</v>
      </c>
      <c r="L22">
        <v>-13676</v>
      </c>
      <c r="M22">
        <v>-29457</v>
      </c>
      <c r="N22">
        <v>-26804</v>
      </c>
      <c r="O22">
        <v>-21039</v>
      </c>
      <c r="P22">
        <v>-90976</v>
      </c>
      <c r="Q22">
        <v>-25407</v>
      </c>
      <c r="R22">
        <v>-20940</v>
      </c>
      <c r="S22">
        <v>-19116</v>
      </c>
      <c r="T22">
        <v>-21357</v>
      </c>
      <c r="U22">
        <v>-86820</v>
      </c>
      <c r="V22">
        <v>-32249</v>
      </c>
      <c r="W22">
        <v>-11326</v>
      </c>
      <c r="X22">
        <v>-29396</v>
      </c>
      <c r="Y22">
        <v>-20382</v>
      </c>
      <c r="Z22">
        <v>-93353</v>
      </c>
      <c r="AA22">
        <v>-28159</v>
      </c>
      <c r="AB22">
        <v>-28351</v>
      </c>
      <c r="AC22">
        <v>-27445</v>
      </c>
    </row>
    <row r="24" spans="1:29" x14ac:dyDescent="0.2">
      <c r="A24" t="s">
        <v>48</v>
      </c>
      <c r="B24">
        <f>B11+B16+B22</f>
        <v>-4113</v>
      </c>
      <c r="C24">
        <f t="shared" ref="C24:AC24" si="23">C11+C16+C22</f>
        <v>-1214</v>
      </c>
      <c r="D24">
        <f t="shared" si="23"/>
        <v>3414</v>
      </c>
      <c r="E24">
        <f t="shared" si="23"/>
        <v>30638</v>
      </c>
      <c r="F24">
        <f t="shared" si="23"/>
        <v>-195</v>
      </c>
      <c r="G24">
        <f t="shared" si="23"/>
        <v>7202</v>
      </c>
      <c r="H24">
        <f t="shared" si="23"/>
        <v>17568</v>
      </c>
      <c r="I24">
        <f t="shared" si="23"/>
        <v>-13088</v>
      </c>
      <c r="J24">
        <f t="shared" si="23"/>
        <v>27829</v>
      </c>
      <c r="K24">
        <f t="shared" si="23"/>
        <v>5624</v>
      </c>
      <c r="L24">
        <f t="shared" si="23"/>
        <v>18858</v>
      </c>
      <c r="M24">
        <f t="shared" si="23"/>
        <v>-4954</v>
      </c>
      <c r="N24">
        <f t="shared" si="23"/>
        <v>12334</v>
      </c>
      <c r="O24">
        <f t="shared" si="23"/>
        <v>29599</v>
      </c>
      <c r="P24">
        <f t="shared" si="23"/>
        <v>24311</v>
      </c>
      <c r="Q24">
        <f t="shared" si="23"/>
        <v>-8559</v>
      </c>
      <c r="R24">
        <f t="shared" si="23"/>
        <v>1384</v>
      </c>
      <c r="S24">
        <f t="shared" si="23"/>
        <v>-8010</v>
      </c>
      <c r="T24">
        <f t="shared" si="23"/>
        <v>38235</v>
      </c>
      <c r="U24">
        <f t="shared" si="23"/>
        <v>-10435</v>
      </c>
      <c r="V24">
        <f t="shared" si="23"/>
        <v>-2070</v>
      </c>
      <c r="W24">
        <f t="shared" si="23"/>
        <v>2287</v>
      </c>
      <c r="X24">
        <f t="shared" si="23"/>
        <v>-4730</v>
      </c>
      <c r="Y24">
        <f t="shared" si="23"/>
        <v>53038</v>
      </c>
      <c r="Z24">
        <f t="shared" si="23"/>
        <v>-3860</v>
      </c>
      <c r="AA24">
        <f t="shared" si="23"/>
        <v>2701</v>
      </c>
      <c r="AB24">
        <f t="shared" si="23"/>
        <v>-9450</v>
      </c>
      <c r="AC24">
        <f t="shared" si="23"/>
        <v>-319</v>
      </c>
    </row>
    <row r="26" spans="1:29" ht="15" x14ac:dyDescent="0.2">
      <c r="A26" t="s">
        <v>49</v>
      </c>
      <c r="B26">
        <v>20484</v>
      </c>
      <c r="C26">
        <v>16371</v>
      </c>
      <c r="D26">
        <v>15157</v>
      </c>
      <c r="E26">
        <v>18571</v>
      </c>
      <c r="F26">
        <v>20484</v>
      </c>
      <c r="G26">
        <v>20289</v>
      </c>
      <c r="H26">
        <v>27491</v>
      </c>
      <c r="I26">
        <v>45059</v>
      </c>
      <c r="J26">
        <v>31971</v>
      </c>
      <c r="K26">
        <v>20289</v>
      </c>
      <c r="L26">
        <v>25913</v>
      </c>
      <c r="M26">
        <v>44771</v>
      </c>
      <c r="N26">
        <v>39817</v>
      </c>
      <c r="O26">
        <v>52151</v>
      </c>
      <c r="P26">
        <v>25913</v>
      </c>
      <c r="Q26">
        <v>50224</v>
      </c>
      <c r="R26">
        <v>41665</v>
      </c>
      <c r="S26">
        <v>43049</v>
      </c>
      <c r="T26">
        <v>35039</v>
      </c>
      <c r="U26">
        <v>50224</v>
      </c>
      <c r="V26">
        <v>39789</v>
      </c>
      <c r="W26">
        <v>37719</v>
      </c>
      <c r="X26">
        <v>40006</v>
      </c>
      <c r="Y26">
        <v>35276</v>
      </c>
      <c r="Z26">
        <v>39789</v>
      </c>
      <c r="AA26">
        <v>35929</v>
      </c>
      <c r="AB26">
        <v>38630</v>
      </c>
      <c r="AC26">
        <v>29180</v>
      </c>
    </row>
    <row r="27" spans="1:29" x14ac:dyDescent="0.2">
      <c r="A27" t="s">
        <v>50</v>
      </c>
      <c r="B27">
        <v>16371</v>
      </c>
      <c r="C27">
        <v>15157</v>
      </c>
      <c r="D27">
        <v>18571</v>
      </c>
      <c r="E27">
        <v>20289</v>
      </c>
      <c r="F27">
        <v>20289</v>
      </c>
      <c r="G27">
        <v>27491</v>
      </c>
      <c r="H27">
        <v>45059</v>
      </c>
      <c r="I27">
        <v>31971</v>
      </c>
      <c r="J27">
        <v>25913</v>
      </c>
      <c r="K27">
        <v>25913</v>
      </c>
      <c r="L27">
        <v>44771</v>
      </c>
      <c r="M27">
        <v>39817</v>
      </c>
      <c r="N27">
        <v>52151</v>
      </c>
      <c r="O27">
        <v>50224</v>
      </c>
      <c r="P27">
        <v>50224</v>
      </c>
      <c r="Q27">
        <v>41665</v>
      </c>
      <c r="R27">
        <v>43049</v>
      </c>
      <c r="S27">
        <v>35039</v>
      </c>
      <c r="T27">
        <v>39789</v>
      </c>
      <c r="U27">
        <v>39789</v>
      </c>
      <c r="V27">
        <v>37719</v>
      </c>
      <c r="W27">
        <v>40006</v>
      </c>
      <c r="X27">
        <v>35276</v>
      </c>
      <c r="Y27">
        <v>35929</v>
      </c>
      <c r="Z27">
        <v>35929</v>
      </c>
      <c r="AA27">
        <v>38630</v>
      </c>
      <c r="AB27">
        <v>29180</v>
      </c>
      <c r="AC27">
        <v>28861</v>
      </c>
    </row>
    <row r="28" spans="1:29" x14ac:dyDescent="0.2">
      <c r="A28" t="s">
        <v>51</v>
      </c>
      <c r="B28">
        <f>B27-B26</f>
        <v>-4113</v>
      </c>
      <c r="C28">
        <f t="shared" ref="C28:P28" si="24">C27-C26</f>
        <v>-1214</v>
      </c>
      <c r="D28">
        <f t="shared" si="24"/>
        <v>3414</v>
      </c>
      <c r="E28">
        <f t="shared" si="24"/>
        <v>1718</v>
      </c>
      <c r="F28">
        <f t="shared" si="24"/>
        <v>-195</v>
      </c>
      <c r="G28">
        <f t="shared" si="24"/>
        <v>7202</v>
      </c>
      <c r="H28">
        <f t="shared" si="24"/>
        <v>17568</v>
      </c>
      <c r="I28">
        <f t="shared" si="24"/>
        <v>-13088</v>
      </c>
      <c r="J28">
        <f t="shared" si="24"/>
        <v>-6058</v>
      </c>
      <c r="K28">
        <f t="shared" si="24"/>
        <v>5624</v>
      </c>
      <c r="L28">
        <f t="shared" si="24"/>
        <v>18858</v>
      </c>
      <c r="M28">
        <f t="shared" si="24"/>
        <v>-4954</v>
      </c>
      <c r="N28">
        <f t="shared" si="24"/>
        <v>12334</v>
      </c>
      <c r="O28">
        <f t="shared" si="24"/>
        <v>-1927</v>
      </c>
      <c r="P28">
        <f t="shared" si="24"/>
        <v>24311</v>
      </c>
      <c r="Q28">
        <f>Q27-Q26</f>
        <v>-8559</v>
      </c>
      <c r="R28">
        <f t="shared" ref="R28" si="25">R27-R26</f>
        <v>1384</v>
      </c>
      <c r="S28">
        <f t="shared" ref="S28" si="26">S27-S26</f>
        <v>-8010</v>
      </c>
      <c r="T28">
        <f t="shared" ref="T28" si="27">T27-T26</f>
        <v>4750</v>
      </c>
      <c r="U28">
        <f t="shared" ref="U28" si="28">U27-U26</f>
        <v>-10435</v>
      </c>
      <c r="V28">
        <f t="shared" ref="V28" si="29">V27-V26</f>
        <v>-2070</v>
      </c>
      <c r="W28">
        <f t="shared" ref="W28" si="30">W27-W26</f>
        <v>2287</v>
      </c>
      <c r="X28">
        <f t="shared" ref="X28" si="31">X27-X26</f>
        <v>-4730</v>
      </c>
      <c r="Y28">
        <f t="shared" ref="Y28" si="32">Y27-Y26</f>
        <v>653</v>
      </c>
      <c r="Z28">
        <f t="shared" ref="Z28" si="33">Z27-Z26</f>
        <v>-3860</v>
      </c>
      <c r="AA28">
        <f t="shared" ref="AA28" si="34">AA27-AA26</f>
        <v>2701</v>
      </c>
      <c r="AB28">
        <f t="shared" ref="AB28" si="35">AB27-AB26</f>
        <v>-9450</v>
      </c>
      <c r="AC28">
        <f t="shared" ref="AC28" si="36">AC27-AC26</f>
        <v>-319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A04D-6188-7B4F-B13E-BAA68BF03D45}">
  <dimension ref="A1:AC12"/>
  <sheetViews>
    <sheetView tabSelected="1" workbookViewId="0">
      <selection activeCell="A10" sqref="A10"/>
    </sheetView>
  </sheetViews>
  <sheetFormatPr baseColWidth="10" defaultColWidth="8.83203125" defaultRowHeight="16" x14ac:dyDescent="0.2"/>
  <cols>
    <col min="1" max="1" width="41.83203125" customWidth="1"/>
    <col min="2" max="2" width="15" customWidth="1"/>
  </cols>
  <sheetData>
    <row r="1" spans="1:29" x14ac:dyDescent="0.2">
      <c r="A1" s="3" t="s">
        <v>55</v>
      </c>
      <c r="B1" s="3" t="s">
        <v>56</v>
      </c>
      <c r="C1" s="3" t="s">
        <v>58</v>
      </c>
      <c r="D1" s="3" t="s">
        <v>59</v>
      </c>
      <c r="E1" s="3" t="s">
        <v>88</v>
      </c>
      <c r="F1" s="3" t="s">
        <v>60</v>
      </c>
      <c r="G1" s="3" t="s">
        <v>62</v>
      </c>
      <c r="H1" s="3" t="s">
        <v>63</v>
      </c>
      <c r="I1" s="3" t="s">
        <v>89</v>
      </c>
      <c r="J1" s="3" t="s">
        <v>64</v>
      </c>
      <c r="K1" s="3" t="s">
        <v>66</v>
      </c>
      <c r="L1" s="3" t="s">
        <v>67</v>
      </c>
      <c r="M1" s="3" t="s">
        <v>90</v>
      </c>
      <c r="N1" s="3" t="s">
        <v>68</v>
      </c>
      <c r="O1" s="3" t="s">
        <v>70</v>
      </c>
      <c r="P1" s="3" t="s">
        <v>71</v>
      </c>
      <c r="Q1" s="3" t="s">
        <v>91</v>
      </c>
      <c r="R1" s="3" t="s">
        <v>72</v>
      </c>
      <c r="S1" s="3" t="s">
        <v>74</v>
      </c>
      <c r="T1" s="3" t="s">
        <v>75</v>
      </c>
      <c r="U1" s="3" t="s">
        <v>92</v>
      </c>
      <c r="V1" s="3" t="s">
        <v>76</v>
      </c>
      <c r="W1" s="3" t="s">
        <v>78</v>
      </c>
      <c r="X1" s="3" t="s">
        <v>79</v>
      </c>
    </row>
    <row r="2" spans="1:29" x14ac:dyDescent="0.2">
      <c r="A2" s="4" t="s">
        <v>80</v>
      </c>
      <c r="B2" s="4">
        <v>136700</v>
      </c>
      <c r="C2" s="4">
        <v>33249</v>
      </c>
      <c r="D2" s="4">
        <v>24846</v>
      </c>
      <c r="E2" s="4">
        <v>116473</v>
      </c>
      <c r="F2" s="4">
        <v>141319</v>
      </c>
      <c r="G2" s="4">
        <v>38032</v>
      </c>
      <c r="H2" s="4">
        <v>29906</v>
      </c>
      <c r="I2" s="4">
        <v>136793</v>
      </c>
      <c r="J2" s="4">
        <v>166699</v>
      </c>
      <c r="K2" s="4">
        <v>31051</v>
      </c>
      <c r="L2" s="4">
        <v>25986</v>
      </c>
      <c r="M2" s="4">
        <v>116395</v>
      </c>
      <c r="N2" s="4">
        <v>142381</v>
      </c>
      <c r="O2" s="4">
        <v>28962</v>
      </c>
      <c r="P2" s="4">
        <v>26418</v>
      </c>
      <c r="Q2" s="4">
        <v>111363</v>
      </c>
      <c r="R2" s="4">
        <v>137781</v>
      </c>
      <c r="S2" s="4">
        <v>47938</v>
      </c>
      <c r="T2" s="4">
        <v>39570</v>
      </c>
      <c r="U2" s="4">
        <v>152403</v>
      </c>
      <c r="V2" s="4">
        <v>191973</v>
      </c>
      <c r="W2" s="4">
        <v>50570</v>
      </c>
      <c r="X2" s="4">
        <v>40665</v>
      </c>
      <c r="Y2" s="4"/>
    </row>
    <row r="3" spans="1:29" x14ac:dyDescent="0.2">
      <c r="A3" s="4" t="s">
        <v>81</v>
      </c>
      <c r="B3" s="4">
        <v>22831</v>
      </c>
      <c r="C3" s="4">
        <v>5844</v>
      </c>
      <c r="D3" s="4">
        <v>5592</v>
      </c>
      <c r="E3" s="4">
        <v>20258</v>
      </c>
      <c r="F3" s="4">
        <v>25850</v>
      </c>
      <c r="G3" s="4">
        <v>5848</v>
      </c>
      <c r="H3" s="4">
        <v>5330</v>
      </c>
      <c r="I3" s="4">
        <v>20154</v>
      </c>
      <c r="J3" s="4">
        <v>25484</v>
      </c>
      <c r="K3" s="4">
        <v>5513</v>
      </c>
      <c r="L3" s="4">
        <v>5820</v>
      </c>
      <c r="M3" s="4">
        <v>19920</v>
      </c>
      <c r="N3" s="4">
        <v>25740</v>
      </c>
      <c r="O3" s="4">
        <v>5351</v>
      </c>
      <c r="P3" s="4">
        <v>7079</v>
      </c>
      <c r="Q3" s="4">
        <v>21543</v>
      </c>
      <c r="R3" s="4">
        <v>28622</v>
      </c>
      <c r="S3" s="4">
        <v>9102</v>
      </c>
      <c r="T3" s="4">
        <v>8235</v>
      </c>
      <c r="U3" s="4">
        <v>26955</v>
      </c>
      <c r="V3" s="4">
        <v>35190</v>
      </c>
      <c r="W3" s="4">
        <v>10435</v>
      </c>
      <c r="X3" s="4">
        <v>7382</v>
      </c>
      <c r="Y3" s="4"/>
    </row>
    <row r="4" spans="1:29" x14ac:dyDescent="0.2">
      <c r="A4" s="4" t="s">
        <v>82</v>
      </c>
      <c r="B4" s="4">
        <v>20628</v>
      </c>
      <c r="C4" s="4">
        <v>3889</v>
      </c>
      <c r="D4" s="4">
        <v>4969</v>
      </c>
      <c r="E4" s="4">
        <v>14253</v>
      </c>
      <c r="F4" s="4">
        <v>19222</v>
      </c>
      <c r="G4" s="4">
        <v>4113</v>
      </c>
      <c r="H4" s="4">
        <v>4741</v>
      </c>
      <c r="I4" s="4">
        <v>14064</v>
      </c>
      <c r="J4" s="4">
        <v>18805</v>
      </c>
      <c r="K4" s="4">
        <v>4872</v>
      </c>
      <c r="L4" s="4">
        <v>5023</v>
      </c>
      <c r="M4" s="4">
        <v>16257</v>
      </c>
      <c r="N4" s="4">
        <v>21280</v>
      </c>
      <c r="O4" s="4">
        <v>4368</v>
      </c>
      <c r="P4" s="4">
        <v>6582</v>
      </c>
      <c r="Q4" s="4">
        <v>17142</v>
      </c>
      <c r="R4" s="4">
        <v>23724</v>
      </c>
      <c r="S4" s="4">
        <v>7807</v>
      </c>
      <c r="T4" s="4">
        <v>7368</v>
      </c>
      <c r="U4" s="4">
        <v>24494</v>
      </c>
      <c r="V4" s="4">
        <v>31862</v>
      </c>
      <c r="W4" s="4">
        <v>7646</v>
      </c>
      <c r="X4" s="4">
        <v>7224</v>
      </c>
      <c r="Y4" s="4"/>
    </row>
    <row r="5" spans="1:29" x14ac:dyDescent="0.2">
      <c r="A5" s="4" t="s">
        <v>83</v>
      </c>
      <c r="B5" s="4"/>
      <c r="C5" s="4"/>
      <c r="D5" s="4"/>
      <c r="E5" s="4"/>
      <c r="F5" s="4"/>
      <c r="G5" s="4"/>
      <c r="H5" s="4"/>
      <c r="I5" s="4">
        <v>5129</v>
      </c>
      <c r="J5" s="4">
        <v>5525</v>
      </c>
      <c r="K5" s="4">
        <v>18957</v>
      </c>
      <c r="L5" s="4">
        <v>24482</v>
      </c>
      <c r="M5" s="4">
        <v>6284</v>
      </c>
      <c r="N5" s="4">
        <v>6450</v>
      </c>
      <c r="O5" s="4">
        <v>24170</v>
      </c>
      <c r="P5" s="4">
        <v>30620</v>
      </c>
      <c r="Q5" s="4">
        <v>7836</v>
      </c>
      <c r="R5" s="4">
        <v>8775</v>
      </c>
      <c r="S5" s="4">
        <v>29592</v>
      </c>
      <c r="T5" s="4">
        <v>38367</v>
      </c>
      <c r="U5" s="4">
        <v>8806</v>
      </c>
      <c r="V5" s="4">
        <v>8084</v>
      </c>
      <c r="W5" s="4"/>
    </row>
    <row r="6" spans="1:29" x14ac:dyDescent="0.2">
      <c r="A6" s="4" t="s">
        <v>84</v>
      </c>
      <c r="B6" s="4">
        <v>24348</v>
      </c>
      <c r="C6" s="4">
        <v>7041</v>
      </c>
      <c r="D6" s="4">
        <v>7266</v>
      </c>
      <c r="E6" s="4">
        <v>22714</v>
      </c>
      <c r="F6" s="4">
        <v>29980</v>
      </c>
      <c r="G6" s="4">
        <v>9190</v>
      </c>
      <c r="H6" s="4">
        <v>9548</v>
      </c>
      <c r="I6" s="4">
        <v>27642</v>
      </c>
      <c r="J6" s="4">
        <v>37190</v>
      </c>
      <c r="K6" s="4">
        <v>11450</v>
      </c>
      <c r="L6" s="4">
        <v>11455</v>
      </c>
      <c r="M6" s="4">
        <v>34836</v>
      </c>
      <c r="N6" s="4">
        <v>46291</v>
      </c>
      <c r="O6" s="4">
        <v>13348</v>
      </c>
      <c r="P6" s="4">
        <v>13156</v>
      </c>
      <c r="Q6" s="4">
        <v>40612</v>
      </c>
      <c r="R6" s="4">
        <v>53768</v>
      </c>
      <c r="S6" s="4">
        <v>16901</v>
      </c>
      <c r="T6" s="4">
        <v>17486</v>
      </c>
      <c r="U6" s="4">
        <v>50939</v>
      </c>
      <c r="V6" s="4">
        <v>68425</v>
      </c>
      <c r="W6" s="4">
        <v>19821</v>
      </c>
      <c r="X6" s="4">
        <v>19604</v>
      </c>
      <c r="Y6" s="4"/>
    </row>
    <row r="7" spans="1:29" x14ac:dyDescent="0.2">
      <c r="A7" s="4" t="s">
        <v>85</v>
      </c>
      <c r="B7" s="4">
        <v>215639</v>
      </c>
      <c r="C7" s="4">
        <v>52896</v>
      </c>
      <c r="D7" s="4">
        <v>45408</v>
      </c>
      <c r="E7" s="4">
        <v>183826</v>
      </c>
      <c r="F7" s="4">
        <v>229234</v>
      </c>
      <c r="G7" s="4">
        <v>61137</v>
      </c>
      <c r="H7" s="4">
        <v>53265</v>
      </c>
      <c r="I7" s="4">
        <v>212330</v>
      </c>
      <c r="J7" s="4">
        <v>265595</v>
      </c>
      <c r="K7" s="4">
        <v>58015</v>
      </c>
      <c r="L7" s="4">
        <v>53809</v>
      </c>
      <c r="M7" s="4">
        <v>206365</v>
      </c>
      <c r="N7" s="4">
        <v>260174</v>
      </c>
      <c r="O7" s="4">
        <v>58313</v>
      </c>
      <c r="P7" s="4">
        <v>59685</v>
      </c>
      <c r="Q7" s="4">
        <v>214830</v>
      </c>
      <c r="R7" s="4">
        <v>274515</v>
      </c>
      <c r="S7" s="4">
        <v>89584</v>
      </c>
      <c r="T7" s="4">
        <v>81434</v>
      </c>
      <c r="U7" s="4">
        <v>284383</v>
      </c>
      <c r="V7" s="4">
        <v>365817</v>
      </c>
      <c r="W7" s="4">
        <v>97278</v>
      </c>
      <c r="X7" s="4">
        <v>82959</v>
      </c>
      <c r="Y7" s="4"/>
    </row>
    <row r="8" spans="1:29" x14ac:dyDescent="0.2">
      <c r="A8" s="4" t="s">
        <v>86</v>
      </c>
      <c r="B8" s="4">
        <v>11132</v>
      </c>
      <c r="C8" s="4">
        <v>2873</v>
      </c>
      <c r="D8" s="4">
        <v>2735</v>
      </c>
      <c r="E8" s="4">
        <v>10128</v>
      </c>
      <c r="F8" s="4">
        <v>12863</v>
      </c>
      <c r="G8" s="4">
        <v>3954</v>
      </c>
      <c r="H8" s="4">
        <v>3740</v>
      </c>
      <c r="I8" s="4">
        <v>13677</v>
      </c>
      <c r="J8" s="4">
        <v>17417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9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2" spans="1:29" x14ac:dyDescent="0.2">
      <c r="A12" s="2" t="s">
        <v>87</v>
      </c>
      <c r="B12" s="2">
        <v>48175</v>
      </c>
      <c r="C12" s="2">
        <v>32305</v>
      </c>
      <c r="D12" s="2">
        <v>27920</v>
      </c>
      <c r="E12" s="2">
        <v>113128</v>
      </c>
      <c r="F12" s="2">
        <v>141048</v>
      </c>
      <c r="G12" s="2">
        <v>54381</v>
      </c>
      <c r="H12" s="2">
        <v>37715</v>
      </c>
      <c r="I12" s="2">
        <v>32844</v>
      </c>
      <c r="J12" s="2">
        <v>130912</v>
      </c>
      <c r="K12" s="2">
        <v>163756</v>
      </c>
      <c r="L12" s="2">
        <v>52279</v>
      </c>
      <c r="M12" s="2">
        <v>36194</v>
      </c>
      <c r="N12" s="2">
        <v>33582</v>
      </c>
      <c r="O12" s="2">
        <v>128200</v>
      </c>
      <c r="P12" s="2">
        <v>161782</v>
      </c>
      <c r="Q12" s="2">
        <v>56602</v>
      </c>
      <c r="R12" s="2">
        <v>35943</v>
      </c>
      <c r="S12" s="2">
        <v>37005</v>
      </c>
      <c r="T12" s="2">
        <v>132554</v>
      </c>
      <c r="U12" s="2">
        <v>169559</v>
      </c>
      <c r="V12" s="2">
        <v>67111</v>
      </c>
      <c r="W12" s="2">
        <v>51505</v>
      </c>
      <c r="X12" s="2">
        <v>46179</v>
      </c>
      <c r="Y12" s="2">
        <v>166802</v>
      </c>
      <c r="Z12" s="2">
        <v>212981</v>
      </c>
      <c r="AA12" s="2">
        <v>69702</v>
      </c>
      <c r="AB12" s="2">
        <v>54719</v>
      </c>
      <c r="AC12" s="2">
        <v>47074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165-121E-654F-8D43-3A620B4D69B3}">
  <dimension ref="A4:AC31"/>
  <sheetViews>
    <sheetView topLeftCell="A12" workbookViewId="0">
      <selection activeCell="A26" sqref="A26:XFD31"/>
    </sheetView>
  </sheetViews>
  <sheetFormatPr baseColWidth="10" defaultRowHeight="16" x14ac:dyDescent="0.2"/>
  <cols>
    <col min="1" max="1" width="47.6640625" customWidth="1"/>
  </cols>
  <sheetData>
    <row r="4" spans="1:29" x14ac:dyDescent="0.2">
      <c r="A4" t="s">
        <v>36</v>
      </c>
      <c r="B4">
        <v>-3130</v>
      </c>
      <c r="C4">
        <v>-3004</v>
      </c>
      <c r="D4">
        <v>-3365</v>
      </c>
      <c r="E4">
        <v>-3270</v>
      </c>
      <c r="F4">
        <v>-12769</v>
      </c>
      <c r="G4">
        <v>-3339</v>
      </c>
      <c r="H4">
        <v>-3190</v>
      </c>
      <c r="I4">
        <v>-3653</v>
      </c>
      <c r="J4">
        <v>-3530</v>
      </c>
      <c r="K4">
        <v>-13712</v>
      </c>
      <c r="L4">
        <v>-3568</v>
      </c>
      <c r="M4">
        <v>-3443</v>
      </c>
      <c r="N4">
        <v>-3629</v>
      </c>
      <c r="O4">
        <v>-3479</v>
      </c>
      <c r="P4">
        <v>-14119</v>
      </c>
      <c r="Q4">
        <v>-3539</v>
      </c>
      <c r="R4">
        <v>-3375</v>
      </c>
      <c r="S4">
        <v>-3656</v>
      </c>
      <c r="T4">
        <v>-3511</v>
      </c>
      <c r="U4">
        <v>-14081</v>
      </c>
      <c r="V4">
        <v>-3613</v>
      </c>
      <c r="W4">
        <v>-3447</v>
      </c>
      <c r="X4">
        <v>-3767</v>
      </c>
      <c r="Y4">
        <v>-3640</v>
      </c>
      <c r="Z4">
        <v>-14467</v>
      </c>
      <c r="AA4">
        <v>-3732</v>
      </c>
      <c r="AB4">
        <v>-3595</v>
      </c>
      <c r="AC4">
        <v>-3811</v>
      </c>
    </row>
    <row r="6" spans="1:29" x14ac:dyDescent="0.2">
      <c r="A6" t="s">
        <v>35</v>
      </c>
      <c r="B6">
        <v>-629</v>
      </c>
      <c r="C6">
        <v>-159</v>
      </c>
      <c r="D6">
        <v>-858</v>
      </c>
      <c r="E6">
        <v>-228</v>
      </c>
      <c r="F6">
        <v>-1874</v>
      </c>
      <c r="G6">
        <v>-1038</v>
      </c>
      <c r="H6">
        <v>-152</v>
      </c>
      <c r="I6">
        <v>-1077</v>
      </c>
      <c r="J6">
        <v>-260</v>
      </c>
      <c r="K6">
        <v>-2527</v>
      </c>
      <c r="L6">
        <v>-1318</v>
      </c>
      <c r="M6">
        <v>-109</v>
      </c>
      <c r="N6">
        <v>-1199</v>
      </c>
      <c r="O6">
        <v>-191</v>
      </c>
      <c r="P6">
        <v>-2817</v>
      </c>
      <c r="Q6">
        <v>-1379</v>
      </c>
      <c r="R6">
        <v>-187</v>
      </c>
      <c r="S6">
        <v>-1668</v>
      </c>
      <c r="T6">
        <v>-400</v>
      </c>
      <c r="U6">
        <v>-3634</v>
      </c>
      <c r="V6">
        <v>-2861</v>
      </c>
      <c r="W6">
        <v>-299</v>
      </c>
      <c r="X6">
        <v>-2695</v>
      </c>
      <c r="Y6">
        <v>-701</v>
      </c>
      <c r="Z6">
        <v>-6556</v>
      </c>
      <c r="AA6">
        <v>-2888</v>
      </c>
      <c r="AB6">
        <v>-330</v>
      </c>
      <c r="AC6">
        <v>-2697</v>
      </c>
    </row>
    <row r="7" spans="1:29" x14ac:dyDescent="0.2">
      <c r="A7" t="s">
        <v>37</v>
      </c>
      <c r="C7">
        <v>273</v>
      </c>
      <c r="D7">
        <v>1</v>
      </c>
      <c r="E7">
        <v>281</v>
      </c>
      <c r="F7">
        <v>555</v>
      </c>
      <c r="H7">
        <v>327</v>
      </c>
      <c r="I7">
        <v>1</v>
      </c>
      <c r="J7">
        <v>341</v>
      </c>
      <c r="K7">
        <v>669</v>
      </c>
      <c r="M7">
        <v>390</v>
      </c>
      <c r="N7">
        <v>1</v>
      </c>
      <c r="O7">
        <v>390</v>
      </c>
      <c r="P7">
        <v>781</v>
      </c>
      <c r="Q7">
        <v>2</v>
      </c>
      <c r="R7">
        <v>428</v>
      </c>
      <c r="T7">
        <v>450</v>
      </c>
      <c r="U7">
        <v>880</v>
      </c>
      <c r="W7">
        <v>561</v>
      </c>
      <c r="Y7">
        <v>544</v>
      </c>
      <c r="Z7">
        <v>1105</v>
      </c>
    </row>
    <row r="8" spans="1:29" x14ac:dyDescent="0.2">
      <c r="A8" t="s">
        <v>39</v>
      </c>
      <c r="B8">
        <v>178</v>
      </c>
      <c r="C8">
        <v>47</v>
      </c>
      <c r="D8">
        <v>309</v>
      </c>
      <c r="E8">
        <v>93</v>
      </c>
      <c r="F8">
        <v>627</v>
      </c>
    </row>
    <row r="9" spans="1:29" x14ac:dyDescent="0.2">
      <c r="A9" t="s">
        <v>38</v>
      </c>
      <c r="B9">
        <v>-10851</v>
      </c>
      <c r="C9">
        <v>-7161</v>
      </c>
      <c r="D9">
        <v>-7093</v>
      </c>
      <c r="E9">
        <v>-7795</v>
      </c>
      <c r="F9">
        <v>-32900</v>
      </c>
      <c r="G9">
        <v>-10095</v>
      </c>
      <c r="H9">
        <v>-22756</v>
      </c>
      <c r="I9">
        <v>-20783</v>
      </c>
      <c r="J9">
        <v>-19104</v>
      </c>
      <c r="K9">
        <v>-72738</v>
      </c>
      <c r="L9">
        <v>-8796</v>
      </c>
      <c r="M9">
        <v>-23702</v>
      </c>
      <c r="N9">
        <v>-16955</v>
      </c>
      <c r="O9">
        <v>-17444</v>
      </c>
      <c r="P9">
        <v>-66897</v>
      </c>
      <c r="Q9">
        <v>-20706</v>
      </c>
      <c r="R9">
        <v>-18574</v>
      </c>
      <c r="S9">
        <v>-15891</v>
      </c>
      <c r="T9">
        <v>-17187</v>
      </c>
      <c r="U9">
        <v>-72358</v>
      </c>
      <c r="V9">
        <v>-24775</v>
      </c>
      <c r="W9">
        <v>-18548</v>
      </c>
      <c r="X9">
        <v>-22900</v>
      </c>
      <c r="Y9">
        <v>-19748</v>
      </c>
      <c r="Z9">
        <v>-85971</v>
      </c>
      <c r="AA9">
        <v>-20478</v>
      </c>
      <c r="AB9">
        <v>-22631</v>
      </c>
      <c r="AC9">
        <v>-21865</v>
      </c>
    </row>
    <row r="12" spans="1:29" x14ac:dyDescent="0.2">
      <c r="A12" t="s">
        <v>40</v>
      </c>
      <c r="C12">
        <v>10975</v>
      </c>
      <c r="D12">
        <v>10750</v>
      </c>
      <c r="E12">
        <v>6937</v>
      </c>
      <c r="F12">
        <v>28662</v>
      </c>
      <c r="G12">
        <v>6969</v>
      </c>
      <c r="K12">
        <v>6969</v>
      </c>
      <c r="O12">
        <v>6963</v>
      </c>
      <c r="P12">
        <v>6963</v>
      </c>
      <c r="Q12">
        <v>2210</v>
      </c>
      <c r="S12">
        <v>8425</v>
      </c>
      <c r="T12">
        <v>5456</v>
      </c>
      <c r="U12">
        <v>16091</v>
      </c>
      <c r="W12">
        <v>13923</v>
      </c>
      <c r="Y12">
        <v>6470</v>
      </c>
      <c r="Z12">
        <v>20393</v>
      </c>
    </row>
    <row r="13" spans="1:29" x14ac:dyDescent="0.2">
      <c r="A13" t="s">
        <v>41</v>
      </c>
      <c r="D13">
        <v>-3500</v>
      </c>
      <c r="F13">
        <v>-3500</v>
      </c>
      <c r="H13">
        <v>-500</v>
      </c>
      <c r="I13">
        <v>-6000</v>
      </c>
      <c r="K13">
        <v>-6500</v>
      </c>
      <c r="M13">
        <v>-2500</v>
      </c>
      <c r="N13">
        <v>-3000</v>
      </c>
      <c r="O13">
        <v>-3305</v>
      </c>
      <c r="P13">
        <v>-8805</v>
      </c>
      <c r="Q13">
        <v>-1000</v>
      </c>
      <c r="R13">
        <v>-4250</v>
      </c>
      <c r="S13">
        <v>-7379</v>
      </c>
      <c r="U13">
        <v>-12629</v>
      </c>
      <c r="V13">
        <v>-1000</v>
      </c>
      <c r="W13">
        <v>-3500</v>
      </c>
      <c r="X13">
        <v>-3000</v>
      </c>
      <c r="Y13">
        <v>-1250</v>
      </c>
      <c r="Z13">
        <v>-8750</v>
      </c>
      <c r="AB13">
        <v>-3750</v>
      </c>
      <c r="AC13">
        <v>-3000</v>
      </c>
    </row>
    <row r="16" spans="1:29" x14ac:dyDescent="0.2">
      <c r="A16" t="s">
        <v>42</v>
      </c>
      <c r="O16">
        <v>-5977</v>
      </c>
      <c r="P16">
        <v>-5977</v>
      </c>
      <c r="Q16">
        <v>-979</v>
      </c>
      <c r="R16">
        <v>2497</v>
      </c>
      <c r="S16">
        <v>-1487</v>
      </c>
      <c r="T16">
        <v>-31</v>
      </c>
      <c r="V16">
        <v>22</v>
      </c>
      <c r="X16">
        <v>3000</v>
      </c>
      <c r="Y16">
        <v>-2000</v>
      </c>
      <c r="Z16">
        <v>1022</v>
      </c>
      <c r="AA16">
        <v>-1000</v>
      </c>
      <c r="AB16">
        <v>1999</v>
      </c>
      <c r="AC16">
        <v>3971</v>
      </c>
    </row>
    <row r="17" spans="1:29" x14ac:dyDescent="0.2">
      <c r="A17" t="s">
        <v>43</v>
      </c>
      <c r="B17">
        <v>2385</v>
      </c>
      <c r="C17">
        <v>-506</v>
      </c>
      <c r="D17">
        <v>1987</v>
      </c>
      <c r="E17">
        <v>-14</v>
      </c>
      <c r="F17">
        <v>3852</v>
      </c>
      <c r="G17">
        <v>2</v>
      </c>
      <c r="H17">
        <v>-1</v>
      </c>
      <c r="I17">
        <v>-11</v>
      </c>
      <c r="J17">
        <v>-27</v>
      </c>
      <c r="K17">
        <v>-37</v>
      </c>
      <c r="L17">
        <v>6</v>
      </c>
      <c r="M17">
        <v>-6</v>
      </c>
    </row>
    <row r="18" spans="1:29" x14ac:dyDescent="0.2">
      <c r="A18" t="s">
        <v>9</v>
      </c>
      <c r="M18">
        <v>-87</v>
      </c>
      <c r="N18">
        <v>4</v>
      </c>
      <c r="O18">
        <v>-22</v>
      </c>
      <c r="P18">
        <v>-105</v>
      </c>
      <c r="Q18">
        <v>-16</v>
      </c>
      <c r="R18">
        <v>-35</v>
      </c>
      <c r="S18">
        <v>-69</v>
      </c>
      <c r="T18">
        <v>-6</v>
      </c>
      <c r="U18">
        <v>-126</v>
      </c>
      <c r="V18">
        <v>-22</v>
      </c>
      <c r="W18">
        <v>-16</v>
      </c>
      <c r="X18">
        <v>-34</v>
      </c>
      <c r="Y18">
        <v>-57</v>
      </c>
      <c r="Z18">
        <v>-129</v>
      </c>
      <c r="AA18">
        <v>-61</v>
      </c>
      <c r="AB18">
        <v>-44</v>
      </c>
      <c r="AC18">
        <v>-43</v>
      </c>
    </row>
    <row r="19" spans="1:29" x14ac:dyDescent="0.2">
      <c r="A19" t="s">
        <v>52</v>
      </c>
      <c r="R19">
        <v>2556</v>
      </c>
      <c r="S19">
        <v>-2556</v>
      </c>
    </row>
    <row r="20" spans="1:29" x14ac:dyDescent="0.2">
      <c r="A20" t="s">
        <v>53</v>
      </c>
      <c r="S20">
        <v>5165</v>
      </c>
      <c r="T20">
        <v>-5165</v>
      </c>
    </row>
    <row r="21" spans="1:29" x14ac:dyDescent="0.2">
      <c r="A21" t="s">
        <v>54</v>
      </c>
      <c r="N21">
        <v>-2026</v>
      </c>
      <c r="O21">
        <v>2026</v>
      </c>
      <c r="T21">
        <v>-963</v>
      </c>
      <c r="U21">
        <v>-963</v>
      </c>
    </row>
    <row r="23" spans="1:29" x14ac:dyDescent="0.2">
      <c r="A23" t="s">
        <v>44</v>
      </c>
      <c r="B23">
        <v>-12047</v>
      </c>
      <c r="C23">
        <v>465</v>
      </c>
      <c r="D23">
        <v>-1769</v>
      </c>
      <c r="E23">
        <v>-3996</v>
      </c>
      <c r="F23">
        <v>-17347</v>
      </c>
      <c r="G23">
        <v>-7501</v>
      </c>
      <c r="H23">
        <v>-26272</v>
      </c>
      <c r="I23">
        <v>-31523</v>
      </c>
      <c r="J23">
        <v>-22580</v>
      </c>
      <c r="K23">
        <v>-87876</v>
      </c>
      <c r="L23">
        <v>-13676</v>
      </c>
      <c r="M23">
        <v>-29457</v>
      </c>
      <c r="N23">
        <v>-26804</v>
      </c>
      <c r="O23">
        <v>-21039</v>
      </c>
      <c r="P23">
        <v>-90976</v>
      </c>
      <c r="Q23">
        <v>-25407</v>
      </c>
      <c r="R23">
        <v>-20940</v>
      </c>
      <c r="S23">
        <v>-19116</v>
      </c>
      <c r="T23">
        <v>-21357</v>
      </c>
      <c r="U23">
        <v>-86820</v>
      </c>
      <c r="V23">
        <v>-32249</v>
      </c>
      <c r="W23">
        <v>-11326</v>
      </c>
      <c r="X23">
        <v>-29396</v>
      </c>
      <c r="Y23">
        <v>-20382</v>
      </c>
      <c r="Z23">
        <v>-93353</v>
      </c>
      <c r="AA23">
        <v>-28159</v>
      </c>
      <c r="AB23">
        <v>-28351</v>
      </c>
      <c r="AC23">
        <v>-27445</v>
      </c>
    </row>
    <row r="26" spans="1:29" x14ac:dyDescent="0.2">
      <c r="A26" s="2" t="s">
        <v>45</v>
      </c>
      <c r="B26">
        <f>B4</f>
        <v>-3130</v>
      </c>
      <c r="C26">
        <f t="shared" ref="C26:O26" si="0">C4</f>
        <v>-3004</v>
      </c>
      <c r="D26">
        <f t="shared" si="0"/>
        <v>-3365</v>
      </c>
      <c r="E26">
        <f t="shared" si="0"/>
        <v>-3270</v>
      </c>
      <c r="F26">
        <f t="shared" si="0"/>
        <v>-12769</v>
      </c>
      <c r="G26">
        <f t="shared" si="0"/>
        <v>-3339</v>
      </c>
      <c r="H26">
        <f t="shared" si="0"/>
        <v>-3190</v>
      </c>
      <c r="I26">
        <f t="shared" si="0"/>
        <v>-3653</v>
      </c>
      <c r="J26">
        <f t="shared" si="0"/>
        <v>-3530</v>
      </c>
      <c r="K26">
        <f t="shared" si="0"/>
        <v>-13712</v>
      </c>
      <c r="L26">
        <f t="shared" si="0"/>
        <v>-3568</v>
      </c>
      <c r="M26">
        <f t="shared" si="0"/>
        <v>-3443</v>
      </c>
      <c r="N26">
        <f t="shared" si="0"/>
        <v>-3629</v>
      </c>
      <c r="O26">
        <f t="shared" si="0"/>
        <v>-3479</v>
      </c>
      <c r="P26">
        <f>P4</f>
        <v>-14119</v>
      </c>
      <c r="Q26">
        <f t="shared" ref="Q26:AC26" si="1">Q4</f>
        <v>-3539</v>
      </c>
      <c r="R26">
        <f t="shared" si="1"/>
        <v>-3375</v>
      </c>
      <c r="S26">
        <f t="shared" si="1"/>
        <v>-3656</v>
      </c>
      <c r="T26">
        <f t="shared" si="1"/>
        <v>-3511</v>
      </c>
      <c r="U26">
        <f t="shared" si="1"/>
        <v>-14081</v>
      </c>
      <c r="V26">
        <f t="shared" si="1"/>
        <v>-3613</v>
      </c>
      <c r="W26">
        <f t="shared" si="1"/>
        <v>-3447</v>
      </c>
      <c r="X26">
        <f t="shared" si="1"/>
        <v>-3767</v>
      </c>
      <c r="Y26">
        <f t="shared" si="1"/>
        <v>-3640</v>
      </c>
      <c r="Z26">
        <f t="shared" si="1"/>
        <v>-14467</v>
      </c>
      <c r="AA26">
        <f t="shared" si="1"/>
        <v>-3732</v>
      </c>
      <c r="AB26">
        <f t="shared" si="1"/>
        <v>-3595</v>
      </c>
      <c r="AC26">
        <f t="shared" si="1"/>
        <v>-3811</v>
      </c>
    </row>
    <row r="27" spans="1:29" x14ac:dyDescent="0.2">
      <c r="A27" t="s">
        <v>46</v>
      </c>
      <c r="B27">
        <f>SUM(B6:B9)</f>
        <v>-11302</v>
      </c>
      <c r="C27">
        <f t="shared" ref="C27:O27" si="2">SUM(C6:C9)</f>
        <v>-7000</v>
      </c>
      <c r="D27">
        <f t="shared" si="2"/>
        <v>-7641</v>
      </c>
      <c r="E27">
        <f t="shared" si="2"/>
        <v>-7649</v>
      </c>
      <c r="F27">
        <f t="shared" si="2"/>
        <v>-33592</v>
      </c>
      <c r="G27">
        <f t="shared" si="2"/>
        <v>-11133</v>
      </c>
      <c r="H27">
        <f t="shared" si="2"/>
        <v>-22581</v>
      </c>
      <c r="I27">
        <f t="shared" si="2"/>
        <v>-21859</v>
      </c>
      <c r="J27">
        <f t="shared" si="2"/>
        <v>-19023</v>
      </c>
      <c r="K27">
        <f t="shared" si="2"/>
        <v>-74596</v>
      </c>
      <c r="L27">
        <f t="shared" si="2"/>
        <v>-10114</v>
      </c>
      <c r="M27">
        <f t="shared" si="2"/>
        <v>-23421</v>
      </c>
      <c r="N27">
        <f t="shared" si="2"/>
        <v>-18153</v>
      </c>
      <c r="O27">
        <f t="shared" si="2"/>
        <v>-17245</v>
      </c>
      <c r="P27">
        <f>SUM(P6:P9)</f>
        <v>-68933</v>
      </c>
      <c r="Q27">
        <f t="shared" ref="Q27:AC27" si="3">SUM(Q6:Q9)</f>
        <v>-22083</v>
      </c>
      <c r="R27">
        <f t="shared" si="3"/>
        <v>-18333</v>
      </c>
      <c r="S27">
        <f t="shared" si="3"/>
        <v>-17559</v>
      </c>
      <c r="T27">
        <f t="shared" si="3"/>
        <v>-17137</v>
      </c>
      <c r="U27">
        <f t="shared" si="3"/>
        <v>-75112</v>
      </c>
      <c r="V27">
        <f t="shared" si="3"/>
        <v>-27636</v>
      </c>
      <c r="W27">
        <f t="shared" si="3"/>
        <v>-18286</v>
      </c>
      <c r="X27">
        <f t="shared" si="3"/>
        <v>-25595</v>
      </c>
      <c r="Y27">
        <f t="shared" si="3"/>
        <v>-19905</v>
      </c>
      <c r="Z27">
        <f t="shared" si="3"/>
        <v>-91422</v>
      </c>
      <c r="AA27">
        <f t="shared" si="3"/>
        <v>-23366</v>
      </c>
      <c r="AB27">
        <f t="shared" si="3"/>
        <v>-22961</v>
      </c>
      <c r="AC27">
        <f t="shared" si="3"/>
        <v>-24562</v>
      </c>
    </row>
    <row r="28" spans="1:29" x14ac:dyDescent="0.2">
      <c r="A28" t="s">
        <v>47</v>
      </c>
      <c r="B28">
        <f>SUM(B12:B13)</f>
        <v>0</v>
      </c>
      <c r="C28">
        <f t="shared" ref="C28:O28" si="4">SUM(C12:C13)</f>
        <v>10975</v>
      </c>
      <c r="D28">
        <f t="shared" si="4"/>
        <v>7250</v>
      </c>
      <c r="E28">
        <f t="shared" si="4"/>
        <v>6937</v>
      </c>
      <c r="F28">
        <f t="shared" si="4"/>
        <v>25162</v>
      </c>
      <c r="G28">
        <f t="shared" si="4"/>
        <v>6969</v>
      </c>
      <c r="H28">
        <f t="shared" si="4"/>
        <v>-500</v>
      </c>
      <c r="I28">
        <f t="shared" si="4"/>
        <v>-6000</v>
      </c>
      <c r="J28">
        <f t="shared" si="4"/>
        <v>0</v>
      </c>
      <c r="K28">
        <f t="shared" si="4"/>
        <v>469</v>
      </c>
      <c r="L28">
        <f t="shared" si="4"/>
        <v>0</v>
      </c>
      <c r="M28">
        <f t="shared" si="4"/>
        <v>-2500</v>
      </c>
      <c r="N28">
        <f t="shared" si="4"/>
        <v>-3000</v>
      </c>
      <c r="O28">
        <f t="shared" si="4"/>
        <v>3658</v>
      </c>
      <c r="P28">
        <f>SUM(P12:P13)</f>
        <v>-1842</v>
      </c>
      <c r="Q28">
        <f t="shared" ref="Q28:AC28" si="5">SUM(Q12:Q13)</f>
        <v>1210</v>
      </c>
      <c r="R28">
        <f t="shared" si="5"/>
        <v>-4250</v>
      </c>
      <c r="S28">
        <f t="shared" si="5"/>
        <v>1046</v>
      </c>
      <c r="T28">
        <f t="shared" si="5"/>
        <v>5456</v>
      </c>
      <c r="U28">
        <f t="shared" si="5"/>
        <v>3462</v>
      </c>
      <c r="V28">
        <f t="shared" si="5"/>
        <v>-1000</v>
      </c>
      <c r="W28">
        <f t="shared" si="5"/>
        <v>10423</v>
      </c>
      <c r="X28">
        <f t="shared" si="5"/>
        <v>-3000</v>
      </c>
      <c r="Y28">
        <f t="shared" si="5"/>
        <v>5220</v>
      </c>
      <c r="Z28">
        <f t="shared" si="5"/>
        <v>11643</v>
      </c>
      <c r="AA28">
        <f t="shared" si="5"/>
        <v>0</v>
      </c>
      <c r="AB28">
        <f t="shared" si="5"/>
        <v>-3750</v>
      </c>
      <c r="AC28">
        <f t="shared" si="5"/>
        <v>-3000</v>
      </c>
    </row>
    <row r="29" spans="1:29" x14ac:dyDescent="0.2">
      <c r="A29" t="s">
        <v>9</v>
      </c>
      <c r="B29">
        <f>SUM(B16:B21)</f>
        <v>2385</v>
      </c>
      <c r="C29">
        <f t="shared" ref="C29:O29" si="6">SUM(C16:C21)</f>
        <v>-506</v>
      </c>
      <c r="D29">
        <f t="shared" si="6"/>
        <v>1987</v>
      </c>
      <c r="E29">
        <f t="shared" si="6"/>
        <v>-14</v>
      </c>
      <c r="F29">
        <f t="shared" si="6"/>
        <v>3852</v>
      </c>
      <c r="G29">
        <f t="shared" si="6"/>
        <v>2</v>
      </c>
      <c r="H29">
        <f t="shared" si="6"/>
        <v>-1</v>
      </c>
      <c r="I29">
        <f t="shared" si="6"/>
        <v>-11</v>
      </c>
      <c r="J29">
        <f t="shared" si="6"/>
        <v>-27</v>
      </c>
      <c r="K29">
        <f t="shared" si="6"/>
        <v>-37</v>
      </c>
      <c r="L29">
        <f t="shared" si="6"/>
        <v>6</v>
      </c>
      <c r="M29">
        <f t="shared" si="6"/>
        <v>-93</v>
      </c>
      <c r="N29">
        <f t="shared" si="6"/>
        <v>-2022</v>
      </c>
      <c r="O29">
        <f t="shared" si="6"/>
        <v>-3973</v>
      </c>
      <c r="P29">
        <f>SUM(P16:P21)</f>
        <v>-6082</v>
      </c>
      <c r="Q29">
        <f t="shared" ref="Q29:AC29" si="7">SUM(Q16:Q21)</f>
        <v>-995</v>
      </c>
      <c r="R29">
        <f t="shared" si="7"/>
        <v>5018</v>
      </c>
      <c r="S29">
        <f t="shared" si="7"/>
        <v>1053</v>
      </c>
      <c r="T29">
        <f t="shared" si="7"/>
        <v>-6165</v>
      </c>
      <c r="U29">
        <f t="shared" si="7"/>
        <v>-1089</v>
      </c>
      <c r="V29">
        <f t="shared" si="7"/>
        <v>0</v>
      </c>
      <c r="W29">
        <f t="shared" si="7"/>
        <v>-16</v>
      </c>
      <c r="X29">
        <f t="shared" si="7"/>
        <v>2966</v>
      </c>
      <c r="Y29">
        <f t="shared" si="7"/>
        <v>-2057</v>
      </c>
      <c r="Z29">
        <f t="shared" si="7"/>
        <v>893</v>
      </c>
      <c r="AA29">
        <f t="shared" si="7"/>
        <v>-1061</v>
      </c>
      <c r="AB29">
        <f t="shared" si="7"/>
        <v>1955</v>
      </c>
      <c r="AC29">
        <f t="shared" si="7"/>
        <v>3928</v>
      </c>
    </row>
    <row r="31" spans="1:29" x14ac:dyDescent="0.2">
      <c r="A31" s="2" t="s">
        <v>44</v>
      </c>
      <c r="B31">
        <f>SUM(B26:B29)</f>
        <v>-12047</v>
      </c>
      <c r="C31">
        <f t="shared" ref="C31:O31" si="8">SUM(C26:C29)</f>
        <v>465</v>
      </c>
      <c r="D31">
        <f t="shared" si="8"/>
        <v>-1769</v>
      </c>
      <c r="E31">
        <f t="shared" si="8"/>
        <v>-3996</v>
      </c>
      <c r="F31">
        <f t="shared" si="8"/>
        <v>-17347</v>
      </c>
      <c r="G31">
        <f t="shared" si="8"/>
        <v>-7501</v>
      </c>
      <c r="H31">
        <f t="shared" si="8"/>
        <v>-26272</v>
      </c>
      <c r="I31">
        <f t="shared" si="8"/>
        <v>-31523</v>
      </c>
      <c r="J31">
        <f t="shared" si="8"/>
        <v>-22580</v>
      </c>
      <c r="K31">
        <f t="shared" si="8"/>
        <v>-87876</v>
      </c>
      <c r="L31">
        <f t="shared" si="8"/>
        <v>-13676</v>
      </c>
      <c r="M31">
        <f t="shared" si="8"/>
        <v>-29457</v>
      </c>
      <c r="N31">
        <f t="shared" si="8"/>
        <v>-26804</v>
      </c>
      <c r="O31">
        <f t="shared" si="8"/>
        <v>-21039</v>
      </c>
      <c r="P31">
        <f>SUM(P26:P29)</f>
        <v>-90976</v>
      </c>
      <c r="Q31">
        <f t="shared" ref="Q31:AC31" si="9">SUM(Q26:Q29)</f>
        <v>-25407</v>
      </c>
      <c r="R31">
        <f t="shared" si="9"/>
        <v>-20940</v>
      </c>
      <c r="S31">
        <f t="shared" si="9"/>
        <v>-19116</v>
      </c>
      <c r="T31">
        <f t="shared" si="9"/>
        <v>-21357</v>
      </c>
      <c r="U31">
        <f t="shared" si="9"/>
        <v>-86820</v>
      </c>
      <c r="V31">
        <f t="shared" si="9"/>
        <v>-32249</v>
      </c>
      <c r="W31">
        <f t="shared" si="9"/>
        <v>-11326</v>
      </c>
      <c r="X31">
        <f t="shared" si="9"/>
        <v>-29396</v>
      </c>
      <c r="Y31">
        <f t="shared" si="9"/>
        <v>-20382</v>
      </c>
      <c r="Z31">
        <f t="shared" si="9"/>
        <v>-93353</v>
      </c>
      <c r="AA31">
        <f t="shared" si="9"/>
        <v>-28159</v>
      </c>
      <c r="AB31">
        <f t="shared" si="9"/>
        <v>-28351</v>
      </c>
      <c r="AC31">
        <f t="shared" si="9"/>
        <v>-27445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3F2-4096-B043-BB23-1F0DFF9CC014}">
  <dimension ref="A2:AR23"/>
  <sheetViews>
    <sheetView workbookViewId="0">
      <selection activeCell="A21" sqref="A21:XFD23"/>
    </sheetView>
  </sheetViews>
  <sheetFormatPr baseColWidth="10" defaultRowHeight="16" x14ac:dyDescent="0.2"/>
  <cols>
    <col min="1" max="1" width="40.6640625" customWidth="1"/>
  </cols>
  <sheetData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21</v>
      </c>
    </row>
    <row r="4" spans="1:44" x14ac:dyDescent="0.2">
      <c r="A4" t="s">
        <v>20</v>
      </c>
      <c r="B4">
        <v>-3334</v>
      </c>
      <c r="C4">
        <v>-2975</v>
      </c>
      <c r="D4">
        <v>-2277</v>
      </c>
      <c r="E4">
        <v>-3865</v>
      </c>
      <c r="F4">
        <v>-12451</v>
      </c>
      <c r="G4">
        <v>-2810</v>
      </c>
      <c r="H4">
        <v>-4195</v>
      </c>
      <c r="I4">
        <v>-3267</v>
      </c>
      <c r="J4">
        <v>-3041</v>
      </c>
      <c r="K4">
        <v>-13313</v>
      </c>
      <c r="L4">
        <v>-3355</v>
      </c>
      <c r="M4">
        <v>-2363</v>
      </c>
      <c r="N4">
        <v>-2000</v>
      </c>
      <c r="O4">
        <v>-2777</v>
      </c>
      <c r="P4">
        <v>-10495</v>
      </c>
      <c r="Q4">
        <v>-2107</v>
      </c>
      <c r="R4">
        <v>-1853</v>
      </c>
      <c r="S4">
        <v>-1565</v>
      </c>
      <c r="T4">
        <v>-1784</v>
      </c>
      <c r="U4">
        <v>-7309</v>
      </c>
      <c r="V4">
        <v>-3500</v>
      </c>
      <c r="W4">
        <v>-2269</v>
      </c>
      <c r="X4">
        <v>-2093</v>
      </c>
      <c r="Y4">
        <v>-3223</v>
      </c>
      <c r="Z4">
        <v>-11085</v>
      </c>
      <c r="AA4">
        <v>-2803</v>
      </c>
      <c r="AB4">
        <v>-2514</v>
      </c>
      <c r="AC4">
        <v>-2102</v>
      </c>
    </row>
    <row r="5" spans="1:44" x14ac:dyDescent="0.2">
      <c r="A5" t="s">
        <v>25</v>
      </c>
      <c r="B5">
        <v>-17</v>
      </c>
      <c r="C5">
        <v>-50</v>
      </c>
      <c r="D5">
        <v>-181</v>
      </c>
      <c r="E5">
        <v>-81</v>
      </c>
      <c r="F5">
        <v>-329</v>
      </c>
      <c r="G5">
        <v>-173</v>
      </c>
      <c r="H5">
        <v>173</v>
      </c>
    </row>
    <row r="6" spans="1:44" x14ac:dyDescent="0.2">
      <c r="A6" t="s">
        <v>25</v>
      </c>
      <c r="H6">
        <v>-305</v>
      </c>
      <c r="I6">
        <v>-126</v>
      </c>
      <c r="J6">
        <v>-290</v>
      </c>
      <c r="K6">
        <v>-721</v>
      </c>
      <c r="L6">
        <v>-167</v>
      </c>
      <c r="M6">
        <v>-124</v>
      </c>
      <c r="N6">
        <v>-320</v>
      </c>
      <c r="O6">
        <v>-13</v>
      </c>
      <c r="P6">
        <v>-624</v>
      </c>
      <c r="Q6">
        <v>-958</v>
      </c>
      <c r="R6">
        <v>-176</v>
      </c>
      <c r="S6">
        <v>-339</v>
      </c>
      <c r="T6">
        <v>-51</v>
      </c>
      <c r="U6">
        <v>-1524</v>
      </c>
      <c r="V6">
        <v>-9</v>
      </c>
      <c r="X6">
        <v>-4</v>
      </c>
      <c r="Y6">
        <v>-20</v>
      </c>
      <c r="Z6">
        <v>-33</v>
      </c>
      <c r="AB6">
        <v>-167</v>
      </c>
      <c r="AC6">
        <v>-2</v>
      </c>
    </row>
    <row r="8" spans="1:44" x14ac:dyDescent="0.2">
      <c r="A8" t="s">
        <v>22</v>
      </c>
      <c r="B8">
        <v>-54272</v>
      </c>
      <c r="C8">
        <v>-45549</v>
      </c>
      <c r="D8">
        <v>-23960</v>
      </c>
      <c r="E8">
        <v>-35705</v>
      </c>
      <c r="F8">
        <v>-159486</v>
      </c>
      <c r="G8">
        <v>-41272</v>
      </c>
      <c r="H8">
        <v>-7177</v>
      </c>
      <c r="I8">
        <v>-7684</v>
      </c>
      <c r="J8">
        <v>-15223</v>
      </c>
      <c r="K8">
        <v>-71356</v>
      </c>
      <c r="L8">
        <v>-7077</v>
      </c>
      <c r="M8">
        <v>-6777</v>
      </c>
      <c r="N8">
        <v>-8048</v>
      </c>
      <c r="O8">
        <v>-17728</v>
      </c>
      <c r="P8">
        <v>-39630</v>
      </c>
      <c r="Q8">
        <v>-37416</v>
      </c>
      <c r="R8">
        <v>-29073</v>
      </c>
      <c r="S8">
        <v>-30117</v>
      </c>
      <c r="T8">
        <v>-18332</v>
      </c>
      <c r="U8">
        <v>-114938</v>
      </c>
      <c r="V8">
        <v>-39800</v>
      </c>
      <c r="W8">
        <v>-34624</v>
      </c>
      <c r="X8">
        <v>-19628</v>
      </c>
      <c r="Y8">
        <v>-15506</v>
      </c>
      <c r="Z8">
        <v>-109558</v>
      </c>
      <c r="AA8">
        <v>-34913</v>
      </c>
      <c r="AB8">
        <v>-27074</v>
      </c>
      <c r="AC8">
        <v>-8191</v>
      </c>
    </row>
    <row r="9" spans="1:44" x14ac:dyDescent="0.2">
      <c r="A9" t="s">
        <v>23</v>
      </c>
      <c r="B9">
        <v>6525</v>
      </c>
      <c r="C9">
        <v>5904</v>
      </c>
      <c r="D9">
        <v>6918</v>
      </c>
      <c r="E9">
        <v>12428</v>
      </c>
      <c r="F9">
        <v>31775</v>
      </c>
      <c r="G9">
        <v>14048</v>
      </c>
      <c r="H9">
        <v>17836</v>
      </c>
      <c r="I9">
        <v>14406</v>
      </c>
      <c r="J9">
        <v>9591</v>
      </c>
      <c r="K9">
        <v>55881</v>
      </c>
      <c r="L9">
        <v>7203</v>
      </c>
      <c r="M9">
        <v>9677</v>
      </c>
      <c r="N9">
        <v>9903</v>
      </c>
      <c r="O9">
        <v>13319</v>
      </c>
      <c r="P9">
        <v>40102</v>
      </c>
      <c r="Q9">
        <v>19740</v>
      </c>
      <c r="R9">
        <v>19998</v>
      </c>
      <c r="S9">
        <v>15127</v>
      </c>
      <c r="T9">
        <v>15053</v>
      </c>
      <c r="U9">
        <v>69918</v>
      </c>
      <c r="V9">
        <v>25177</v>
      </c>
      <c r="W9">
        <v>14428</v>
      </c>
      <c r="X9">
        <v>10275</v>
      </c>
      <c r="Y9">
        <v>9143</v>
      </c>
      <c r="Z9">
        <v>59023</v>
      </c>
      <c r="AA9">
        <v>11309</v>
      </c>
      <c r="AB9">
        <v>6691</v>
      </c>
      <c r="AC9">
        <v>6203</v>
      </c>
    </row>
    <row r="10" spans="1:44" x14ac:dyDescent="0.2">
      <c r="A10" t="s">
        <v>24</v>
      </c>
      <c r="B10">
        <v>32166</v>
      </c>
      <c r="C10">
        <v>28288</v>
      </c>
      <c r="D10">
        <v>16293</v>
      </c>
      <c r="E10">
        <v>17817</v>
      </c>
      <c r="F10">
        <v>94564</v>
      </c>
      <c r="G10">
        <v>16801</v>
      </c>
      <c r="H10">
        <v>22141</v>
      </c>
      <c r="I10">
        <v>2672</v>
      </c>
      <c r="J10">
        <v>6224</v>
      </c>
      <c r="K10">
        <v>47838</v>
      </c>
      <c r="L10">
        <v>9723</v>
      </c>
      <c r="M10">
        <v>12912</v>
      </c>
      <c r="N10">
        <v>26881</v>
      </c>
      <c r="O10">
        <v>7472</v>
      </c>
      <c r="P10">
        <v>56988</v>
      </c>
      <c r="Q10">
        <v>7280</v>
      </c>
      <c r="R10">
        <v>20482</v>
      </c>
      <c r="S10">
        <v>11998</v>
      </c>
      <c r="T10">
        <v>10713</v>
      </c>
      <c r="U10">
        <v>50473</v>
      </c>
      <c r="V10">
        <v>9344</v>
      </c>
      <c r="W10">
        <v>12301</v>
      </c>
      <c r="X10">
        <v>15100</v>
      </c>
      <c r="Y10">
        <v>10715</v>
      </c>
      <c r="Z10">
        <v>47460</v>
      </c>
      <c r="AA10">
        <v>10675</v>
      </c>
      <c r="AB10">
        <v>13993</v>
      </c>
      <c r="AC10">
        <v>8941</v>
      </c>
    </row>
    <row r="11" spans="1:44" x14ac:dyDescent="0.2">
      <c r="A11" t="s">
        <v>26</v>
      </c>
      <c r="I11">
        <v>-1788</v>
      </c>
      <c r="J11">
        <v>-83</v>
      </c>
      <c r="K11">
        <v>-1871</v>
      </c>
      <c r="L11">
        <v>-427</v>
      </c>
      <c r="M11">
        <v>-63</v>
      </c>
      <c r="N11">
        <v>-142</v>
      </c>
      <c r="O11">
        <v>-369</v>
      </c>
      <c r="P11">
        <v>-1001</v>
      </c>
      <c r="Q11">
        <v>-77</v>
      </c>
      <c r="R11">
        <v>-69</v>
      </c>
      <c r="S11">
        <v>-64</v>
      </c>
      <c r="U11">
        <v>-210</v>
      </c>
      <c r="Y11">
        <v>-131</v>
      </c>
      <c r="Z11">
        <v>-131</v>
      </c>
    </row>
    <row r="12" spans="1:44" x14ac:dyDescent="0.2">
      <c r="A12" t="s">
        <v>27</v>
      </c>
      <c r="B12">
        <v>-86</v>
      </c>
      <c r="C12">
        <v>-40</v>
      </c>
      <c r="D12">
        <v>-83</v>
      </c>
      <c r="E12">
        <v>-135</v>
      </c>
      <c r="F12">
        <v>-344</v>
      </c>
      <c r="G12">
        <v>-154</v>
      </c>
      <c r="H12">
        <v>154</v>
      </c>
    </row>
    <row r="13" spans="1:44" x14ac:dyDescent="0.2">
      <c r="A13" t="s">
        <v>9</v>
      </c>
      <c r="B13">
        <v>-104</v>
      </c>
      <c r="C13">
        <v>220</v>
      </c>
      <c r="D13">
        <v>197</v>
      </c>
      <c r="E13">
        <v>-93</v>
      </c>
      <c r="F13">
        <v>220</v>
      </c>
      <c r="G13">
        <v>64</v>
      </c>
      <c r="H13">
        <v>-11</v>
      </c>
      <c r="I13">
        <v>-576</v>
      </c>
      <c r="J13">
        <v>-222</v>
      </c>
      <c r="K13">
        <v>-745</v>
      </c>
      <c r="L13">
        <v>-56</v>
      </c>
      <c r="M13">
        <v>86</v>
      </c>
      <c r="N13">
        <v>-298</v>
      </c>
      <c r="O13">
        <v>-810</v>
      </c>
      <c r="P13">
        <v>-1078</v>
      </c>
      <c r="Q13">
        <v>-130</v>
      </c>
      <c r="R13">
        <v>-296</v>
      </c>
      <c r="S13">
        <v>-263</v>
      </c>
      <c r="T13">
        <v>-102</v>
      </c>
      <c r="U13">
        <v>-791</v>
      </c>
      <c r="V13">
        <v>204</v>
      </c>
      <c r="W13">
        <v>-204</v>
      </c>
      <c r="X13">
        <v>-78</v>
      </c>
      <c r="Y13">
        <v>-530</v>
      </c>
      <c r="Z13">
        <v>-608</v>
      </c>
      <c r="AA13">
        <v>-374</v>
      </c>
      <c r="AB13">
        <v>-194</v>
      </c>
      <c r="AC13">
        <v>-615</v>
      </c>
    </row>
    <row r="14" spans="1:44" x14ac:dyDescent="0.2">
      <c r="A14" t="s">
        <v>28</v>
      </c>
      <c r="I14">
        <v>310</v>
      </c>
      <c r="J14">
        <v>43</v>
      </c>
      <c r="K14">
        <v>353</v>
      </c>
      <c r="N14">
        <v>1526</v>
      </c>
      <c r="O14">
        <v>108</v>
      </c>
      <c r="P14">
        <v>1634</v>
      </c>
      <c r="S14">
        <v>58</v>
      </c>
      <c r="T14">
        <v>34</v>
      </c>
      <c r="U14">
        <v>92</v>
      </c>
      <c r="Y14">
        <v>387</v>
      </c>
      <c r="Z14">
        <v>387</v>
      </c>
    </row>
    <row r="15" spans="1:44" x14ac:dyDescent="0.2">
      <c r="A15" t="s">
        <v>29</v>
      </c>
      <c r="D15">
        <v>-87</v>
      </c>
      <c r="E15">
        <v>-308</v>
      </c>
      <c r="F15">
        <v>-395</v>
      </c>
      <c r="G15">
        <v>-94</v>
      </c>
      <c r="H15">
        <v>94</v>
      </c>
    </row>
    <row r="16" spans="1:44" x14ac:dyDescent="0.2">
      <c r="A16" t="s">
        <v>30</v>
      </c>
    </row>
    <row r="18" spans="1:29" x14ac:dyDescent="0.2">
      <c r="A18" t="s">
        <v>31</v>
      </c>
      <c r="B18">
        <v>-19122</v>
      </c>
      <c r="C18">
        <v>-14202</v>
      </c>
      <c r="D18">
        <v>-3180</v>
      </c>
      <c r="E18">
        <v>-9942</v>
      </c>
      <c r="F18">
        <v>-46446</v>
      </c>
      <c r="G18">
        <v>-13590</v>
      </c>
      <c r="H18">
        <v>28710</v>
      </c>
      <c r="I18">
        <v>3947</v>
      </c>
      <c r="J18">
        <v>-3001</v>
      </c>
      <c r="K18">
        <v>16066</v>
      </c>
      <c r="L18">
        <v>5844</v>
      </c>
      <c r="M18">
        <v>13348</v>
      </c>
      <c r="N18">
        <v>27502</v>
      </c>
      <c r="O18">
        <v>-798</v>
      </c>
      <c r="P18">
        <v>45896</v>
      </c>
      <c r="Q18">
        <v>-13668</v>
      </c>
      <c r="R18">
        <v>9013</v>
      </c>
      <c r="S18">
        <v>-5165</v>
      </c>
      <c r="T18">
        <v>5531</v>
      </c>
      <c r="U18">
        <v>-4289</v>
      </c>
      <c r="V18">
        <v>-8584</v>
      </c>
      <c r="W18">
        <v>-10368</v>
      </c>
      <c r="X18">
        <v>3572</v>
      </c>
      <c r="Y18">
        <v>835</v>
      </c>
      <c r="Z18">
        <v>-14545</v>
      </c>
      <c r="AA18">
        <v>-16106</v>
      </c>
      <c r="AB18">
        <v>-9265</v>
      </c>
      <c r="AC18">
        <v>4234</v>
      </c>
    </row>
    <row r="21" spans="1:29" x14ac:dyDescent="0.2">
      <c r="A21" t="s">
        <v>32</v>
      </c>
      <c r="B21">
        <v>-3334</v>
      </c>
      <c r="C21">
        <v>-2975</v>
      </c>
      <c r="D21">
        <v>-2277</v>
      </c>
      <c r="E21">
        <v>-3865</v>
      </c>
      <c r="F21">
        <v>-12451</v>
      </c>
      <c r="G21">
        <v>-2810</v>
      </c>
      <c r="H21">
        <v>-4195</v>
      </c>
      <c r="I21">
        <v>-3267</v>
      </c>
      <c r="J21">
        <v>-3041</v>
      </c>
      <c r="K21">
        <v>-13313</v>
      </c>
      <c r="L21">
        <v>-3355</v>
      </c>
      <c r="M21">
        <v>-2363</v>
      </c>
      <c r="N21">
        <v>-2000</v>
      </c>
      <c r="O21">
        <v>-2777</v>
      </c>
      <c r="P21">
        <v>-10495</v>
      </c>
      <c r="Q21">
        <v>-2107</v>
      </c>
      <c r="R21">
        <v>-1853</v>
      </c>
      <c r="S21">
        <v>-1565</v>
      </c>
      <c r="T21">
        <v>-1784</v>
      </c>
      <c r="U21">
        <v>-7309</v>
      </c>
      <c r="V21">
        <v>-3500</v>
      </c>
      <c r="W21">
        <v>-2269</v>
      </c>
      <c r="X21">
        <v>-2093</v>
      </c>
      <c r="Y21">
        <v>-3223</v>
      </c>
      <c r="Z21">
        <v>-11085</v>
      </c>
      <c r="AA21">
        <v>-2803</v>
      </c>
      <c r="AB21">
        <v>-2514</v>
      </c>
      <c r="AC21">
        <v>-2102</v>
      </c>
    </row>
    <row r="22" spans="1:29" x14ac:dyDescent="0.2">
      <c r="A22" t="s">
        <v>33</v>
      </c>
      <c r="B22">
        <f t="shared" ref="B22:AC22" si="0">SUM(B5:B6)</f>
        <v>-17</v>
      </c>
      <c r="C22">
        <f t="shared" si="0"/>
        <v>-50</v>
      </c>
      <c r="D22">
        <f t="shared" si="0"/>
        <v>-181</v>
      </c>
      <c r="E22">
        <f t="shared" si="0"/>
        <v>-81</v>
      </c>
      <c r="F22">
        <f t="shared" si="0"/>
        <v>-329</v>
      </c>
      <c r="G22">
        <f t="shared" si="0"/>
        <v>-173</v>
      </c>
      <c r="H22">
        <f t="shared" si="0"/>
        <v>-132</v>
      </c>
      <c r="I22">
        <f t="shared" si="0"/>
        <v>-126</v>
      </c>
      <c r="J22">
        <f t="shared" si="0"/>
        <v>-290</v>
      </c>
      <c r="K22">
        <f t="shared" si="0"/>
        <v>-721</v>
      </c>
      <c r="L22">
        <f t="shared" si="0"/>
        <v>-167</v>
      </c>
      <c r="M22">
        <f t="shared" si="0"/>
        <v>-124</v>
      </c>
      <c r="N22">
        <f t="shared" si="0"/>
        <v>-320</v>
      </c>
      <c r="O22">
        <f t="shared" si="0"/>
        <v>-13</v>
      </c>
      <c r="P22">
        <f t="shared" si="0"/>
        <v>-624</v>
      </c>
      <c r="Q22">
        <f t="shared" si="0"/>
        <v>-958</v>
      </c>
      <c r="R22">
        <f t="shared" si="0"/>
        <v>-176</v>
      </c>
      <c r="S22">
        <f t="shared" si="0"/>
        <v>-339</v>
      </c>
      <c r="T22">
        <f t="shared" si="0"/>
        <v>-51</v>
      </c>
      <c r="U22">
        <f t="shared" si="0"/>
        <v>-1524</v>
      </c>
      <c r="V22">
        <f t="shared" si="0"/>
        <v>-9</v>
      </c>
      <c r="W22">
        <f t="shared" si="0"/>
        <v>0</v>
      </c>
      <c r="X22">
        <f t="shared" si="0"/>
        <v>-4</v>
      </c>
      <c r="Y22">
        <f t="shared" si="0"/>
        <v>-20</v>
      </c>
      <c r="Z22">
        <f t="shared" si="0"/>
        <v>-33</v>
      </c>
      <c r="AA22">
        <f t="shared" si="0"/>
        <v>0</v>
      </c>
      <c r="AB22">
        <f t="shared" si="0"/>
        <v>-167</v>
      </c>
      <c r="AC22">
        <f t="shared" si="0"/>
        <v>-2</v>
      </c>
    </row>
    <row r="23" spans="1:29" x14ac:dyDescent="0.2">
      <c r="A23" t="s">
        <v>9</v>
      </c>
      <c r="B23">
        <f t="shared" ref="B23:AC23" si="1">SUM(B8:B16)</f>
        <v>-15771</v>
      </c>
      <c r="C23">
        <f t="shared" si="1"/>
        <v>-11177</v>
      </c>
      <c r="D23">
        <f t="shared" si="1"/>
        <v>-722</v>
      </c>
      <c r="E23">
        <f t="shared" si="1"/>
        <v>-5996</v>
      </c>
      <c r="F23">
        <f t="shared" si="1"/>
        <v>-33666</v>
      </c>
      <c r="G23">
        <f t="shared" si="1"/>
        <v>-10607</v>
      </c>
      <c r="H23">
        <f t="shared" si="1"/>
        <v>33037</v>
      </c>
      <c r="I23">
        <f t="shared" si="1"/>
        <v>7340</v>
      </c>
      <c r="J23">
        <f t="shared" si="1"/>
        <v>330</v>
      </c>
      <c r="K23">
        <f t="shared" si="1"/>
        <v>30100</v>
      </c>
      <c r="L23">
        <f t="shared" si="1"/>
        <v>9366</v>
      </c>
      <c r="M23">
        <f t="shared" si="1"/>
        <v>15835</v>
      </c>
      <c r="N23">
        <f t="shared" si="1"/>
        <v>29822</v>
      </c>
      <c r="O23">
        <f t="shared" si="1"/>
        <v>1992</v>
      </c>
      <c r="P23">
        <f t="shared" si="1"/>
        <v>57015</v>
      </c>
      <c r="Q23">
        <f t="shared" si="1"/>
        <v>-10603</v>
      </c>
      <c r="R23">
        <f t="shared" si="1"/>
        <v>11042</v>
      </c>
      <c r="S23">
        <f t="shared" si="1"/>
        <v>-3261</v>
      </c>
      <c r="T23">
        <f t="shared" si="1"/>
        <v>7366</v>
      </c>
      <c r="U23">
        <f t="shared" si="1"/>
        <v>4544</v>
      </c>
      <c r="V23">
        <f t="shared" si="1"/>
        <v>-5075</v>
      </c>
      <c r="W23">
        <f t="shared" si="1"/>
        <v>-8099</v>
      </c>
      <c r="X23">
        <f t="shared" si="1"/>
        <v>5669</v>
      </c>
      <c r="Y23">
        <f t="shared" si="1"/>
        <v>4078</v>
      </c>
      <c r="Z23">
        <f t="shared" si="1"/>
        <v>-3427</v>
      </c>
      <c r="AA23">
        <f t="shared" si="1"/>
        <v>-13303</v>
      </c>
      <c r="AB23">
        <f t="shared" si="1"/>
        <v>-6584</v>
      </c>
      <c r="AC23">
        <f t="shared" si="1"/>
        <v>6338</v>
      </c>
    </row>
  </sheetData>
  <pageMargins left="0.7" right="0.7" top="0.75" bottom="0.75" header="0.3" footer="0.3"/>
  <ignoredErrors>
    <ignoredError sqref="B22:AC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A421-4AF8-E44C-A349-483ABBEC5908}">
  <dimension ref="A3:AC9"/>
  <sheetViews>
    <sheetView workbookViewId="0">
      <selection sqref="A1:XFD1"/>
    </sheetView>
  </sheetViews>
  <sheetFormatPr baseColWidth="10" defaultRowHeight="16" x14ac:dyDescent="0.2"/>
  <sheetData>
    <row r="3" spans="1:29" x14ac:dyDescent="0.2">
      <c r="A3" t="s">
        <v>0</v>
      </c>
      <c r="B3">
        <v>17891</v>
      </c>
      <c r="C3">
        <v>11029</v>
      </c>
      <c r="D3">
        <v>8717</v>
      </c>
      <c r="E3">
        <v>39634</v>
      </c>
      <c r="F3">
        <v>48351</v>
      </c>
      <c r="G3">
        <v>20065</v>
      </c>
      <c r="H3">
        <v>13822</v>
      </c>
      <c r="I3">
        <v>11519</v>
      </c>
      <c r="J3">
        <v>48012</v>
      </c>
      <c r="K3">
        <v>59531</v>
      </c>
      <c r="L3">
        <v>19965</v>
      </c>
      <c r="M3">
        <v>11561</v>
      </c>
      <c r="N3">
        <v>10044</v>
      </c>
      <c r="O3">
        <v>45212</v>
      </c>
      <c r="P3">
        <v>55256</v>
      </c>
      <c r="Q3">
        <v>22236</v>
      </c>
      <c r="R3">
        <v>11249</v>
      </c>
      <c r="S3">
        <v>11253</v>
      </c>
      <c r="T3">
        <v>46158</v>
      </c>
      <c r="U3">
        <v>57411</v>
      </c>
      <c r="V3">
        <v>28755</v>
      </c>
      <c r="W3">
        <v>23630</v>
      </c>
      <c r="X3">
        <v>21744</v>
      </c>
      <c r="Y3">
        <v>72936</v>
      </c>
      <c r="Z3">
        <v>94680</v>
      </c>
      <c r="AA3">
        <v>34630</v>
      </c>
      <c r="AB3">
        <v>25010</v>
      </c>
      <c r="AC3">
        <v>19442</v>
      </c>
    </row>
    <row r="5" spans="1:29" x14ac:dyDescent="0.2">
      <c r="A5" t="s">
        <v>1</v>
      </c>
      <c r="B5">
        <v>2987</v>
      </c>
      <c r="C5">
        <v>2332</v>
      </c>
      <c r="D5">
        <v>2354</v>
      </c>
      <c r="E5">
        <v>2484</v>
      </c>
      <c r="F5">
        <v>10157</v>
      </c>
      <c r="G5">
        <v>2745</v>
      </c>
      <c r="H5">
        <v>2739</v>
      </c>
      <c r="I5">
        <v>2665</v>
      </c>
      <c r="J5">
        <v>2754</v>
      </c>
      <c r="K5">
        <v>10903</v>
      </c>
      <c r="L5">
        <v>3395</v>
      </c>
      <c r="M5">
        <v>3040</v>
      </c>
      <c r="N5">
        <v>2933</v>
      </c>
      <c r="O5">
        <v>3179</v>
      </c>
      <c r="P5">
        <v>12547</v>
      </c>
      <c r="Q5">
        <v>2816</v>
      </c>
      <c r="R5">
        <v>2786</v>
      </c>
      <c r="S5">
        <v>2752</v>
      </c>
      <c r="T5">
        <v>2702</v>
      </c>
      <c r="U5">
        <v>11056</v>
      </c>
      <c r="V5">
        <v>2666</v>
      </c>
      <c r="W5">
        <v>2797</v>
      </c>
      <c r="X5">
        <v>2832</v>
      </c>
      <c r="Y5">
        <v>2989</v>
      </c>
      <c r="Z5">
        <v>11284</v>
      </c>
      <c r="AA5">
        <v>2697</v>
      </c>
      <c r="AB5">
        <v>2737</v>
      </c>
      <c r="AC5">
        <v>2805</v>
      </c>
    </row>
    <row r="6" spans="1:29" x14ac:dyDescent="0.2">
      <c r="A6" t="s">
        <v>2</v>
      </c>
      <c r="B6">
        <v>3510</v>
      </c>
      <c r="C6">
        <v>3368</v>
      </c>
      <c r="D6">
        <v>2874</v>
      </c>
      <c r="E6">
        <v>1839</v>
      </c>
      <c r="F6">
        <v>11591</v>
      </c>
      <c r="G6">
        <v>3551</v>
      </c>
      <c r="H6">
        <v>2789</v>
      </c>
      <c r="I6">
        <v>2479</v>
      </c>
      <c r="J6">
        <v>1598</v>
      </c>
      <c r="K6">
        <v>10417</v>
      </c>
      <c r="L6">
        <v>4916</v>
      </c>
      <c r="M6">
        <v>4581</v>
      </c>
      <c r="N6">
        <v>2298</v>
      </c>
      <c r="O6">
        <v>3468</v>
      </c>
      <c r="P6">
        <v>15263</v>
      </c>
      <c r="Q6">
        <v>4393</v>
      </c>
      <c r="R6">
        <v>3112</v>
      </c>
      <c r="S6">
        <v>905</v>
      </c>
      <c r="T6">
        <v>1091</v>
      </c>
      <c r="U6">
        <v>9501</v>
      </c>
      <c r="V6">
        <v>1787</v>
      </c>
      <c r="W6">
        <v>8489</v>
      </c>
      <c r="X6">
        <v>8260</v>
      </c>
      <c r="Y6">
        <v>6849</v>
      </c>
      <c r="Z6">
        <v>25385</v>
      </c>
      <c r="AA6">
        <v>5235</v>
      </c>
      <c r="AB6">
        <v>4066</v>
      </c>
      <c r="AC6">
        <v>2950</v>
      </c>
    </row>
    <row r="7" spans="1:29" x14ac:dyDescent="0.2">
      <c r="A7" t="s">
        <v>3</v>
      </c>
      <c r="B7">
        <v>497</v>
      </c>
      <c r="C7">
        <v>510</v>
      </c>
      <c r="D7">
        <v>449</v>
      </c>
      <c r="E7">
        <v>636</v>
      </c>
      <c r="F7">
        <v>2092</v>
      </c>
      <c r="G7">
        <v>623</v>
      </c>
      <c r="H7">
        <v>733</v>
      </c>
      <c r="I7">
        <v>764</v>
      </c>
      <c r="J7">
        <v>902</v>
      </c>
      <c r="K7">
        <v>3022</v>
      </c>
      <c r="L7">
        <v>836</v>
      </c>
      <c r="M7">
        <v>926</v>
      </c>
      <c r="N7">
        <v>801</v>
      </c>
      <c r="O7">
        <v>860</v>
      </c>
      <c r="P7">
        <v>3423</v>
      </c>
      <c r="Q7">
        <v>771</v>
      </c>
      <c r="R7">
        <v>918</v>
      </c>
      <c r="S7">
        <v>586</v>
      </c>
      <c r="T7">
        <v>727</v>
      </c>
      <c r="U7">
        <v>3002</v>
      </c>
      <c r="V7">
        <v>619</v>
      </c>
      <c r="W7">
        <v>708</v>
      </c>
      <c r="X7">
        <v>543</v>
      </c>
      <c r="Y7">
        <v>817</v>
      </c>
      <c r="Z7">
        <v>2687</v>
      </c>
      <c r="AA7">
        <v>531</v>
      </c>
      <c r="AB7">
        <v>875</v>
      </c>
      <c r="AC7">
        <v>504</v>
      </c>
    </row>
    <row r="9" spans="1:29" x14ac:dyDescent="0.2">
      <c r="A9" t="s">
        <v>4</v>
      </c>
      <c r="B9">
        <f t="shared" ref="B9:AC9" si="0">B3+SUM(B5:B7)</f>
        <v>24885</v>
      </c>
      <c r="C9">
        <f t="shared" si="0"/>
        <v>17239</v>
      </c>
      <c r="D9">
        <f t="shared" si="0"/>
        <v>14394</v>
      </c>
      <c r="E9">
        <f t="shared" si="0"/>
        <v>44593</v>
      </c>
      <c r="F9">
        <f t="shared" si="0"/>
        <v>72191</v>
      </c>
      <c r="G9">
        <f t="shared" si="0"/>
        <v>26984</v>
      </c>
      <c r="H9">
        <f t="shared" si="0"/>
        <v>20083</v>
      </c>
      <c r="I9">
        <f t="shared" si="0"/>
        <v>17427</v>
      </c>
      <c r="J9">
        <f t="shared" si="0"/>
        <v>53266</v>
      </c>
      <c r="K9">
        <f t="shared" si="0"/>
        <v>83873</v>
      </c>
      <c r="L9">
        <f t="shared" si="0"/>
        <v>29112</v>
      </c>
      <c r="M9">
        <f t="shared" si="0"/>
        <v>20108</v>
      </c>
      <c r="N9">
        <f t="shared" si="0"/>
        <v>16076</v>
      </c>
      <c r="O9">
        <f t="shared" si="0"/>
        <v>52719</v>
      </c>
      <c r="P9">
        <f t="shared" si="0"/>
        <v>86489</v>
      </c>
      <c r="Q9">
        <f t="shared" si="0"/>
        <v>30216</v>
      </c>
      <c r="R9">
        <f t="shared" si="0"/>
        <v>18065</v>
      </c>
      <c r="S9">
        <f t="shared" si="0"/>
        <v>15496</v>
      </c>
      <c r="T9">
        <f t="shared" si="0"/>
        <v>50678</v>
      </c>
      <c r="U9">
        <f t="shared" si="0"/>
        <v>80970</v>
      </c>
      <c r="V9">
        <f t="shared" si="0"/>
        <v>33827</v>
      </c>
      <c r="W9">
        <f t="shared" si="0"/>
        <v>35624</v>
      </c>
      <c r="X9">
        <f t="shared" si="0"/>
        <v>33379</v>
      </c>
      <c r="Y9">
        <f t="shared" si="0"/>
        <v>83591</v>
      </c>
      <c r="Z9">
        <f t="shared" si="0"/>
        <v>134036</v>
      </c>
      <c r="AA9">
        <f t="shared" si="0"/>
        <v>43093</v>
      </c>
      <c r="AB9">
        <f t="shared" si="0"/>
        <v>32688</v>
      </c>
      <c r="AC9">
        <f t="shared" si="0"/>
        <v>25701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3:AC22"/>
  <sheetViews>
    <sheetView workbookViewId="0">
      <selection activeCell="A2" sqref="A2:XFD2"/>
    </sheetView>
  </sheetViews>
  <sheetFormatPr baseColWidth="10" defaultRowHeight="16" x14ac:dyDescent="0.2"/>
  <cols>
    <col min="1" max="1" width="29.83203125" customWidth="1"/>
  </cols>
  <sheetData>
    <row r="3" spans="1:29" ht="15" customHeight="1" x14ac:dyDescent="0.2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 t="s">
        <v>16</v>
      </c>
      <c r="B5" s="1">
        <v>1946</v>
      </c>
      <c r="C5" s="1">
        <v>-1630</v>
      </c>
      <c r="D5" s="1">
        <v>-2792</v>
      </c>
      <c r="E5" s="1">
        <v>2322</v>
      </c>
      <c r="F5" s="1">
        <v>-154</v>
      </c>
      <c r="G5" s="1">
        <v>37549</v>
      </c>
      <c r="H5" s="1">
        <v>1609</v>
      </c>
      <c r="I5" s="1">
        <v>-2149</v>
      </c>
      <c r="J5" s="1">
        <v>1481</v>
      </c>
      <c r="K5" s="1">
        <v>38490</v>
      </c>
      <c r="L5" s="1">
        <v>570</v>
      </c>
      <c r="M5" s="1">
        <v>-3843</v>
      </c>
      <c r="N5" s="1">
        <v>-5480</v>
      </c>
      <c r="O5" s="1">
        <v>4053</v>
      </c>
      <c r="P5" s="1">
        <v>-4700</v>
      </c>
      <c r="Q5" s="1">
        <v>5514</v>
      </c>
      <c r="R5" s="1">
        <v>1986</v>
      </c>
      <c r="S5" s="1">
        <v>-3633</v>
      </c>
      <c r="T5" s="1">
        <v>5049</v>
      </c>
      <c r="U5" s="1">
        <v>8916</v>
      </c>
      <c r="V5" s="1">
        <v>7959</v>
      </c>
      <c r="W5" s="1">
        <v>-4914</v>
      </c>
      <c r="X5" s="1">
        <v>-2582</v>
      </c>
      <c r="Y5" s="1">
        <v>5336</v>
      </c>
      <c r="Z5" s="1">
        <v>5799</v>
      </c>
      <c r="AA5" s="1">
        <v>4236</v>
      </c>
      <c r="AB5" s="1">
        <v>-2348</v>
      </c>
      <c r="AC5" s="1">
        <v>-1902</v>
      </c>
    </row>
    <row r="6" spans="1:29" x14ac:dyDescent="0.2">
      <c r="A6" s="1" t="s">
        <v>10</v>
      </c>
      <c r="B6" s="1">
        <v>1697</v>
      </c>
      <c r="C6" s="1">
        <v>2486</v>
      </c>
      <c r="D6" s="1">
        <v>-802</v>
      </c>
      <c r="E6" s="1">
        <v>-5474</v>
      </c>
      <c r="F6" s="1">
        <v>-2093</v>
      </c>
      <c r="G6" s="1">
        <v>-5570</v>
      </c>
      <c r="H6" s="1">
        <v>9093</v>
      </c>
      <c r="I6" s="1">
        <v>233</v>
      </c>
      <c r="J6" s="1">
        <v>-9078</v>
      </c>
      <c r="K6" s="1">
        <v>-5322</v>
      </c>
      <c r="L6" s="1">
        <v>5130</v>
      </c>
      <c r="M6" s="1">
        <v>2964</v>
      </c>
      <c r="N6" s="1">
        <v>919</v>
      </c>
      <c r="O6" s="1">
        <v>-8768</v>
      </c>
      <c r="P6" s="1">
        <v>245</v>
      </c>
      <c r="Q6" s="1">
        <v>2015</v>
      </c>
      <c r="R6" s="1">
        <v>5269</v>
      </c>
      <c r="S6" s="1">
        <v>-2135</v>
      </c>
      <c r="T6" s="1">
        <v>1768</v>
      </c>
      <c r="U6" s="1">
        <v>6917</v>
      </c>
      <c r="V6" s="1">
        <v>-10945</v>
      </c>
      <c r="W6" s="1">
        <v>8598</v>
      </c>
      <c r="X6" s="1">
        <v>1031</v>
      </c>
      <c r="Y6" s="1">
        <v>-8809</v>
      </c>
      <c r="Z6" s="1">
        <v>-10125</v>
      </c>
      <c r="AA6" s="1">
        <v>-3934</v>
      </c>
      <c r="AB6" s="1">
        <v>9476</v>
      </c>
      <c r="AC6" s="1">
        <v>-981</v>
      </c>
    </row>
    <row r="7" spans="1:29" x14ac:dyDescent="0.2">
      <c r="A7" s="1" t="s">
        <v>12</v>
      </c>
      <c r="B7" s="1">
        <v>-375</v>
      </c>
      <c r="C7" s="1">
        <v>4887</v>
      </c>
      <c r="D7" s="1">
        <v>-1200</v>
      </c>
      <c r="E7" s="1">
        <v>-7566</v>
      </c>
      <c r="F7" s="1">
        <v>-4254</v>
      </c>
      <c r="G7" s="1">
        <v>-9660</v>
      </c>
      <c r="H7" s="1">
        <v>19375</v>
      </c>
      <c r="I7" s="1">
        <v>-4179</v>
      </c>
      <c r="J7" s="1">
        <v>-13546</v>
      </c>
      <c r="K7" s="1">
        <v>-8010</v>
      </c>
      <c r="L7" s="1">
        <v>6905</v>
      </c>
      <c r="M7" s="1">
        <v>7711</v>
      </c>
      <c r="N7" s="1">
        <v>-1133</v>
      </c>
      <c r="O7" s="1">
        <v>-10552</v>
      </c>
      <c r="P7" s="1">
        <v>2931</v>
      </c>
      <c r="Q7" s="1">
        <v>3902</v>
      </c>
      <c r="R7" s="1">
        <v>4021</v>
      </c>
      <c r="S7" s="1">
        <v>762</v>
      </c>
      <c r="T7" s="1">
        <v>-7132</v>
      </c>
      <c r="U7" s="1">
        <v>1553</v>
      </c>
      <c r="V7" s="1">
        <v>-10194</v>
      </c>
      <c r="W7" s="1">
        <v>16986</v>
      </c>
      <c r="X7" s="1">
        <v>-1900</v>
      </c>
      <c r="Y7" s="1">
        <v>-8795</v>
      </c>
      <c r="Z7" s="1">
        <v>-3903</v>
      </c>
      <c r="AA7" s="1">
        <v>-9812</v>
      </c>
      <c r="AB7" s="1">
        <v>10455</v>
      </c>
      <c r="AC7" s="1">
        <v>4146</v>
      </c>
    </row>
    <row r="8" spans="1:29" x14ac:dyDescent="0.2">
      <c r="A8" s="1" t="s">
        <v>11</v>
      </c>
      <c r="B8" s="1">
        <v>-580</v>
      </c>
      <c r="C8" s="1">
        <v>-198</v>
      </c>
      <c r="D8" s="1">
        <v>-236</v>
      </c>
      <c r="E8" s="1">
        <v>-1709</v>
      </c>
      <c r="F8" s="1">
        <v>-2723</v>
      </c>
      <c r="G8" s="1">
        <v>434</v>
      </c>
      <c r="H8" s="1">
        <v>-3241</v>
      </c>
      <c r="I8" s="1">
        <v>1693</v>
      </c>
      <c r="J8" s="1">
        <v>1942</v>
      </c>
      <c r="K8" s="1">
        <v>828</v>
      </c>
      <c r="L8" s="1">
        <v>-1076</v>
      </c>
      <c r="M8" s="1">
        <v>70</v>
      </c>
      <c r="N8" s="1">
        <v>1502</v>
      </c>
      <c r="O8" s="1">
        <v>-785</v>
      </c>
      <c r="P8" s="1">
        <v>-289</v>
      </c>
      <c r="Q8" s="1">
        <v>-28</v>
      </c>
      <c r="R8" s="1">
        <v>727</v>
      </c>
      <c r="S8" s="1">
        <v>-689</v>
      </c>
      <c r="T8" s="1">
        <v>-137</v>
      </c>
      <c r="U8" s="1">
        <v>-127</v>
      </c>
      <c r="V8" s="1">
        <v>-950</v>
      </c>
      <c r="W8" s="1">
        <v>-276</v>
      </c>
      <c r="X8" s="1">
        <v>13</v>
      </c>
      <c r="Y8" s="1">
        <v>-1429</v>
      </c>
      <c r="Z8" s="1">
        <v>-2642</v>
      </c>
      <c r="AA8" s="1">
        <v>681</v>
      </c>
      <c r="AB8" s="1">
        <v>384</v>
      </c>
      <c r="AC8" s="1">
        <v>-16</v>
      </c>
    </row>
    <row r="9" spans="1:29" x14ac:dyDescent="0.2">
      <c r="A9" s="1" t="s">
        <v>14</v>
      </c>
      <c r="B9" s="1">
        <v>2460</v>
      </c>
      <c r="C9" s="1">
        <v>-9322</v>
      </c>
      <c r="D9" s="1">
        <v>1650</v>
      </c>
      <c r="E9" s="1">
        <v>14830</v>
      </c>
      <c r="F9" s="1">
        <v>9618</v>
      </c>
      <c r="G9" s="1">
        <v>14588</v>
      </c>
      <c r="H9" s="1">
        <v>-27808</v>
      </c>
      <c r="I9" s="1">
        <v>2081</v>
      </c>
      <c r="J9" s="1">
        <v>20314</v>
      </c>
      <c r="K9" s="1">
        <v>9175</v>
      </c>
      <c r="L9" s="1">
        <v>-8501</v>
      </c>
      <c r="M9" s="1">
        <v>-11523</v>
      </c>
      <c r="N9" s="1">
        <v>220</v>
      </c>
      <c r="O9" s="1">
        <v>17881</v>
      </c>
      <c r="P9" s="1">
        <v>-1923</v>
      </c>
      <c r="Q9" s="1">
        <v>-1089</v>
      </c>
      <c r="R9" s="1">
        <v>-12431</v>
      </c>
      <c r="S9" s="1">
        <v>2733</v>
      </c>
      <c r="T9" s="1">
        <v>6725</v>
      </c>
      <c r="U9" s="1">
        <v>-4062</v>
      </c>
      <c r="V9" s="1">
        <v>21670</v>
      </c>
      <c r="W9" s="1">
        <v>-23667</v>
      </c>
      <c r="X9" s="1">
        <v>211</v>
      </c>
      <c r="Y9" s="1">
        <v>14112</v>
      </c>
      <c r="Z9" s="1">
        <v>12326</v>
      </c>
      <c r="AA9" s="1">
        <v>19813</v>
      </c>
      <c r="AB9" s="1">
        <v>-21563</v>
      </c>
      <c r="AC9" s="1">
        <v>-4358</v>
      </c>
    </row>
    <row r="10" spans="1:2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 t="s">
        <v>18</v>
      </c>
      <c r="B11" s="1">
        <f>SUM(B5:B9)</f>
        <v>5148</v>
      </c>
      <c r="C11" s="1">
        <f t="shared" ref="C11:AC11" si="0">SUM(C5:C9)</f>
        <v>-3777</v>
      </c>
      <c r="D11" s="1">
        <f t="shared" si="0"/>
        <v>-3380</v>
      </c>
      <c r="E11" s="1">
        <f t="shared" si="0"/>
        <v>2403</v>
      </c>
      <c r="F11" s="1">
        <f t="shared" si="0"/>
        <v>394</v>
      </c>
      <c r="G11" s="1">
        <f t="shared" si="0"/>
        <v>37341</v>
      </c>
      <c r="H11" s="1">
        <f t="shared" si="0"/>
        <v>-972</v>
      </c>
      <c r="I11" s="1">
        <f t="shared" si="0"/>
        <v>-2321</v>
      </c>
      <c r="J11" s="1">
        <f t="shared" si="0"/>
        <v>1113</v>
      </c>
      <c r="K11" s="1">
        <f t="shared" si="0"/>
        <v>35161</v>
      </c>
      <c r="L11" s="1">
        <f t="shared" si="0"/>
        <v>3028</v>
      </c>
      <c r="M11" s="1">
        <f t="shared" si="0"/>
        <v>-4621</v>
      </c>
      <c r="N11" s="1">
        <f t="shared" si="0"/>
        <v>-3972</v>
      </c>
      <c r="O11" s="1">
        <f t="shared" si="0"/>
        <v>1829</v>
      </c>
      <c r="P11" s="1">
        <f t="shared" si="0"/>
        <v>-3736</v>
      </c>
      <c r="Q11" s="1">
        <f t="shared" si="0"/>
        <v>10314</v>
      </c>
      <c r="R11" s="1">
        <f t="shared" si="0"/>
        <v>-428</v>
      </c>
      <c r="S11" s="1">
        <f t="shared" si="0"/>
        <v>-2962</v>
      </c>
      <c r="T11" s="1">
        <f t="shared" si="0"/>
        <v>6273</v>
      </c>
      <c r="U11" s="1">
        <f t="shared" si="0"/>
        <v>13197</v>
      </c>
      <c r="V11" s="1">
        <f t="shared" si="0"/>
        <v>7540</v>
      </c>
      <c r="W11" s="1">
        <f t="shared" si="0"/>
        <v>-3273</v>
      </c>
      <c r="X11" s="1">
        <f t="shared" si="0"/>
        <v>-3227</v>
      </c>
      <c r="Y11" s="1">
        <f t="shared" si="0"/>
        <v>415</v>
      </c>
      <c r="Z11" s="1">
        <f t="shared" si="0"/>
        <v>1455</v>
      </c>
      <c r="AA11" s="1">
        <f t="shared" si="0"/>
        <v>10984</v>
      </c>
      <c r="AB11" s="1">
        <f t="shared" si="0"/>
        <v>-3596</v>
      </c>
      <c r="AC11" s="1">
        <f t="shared" si="0"/>
        <v>-3111</v>
      </c>
    </row>
    <row r="12" spans="1:2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">
      <c r="A13" s="1" t="s">
        <v>6</v>
      </c>
      <c r="B13" s="1">
        <v>1256</v>
      </c>
      <c r="C13" s="1">
        <v>1217</v>
      </c>
      <c r="D13" s="1">
        <v>1193</v>
      </c>
      <c r="E13" s="1">
        <v>1174</v>
      </c>
      <c r="F13" s="1">
        <v>4840</v>
      </c>
      <c r="G13" s="1">
        <v>1296</v>
      </c>
      <c r="H13" s="1">
        <v>1348</v>
      </c>
      <c r="I13" s="1">
        <v>1351</v>
      </c>
      <c r="J13" s="1">
        <v>1345</v>
      </c>
      <c r="K13" s="1">
        <v>5340</v>
      </c>
      <c r="L13" s="1">
        <v>1559</v>
      </c>
      <c r="M13" s="1">
        <v>1514</v>
      </c>
      <c r="N13" s="1">
        <v>1496</v>
      </c>
      <c r="O13" s="1">
        <v>1499</v>
      </c>
      <c r="P13" s="1">
        <v>6068</v>
      </c>
      <c r="Q13" s="1">
        <v>1710</v>
      </c>
      <c r="R13" s="1">
        <v>1697</v>
      </c>
      <c r="S13" s="1">
        <v>1698</v>
      </c>
      <c r="T13" s="1">
        <v>1724</v>
      </c>
      <c r="U13" s="1">
        <v>6829</v>
      </c>
      <c r="V13" s="1">
        <v>2020</v>
      </c>
      <c r="W13" s="1">
        <v>1981</v>
      </c>
      <c r="X13" s="1">
        <v>1960</v>
      </c>
      <c r="Y13" s="1">
        <v>1945</v>
      </c>
      <c r="Z13" s="1">
        <v>7906</v>
      </c>
      <c r="AA13" s="1">
        <v>2265</v>
      </c>
      <c r="AB13" s="1">
        <v>2252</v>
      </c>
      <c r="AC13" s="1">
        <v>2243</v>
      </c>
    </row>
    <row r="14" spans="1:29" x14ac:dyDescent="0.2">
      <c r="A14" s="1" t="s">
        <v>7</v>
      </c>
      <c r="B14" s="1">
        <v>1452</v>
      </c>
      <c r="C14" s="1">
        <v>1370</v>
      </c>
      <c r="D14" s="1">
        <v>1942</v>
      </c>
      <c r="E14" s="1">
        <v>1202</v>
      </c>
      <c r="F14" s="1">
        <v>5966</v>
      </c>
      <c r="G14" s="1">
        <v>-33737</v>
      </c>
      <c r="H14" s="1">
        <v>-498</v>
      </c>
      <c r="I14" s="1">
        <v>1126</v>
      </c>
      <c r="J14" s="1">
        <v>519</v>
      </c>
      <c r="K14" s="1">
        <v>-32590</v>
      </c>
      <c r="L14" s="1">
        <v>53</v>
      </c>
      <c r="M14" s="1">
        <v>-53</v>
      </c>
      <c r="N14" s="1"/>
      <c r="O14" s="1">
        <v>-340</v>
      </c>
      <c r="P14" s="1">
        <v>-340</v>
      </c>
      <c r="Q14" s="1">
        <v>-349</v>
      </c>
      <c r="R14" s="1">
        <v>349</v>
      </c>
      <c r="S14" s="1">
        <v>182</v>
      </c>
      <c r="T14" s="1">
        <v>-182</v>
      </c>
      <c r="U14" s="1"/>
      <c r="V14" s="1"/>
      <c r="W14" s="1"/>
      <c r="X14" s="1">
        <v>-737</v>
      </c>
      <c r="Y14" s="1">
        <v>737</v>
      </c>
      <c r="Z14" s="1"/>
      <c r="AA14" s="1">
        <v>682</v>
      </c>
      <c r="AB14" s="1">
        <v>406</v>
      </c>
      <c r="AC14" s="1">
        <v>1668</v>
      </c>
    </row>
    <row r="15" spans="1:29" x14ac:dyDescent="0.2">
      <c r="A15" s="1" t="s">
        <v>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-124</v>
      </c>
      <c r="N15" s="1">
        <v>86</v>
      </c>
      <c r="O15" s="1">
        <v>38</v>
      </c>
      <c r="P15" s="1"/>
      <c r="Q15" s="1"/>
      <c r="R15" s="1">
        <v>-651</v>
      </c>
      <c r="S15" s="1">
        <v>651</v>
      </c>
      <c r="T15" s="1">
        <v>-215</v>
      </c>
      <c r="U15" s="1">
        <v>-215</v>
      </c>
      <c r="V15" s="1">
        <v>-58</v>
      </c>
      <c r="W15" s="1">
        <v>-149</v>
      </c>
      <c r="X15" s="1">
        <v>207</v>
      </c>
      <c r="Y15" s="1">
        <v>-4774</v>
      </c>
      <c r="Z15" s="1">
        <v>-4774</v>
      </c>
      <c r="AA15" s="1"/>
      <c r="AB15" s="1"/>
      <c r="AC15" s="1"/>
    </row>
    <row r="16" spans="1:29" x14ac:dyDescent="0.2">
      <c r="A16" s="1" t="s">
        <v>13</v>
      </c>
      <c r="B16" s="1">
        <v>-1446</v>
      </c>
      <c r="C16" s="1">
        <v>550</v>
      </c>
      <c r="D16" s="1">
        <v>-2333</v>
      </c>
      <c r="E16" s="1">
        <v>-2089</v>
      </c>
      <c r="F16" s="1">
        <v>-5318</v>
      </c>
      <c r="G16" s="1">
        <v>-197</v>
      </c>
      <c r="H16" s="1">
        <v>-856</v>
      </c>
      <c r="I16" s="1">
        <v>988</v>
      </c>
      <c r="J16" s="1">
        <v>-358</v>
      </c>
      <c r="K16" s="1">
        <v>-423</v>
      </c>
      <c r="L16" s="1">
        <v>-886</v>
      </c>
      <c r="M16" s="1">
        <v>169</v>
      </c>
      <c r="N16" s="1">
        <v>1410</v>
      </c>
      <c r="O16" s="1">
        <v>180</v>
      </c>
      <c r="P16" s="1">
        <v>873</v>
      </c>
      <c r="Q16" s="1">
        <v>-7054</v>
      </c>
      <c r="R16" s="1">
        <v>-1812</v>
      </c>
      <c r="S16" s="1">
        <v>2106</v>
      </c>
      <c r="T16" s="1">
        <v>-2828</v>
      </c>
      <c r="U16" s="1">
        <v>-9588</v>
      </c>
      <c r="V16" s="1">
        <v>-3526</v>
      </c>
      <c r="W16" s="1">
        <v>-807</v>
      </c>
      <c r="X16" s="1">
        <v>-1566</v>
      </c>
      <c r="Y16" s="1">
        <v>-2143</v>
      </c>
      <c r="Z16" s="1">
        <v>-8042</v>
      </c>
      <c r="AA16" s="1">
        <v>-4921</v>
      </c>
      <c r="AB16" s="1">
        <v>1379</v>
      </c>
      <c r="AC16" s="1">
        <v>253</v>
      </c>
    </row>
    <row r="17" spans="1:29" x14ac:dyDescent="0.2">
      <c r="A17" s="1" t="s">
        <v>15</v>
      </c>
      <c r="B17" s="1">
        <v>42</v>
      </c>
      <c r="C17" s="1">
        <v>-263</v>
      </c>
      <c r="D17" s="1">
        <v>-197</v>
      </c>
      <c r="E17" s="1">
        <v>-208</v>
      </c>
      <c r="F17" s="1">
        <v>-626</v>
      </c>
      <c r="G17" s="1">
        <v>791</v>
      </c>
      <c r="H17" s="1">
        <v>-313</v>
      </c>
      <c r="I17" s="1">
        <v>-581</v>
      </c>
      <c r="J17" s="1">
        <v>59</v>
      </c>
      <c r="K17" s="1">
        <v>-44</v>
      </c>
      <c r="L17" s="1">
        <v>-370</v>
      </c>
      <c r="M17" s="1">
        <v>-170</v>
      </c>
      <c r="N17" s="1">
        <v>-236</v>
      </c>
      <c r="O17" s="1">
        <v>151</v>
      </c>
      <c r="P17" s="1">
        <v>-625</v>
      </c>
      <c r="Q17" s="1">
        <v>985</v>
      </c>
      <c r="R17" s="1">
        <v>238</v>
      </c>
      <c r="S17" s="1">
        <v>426</v>
      </c>
      <c r="T17" s="1">
        <v>432</v>
      </c>
      <c r="U17" s="1">
        <v>2081</v>
      </c>
      <c r="V17" s="1">
        <v>1341</v>
      </c>
      <c r="W17" s="1">
        <v>301</v>
      </c>
      <c r="X17" s="1">
        <v>96</v>
      </c>
      <c r="Y17" s="1">
        <v>-62</v>
      </c>
      <c r="Z17" s="1">
        <v>1676</v>
      </c>
      <c r="AA17" s="1">
        <v>462</v>
      </c>
      <c r="AB17" s="1">
        <v>165</v>
      </c>
      <c r="AC17" s="1">
        <v>-367</v>
      </c>
    </row>
    <row r="18" spans="1:29" x14ac:dyDescent="0.2">
      <c r="A18" s="1" t="s">
        <v>9</v>
      </c>
      <c r="B18" s="1">
        <v>-274</v>
      </c>
      <c r="C18" s="1">
        <v>65</v>
      </c>
      <c r="D18" s="1">
        <v>67</v>
      </c>
      <c r="E18" s="1">
        <v>-24</v>
      </c>
      <c r="F18" s="1">
        <v>-166</v>
      </c>
      <c r="G18" s="1">
        <v>-11</v>
      </c>
      <c r="H18" s="1">
        <v>-140</v>
      </c>
      <c r="I18" s="1">
        <v>-259</v>
      </c>
      <c r="J18" s="1">
        <v>-34</v>
      </c>
      <c r="K18" s="1">
        <v>-444</v>
      </c>
      <c r="L18" s="1">
        <v>-54</v>
      </c>
      <c r="M18" s="1">
        <v>-161</v>
      </c>
      <c r="N18" s="1">
        <v>-125</v>
      </c>
      <c r="O18" s="1">
        <v>-312</v>
      </c>
      <c r="P18" s="1">
        <v>-652</v>
      </c>
      <c r="Q18" s="1">
        <v>-142</v>
      </c>
      <c r="R18" s="1">
        <v>-117</v>
      </c>
      <c r="S18" s="1">
        <v>165</v>
      </c>
      <c r="T18" s="1">
        <v>-3</v>
      </c>
      <c r="U18" s="1">
        <v>-97</v>
      </c>
      <c r="V18" s="1">
        <v>25</v>
      </c>
      <c r="W18" s="1">
        <v>-499</v>
      </c>
      <c r="X18" s="1">
        <v>-215</v>
      </c>
      <c r="Y18" s="1">
        <v>542</v>
      </c>
      <c r="Z18" s="1">
        <v>-147</v>
      </c>
      <c r="AA18" s="1">
        <v>167</v>
      </c>
      <c r="AB18" s="1">
        <v>-187</v>
      </c>
      <c r="AC18" s="1">
        <v>-41</v>
      </c>
    </row>
    <row r="19" spans="1:2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">
      <c r="A20" s="1" t="s">
        <v>9</v>
      </c>
      <c r="B20" s="1">
        <f>SUM(B13:B18)</f>
        <v>1030</v>
      </c>
      <c r="C20" s="1">
        <f t="shared" ref="C20:AC20" si="1">SUM(C13:C18)</f>
        <v>2939</v>
      </c>
      <c r="D20" s="1">
        <f t="shared" si="1"/>
        <v>672</v>
      </c>
      <c r="E20" s="1">
        <f t="shared" si="1"/>
        <v>55</v>
      </c>
      <c r="F20" s="1">
        <f t="shared" si="1"/>
        <v>4696</v>
      </c>
      <c r="G20" s="1">
        <f t="shared" si="1"/>
        <v>-31858</v>
      </c>
      <c r="H20" s="1">
        <f t="shared" si="1"/>
        <v>-459</v>
      </c>
      <c r="I20" s="1">
        <f t="shared" si="1"/>
        <v>2625</v>
      </c>
      <c r="J20" s="1">
        <f t="shared" si="1"/>
        <v>1531</v>
      </c>
      <c r="K20" s="1">
        <f t="shared" si="1"/>
        <v>-28161</v>
      </c>
      <c r="L20" s="1">
        <f t="shared" si="1"/>
        <v>302</v>
      </c>
      <c r="M20" s="1">
        <f t="shared" si="1"/>
        <v>1175</v>
      </c>
      <c r="N20" s="1">
        <f t="shared" si="1"/>
        <v>2631</v>
      </c>
      <c r="O20" s="1">
        <f t="shared" si="1"/>
        <v>1216</v>
      </c>
      <c r="P20" s="1">
        <f t="shared" si="1"/>
        <v>5324</v>
      </c>
      <c r="Q20" s="1">
        <f t="shared" si="1"/>
        <v>-4850</v>
      </c>
      <c r="R20" s="1">
        <f t="shared" si="1"/>
        <v>-296</v>
      </c>
      <c r="S20" s="1">
        <f t="shared" si="1"/>
        <v>5228</v>
      </c>
      <c r="T20" s="1">
        <f t="shared" si="1"/>
        <v>-1072</v>
      </c>
      <c r="U20" s="1">
        <f t="shared" si="1"/>
        <v>-990</v>
      </c>
      <c r="V20" s="1">
        <f t="shared" si="1"/>
        <v>-198</v>
      </c>
      <c r="W20" s="1">
        <f t="shared" si="1"/>
        <v>827</v>
      </c>
      <c r="X20" s="1">
        <f t="shared" si="1"/>
        <v>-255</v>
      </c>
      <c r="Y20" s="1">
        <f t="shared" si="1"/>
        <v>-3755</v>
      </c>
      <c r="Z20" s="1">
        <f t="shared" si="1"/>
        <v>-3381</v>
      </c>
      <c r="AA20" s="1">
        <f t="shared" si="1"/>
        <v>-1345</v>
      </c>
      <c r="AB20" s="1">
        <f t="shared" si="1"/>
        <v>4015</v>
      </c>
      <c r="AC20" s="1">
        <f t="shared" si="1"/>
        <v>3756</v>
      </c>
    </row>
    <row r="21" spans="1:2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 t="s">
        <v>17</v>
      </c>
      <c r="B22" s="1">
        <v>27056</v>
      </c>
      <c r="C22" s="1">
        <v>12523</v>
      </c>
      <c r="D22" s="1">
        <v>8363</v>
      </c>
      <c r="E22" s="1">
        <v>15656</v>
      </c>
      <c r="F22" s="1">
        <v>63598</v>
      </c>
      <c r="G22" s="1">
        <v>28293</v>
      </c>
      <c r="H22" s="1">
        <v>15130</v>
      </c>
      <c r="I22" s="1">
        <v>14488</v>
      </c>
      <c r="J22" s="1">
        <v>19523</v>
      </c>
      <c r="K22" s="1">
        <v>77434</v>
      </c>
      <c r="L22" s="1">
        <v>26690</v>
      </c>
      <c r="M22" s="1">
        <v>11155</v>
      </c>
      <c r="N22" s="1">
        <v>11636</v>
      </c>
      <c r="O22" s="1">
        <v>19910</v>
      </c>
      <c r="P22" s="1">
        <v>69391</v>
      </c>
      <c r="Q22" s="1">
        <v>30516</v>
      </c>
      <c r="R22" s="1">
        <v>13311</v>
      </c>
      <c r="S22" s="1">
        <v>16271</v>
      </c>
      <c r="T22" s="1">
        <v>20576</v>
      </c>
      <c r="U22" s="1">
        <v>80674</v>
      </c>
      <c r="V22" s="1">
        <v>38763</v>
      </c>
      <c r="W22" s="1">
        <v>23981</v>
      </c>
      <c r="X22" s="1">
        <v>21094</v>
      </c>
      <c r="Y22" s="1">
        <v>20200</v>
      </c>
      <c r="Z22" s="1">
        <v>104038</v>
      </c>
      <c r="AA22" s="1">
        <v>46966</v>
      </c>
      <c r="AB22" s="1">
        <v>28166</v>
      </c>
      <c r="AC22" s="1">
        <v>22892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</vt:lpstr>
      <vt:lpstr>Sheet3</vt:lpstr>
      <vt:lpstr>financing</vt:lpstr>
      <vt:lpstr>investing</vt:lpstr>
      <vt:lpstr>ebita calcs</vt:lpstr>
      <vt:lpstr>cashflow from operating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2022-08-03T13:26:37Z</dcterms:modified>
</cp:coreProperties>
</file>