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A:\SNDPD\DPTDPD\CGDIPD\CADASTRO INCLUSAO\2021_04_30_extração_de_dados\2022\MAIO\09_5_2022 - Pesquisa para reportagem\"/>
    </mc:Choice>
  </mc:AlternateContent>
  <xr:revisionPtr revIDLastSave="0" documentId="8_{B3F8AFAF-E1C5-4DE6-AC01-DF0D4B598286}" xr6:coauthVersionLast="41" xr6:coauthVersionMax="41" xr10:uidLastSave="{00000000-0000-0000-0000-000000000000}"/>
  <bookViews>
    <workbookView xWindow="-120" yWindow="-120" windowWidth="29040" windowHeight="15840" tabRatio="599" xr2:uid="{379F938F-2642-4FF6-A098-38F000ED9D81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20" i="1"/>
  <c r="F21" i="1"/>
  <c r="F22" i="1"/>
  <c r="F23" i="1"/>
  <c r="F24" i="1"/>
  <c r="F25" i="1"/>
  <c r="F33" i="1"/>
  <c r="F34" i="1"/>
  <c r="F35" i="1"/>
  <c r="D36" i="1"/>
  <c r="F36" i="1"/>
  <c r="D37" i="1"/>
  <c r="F37" i="1"/>
  <c r="D38" i="1"/>
  <c r="F38" i="1"/>
  <c r="F42" i="1"/>
  <c r="F43" i="1"/>
  <c r="F44" i="1"/>
  <c r="F45" i="1"/>
  <c r="F46" i="1"/>
  <c r="F47" i="1"/>
</calcChain>
</file>

<file path=xl/sharedStrings.xml><?xml version="1.0" encoding="utf-8"?>
<sst xmlns="http://schemas.openxmlformats.org/spreadsheetml/2006/main" count="84" uniqueCount="43">
  <si>
    <t>Centro-Oeste</t>
  </si>
  <si>
    <t>Deficiências</t>
  </si>
  <si>
    <t>Fisica</t>
  </si>
  <si>
    <t>Auditiva</t>
  </si>
  <si>
    <t>Visual</t>
  </si>
  <si>
    <t>Mental</t>
  </si>
  <si>
    <t>Multipla</t>
  </si>
  <si>
    <t>Reabilitado</t>
  </si>
  <si>
    <t>Sudeste</t>
  </si>
  <si>
    <t>Nordeste</t>
  </si>
  <si>
    <t>Norte</t>
  </si>
  <si>
    <t>Sul</t>
  </si>
  <si>
    <t>Mulheres</t>
  </si>
  <si>
    <t>Feminino</t>
  </si>
  <si>
    <t>Masculino</t>
  </si>
  <si>
    <t xml:space="preserve">COORDERNAÇÃO GERAL DE DADOS E INFORMAÇÃO DA PESSOA COM DEFICIÊNCIA - CGDIPD </t>
  </si>
  <si>
    <t>Assunto: Modelo de planilha de resposta.</t>
  </si>
  <si>
    <t>Requisitante: João Souza (joao.souza@email.com)</t>
  </si>
  <si>
    <t>Responsável pela análise: José Santos (joao.santos@email.com)</t>
  </si>
  <si>
    <t>MÉDIA DE IDADE EM ATLÂNTIDA: 2015-2020</t>
  </si>
  <si>
    <t>Bases consultadas: Base_1; Base_2; Base_3.</t>
  </si>
  <si>
    <t>Homens</t>
  </si>
  <si>
    <t>Média anual</t>
  </si>
  <si>
    <t>Requisitante:</t>
  </si>
  <si>
    <t xml:space="preserve"> </t>
  </si>
  <si>
    <t>Assunto: Reportagem VALOR + O GLOBO: Pessoas com Deficiência no mercado de trabalho.</t>
  </si>
  <si>
    <t>PCDs que recebem o benefício BPC dividido por sexo.</t>
  </si>
  <si>
    <r>
      <rPr>
        <sz val="9"/>
        <color theme="1"/>
        <rFont val="Calibri"/>
        <family val="2"/>
        <scheme val="minor"/>
      </rPr>
      <t xml:space="preserve"> A quantidade de pessoas no mercado de trabalho de acordo com a Relação Anual de Informações Sociais - RAIS entre os anos de 2018 e 2019  segue nas tabelas a baixo. E sobre o total de PCDs, que estão em idade para trabalhar de acordo com o censo do Instituto Brasileiro de Geografia e Estatística - IBGE de 2010 que é o mais atual que temos estão entre maiores de 13 a 60 anos.
P</t>
    </r>
    <r>
      <rPr>
        <i/>
        <u/>
        <sz val="9"/>
        <color theme="4" tint="-0.249977111117893"/>
        <rFont val="Calibri"/>
        <family val="2"/>
        <scheme val="minor"/>
      </rPr>
      <t>ara mais infocmações acesse o link do site do IBGE com os dados do censo de 2010: https://sidra.ibge.gov.br/pesquisa/censo-demografico/demografico-2010/inicial?msclkid=3484a66acfa711ec8437189ce8e893ef</t>
    </r>
    <r>
      <rPr>
        <b/>
        <sz val="11"/>
        <color theme="1"/>
        <rFont val="Calibri"/>
        <family val="2"/>
        <scheme val="minor"/>
      </rPr>
      <t xml:space="preserve">
Pessoas no mercado de trabalho dividido por ano, sexo e região.</t>
    </r>
  </si>
  <si>
    <t>BPC Pessoa com deficiência</t>
  </si>
  <si>
    <t>Ativo</t>
  </si>
  <si>
    <t>Cessado</t>
  </si>
  <si>
    <t>Suspenso</t>
  </si>
  <si>
    <t>Indeferido</t>
  </si>
  <si>
    <t>Situação do benefício</t>
  </si>
  <si>
    <t>Deficiência no aparelho locomotor</t>
  </si>
  <si>
    <t>Intelectual</t>
  </si>
  <si>
    <t>Mútiplas</t>
  </si>
  <si>
    <t>Transtorno mental</t>
  </si>
  <si>
    <t>Doença Crônica</t>
  </si>
  <si>
    <t>Não sabe informar</t>
  </si>
  <si>
    <t>Outras</t>
  </si>
  <si>
    <t>Tipo de deficiência</t>
  </si>
  <si>
    <r>
      <t xml:space="preserve"> Para uma análise do perfil das pessoas com deficiência no Brasil é necessário avaliar o valor geral da população, como o censo de 2010 está desatualizado sugerimos que façam uma pesquisa com base nos dados do censo do inep, da rais e do bpc. 
</t>
    </r>
    <r>
      <rPr>
        <i/>
        <sz val="10"/>
        <color theme="4" tint="-0.249977111117893"/>
        <rFont val="Calibri"/>
        <family val="2"/>
        <scheme val="minor"/>
      </rPr>
      <t>Para auxiliar na pesquisa encaminhamos o link do site do Instituto Nacional de Estudos e Pesquisas - INEP com os dados, pesquisas e analises dos censos da Educação Básica, Superior e Enem: https://www.gov.br/inep/pt-br/areas-de-atuacao/pesquisas-estatisticas-e-indicadores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</si>
</sst>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u/>
      <sz val="18"/>
      <color theme="0"/>
      <name val="Calibri Light"/>
      <family val="2"/>
      <scheme val="major"/>
    </font>
    <font>
      <b/>
      <u/>
      <sz val="12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u/>
      <sz val="9"/>
      <color theme="4" tint="-0.249977111117893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4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thick">
        <color rgb="FF3F3F3F"/>
      </left>
      <right style="thick">
        <color rgb="FF3F3F3F"/>
      </right>
      <top style="thick">
        <color rgb="FF3F3F3F"/>
      </top>
      <bottom style="thick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4" fillId="0" borderId="0"/>
    <xf numFmtId="0" fontId="4" fillId="0" borderId="0"/>
    <xf numFmtId="0" fontId="7" fillId="0" borderId="0">
      <alignment horizontal="center" vertical="center"/>
      <protection locked="0"/>
    </xf>
    <xf numFmtId="0" fontId="10" fillId="12" borderId="0" applyNumberFormat="0" applyBorder="0" applyProtection="0">
      <alignment horizontal="left" vertical="center"/>
    </xf>
    <xf numFmtId="0" fontId="12" fillId="2" borderId="0" applyNumberFormat="0" applyBorder="0" applyAlignment="0" applyProtection="0"/>
    <xf numFmtId="0" fontId="14" fillId="3" borderId="0" applyNumberFormat="0" applyBorder="0" applyAlignment="0" applyProtection="0"/>
    <xf numFmtId="0" fontId="13" fillId="4" borderId="0" applyNumberFormat="0" applyBorder="0" applyAlignment="0" applyProtection="0"/>
    <xf numFmtId="0" fontId="11" fillId="5" borderId="12" applyNumberFormat="0" applyProtection="0">
      <alignment horizontal="center" vertical="center"/>
    </xf>
    <xf numFmtId="0" fontId="1" fillId="6" borderId="6">
      <alignment horizontal="left" vertical="center"/>
    </xf>
    <xf numFmtId="0" fontId="6" fillId="10" borderId="10">
      <alignment horizontal="left" vertical="center"/>
    </xf>
    <xf numFmtId="0" fontId="6" fillId="11" borderId="10">
      <alignment horizontal="left" vertical="center"/>
    </xf>
    <xf numFmtId="0" fontId="1" fillId="6" borderId="6">
      <alignment horizontal="center" vertical="center"/>
    </xf>
    <xf numFmtId="0" fontId="1" fillId="6" borderId="1">
      <alignment horizontal="center" vertical="center"/>
    </xf>
    <xf numFmtId="0" fontId="6" fillId="0" borderId="0">
      <alignment horizontal="center" vertical="center"/>
      <protection locked="0"/>
    </xf>
  </cellStyleXfs>
  <cellXfs count="93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3" fontId="0" fillId="0" borderId="1" xfId="0" applyNumberFormat="1" applyFont="1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0" fontId="8" fillId="0" borderId="0" xfId="0" applyFont="1" applyBorder="1" applyAlignment="1">
      <alignment horizontal="center" vertical="center" wrapText="1"/>
    </xf>
    <xf numFmtId="0" fontId="4" fillId="0" borderId="5" xfId="2" applyFont="1" applyBorder="1" applyAlignment="1">
      <alignment horizontal="right" vertical="center"/>
    </xf>
    <xf numFmtId="0" fontId="5" fillId="0" borderId="5" xfId="2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6" fillId="10" borderId="8" xfId="10" applyBorder="1" applyAlignment="1">
      <alignment vertical="center"/>
    </xf>
    <xf numFmtId="0" fontId="6" fillId="10" borderId="7" xfId="10" applyBorder="1" applyAlignment="1">
      <alignment vertical="center"/>
    </xf>
    <xf numFmtId="0" fontId="1" fillId="14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0" xfId="0" applyBorder="1" applyAlignment="1">
      <alignment vertical="center"/>
    </xf>
    <xf numFmtId="0" fontId="15" fillId="0" borderId="0" xfId="3" applyFont="1" applyFill="1" applyBorder="1" applyAlignment="1">
      <protection locked="0"/>
    </xf>
    <xf numFmtId="0" fontId="0" fillId="14" borderId="0" xfId="0" applyFill="1" applyAlignment="1">
      <alignment vertical="center"/>
    </xf>
    <xf numFmtId="0" fontId="15" fillId="9" borderId="9" xfId="3" applyFont="1" applyFill="1" applyBorder="1" applyAlignment="1">
      <protection locked="0"/>
    </xf>
    <xf numFmtId="0" fontId="6" fillId="0" borderId="0" xfId="1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3">
      <alignment horizontal="center" vertical="center"/>
      <protection locked="0"/>
    </xf>
    <xf numFmtId="0" fontId="7" fillId="0" borderId="0" xfId="3" applyAlignment="1">
      <protection locked="0"/>
    </xf>
    <xf numFmtId="0" fontId="1" fillId="6" borderId="6" xfId="12">
      <alignment horizontal="center" vertical="center"/>
    </xf>
    <xf numFmtId="0" fontId="1" fillId="6" borderId="1" xfId="13">
      <alignment horizontal="center" vertical="center"/>
    </xf>
    <xf numFmtId="0" fontId="11" fillId="5" borderId="12" xfId="8" applyProtection="1">
      <alignment horizontal="center" vertical="center"/>
      <protection locked="0"/>
    </xf>
    <xf numFmtId="0" fontId="13" fillId="4" borderId="0" xfId="7" applyAlignment="1" applyProtection="1">
      <alignment horizontal="center" vertical="center"/>
      <protection locked="0"/>
    </xf>
    <xf numFmtId="0" fontId="14" fillId="3" borderId="0" xfId="6" applyAlignment="1" applyProtection="1">
      <alignment horizontal="center" vertical="center"/>
      <protection locked="0"/>
    </xf>
    <xf numFmtId="0" fontId="12" fillId="2" borderId="0" xfId="5" applyAlignment="1" applyProtection="1">
      <alignment horizontal="center" vertical="center"/>
      <protection locked="0"/>
    </xf>
    <xf numFmtId="0" fontId="7" fillId="8" borderId="0" xfId="3" applyFill="1" applyAlignment="1">
      <alignment horizontal="center"/>
      <protection locked="0"/>
    </xf>
    <xf numFmtId="0" fontId="9" fillId="7" borderId="0" xfId="3" applyFont="1" applyFill="1" applyAlignment="1">
      <alignment horizontal="center"/>
      <protection locked="0"/>
    </xf>
    <xf numFmtId="0" fontId="7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7" fillId="15" borderId="5" xfId="0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textRotation="90"/>
    </xf>
    <xf numFmtId="0" fontId="7" fillId="0" borderId="4" xfId="0" applyFont="1" applyBorder="1" applyAlignment="1">
      <alignment horizontal="center" vertical="center" textRotation="90"/>
    </xf>
    <xf numFmtId="0" fontId="7" fillId="0" borderId="2" xfId="0" applyFont="1" applyBorder="1" applyAlignment="1">
      <alignment horizontal="center" vertical="center" textRotation="90"/>
    </xf>
    <xf numFmtId="0" fontId="16" fillId="14" borderId="0" xfId="0" applyFont="1" applyFill="1" applyBorder="1" applyAlignment="1">
      <alignment horizontal="center" vertical="center" wrapText="1"/>
    </xf>
    <xf numFmtId="0" fontId="7" fillId="8" borderId="0" xfId="3" applyFill="1" applyAlignment="1">
      <alignment horizontal="center"/>
      <protection locked="0"/>
    </xf>
    <xf numFmtId="0" fontId="6" fillId="11" borderId="10" xfId="11">
      <alignment horizontal="left" vertical="center"/>
    </xf>
    <xf numFmtId="0" fontId="10" fillId="9" borderId="8" xfId="4" applyFill="1" applyBorder="1">
      <alignment horizontal="left" vertical="center"/>
    </xf>
    <xf numFmtId="0" fontId="15" fillId="13" borderId="9" xfId="3" applyFont="1" applyFill="1" applyBorder="1" applyAlignment="1">
      <alignment horizontal="left"/>
      <protection locked="0"/>
    </xf>
    <xf numFmtId="0" fontId="6" fillId="10" borderId="7" xfId="10" applyBorder="1">
      <alignment horizontal="left" vertical="center"/>
    </xf>
    <xf numFmtId="0" fontId="6" fillId="10" borderId="8" xfId="10" applyBorder="1">
      <alignment horizontal="left" vertical="center"/>
    </xf>
    <xf numFmtId="0" fontId="6" fillId="10" borderId="10" xfId="10">
      <alignment horizontal="left" vertical="center"/>
    </xf>
    <xf numFmtId="0" fontId="6" fillId="10" borderId="11" xfId="10" applyBorder="1">
      <alignment horizontal="left" vertical="center"/>
    </xf>
    <xf numFmtId="0" fontId="6" fillId="10" borderId="0" xfId="10" applyBorder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14" borderId="0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14" borderId="13" xfId="0" applyFont="1" applyFill="1" applyBorder="1" applyAlignment="1">
      <alignment horizontal="center" vertical="center" wrapText="1"/>
    </xf>
    <xf numFmtId="0" fontId="16" fillId="14" borderId="14" xfId="0" applyFont="1" applyFill="1" applyBorder="1" applyAlignment="1">
      <alignment horizontal="center" vertical="center" wrapText="1"/>
    </xf>
    <xf numFmtId="0" fontId="16" fillId="14" borderId="5" xfId="0" applyFont="1" applyFill="1" applyBorder="1" applyAlignment="1">
      <alignment horizontal="center" vertical="center" wrapText="1"/>
    </xf>
    <xf numFmtId="3" fontId="18" fillId="0" borderId="1" xfId="0" applyNumberFormat="1" applyFont="1" applyBorder="1" applyAlignment="1">
      <alignment horizontal="center" vertical="center"/>
    </xf>
    <xf numFmtId="0" fontId="21" fillId="15" borderId="1" xfId="0" applyFont="1" applyFill="1" applyBorder="1" applyAlignment="1">
      <alignment horizontal="center" vertical="center"/>
    </xf>
    <xf numFmtId="0" fontId="18" fillId="0" borderId="0" xfId="0" applyFont="1" applyBorder="1" applyAlignment="1">
      <alignment vertical="center"/>
    </xf>
    <xf numFmtId="0" fontId="18" fillId="0" borderId="0" xfId="0" applyFont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18" fillId="0" borderId="19" xfId="0" applyFont="1" applyFill="1" applyBorder="1" applyAlignment="1">
      <alignment horizontal="center" vertical="center"/>
    </xf>
    <xf numFmtId="0" fontId="18" fillId="0" borderId="20" xfId="0" applyFont="1" applyFill="1" applyBorder="1" applyAlignment="1">
      <alignment horizontal="center" vertical="center"/>
    </xf>
    <xf numFmtId="3" fontId="18" fillId="0" borderId="16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textRotation="90" wrapText="1"/>
    </xf>
    <xf numFmtId="0" fontId="18" fillId="0" borderId="0" xfId="0" applyFont="1" applyAlignment="1">
      <alignment vertical="center"/>
    </xf>
    <xf numFmtId="0" fontId="18" fillId="0" borderId="1" xfId="0" applyFont="1" applyBorder="1" applyAlignment="1">
      <alignment horizontal="center" vertical="center" textRotation="90"/>
    </xf>
    <xf numFmtId="0" fontId="18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3" fontId="21" fillId="15" borderId="1" xfId="0" applyNumberFormat="1" applyFont="1" applyFill="1" applyBorder="1" applyAlignment="1">
      <alignment horizontal="center" vertical="center"/>
    </xf>
    <xf numFmtId="0" fontId="21" fillId="15" borderId="1" xfId="0" applyFont="1" applyFill="1" applyBorder="1" applyAlignment="1">
      <alignment horizontal="center" vertical="center"/>
    </xf>
    <xf numFmtId="0" fontId="21" fillId="15" borderId="1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</cellXfs>
  <cellStyles count="15">
    <cellStyle name="Bom 2" xfId="5" xr:uid="{14CDA27F-421B-429B-9116-B348AF6E68D7}"/>
    <cellStyle name="Campos de Identificação" xfId="10" xr:uid="{80939F31-0C40-4799-8A87-3CECEF963866}"/>
    <cellStyle name="Campos de Respostas - Bases" xfId="11" xr:uid="{6C5157E7-1822-42D0-98C4-8CC189858C48}"/>
    <cellStyle name="Campos de Respostas - Identificadores horizontais" xfId="12" xr:uid="{F646D9E4-D015-4E60-A92A-9FFAB987325B}"/>
    <cellStyle name="Campos de Respostas - Identificadores verticais" xfId="13" xr:uid="{F657C148-3392-40CE-BEEC-D0C49689541C}"/>
    <cellStyle name="Célula de Verificação 2" xfId="9" xr:uid="{4A8A5C29-D8EA-4F4A-B5F1-9335DD631383}"/>
    <cellStyle name="Neutro 2" xfId="7" xr:uid="{6612AEB7-7F3F-4CB1-B561-E4F3F64FFD36}"/>
    <cellStyle name="Normal" xfId="0" builtinId="0"/>
    <cellStyle name="Normal 2" xfId="2" xr:uid="{DC5EE6C6-50BE-4363-9D7C-2F1EBBB85403}"/>
    <cellStyle name="Normal 3" xfId="1" xr:uid="{9F67BAAA-318A-48BF-BCBA-382C24A32369}"/>
    <cellStyle name="Normal 4" xfId="3" xr:uid="{37BE1B3B-A80B-44F6-90FE-DB4EFC09BA27}"/>
    <cellStyle name="Resultado apenas" xfId="14" xr:uid="{AF91AEC9-C326-4CD2-8C7F-7144E38FF303}"/>
    <cellStyle name="Ruim 2" xfId="6" xr:uid="{06E01D63-FADC-4B41-BB46-1A53E8E533C7}"/>
    <cellStyle name="Saída 2" xfId="8" xr:uid="{3F6A571C-6FD3-4879-B77B-9E675AE271EE}"/>
    <cellStyle name="Título 5" xfId="4" xr:uid="{48CCC185-A5EA-415C-85E2-AF31B49DBB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752475</xdr:colOff>
      <xdr:row>0</xdr:row>
      <xdr:rowOff>142875</xdr:rowOff>
    </xdr:from>
    <xdr:to>
      <xdr:col>13</xdr:col>
      <xdr:colOff>259556</xdr:colOff>
      <xdr:row>0</xdr:row>
      <xdr:rowOff>1072818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50BA98-BDCA-4F9E-AD42-4A47A8B9F6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645" r="1369" b="4795"/>
        <a:stretch/>
      </xdr:blipFill>
      <xdr:spPr bwMode="auto">
        <a:xfrm>
          <a:off x="1609725" y="142875"/>
          <a:ext cx="6353175" cy="929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C5717-5D4A-4FB1-B832-8C987FE6143D}">
  <dimension ref="A1:EM69"/>
  <sheetViews>
    <sheetView tabSelected="1" zoomScale="70" zoomScaleNormal="70" workbookViewId="0">
      <selection activeCell="S2" sqref="S2"/>
    </sheetView>
  </sheetViews>
  <sheetFormatPr defaultRowHeight="15" x14ac:dyDescent="0.25"/>
  <cols>
    <col min="1" max="1" width="7.140625" style="2" customWidth="1"/>
    <col min="2" max="2" width="5.7109375" style="3" customWidth="1"/>
    <col min="3" max="4" width="15.7109375" style="2" customWidth="1"/>
    <col min="5" max="5" width="0.85546875" style="2" customWidth="1"/>
    <col min="6" max="6" width="19.85546875" style="2" customWidth="1"/>
    <col min="7" max="7" width="0.85546875" style="2" customWidth="1"/>
    <col min="8" max="8" width="15.7109375" style="2" customWidth="1"/>
    <col min="9" max="9" width="0.85546875" style="2" customWidth="1"/>
    <col min="10" max="10" width="15.7109375" style="2" customWidth="1"/>
    <col min="11" max="11" width="0.85546875" style="2" customWidth="1"/>
    <col min="12" max="12" width="15.7109375" style="2" customWidth="1"/>
    <col min="13" max="13" width="0.85546875" style="2" customWidth="1"/>
    <col min="14" max="14" width="12.28515625" style="2" customWidth="1"/>
    <col min="15" max="16384" width="9.140625" style="2"/>
  </cols>
  <sheetData>
    <row r="1" spans="1:143" s="24" customFormat="1" ht="99.95" customHeight="1" x14ac:dyDescent="0.25">
      <c r="A1" s="21"/>
      <c r="B1" s="17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3" s="24" customFormat="1" ht="21.75" thickBot="1" x14ac:dyDescent="0.4">
      <c r="A2" s="22" t="s">
        <v>15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</row>
    <row r="3" spans="1:143" s="24" customFormat="1" ht="17.25" thickTop="1" thickBot="1" x14ac:dyDescent="0.3">
      <c r="A3" s="16" t="s">
        <v>25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</row>
    <row r="4" spans="1:143" s="19" customFormat="1" ht="17.25" thickTop="1" thickBot="1" x14ac:dyDescent="0.3">
      <c r="A4" s="16" t="s">
        <v>23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15"/>
      <c r="N4" s="15"/>
    </row>
    <row r="5" spans="1:143" s="24" customFormat="1" ht="129" customHeight="1" thickTop="1" x14ac:dyDescent="0.25">
      <c r="A5" s="18"/>
      <c r="B5" s="56" t="s">
        <v>27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18"/>
      <c r="N5" s="18"/>
    </row>
    <row r="6" spans="1:143" s="24" customFormat="1" ht="15" customHeight="1" x14ac:dyDescent="0.25">
      <c r="A6" s="18"/>
      <c r="B6" s="17"/>
      <c r="C6" s="46">
        <v>2018</v>
      </c>
      <c r="D6" s="46"/>
      <c r="E6" s="46"/>
      <c r="F6" s="46"/>
      <c r="G6" s="46"/>
      <c r="H6" s="46"/>
      <c r="I6" s="46"/>
      <c r="J6" s="46"/>
      <c r="K6" s="46"/>
      <c r="L6" s="46"/>
      <c r="M6" s="18"/>
      <c r="N6" s="18"/>
    </row>
    <row r="7" spans="1:143" s="19" customFormat="1" ht="18.75" customHeight="1" x14ac:dyDescent="0.25">
      <c r="A7" s="18"/>
      <c r="B7" s="17"/>
      <c r="C7" s="46"/>
      <c r="D7" s="46"/>
      <c r="E7" s="46"/>
      <c r="F7" s="46"/>
      <c r="G7" s="46"/>
      <c r="H7" s="46"/>
      <c r="I7" s="46"/>
      <c r="J7" s="46"/>
      <c r="K7" s="46"/>
      <c r="L7" s="46"/>
      <c r="M7" s="2"/>
      <c r="N7" s="2"/>
      <c r="O7" s="19" t="s">
        <v>24</v>
      </c>
    </row>
    <row r="8" spans="1:143" s="19" customFormat="1" ht="5.0999999999999996" customHeight="1" x14ac:dyDescent="0.25">
      <c r="A8" s="18"/>
      <c r="B8" s="3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3" s="19" customFormat="1" ht="15" customHeight="1" x14ac:dyDescent="0.25">
      <c r="A9" s="18"/>
      <c r="B9" s="43" t="s">
        <v>13</v>
      </c>
      <c r="C9" s="39" t="s">
        <v>1</v>
      </c>
      <c r="D9" s="40" t="s">
        <v>0</v>
      </c>
      <c r="E9" s="4"/>
      <c r="F9" s="40" t="s">
        <v>8</v>
      </c>
      <c r="G9" s="4"/>
      <c r="H9" s="40" t="s">
        <v>9</v>
      </c>
      <c r="I9" s="4"/>
      <c r="J9" s="40" t="s">
        <v>10</v>
      </c>
      <c r="K9" s="4"/>
      <c r="L9" s="40" t="s">
        <v>11</v>
      </c>
      <c r="M9" s="2"/>
      <c r="N9" s="2"/>
    </row>
    <row r="10" spans="1:143" s="19" customFormat="1" ht="5.0999999999999996" customHeight="1" x14ac:dyDescent="0.25">
      <c r="A10" s="18"/>
      <c r="B10" s="44"/>
      <c r="C10" s="8"/>
      <c r="D10" s="5"/>
      <c r="E10" s="5"/>
      <c r="F10" s="5"/>
      <c r="G10" s="5"/>
      <c r="H10" s="5"/>
      <c r="I10" s="5"/>
      <c r="J10" s="5"/>
      <c r="K10" s="5"/>
      <c r="L10" s="5"/>
      <c r="M10" s="2"/>
      <c r="N10" s="2"/>
    </row>
    <row r="11" spans="1:143" s="19" customFormat="1" x14ac:dyDescent="0.25">
      <c r="A11" s="18"/>
      <c r="B11" s="44"/>
      <c r="C11" s="13" t="s">
        <v>2</v>
      </c>
      <c r="D11" s="9">
        <v>15145</v>
      </c>
      <c r="E11" s="5"/>
      <c r="F11" s="9">
        <f>37505+57565</f>
        <v>95070</v>
      </c>
      <c r="G11" s="8"/>
      <c r="H11" s="9">
        <v>36567</v>
      </c>
      <c r="I11" s="8"/>
      <c r="J11" s="9">
        <v>10830</v>
      </c>
      <c r="K11" s="8"/>
      <c r="L11" s="9">
        <v>32822</v>
      </c>
      <c r="M11" s="2"/>
      <c r="N11" s="2"/>
    </row>
    <row r="12" spans="1:143" s="19" customFormat="1" x14ac:dyDescent="0.25">
      <c r="A12" s="18"/>
      <c r="B12" s="44"/>
      <c r="C12" s="13" t="s">
        <v>3</v>
      </c>
      <c r="D12" s="9">
        <v>6021</v>
      </c>
      <c r="E12" s="5"/>
      <c r="F12" s="9">
        <f>13464+21649</f>
        <v>35113</v>
      </c>
      <c r="G12" s="8"/>
      <c r="H12" s="9">
        <v>10197</v>
      </c>
      <c r="I12" s="8"/>
      <c r="J12" s="9">
        <v>2980</v>
      </c>
      <c r="K12" s="8"/>
      <c r="L12" s="9">
        <v>13352</v>
      </c>
      <c r="M12" s="2"/>
      <c r="N12" s="2"/>
    </row>
    <row r="13" spans="1:143" s="19" customFormat="1" x14ac:dyDescent="0.25">
      <c r="A13" s="18"/>
      <c r="B13" s="44"/>
      <c r="C13" s="13" t="s">
        <v>4</v>
      </c>
      <c r="D13" s="9">
        <v>5316</v>
      </c>
      <c r="E13" s="5"/>
      <c r="F13" s="9">
        <f>12158+16945</f>
        <v>29103</v>
      </c>
      <c r="G13" s="8"/>
      <c r="H13" s="9">
        <v>9772</v>
      </c>
      <c r="I13" s="8"/>
      <c r="J13" s="9">
        <v>3321</v>
      </c>
      <c r="K13" s="8"/>
      <c r="L13" s="9">
        <v>12498</v>
      </c>
      <c r="M13" s="2"/>
      <c r="N13" s="2"/>
    </row>
    <row r="14" spans="1:143" s="19" customFormat="1" x14ac:dyDescent="0.25">
      <c r="A14" s="18"/>
      <c r="B14" s="44"/>
      <c r="C14" s="13" t="s">
        <v>5</v>
      </c>
      <c r="D14" s="9">
        <v>2317</v>
      </c>
      <c r="E14" s="5"/>
      <c r="F14" s="9">
        <f>6813+15206</f>
        <v>22019</v>
      </c>
      <c r="G14" s="8"/>
      <c r="H14" s="9">
        <v>2562</v>
      </c>
      <c r="I14" s="8"/>
      <c r="J14" s="9">
        <v>782</v>
      </c>
      <c r="K14" s="8"/>
      <c r="L14" s="9">
        <v>10195</v>
      </c>
      <c r="M14" s="2"/>
      <c r="N14" s="2"/>
    </row>
    <row r="15" spans="1:143" s="25" customFormat="1" ht="15.75" x14ac:dyDescent="0.25">
      <c r="A15" s="36"/>
      <c r="B15" s="44"/>
      <c r="C15" s="13" t="s">
        <v>6</v>
      </c>
      <c r="D15" s="9">
        <v>619</v>
      </c>
      <c r="E15" s="5"/>
      <c r="F15" s="9">
        <f>1382+2776</f>
        <v>4158</v>
      </c>
      <c r="G15" s="8"/>
      <c r="H15" s="9">
        <v>864</v>
      </c>
      <c r="I15" s="8"/>
      <c r="J15" s="9">
        <v>323</v>
      </c>
      <c r="K15" s="8"/>
      <c r="L15" s="9">
        <v>1313</v>
      </c>
      <c r="M15" s="7"/>
      <c r="N15" s="7"/>
    </row>
    <row r="16" spans="1:143" s="25" customFormat="1" ht="15.75" x14ac:dyDescent="0.25">
      <c r="A16" s="36"/>
      <c r="B16" s="45"/>
      <c r="C16" s="13" t="s">
        <v>7</v>
      </c>
      <c r="D16" s="9">
        <v>1860</v>
      </c>
      <c r="E16" s="5"/>
      <c r="F16" s="9">
        <f>8125+9860</f>
        <v>17985</v>
      </c>
      <c r="G16" s="8"/>
      <c r="H16" s="9">
        <v>5936</v>
      </c>
      <c r="I16" s="8"/>
      <c r="J16" s="9">
        <v>1530</v>
      </c>
      <c r="K16" s="8"/>
      <c r="L16" s="9">
        <v>6671</v>
      </c>
      <c r="M16" s="7"/>
      <c r="N16" s="7"/>
    </row>
    <row r="17" spans="1:14" s="25" customFormat="1" ht="18.75" x14ac:dyDescent="0.25">
      <c r="A17" s="36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7"/>
      <c r="M17" s="7"/>
      <c r="N17" s="7"/>
    </row>
    <row r="18" spans="1:14" s="25" customFormat="1" ht="15.75" customHeight="1" x14ac:dyDescent="0.25">
      <c r="A18" s="37"/>
      <c r="B18" s="43" t="s">
        <v>14</v>
      </c>
      <c r="C18" s="39" t="s">
        <v>1</v>
      </c>
      <c r="D18" s="40" t="s">
        <v>0</v>
      </c>
      <c r="E18" s="4"/>
      <c r="F18" s="40" t="s">
        <v>8</v>
      </c>
      <c r="G18" s="4"/>
      <c r="H18" s="40" t="s">
        <v>9</v>
      </c>
      <c r="I18" s="4"/>
      <c r="J18" s="40" t="s">
        <v>10</v>
      </c>
      <c r="K18" s="4"/>
      <c r="L18" s="40" t="s">
        <v>11</v>
      </c>
      <c r="M18" s="7"/>
      <c r="N18" s="7"/>
    </row>
    <row r="19" spans="1:14" s="19" customFormat="1" ht="5.0999999999999996" customHeight="1" x14ac:dyDescent="0.25">
      <c r="A19" s="24"/>
      <c r="B19" s="44"/>
      <c r="C19" s="8"/>
      <c r="D19" s="5"/>
      <c r="E19" s="5"/>
      <c r="F19" s="5"/>
      <c r="G19" s="5"/>
      <c r="H19" s="5"/>
      <c r="I19" s="5"/>
      <c r="J19" s="5"/>
      <c r="K19" s="5"/>
      <c r="L19" s="5"/>
      <c r="M19" s="2"/>
      <c r="N19" s="2"/>
    </row>
    <row r="20" spans="1:14" s="14" customFormat="1" ht="15" customHeight="1" x14ac:dyDescent="0.25">
      <c r="A20" s="38"/>
      <c r="B20" s="44"/>
      <c r="C20" s="12" t="s">
        <v>2</v>
      </c>
      <c r="D20" s="10">
        <v>8705</v>
      </c>
      <c r="E20" s="2"/>
      <c r="F20" s="10">
        <f>20277+33953</f>
        <v>54230</v>
      </c>
      <c r="G20" s="6"/>
      <c r="H20" s="10">
        <v>18925</v>
      </c>
      <c r="I20" s="6"/>
      <c r="J20" s="10">
        <v>4942</v>
      </c>
      <c r="K20" s="6"/>
      <c r="L20" s="10">
        <v>18144</v>
      </c>
      <c r="M20" s="1"/>
      <c r="N20" s="1"/>
    </row>
    <row r="21" spans="1:14" s="19" customFormat="1" x14ac:dyDescent="0.25">
      <c r="A21" s="24"/>
      <c r="B21" s="44"/>
      <c r="C21" s="12" t="s">
        <v>3</v>
      </c>
      <c r="D21" s="10">
        <v>4397</v>
      </c>
      <c r="E21" s="2"/>
      <c r="F21" s="10">
        <f>9573+14538</f>
        <v>24111</v>
      </c>
      <c r="G21" s="6"/>
      <c r="H21" s="10">
        <v>6334</v>
      </c>
      <c r="I21" s="6"/>
      <c r="J21" s="10">
        <v>1492</v>
      </c>
      <c r="K21" s="6"/>
      <c r="L21" s="10">
        <v>9167</v>
      </c>
      <c r="M21" s="2"/>
      <c r="N21" s="2"/>
    </row>
    <row r="22" spans="1:14" s="19" customFormat="1" ht="15" customHeight="1" x14ac:dyDescent="0.25">
      <c r="A22" s="24"/>
      <c r="B22" s="44"/>
      <c r="C22" s="12" t="s">
        <v>4</v>
      </c>
      <c r="D22" s="10">
        <v>3607</v>
      </c>
      <c r="E22" s="2"/>
      <c r="F22" s="10">
        <f>6970+11433</f>
        <v>18403</v>
      </c>
      <c r="G22" s="6"/>
      <c r="H22" s="10">
        <v>4694</v>
      </c>
      <c r="I22" s="6"/>
      <c r="J22" s="10">
        <v>1543</v>
      </c>
      <c r="K22" s="6"/>
      <c r="L22" s="10">
        <v>7433</v>
      </c>
      <c r="M22" s="2"/>
      <c r="N22" s="2"/>
    </row>
    <row r="23" spans="1:14" s="19" customFormat="1" x14ac:dyDescent="0.25">
      <c r="A23" s="24"/>
      <c r="B23" s="44"/>
      <c r="C23" s="12" t="s">
        <v>5</v>
      </c>
      <c r="D23" s="10">
        <v>1023</v>
      </c>
      <c r="E23" s="2"/>
      <c r="F23" s="10">
        <f>2777+7824</f>
        <v>10601</v>
      </c>
      <c r="G23" s="6"/>
      <c r="H23" s="10">
        <v>975</v>
      </c>
      <c r="I23" s="6"/>
      <c r="J23" s="10">
        <v>240</v>
      </c>
      <c r="K23" s="6"/>
      <c r="L23" s="10">
        <v>4595</v>
      </c>
      <c r="M23" s="2"/>
      <c r="N23" s="2"/>
    </row>
    <row r="24" spans="1:14" s="19" customFormat="1" x14ac:dyDescent="0.25">
      <c r="A24" s="24"/>
      <c r="B24" s="44"/>
      <c r="C24" s="12" t="s">
        <v>6</v>
      </c>
      <c r="D24" s="10">
        <v>364</v>
      </c>
      <c r="E24" s="2"/>
      <c r="F24" s="10">
        <f>675+1430</f>
        <v>2105</v>
      </c>
      <c r="G24" s="6"/>
      <c r="H24" s="10">
        <v>487</v>
      </c>
      <c r="I24" s="6"/>
      <c r="J24" s="10">
        <v>274</v>
      </c>
      <c r="K24" s="6"/>
      <c r="L24" s="10">
        <v>746</v>
      </c>
      <c r="M24" s="2"/>
      <c r="N24" s="2"/>
    </row>
    <row r="25" spans="1:14" s="19" customFormat="1" x14ac:dyDescent="0.25">
      <c r="A25" s="24"/>
      <c r="B25" s="45"/>
      <c r="C25" s="12" t="s">
        <v>7</v>
      </c>
      <c r="D25" s="10">
        <v>1004</v>
      </c>
      <c r="E25" s="2"/>
      <c r="F25" s="10">
        <f>3681+5895</f>
        <v>9576</v>
      </c>
      <c r="G25" s="6"/>
      <c r="H25" s="10">
        <v>2949</v>
      </c>
      <c r="I25" s="6"/>
      <c r="J25" s="10">
        <v>485</v>
      </c>
      <c r="K25" s="6"/>
      <c r="L25" s="10">
        <v>4474</v>
      </c>
      <c r="M25" s="2"/>
      <c r="N25" s="2"/>
    </row>
    <row r="26" spans="1:14" s="19" customFormat="1" x14ac:dyDescent="0.25">
      <c r="A26" s="24"/>
      <c r="M26" s="2"/>
      <c r="N26" s="2"/>
    </row>
    <row r="27" spans="1:14" s="19" customFormat="1" x14ac:dyDescent="0.25">
      <c r="A27" s="24"/>
      <c r="M27" s="2"/>
      <c r="N27" s="2"/>
    </row>
    <row r="28" spans="1:14" s="19" customFormat="1" x14ac:dyDescent="0.25">
      <c r="A28" s="24"/>
      <c r="B28" s="21"/>
      <c r="C28" s="46">
        <v>2019</v>
      </c>
      <c r="D28" s="46"/>
      <c r="E28" s="46"/>
      <c r="F28" s="46"/>
      <c r="G28" s="46"/>
      <c r="H28" s="46"/>
      <c r="I28" s="46"/>
      <c r="J28" s="46"/>
      <c r="K28" s="46"/>
      <c r="L28" s="46"/>
      <c r="M28" s="2"/>
      <c r="N28" s="2"/>
    </row>
    <row r="29" spans="1:14" s="19" customFormat="1" ht="15" customHeight="1" x14ac:dyDescent="0.25">
      <c r="A29" s="24"/>
      <c r="B29" s="58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"/>
      <c r="N29" s="2"/>
    </row>
    <row r="30" spans="1:14" s="19" customFormat="1" ht="5.0999999999999996" customHeight="1" x14ac:dyDescent="0.25">
      <c r="A30" s="24"/>
      <c r="M30" s="2"/>
      <c r="N30" s="2"/>
    </row>
    <row r="31" spans="1:14" s="19" customFormat="1" ht="15" customHeight="1" x14ac:dyDescent="0.25">
      <c r="A31" s="24"/>
      <c r="B31" s="43" t="s">
        <v>13</v>
      </c>
      <c r="C31" s="41" t="s">
        <v>1</v>
      </c>
      <c r="D31" s="42" t="s">
        <v>0</v>
      </c>
      <c r="E31" s="4"/>
      <c r="F31" s="42" t="s">
        <v>8</v>
      </c>
      <c r="G31" s="4"/>
      <c r="H31" s="42" t="s">
        <v>9</v>
      </c>
      <c r="I31" s="4"/>
      <c r="J31" s="42" t="s">
        <v>10</v>
      </c>
      <c r="K31" s="4"/>
      <c r="L31" s="42" t="s">
        <v>11</v>
      </c>
      <c r="M31" s="2"/>
      <c r="N31" s="2"/>
    </row>
    <row r="32" spans="1:14" s="19" customFormat="1" ht="5.0999999999999996" customHeight="1" x14ac:dyDescent="0.25">
      <c r="A32" s="24"/>
      <c r="B32" s="44"/>
      <c r="C32" s="3"/>
      <c r="D32" s="5"/>
      <c r="E32" s="5"/>
      <c r="F32" s="5"/>
      <c r="G32" s="5"/>
      <c r="H32" s="5"/>
      <c r="I32" s="5"/>
      <c r="J32" s="5"/>
      <c r="K32" s="5"/>
      <c r="L32" s="5"/>
      <c r="M32" s="2"/>
      <c r="N32" s="2"/>
    </row>
    <row r="33" spans="1:14" s="19" customFormat="1" x14ac:dyDescent="0.25">
      <c r="A33" s="24"/>
      <c r="B33" s="44"/>
      <c r="C33" s="13" t="s">
        <v>2</v>
      </c>
      <c r="D33" s="9">
        <v>9345</v>
      </c>
      <c r="E33" s="5"/>
      <c r="F33" s="9">
        <f>19943+35401</f>
        <v>55344</v>
      </c>
      <c r="G33" s="8"/>
      <c r="H33" s="9">
        <v>19779</v>
      </c>
      <c r="I33" s="8"/>
      <c r="J33" s="9">
        <v>4996</v>
      </c>
      <c r="K33" s="8"/>
      <c r="L33" s="9">
        <v>19136</v>
      </c>
      <c r="M33" s="2"/>
      <c r="N33" s="2"/>
    </row>
    <row r="34" spans="1:14" s="19" customFormat="1" x14ac:dyDescent="0.25">
      <c r="A34" s="24"/>
      <c r="B34" s="44"/>
      <c r="C34" s="13" t="s">
        <v>3</v>
      </c>
      <c r="D34" s="9">
        <v>4544</v>
      </c>
      <c r="E34" s="5"/>
      <c r="F34" s="9">
        <f>10136+15940</f>
        <v>26076</v>
      </c>
      <c r="G34" s="8"/>
      <c r="H34" s="9">
        <v>7032</v>
      </c>
      <c r="I34" s="8"/>
      <c r="J34" s="9">
        <v>1696</v>
      </c>
      <c r="K34" s="8"/>
      <c r="L34" s="9">
        <v>9425</v>
      </c>
      <c r="M34" s="2"/>
      <c r="N34" s="2"/>
    </row>
    <row r="35" spans="1:14" s="19" customFormat="1" x14ac:dyDescent="0.25">
      <c r="A35" s="24"/>
      <c r="B35" s="44"/>
      <c r="C35" s="13" t="s">
        <v>4</v>
      </c>
      <c r="D35" s="9">
        <v>4193</v>
      </c>
      <c r="E35" s="5"/>
      <c r="F35" s="9">
        <f>7982+13449</f>
        <v>21431</v>
      </c>
      <c r="G35" s="8"/>
      <c r="H35" s="9">
        <v>5373</v>
      </c>
      <c r="I35" s="8"/>
      <c r="J35" s="9">
        <v>1735</v>
      </c>
      <c r="K35" s="8"/>
      <c r="L35" s="9">
        <v>8199</v>
      </c>
      <c r="M35" s="2"/>
      <c r="N35" s="2"/>
    </row>
    <row r="36" spans="1:14" s="19" customFormat="1" x14ac:dyDescent="0.25">
      <c r="A36" s="24"/>
      <c r="B36" s="44"/>
      <c r="C36" s="13" t="s">
        <v>5</v>
      </c>
      <c r="D36" s="9">
        <f>1078</f>
        <v>1078</v>
      </c>
      <c r="E36" s="5"/>
      <c r="F36" s="9">
        <f>3029+9003</f>
        <v>12032</v>
      </c>
      <c r="G36" s="8"/>
      <c r="H36" s="9">
        <v>1021</v>
      </c>
      <c r="I36" s="8"/>
      <c r="J36" s="9">
        <v>209</v>
      </c>
      <c r="K36" s="8"/>
      <c r="L36" s="9">
        <v>4614</v>
      </c>
      <c r="M36" s="2"/>
      <c r="N36" s="2"/>
    </row>
    <row r="37" spans="1:14" s="19" customFormat="1" x14ac:dyDescent="0.25">
      <c r="A37" s="24"/>
      <c r="B37" s="44"/>
      <c r="C37" s="13" t="s">
        <v>6</v>
      </c>
      <c r="D37" s="9">
        <f>466</f>
        <v>466</v>
      </c>
      <c r="E37" s="5"/>
      <c r="F37" s="9">
        <f>672+1368</f>
        <v>2040</v>
      </c>
      <c r="G37" s="8"/>
      <c r="H37" s="9">
        <v>372</v>
      </c>
      <c r="I37" s="8"/>
      <c r="J37" s="9">
        <v>246</v>
      </c>
      <c r="K37" s="8"/>
      <c r="L37" s="9">
        <v>851</v>
      </c>
      <c r="M37" s="2"/>
      <c r="N37" s="2"/>
    </row>
    <row r="38" spans="1:14" s="19" customFormat="1" x14ac:dyDescent="0.25">
      <c r="A38" s="24"/>
      <c r="B38" s="45"/>
      <c r="C38" s="13" t="s">
        <v>7</v>
      </c>
      <c r="D38" s="9">
        <f>1081</f>
        <v>1081</v>
      </c>
      <c r="E38" s="5"/>
      <c r="F38" s="9">
        <f>4329+6958</f>
        <v>11287</v>
      </c>
      <c r="G38" s="8"/>
      <c r="H38" s="9">
        <v>5227</v>
      </c>
      <c r="I38" s="8"/>
      <c r="J38" s="9">
        <v>730</v>
      </c>
      <c r="K38" s="8"/>
      <c r="L38" s="9">
        <v>5814</v>
      </c>
      <c r="M38" s="2"/>
      <c r="N38" s="2"/>
    </row>
    <row r="39" spans="1:14" s="19" customFormat="1" ht="15" customHeight="1" x14ac:dyDescent="0.25">
      <c r="A39" s="24"/>
      <c r="B39" s="2"/>
      <c r="M39" s="2"/>
      <c r="N39" s="2"/>
    </row>
    <row r="40" spans="1:14" s="19" customFormat="1" ht="18.75" customHeight="1" x14ac:dyDescent="0.25">
      <c r="A40" s="24"/>
      <c r="B40" s="43" t="s">
        <v>14</v>
      </c>
      <c r="C40" s="41" t="s">
        <v>1</v>
      </c>
      <c r="D40" s="42" t="s">
        <v>0</v>
      </c>
      <c r="E40" s="4"/>
      <c r="F40" s="42" t="s">
        <v>8</v>
      </c>
      <c r="G40" s="4"/>
      <c r="H40" s="42" t="s">
        <v>9</v>
      </c>
      <c r="I40" s="4"/>
      <c r="J40" s="42" t="s">
        <v>10</v>
      </c>
      <c r="K40" s="4"/>
      <c r="L40" s="42" t="s">
        <v>11</v>
      </c>
      <c r="M40" s="2"/>
    </row>
    <row r="41" spans="1:14" s="19" customFormat="1" ht="5.0999999999999996" customHeight="1" x14ac:dyDescent="0.25">
      <c r="A41" s="24"/>
      <c r="B41" s="44"/>
      <c r="C41" s="3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4" s="19" customFormat="1" ht="15" customHeight="1" x14ac:dyDescent="0.25">
      <c r="A42" s="24"/>
      <c r="B42" s="44"/>
      <c r="C42" s="12" t="s">
        <v>2</v>
      </c>
      <c r="D42" s="10">
        <v>15362</v>
      </c>
      <c r="E42" s="2"/>
      <c r="F42" s="10">
        <f>37252+56857</f>
        <v>94109</v>
      </c>
      <c r="G42" s="6"/>
      <c r="H42" s="10">
        <v>36667</v>
      </c>
      <c r="I42" s="6"/>
      <c r="J42" s="10">
        <v>10742</v>
      </c>
      <c r="K42" s="6"/>
      <c r="L42" s="10">
        <v>33604</v>
      </c>
      <c r="M42" s="2"/>
      <c r="N42" s="2"/>
    </row>
    <row r="43" spans="1:14" s="19" customFormat="1" x14ac:dyDescent="0.25">
      <c r="A43" s="24"/>
      <c r="B43" s="44"/>
      <c r="C43" s="12" t="s">
        <v>3</v>
      </c>
      <c r="D43" s="10">
        <v>6014</v>
      </c>
      <c r="E43" s="2"/>
      <c r="F43" s="10">
        <f>13637+23055</f>
        <v>36692</v>
      </c>
      <c r="G43" s="6"/>
      <c r="H43" s="10">
        <v>10474</v>
      </c>
      <c r="I43" s="6"/>
      <c r="J43" s="10">
        <v>3137</v>
      </c>
      <c r="K43" s="6"/>
      <c r="L43" s="10">
        <v>13490</v>
      </c>
      <c r="M43" s="2"/>
      <c r="N43" s="2"/>
    </row>
    <row r="44" spans="1:14" s="19" customFormat="1" x14ac:dyDescent="0.25">
      <c r="A44" s="24"/>
      <c r="B44" s="44"/>
      <c r="C44" s="12" t="s">
        <v>4</v>
      </c>
      <c r="D44" s="10">
        <v>6204</v>
      </c>
      <c r="E44" s="2"/>
      <c r="F44" s="10">
        <f>13755+19639</f>
        <v>33394</v>
      </c>
      <c r="G44" s="6"/>
      <c r="H44" s="10">
        <v>10823</v>
      </c>
      <c r="I44" s="6"/>
      <c r="J44" s="10">
        <v>3595</v>
      </c>
      <c r="K44" s="6"/>
      <c r="L44" s="10">
        <v>13375</v>
      </c>
      <c r="M44" s="2"/>
      <c r="N44" s="2"/>
    </row>
    <row r="45" spans="1:14" s="19" customFormat="1" x14ac:dyDescent="0.25">
      <c r="A45" s="24"/>
      <c r="B45" s="44"/>
      <c r="C45" s="12" t="s">
        <v>5</v>
      </c>
      <c r="D45" s="10">
        <v>2446</v>
      </c>
      <c r="E45" s="2"/>
      <c r="F45" s="10">
        <f>7829+16964</f>
        <v>24793</v>
      </c>
      <c r="G45" s="6"/>
      <c r="H45" s="10">
        <v>2611</v>
      </c>
      <c r="I45" s="6"/>
      <c r="J45" s="10">
        <v>699</v>
      </c>
      <c r="K45" s="6"/>
      <c r="L45" s="10">
        <v>9736</v>
      </c>
      <c r="M45" s="2"/>
      <c r="N45" s="2"/>
    </row>
    <row r="46" spans="1:14" s="19" customFormat="1" x14ac:dyDescent="0.25">
      <c r="A46" s="24"/>
      <c r="B46" s="44"/>
      <c r="C46" s="12" t="s">
        <v>6</v>
      </c>
      <c r="D46" s="10">
        <v>777</v>
      </c>
      <c r="E46" s="2"/>
      <c r="F46" s="10">
        <f>1514+2085</f>
        <v>3599</v>
      </c>
      <c r="G46" s="6"/>
      <c r="H46" s="10">
        <v>760</v>
      </c>
      <c r="I46" s="6"/>
      <c r="J46" s="10">
        <v>313</v>
      </c>
      <c r="K46" s="6"/>
      <c r="L46" s="10">
        <v>1564</v>
      </c>
      <c r="M46" s="2"/>
      <c r="N46" s="2"/>
    </row>
    <row r="47" spans="1:14" s="19" customFormat="1" x14ac:dyDescent="0.25">
      <c r="A47" s="24"/>
      <c r="B47" s="45"/>
      <c r="C47" s="12" t="s">
        <v>7</v>
      </c>
      <c r="D47" s="10">
        <v>2033</v>
      </c>
      <c r="E47" s="2"/>
      <c r="F47" s="10">
        <f>9281+11648</f>
        <v>20929</v>
      </c>
      <c r="G47" s="6"/>
      <c r="H47" s="10">
        <v>9895</v>
      </c>
      <c r="I47" s="6"/>
      <c r="J47" s="10">
        <v>1591</v>
      </c>
      <c r="K47" s="6"/>
      <c r="L47" s="10">
        <v>8976</v>
      </c>
      <c r="M47" s="2"/>
      <c r="N47" s="2"/>
    </row>
    <row r="48" spans="1:14" s="19" customFormat="1" x14ac:dyDescent="0.25">
      <c r="A48" s="24"/>
      <c r="M48" s="2"/>
      <c r="N48" s="2"/>
    </row>
    <row r="49" spans="1:14" s="19" customFormat="1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"/>
      <c r="N49" s="2"/>
    </row>
    <row r="50" spans="1:14" s="19" customFormat="1" ht="114.75" customHeight="1" x14ac:dyDescent="0.25">
      <c r="A50" s="24"/>
      <c r="B50" s="90" t="s">
        <v>42</v>
      </c>
      <c r="C50" s="91"/>
      <c r="D50" s="91"/>
      <c r="E50" s="91"/>
      <c r="F50" s="91"/>
      <c r="G50" s="91"/>
      <c r="H50" s="91"/>
      <c r="I50" s="91"/>
      <c r="J50" s="91"/>
      <c r="K50" s="91"/>
      <c r="L50" s="92"/>
      <c r="M50" s="2"/>
      <c r="N50" s="2"/>
    </row>
    <row r="51" spans="1:14" s="19" customFormat="1" ht="45" customHeight="1" x14ac:dyDescent="0.25">
      <c r="A51" s="24"/>
      <c r="B51" s="61" t="s">
        <v>26</v>
      </c>
      <c r="C51" s="62"/>
      <c r="D51" s="62"/>
      <c r="E51" s="62"/>
      <c r="F51" s="62"/>
      <c r="G51" s="62"/>
      <c r="H51" s="62"/>
      <c r="I51" s="62"/>
      <c r="J51" s="62"/>
      <c r="K51" s="62"/>
      <c r="L51" s="63"/>
      <c r="M51" s="2"/>
      <c r="N51" s="2"/>
    </row>
    <row r="52" spans="1:14" s="19" customFormat="1" ht="5.25" customHeight="1" x14ac:dyDescent="0.25">
      <c r="M52" s="2"/>
      <c r="N52" s="2"/>
    </row>
    <row r="53" spans="1:14" s="19" customFormat="1" ht="21" customHeight="1" x14ac:dyDescent="0.25">
      <c r="B53" s="64">
        <v>3741780</v>
      </c>
      <c r="C53" s="64"/>
      <c r="D53" s="64"/>
      <c r="E53" s="64"/>
      <c r="F53" s="65" t="s">
        <v>28</v>
      </c>
      <c r="G53" s="65"/>
      <c r="H53" s="65"/>
      <c r="I53" s="65"/>
      <c r="J53" s="65"/>
      <c r="K53" s="65"/>
      <c r="L53" s="65"/>
      <c r="M53" s="2"/>
      <c r="N53" s="2"/>
    </row>
    <row r="54" spans="1:14" s="19" customFormat="1" ht="4.5" customHeight="1" x14ac:dyDescent="0.25">
      <c r="B54" s="66"/>
      <c r="C54" s="66"/>
      <c r="D54" s="66"/>
      <c r="E54" s="69"/>
      <c r="F54" s="66"/>
      <c r="G54" s="66"/>
      <c r="H54" s="66"/>
      <c r="I54" s="69"/>
      <c r="J54" s="66"/>
      <c r="K54" s="66"/>
      <c r="L54" s="66"/>
      <c r="M54" s="2"/>
      <c r="N54" s="2"/>
    </row>
    <row r="55" spans="1:14" s="60" customFormat="1" ht="21" customHeight="1" x14ac:dyDescent="0.25">
      <c r="B55" s="79" t="s">
        <v>33</v>
      </c>
      <c r="C55" s="84" t="s">
        <v>29</v>
      </c>
      <c r="D55" s="85" t="s">
        <v>30</v>
      </c>
      <c r="E55" s="68"/>
      <c r="F55" s="65" t="s">
        <v>32</v>
      </c>
      <c r="G55" s="65"/>
      <c r="H55" s="65"/>
      <c r="I55" s="89"/>
      <c r="J55" s="65" t="s">
        <v>31</v>
      </c>
      <c r="K55" s="65"/>
      <c r="L55" s="65"/>
      <c r="M55" s="59"/>
      <c r="N55" s="59"/>
    </row>
    <row r="56" spans="1:14" s="19" customFormat="1" x14ac:dyDescent="0.25">
      <c r="B56" s="79"/>
      <c r="C56" s="70">
        <v>956.92499999999995</v>
      </c>
      <c r="D56" s="70">
        <v>457</v>
      </c>
      <c r="E56" s="69"/>
      <c r="F56" s="78">
        <v>2526553</v>
      </c>
      <c r="G56" s="73"/>
      <c r="H56" s="74"/>
      <c r="I56" s="69"/>
      <c r="J56" s="72">
        <v>742</v>
      </c>
      <c r="K56" s="73"/>
      <c r="L56" s="74"/>
      <c r="M56" s="2"/>
      <c r="N56" s="2"/>
    </row>
    <row r="57" spans="1:14" s="19" customFormat="1" x14ac:dyDescent="0.25">
      <c r="B57" s="79"/>
      <c r="C57" s="71"/>
      <c r="D57" s="71"/>
      <c r="E57" s="69"/>
      <c r="F57" s="75"/>
      <c r="G57" s="76"/>
      <c r="H57" s="77"/>
      <c r="I57" s="69"/>
      <c r="J57" s="75"/>
      <c r="K57" s="76"/>
      <c r="L57" s="77"/>
      <c r="M57" s="2"/>
      <c r="N57" s="2"/>
    </row>
    <row r="58" spans="1:14" s="19" customFormat="1" x14ac:dyDescent="0.25"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2"/>
      <c r="N58" s="2"/>
    </row>
    <row r="59" spans="1:14" s="59" customFormat="1" ht="25.5" x14ac:dyDescent="0.25">
      <c r="B59" s="81" t="s">
        <v>41</v>
      </c>
      <c r="C59" s="85" t="s">
        <v>4</v>
      </c>
      <c r="D59" s="85" t="s">
        <v>3</v>
      </c>
      <c r="E59" s="68"/>
      <c r="F59" s="86" t="s">
        <v>34</v>
      </c>
      <c r="G59" s="68"/>
      <c r="H59" s="85" t="s">
        <v>35</v>
      </c>
      <c r="I59" s="68"/>
      <c r="J59" s="85" t="s">
        <v>36</v>
      </c>
      <c r="K59" s="68"/>
      <c r="L59" s="85" t="s">
        <v>37</v>
      </c>
    </row>
    <row r="60" spans="1:14" s="59" customFormat="1" x14ac:dyDescent="0.25">
      <c r="B60" s="81"/>
      <c r="C60" s="64">
        <v>161144</v>
      </c>
      <c r="D60" s="64">
        <v>80005</v>
      </c>
      <c r="E60" s="87"/>
      <c r="F60" s="64">
        <v>632900</v>
      </c>
      <c r="G60" s="87"/>
      <c r="H60" s="64">
        <v>369324</v>
      </c>
      <c r="I60" s="87"/>
      <c r="J60" s="64">
        <v>337771</v>
      </c>
      <c r="K60" s="67"/>
      <c r="L60" s="64">
        <v>591024</v>
      </c>
    </row>
    <row r="61" spans="1:14" s="59" customFormat="1" x14ac:dyDescent="0.25">
      <c r="B61" s="81"/>
      <c r="C61" s="82"/>
      <c r="D61" s="82"/>
      <c r="E61" s="87"/>
      <c r="F61" s="82"/>
      <c r="G61" s="67"/>
      <c r="H61" s="82"/>
      <c r="I61" s="87"/>
      <c r="J61" s="82"/>
      <c r="K61" s="67"/>
      <c r="L61" s="82"/>
    </row>
    <row r="62" spans="1:14" s="59" customFormat="1" ht="4.5" customHeight="1" x14ac:dyDescent="0.25">
      <c r="B62" s="81"/>
      <c r="C62" s="67"/>
      <c r="D62" s="67"/>
      <c r="E62" s="87"/>
      <c r="F62" s="67"/>
      <c r="G62" s="67"/>
      <c r="H62" s="67"/>
      <c r="I62" s="87"/>
      <c r="J62" s="67"/>
      <c r="K62" s="67"/>
      <c r="L62" s="67"/>
    </row>
    <row r="63" spans="1:14" s="59" customFormat="1" x14ac:dyDescent="0.25">
      <c r="B63" s="81"/>
      <c r="C63" s="85" t="s">
        <v>38</v>
      </c>
      <c r="D63" s="85" t="s">
        <v>39</v>
      </c>
      <c r="E63" s="88"/>
      <c r="F63" s="85" t="s">
        <v>40</v>
      </c>
      <c r="G63" s="67"/>
      <c r="H63" s="67"/>
      <c r="I63" s="87"/>
      <c r="J63" s="67"/>
      <c r="K63" s="67"/>
      <c r="L63" s="67"/>
    </row>
    <row r="64" spans="1:14" s="59" customFormat="1" x14ac:dyDescent="0.25">
      <c r="B64" s="81"/>
      <c r="C64" s="64">
        <v>1067763</v>
      </c>
      <c r="D64" s="64">
        <v>49615</v>
      </c>
      <c r="E64" s="87"/>
      <c r="F64" s="64">
        <v>58630</v>
      </c>
      <c r="G64" s="67"/>
      <c r="H64" s="67"/>
      <c r="I64" s="87"/>
      <c r="J64" s="67"/>
      <c r="K64" s="67"/>
      <c r="L64" s="67"/>
    </row>
    <row r="65" spans="2:12" s="59" customFormat="1" x14ac:dyDescent="0.25">
      <c r="B65" s="81"/>
      <c r="C65" s="82"/>
      <c r="D65" s="82"/>
      <c r="E65" s="87"/>
      <c r="F65" s="82"/>
      <c r="G65" s="67"/>
      <c r="H65" s="67"/>
      <c r="I65" s="67"/>
      <c r="J65" s="67"/>
      <c r="K65" s="67"/>
      <c r="L65" s="67"/>
    </row>
    <row r="66" spans="2:12" x14ac:dyDescent="0.25">
      <c r="B66" s="83"/>
      <c r="C66" s="80"/>
      <c r="D66" s="80"/>
      <c r="E66" s="80"/>
      <c r="F66" s="80"/>
      <c r="G66" s="80"/>
      <c r="H66" s="80"/>
      <c r="I66" s="80"/>
      <c r="J66" s="80"/>
      <c r="K66" s="80"/>
      <c r="L66" s="80"/>
    </row>
    <row r="67" spans="2:12" x14ac:dyDescent="0.25">
      <c r="B67" s="83"/>
      <c r="C67" s="80"/>
      <c r="D67" s="80"/>
      <c r="E67" s="80"/>
      <c r="F67" s="80"/>
      <c r="G67" s="80"/>
      <c r="H67" s="80"/>
      <c r="I67" s="80"/>
      <c r="J67" s="80"/>
      <c r="K67" s="80"/>
      <c r="L67" s="80"/>
    </row>
    <row r="68" spans="2:12" x14ac:dyDescent="0.25">
      <c r="B68" s="83"/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2:12" x14ac:dyDescent="0.25">
      <c r="B69" s="83"/>
      <c r="C69" s="80"/>
      <c r="D69" s="80"/>
      <c r="E69" s="80"/>
      <c r="F69" s="80"/>
      <c r="G69" s="80"/>
      <c r="H69" s="80"/>
      <c r="I69" s="80"/>
      <c r="J69" s="80"/>
      <c r="K69" s="80"/>
      <c r="L69" s="80"/>
    </row>
  </sheetData>
  <mergeCells count="28">
    <mergeCell ref="F64:F65"/>
    <mergeCell ref="F60:F61"/>
    <mergeCell ref="H60:H61"/>
    <mergeCell ref="J60:J61"/>
    <mergeCell ref="L60:L61"/>
    <mergeCell ref="B59:B65"/>
    <mergeCell ref="C64:C65"/>
    <mergeCell ref="C60:C61"/>
    <mergeCell ref="D60:D61"/>
    <mergeCell ref="D64:D65"/>
    <mergeCell ref="B55:B57"/>
    <mergeCell ref="F55:H55"/>
    <mergeCell ref="J55:L55"/>
    <mergeCell ref="C56:C57"/>
    <mergeCell ref="D56:D57"/>
    <mergeCell ref="F56:H57"/>
    <mergeCell ref="J56:L57"/>
    <mergeCell ref="F53:L53"/>
    <mergeCell ref="B50:L50"/>
    <mergeCell ref="B51:L51"/>
    <mergeCell ref="B53:E53"/>
    <mergeCell ref="C6:L7"/>
    <mergeCell ref="B5:L5"/>
    <mergeCell ref="B18:B25"/>
    <mergeCell ref="B9:B16"/>
    <mergeCell ref="B31:B38"/>
    <mergeCell ref="B40:B47"/>
    <mergeCell ref="C28:L29"/>
  </mergeCells>
  <pageMargins left="0.25" right="0.25" top="0.75" bottom="0.75" header="0.3" footer="0.3"/>
  <pageSetup paperSize="9" orientation="landscape" r:id="rId1"/>
  <headerFooter>
    <oddHeader>Página &amp;P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8A0F0-FC95-4C15-8C51-944EB2A5BD49}">
  <dimension ref="A1:EX338"/>
  <sheetViews>
    <sheetView workbookViewId="0">
      <selection activeCell="B20" sqref="B20"/>
    </sheetView>
  </sheetViews>
  <sheetFormatPr defaultRowHeight="15" x14ac:dyDescent="0.25"/>
  <sheetData>
    <row r="1" spans="1:154" x14ac:dyDescent="0.2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</row>
    <row r="2" spans="1:154" ht="21.75" thickBot="1" x14ac:dyDescent="0.4">
      <c r="A2" s="50" t="s">
        <v>15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</row>
    <row r="3" spans="1:154" ht="17.25" thickTop="1" thickBot="1" x14ac:dyDescent="0.3">
      <c r="A3" s="51" t="s">
        <v>16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CJ3" s="52"/>
      <c r="CK3" s="52"/>
      <c r="CL3" s="52"/>
      <c r="CM3" s="52"/>
      <c r="CN3" s="52"/>
      <c r="CO3" s="52"/>
      <c r="CP3" s="52"/>
      <c r="CQ3" s="52"/>
      <c r="CR3" s="52"/>
      <c r="CS3" s="52"/>
      <c r="CT3" s="52"/>
      <c r="CU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52"/>
      <c r="DP3" s="52"/>
      <c r="DQ3" s="52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</row>
    <row r="4" spans="1:154" ht="17.25" thickTop="1" thickBot="1" x14ac:dyDescent="0.3">
      <c r="A4" s="53" t="s">
        <v>17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3"/>
      <c r="CE4" s="53"/>
      <c r="CF4" s="53"/>
      <c r="CG4" s="53"/>
      <c r="CH4" s="53"/>
      <c r="CI4" s="53"/>
      <c r="CJ4" s="53"/>
      <c r="CK4" s="53"/>
      <c r="CL4" s="53"/>
      <c r="CM4" s="53"/>
      <c r="CN4" s="53"/>
      <c r="CO4" s="53"/>
      <c r="CP4" s="53"/>
      <c r="CQ4" s="53"/>
      <c r="CR4" s="53"/>
      <c r="CS4" s="53"/>
      <c r="CT4" s="53"/>
      <c r="CU4" s="53"/>
      <c r="CV4" s="53"/>
      <c r="CW4" s="53"/>
      <c r="CX4" s="53"/>
      <c r="CY4" s="53"/>
      <c r="CZ4" s="53"/>
      <c r="DA4" s="53"/>
      <c r="DB4" s="53"/>
      <c r="DC4" s="53"/>
      <c r="DD4" s="53"/>
      <c r="DE4" s="53"/>
      <c r="DF4" s="53"/>
      <c r="DG4" s="53"/>
      <c r="DH4" s="53"/>
      <c r="DI4" s="53"/>
      <c r="DJ4" s="53"/>
      <c r="DK4" s="53"/>
      <c r="DL4" s="53"/>
      <c r="DM4" s="53"/>
      <c r="DN4" s="53"/>
      <c r="DO4" s="53"/>
      <c r="DP4" s="53"/>
      <c r="DQ4" s="53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  <c r="EE4" s="26"/>
      <c r="EF4" s="26"/>
      <c r="EG4" s="26"/>
      <c r="EH4" s="26"/>
      <c r="EI4" s="26"/>
      <c r="EJ4" s="26"/>
      <c r="EK4" s="26"/>
      <c r="EL4" s="26"/>
      <c r="EM4" s="26"/>
      <c r="EN4" s="26"/>
      <c r="EO4" s="26"/>
      <c r="EP4" s="26"/>
      <c r="EQ4" s="26"/>
      <c r="ER4" s="26"/>
      <c r="ES4" s="26"/>
      <c r="ET4" s="26"/>
      <c r="EU4" s="26"/>
      <c r="EV4" s="26"/>
      <c r="EW4" s="26"/>
      <c r="EX4" s="26"/>
    </row>
    <row r="5" spans="1:154" ht="16.5" thickTop="1" x14ac:dyDescent="0.25">
      <c r="A5" s="54" t="s">
        <v>18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  <c r="CU5" s="54"/>
      <c r="CV5" s="54"/>
      <c r="CW5" s="54"/>
      <c r="CX5" s="54"/>
      <c r="CY5" s="54"/>
      <c r="CZ5" s="54"/>
      <c r="DA5" s="54"/>
      <c r="DB5" s="54"/>
      <c r="DC5" s="54"/>
      <c r="DD5" s="54"/>
      <c r="DE5" s="54"/>
      <c r="DF5" s="54"/>
      <c r="DG5" s="54"/>
      <c r="DH5" s="54"/>
      <c r="DI5" s="54"/>
      <c r="DJ5" s="54"/>
      <c r="DK5" s="54"/>
      <c r="DL5" s="54"/>
      <c r="DM5" s="54"/>
      <c r="DN5" s="54"/>
      <c r="DO5" s="54"/>
      <c r="DP5" s="54"/>
      <c r="DQ5" s="54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/>
      <c r="ER5" s="26"/>
      <c r="ES5" s="26"/>
      <c r="ET5" s="26"/>
      <c r="EU5" s="26"/>
      <c r="EV5" s="26"/>
      <c r="EW5" s="26"/>
      <c r="EX5" s="26"/>
    </row>
    <row r="6" spans="1:154" ht="15.75" x14ac:dyDescent="0.2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</row>
    <row r="7" spans="1:154" ht="24" thickBot="1" x14ac:dyDescent="0.3">
      <c r="A7" s="47"/>
      <c r="B7" s="49" t="s">
        <v>19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9"/>
      <c r="DJ7" s="49"/>
      <c r="DK7" s="49"/>
      <c r="DL7" s="49"/>
      <c r="DM7" s="49"/>
      <c r="DN7" s="49"/>
      <c r="DO7" s="49"/>
      <c r="DP7" s="49"/>
      <c r="DQ7" s="49"/>
      <c r="DR7" s="49"/>
      <c r="DS7" s="49"/>
      <c r="DT7" s="49"/>
      <c r="DU7" s="49"/>
      <c r="DV7" s="49"/>
      <c r="DW7" s="49"/>
      <c r="DX7" s="49"/>
      <c r="DY7" s="49"/>
      <c r="DZ7" s="49"/>
      <c r="EA7" s="49"/>
      <c r="EB7" s="49"/>
      <c r="EC7" s="49"/>
      <c r="ED7" s="49"/>
      <c r="EE7" s="49"/>
      <c r="EF7" s="49"/>
      <c r="EG7" s="49"/>
      <c r="EH7" s="49"/>
      <c r="EI7" s="49"/>
      <c r="EJ7" s="49"/>
      <c r="EK7" s="49"/>
      <c r="EL7" s="49"/>
      <c r="EM7" s="49"/>
      <c r="EN7" s="49"/>
      <c r="EO7" s="49"/>
      <c r="EP7" s="49"/>
      <c r="EQ7" s="49"/>
      <c r="ER7" s="49"/>
      <c r="ES7" s="49"/>
      <c r="ET7" s="49"/>
      <c r="EU7" s="49"/>
      <c r="EV7" s="49"/>
      <c r="EW7" s="26"/>
      <c r="EX7" s="26"/>
    </row>
    <row r="8" spans="1:154" ht="17.25" thickTop="1" thickBot="1" x14ac:dyDescent="0.3">
      <c r="A8" s="47"/>
      <c r="B8" s="48" t="s">
        <v>20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26"/>
      <c r="EX8" s="26"/>
    </row>
    <row r="9" spans="1:154" ht="17.25" thickTop="1" thickBot="1" x14ac:dyDescent="0.3">
      <c r="A9" s="47"/>
      <c r="B9" s="27"/>
      <c r="C9" s="27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</row>
    <row r="10" spans="1:154" ht="16.5" thickBot="1" x14ac:dyDescent="0.3">
      <c r="A10" s="47"/>
      <c r="B10" s="27"/>
      <c r="C10" s="26"/>
      <c r="D10" s="28">
        <v>2015</v>
      </c>
      <c r="E10" s="28">
        <v>2016</v>
      </c>
      <c r="F10" s="28">
        <v>2017</v>
      </c>
      <c r="G10" s="28">
        <v>2018</v>
      </c>
      <c r="H10" s="28">
        <v>2019</v>
      </c>
      <c r="I10" s="28">
        <v>2020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</row>
    <row r="11" spans="1:154" ht="15.75" x14ac:dyDescent="0.25">
      <c r="A11" s="47"/>
      <c r="B11" s="27"/>
      <c r="C11" s="29" t="s">
        <v>12</v>
      </c>
      <c r="D11" s="26">
        <v>35.700000000000003</v>
      </c>
      <c r="E11" s="26">
        <v>35.01</v>
      </c>
      <c r="F11" s="26">
        <v>36.4</v>
      </c>
      <c r="G11" s="26">
        <v>37.4</v>
      </c>
      <c r="H11" s="26">
        <v>37.299999999999997</v>
      </c>
      <c r="I11" s="26">
        <v>36.9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</row>
    <row r="12" spans="1:154" ht="16.5" thickBot="1" x14ac:dyDescent="0.3">
      <c r="A12" s="47"/>
      <c r="B12" s="27"/>
      <c r="C12" s="29" t="s">
        <v>21</v>
      </c>
      <c r="D12" s="26">
        <v>33.4</v>
      </c>
      <c r="E12" s="26">
        <v>34.119999999999997</v>
      </c>
      <c r="F12" s="26">
        <v>33.700000000000003</v>
      </c>
      <c r="G12" s="26">
        <v>33.9</v>
      </c>
      <c r="H12" s="26">
        <v>33.85</v>
      </c>
      <c r="I12" s="26">
        <v>32.700000000000003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</row>
    <row r="13" spans="1:154" ht="17.25" thickTop="1" thickBot="1" x14ac:dyDescent="0.3">
      <c r="A13" s="47"/>
      <c r="B13" s="27"/>
      <c r="C13" s="30" t="s">
        <v>22</v>
      </c>
      <c r="D13" s="32">
        <v>34.549999999999997</v>
      </c>
      <c r="E13" s="32">
        <v>34.564999999999998</v>
      </c>
      <c r="F13" s="31">
        <v>35.049999999999997</v>
      </c>
      <c r="G13" s="33">
        <v>35.65</v>
      </c>
      <c r="H13" s="33">
        <v>35.575000000000003</v>
      </c>
      <c r="I13" s="31">
        <v>34.799999999999997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</row>
    <row r="14" spans="1:154" ht="16.5" thickTop="1" x14ac:dyDescent="0.25">
      <c r="A14" s="47"/>
      <c r="B14" s="27"/>
      <c r="C14" s="27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</row>
    <row r="15" spans="1:154" ht="15.75" x14ac:dyDescent="0.25">
      <c r="A15" s="47"/>
      <c r="B15" s="27"/>
      <c r="C15" s="27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</row>
    <row r="16" spans="1:154" ht="15.75" x14ac:dyDescent="0.25">
      <c r="A16" s="47"/>
      <c r="B16" s="27"/>
      <c r="C16" s="27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</row>
    <row r="17" spans="1:3" ht="15.75" x14ac:dyDescent="0.25">
      <c r="A17" s="47"/>
      <c r="B17" s="27"/>
      <c r="C17" s="27"/>
    </row>
    <row r="18" spans="1:3" ht="15.75" x14ac:dyDescent="0.25">
      <c r="A18" s="47"/>
      <c r="B18" s="27"/>
      <c r="C18" s="27"/>
    </row>
    <row r="19" spans="1:3" ht="15.75" x14ac:dyDescent="0.25">
      <c r="A19" s="47"/>
      <c r="B19" s="27"/>
      <c r="C19" s="27"/>
    </row>
    <row r="20" spans="1:3" ht="15.75" x14ac:dyDescent="0.25">
      <c r="A20" s="47"/>
      <c r="B20" s="27"/>
      <c r="C20" s="27"/>
    </row>
    <row r="21" spans="1:3" ht="15.75" x14ac:dyDescent="0.25">
      <c r="A21" s="47"/>
      <c r="B21" s="27"/>
      <c r="C21" s="27"/>
    </row>
    <row r="22" spans="1:3" ht="15.75" x14ac:dyDescent="0.25">
      <c r="A22" s="47"/>
      <c r="B22" s="27"/>
      <c r="C22" s="27"/>
    </row>
    <row r="23" spans="1:3" ht="15.75" x14ac:dyDescent="0.25">
      <c r="A23" s="47"/>
      <c r="B23" s="27"/>
      <c r="C23" s="27"/>
    </row>
    <row r="24" spans="1:3" ht="15.75" x14ac:dyDescent="0.25">
      <c r="A24" s="47"/>
      <c r="B24" s="27"/>
      <c r="C24" s="27"/>
    </row>
    <row r="25" spans="1:3" ht="15.75" x14ac:dyDescent="0.25">
      <c r="A25" s="47"/>
      <c r="B25" s="27"/>
      <c r="C25" s="27"/>
    </row>
    <row r="26" spans="1:3" ht="15.75" x14ac:dyDescent="0.25">
      <c r="A26" s="47"/>
      <c r="B26" s="27"/>
      <c r="C26" s="27"/>
    </row>
    <row r="27" spans="1:3" ht="15.75" x14ac:dyDescent="0.25">
      <c r="A27" s="47"/>
      <c r="B27" s="27"/>
      <c r="C27" s="27"/>
    </row>
    <row r="28" spans="1:3" ht="15.75" x14ac:dyDescent="0.25">
      <c r="A28" s="47"/>
      <c r="B28" s="27"/>
      <c r="C28" s="27"/>
    </row>
    <row r="29" spans="1:3" ht="15.75" x14ac:dyDescent="0.25">
      <c r="A29" s="47"/>
      <c r="B29" s="27"/>
      <c r="C29" s="27"/>
    </row>
    <row r="30" spans="1:3" ht="15.75" x14ac:dyDescent="0.25">
      <c r="A30" s="47"/>
      <c r="B30" s="27"/>
      <c r="C30" s="27"/>
    </row>
    <row r="31" spans="1:3" ht="15.75" x14ac:dyDescent="0.25">
      <c r="A31" s="47"/>
      <c r="B31" s="27"/>
      <c r="C31" s="27"/>
    </row>
    <row r="32" spans="1:3" ht="15.75" x14ac:dyDescent="0.25">
      <c r="A32" s="47"/>
      <c r="B32" s="27"/>
      <c r="C32" s="27"/>
    </row>
    <row r="33" spans="1:3" ht="15.75" x14ac:dyDescent="0.25">
      <c r="A33" s="47"/>
      <c r="B33" s="27"/>
      <c r="C33" s="27"/>
    </row>
    <row r="34" spans="1:3" ht="15.75" x14ac:dyDescent="0.25">
      <c r="A34" s="47"/>
      <c r="B34" s="27"/>
      <c r="C34" s="27"/>
    </row>
    <row r="35" spans="1:3" ht="15.75" x14ac:dyDescent="0.25">
      <c r="A35" s="47"/>
      <c r="B35" s="27"/>
      <c r="C35" s="27"/>
    </row>
    <row r="36" spans="1:3" ht="15.75" x14ac:dyDescent="0.25">
      <c r="A36" s="47"/>
      <c r="B36" s="27"/>
      <c r="C36" s="27"/>
    </row>
    <row r="37" spans="1:3" ht="15.75" x14ac:dyDescent="0.25">
      <c r="A37" s="47"/>
      <c r="B37" s="27"/>
      <c r="C37" s="27"/>
    </row>
    <row r="38" spans="1:3" ht="15.75" x14ac:dyDescent="0.25">
      <c r="A38" s="47"/>
      <c r="B38" s="27"/>
      <c r="C38" s="27"/>
    </row>
    <row r="39" spans="1:3" ht="15.75" x14ac:dyDescent="0.25">
      <c r="A39" s="47"/>
      <c r="B39" s="27"/>
      <c r="C39" s="27"/>
    </row>
    <row r="40" spans="1:3" ht="15.75" x14ac:dyDescent="0.25">
      <c r="A40" s="47"/>
      <c r="B40" s="27"/>
      <c r="C40" s="27"/>
    </row>
    <row r="41" spans="1:3" ht="15.75" x14ac:dyDescent="0.25">
      <c r="A41" s="47"/>
      <c r="B41" s="27"/>
      <c r="C41" s="27"/>
    </row>
    <row r="42" spans="1:3" ht="15.75" x14ac:dyDescent="0.25">
      <c r="A42" s="47"/>
      <c r="B42" s="27"/>
      <c r="C42" s="27"/>
    </row>
    <row r="43" spans="1:3" ht="15.75" x14ac:dyDescent="0.25">
      <c r="A43" s="47"/>
      <c r="B43" s="27"/>
      <c r="C43" s="27"/>
    </row>
    <row r="44" spans="1:3" ht="15.75" x14ac:dyDescent="0.25">
      <c r="A44" s="47"/>
      <c r="B44" s="27"/>
      <c r="C44" s="27"/>
    </row>
    <row r="45" spans="1:3" ht="15.75" x14ac:dyDescent="0.25">
      <c r="A45" s="47"/>
      <c r="B45" s="27"/>
      <c r="C45" s="27"/>
    </row>
    <row r="46" spans="1:3" ht="15.75" x14ac:dyDescent="0.25">
      <c r="A46" s="47"/>
      <c r="B46" s="27"/>
      <c r="C46" s="27"/>
    </row>
    <row r="47" spans="1:3" ht="15.75" x14ac:dyDescent="0.25">
      <c r="A47" s="47"/>
      <c r="B47" s="27"/>
      <c r="C47" s="27"/>
    </row>
    <row r="48" spans="1:3" ht="15.75" x14ac:dyDescent="0.25">
      <c r="A48" s="47"/>
      <c r="B48" s="27"/>
      <c r="C48" s="27"/>
    </row>
    <row r="49" spans="1:3" ht="15.75" x14ac:dyDescent="0.25">
      <c r="A49" s="47"/>
      <c r="B49" s="27"/>
      <c r="C49" s="27"/>
    </row>
    <row r="50" spans="1:3" ht="15.75" x14ac:dyDescent="0.25">
      <c r="A50" s="47"/>
      <c r="B50" s="27"/>
      <c r="C50" s="27"/>
    </row>
    <row r="51" spans="1:3" ht="15.75" x14ac:dyDescent="0.25">
      <c r="A51" s="47"/>
      <c r="B51" s="27"/>
      <c r="C51" s="27"/>
    </row>
    <row r="52" spans="1:3" ht="15.75" x14ac:dyDescent="0.25">
      <c r="A52" s="47"/>
      <c r="B52" s="27"/>
      <c r="C52" s="27"/>
    </row>
    <row r="53" spans="1:3" ht="15.75" x14ac:dyDescent="0.25">
      <c r="A53" s="47"/>
      <c r="B53" s="27"/>
      <c r="C53" s="27"/>
    </row>
    <row r="54" spans="1:3" ht="15.75" x14ac:dyDescent="0.25">
      <c r="A54" s="47"/>
      <c r="B54" s="27"/>
      <c r="C54" s="27"/>
    </row>
    <row r="55" spans="1:3" ht="15.75" x14ac:dyDescent="0.25">
      <c r="A55" s="47"/>
      <c r="B55" s="27"/>
      <c r="C55" s="27"/>
    </row>
    <row r="56" spans="1:3" ht="15.75" x14ac:dyDescent="0.25">
      <c r="A56" s="47"/>
      <c r="B56" s="27"/>
      <c r="C56" s="27"/>
    </row>
    <row r="57" spans="1:3" ht="15.75" x14ac:dyDescent="0.25">
      <c r="A57" s="47"/>
      <c r="B57" s="27"/>
      <c r="C57" s="27"/>
    </row>
    <row r="58" spans="1:3" ht="15.75" x14ac:dyDescent="0.25">
      <c r="A58" s="47"/>
      <c r="B58" s="27"/>
      <c r="C58" s="27"/>
    </row>
    <row r="59" spans="1:3" ht="15.75" x14ac:dyDescent="0.25">
      <c r="A59" s="47"/>
      <c r="B59" s="26"/>
      <c r="C59" s="26"/>
    </row>
    <row r="60" spans="1:3" ht="15.75" x14ac:dyDescent="0.25">
      <c r="A60" s="47"/>
      <c r="B60" s="26"/>
      <c r="C60" s="26"/>
    </row>
    <row r="61" spans="1:3" ht="15.75" x14ac:dyDescent="0.25">
      <c r="A61" s="47"/>
      <c r="B61" s="26"/>
      <c r="C61" s="26"/>
    </row>
    <row r="62" spans="1:3" ht="15.75" x14ac:dyDescent="0.25">
      <c r="A62" s="47"/>
      <c r="B62" s="26"/>
      <c r="C62" s="26"/>
    </row>
    <row r="63" spans="1:3" ht="15.75" x14ac:dyDescent="0.25">
      <c r="A63" s="47"/>
      <c r="B63" s="26"/>
      <c r="C63" s="26"/>
    </row>
    <row r="64" spans="1:3" ht="15.75" x14ac:dyDescent="0.25">
      <c r="A64" s="47"/>
      <c r="B64" s="26"/>
      <c r="C64" s="26"/>
    </row>
    <row r="65" spans="1:1" x14ac:dyDescent="0.25">
      <c r="A65" s="47"/>
    </row>
    <row r="66" spans="1:1" x14ac:dyDescent="0.25">
      <c r="A66" s="47"/>
    </row>
    <row r="67" spans="1:1" x14ac:dyDescent="0.25">
      <c r="A67" s="47"/>
    </row>
    <row r="68" spans="1:1" x14ac:dyDescent="0.25">
      <c r="A68" s="47"/>
    </row>
    <row r="69" spans="1:1" x14ac:dyDescent="0.25">
      <c r="A69" s="47"/>
    </row>
    <row r="70" spans="1:1" x14ac:dyDescent="0.25">
      <c r="A70" s="47"/>
    </row>
    <row r="71" spans="1:1" x14ac:dyDescent="0.25">
      <c r="A71" s="47"/>
    </row>
    <row r="72" spans="1:1" x14ac:dyDescent="0.25">
      <c r="A72" s="47"/>
    </row>
    <row r="73" spans="1:1" x14ac:dyDescent="0.25">
      <c r="A73" s="47"/>
    </row>
    <row r="74" spans="1:1" x14ac:dyDescent="0.25">
      <c r="A74" s="47"/>
    </row>
    <row r="75" spans="1:1" x14ac:dyDescent="0.25">
      <c r="A75" s="47"/>
    </row>
    <row r="76" spans="1:1" x14ac:dyDescent="0.25">
      <c r="A76" s="47"/>
    </row>
    <row r="77" spans="1:1" x14ac:dyDescent="0.25">
      <c r="A77" s="47"/>
    </row>
    <row r="78" spans="1:1" x14ac:dyDescent="0.25">
      <c r="A78" s="47"/>
    </row>
    <row r="79" spans="1:1" x14ac:dyDescent="0.25">
      <c r="A79" s="47"/>
    </row>
    <row r="80" spans="1:1" x14ac:dyDescent="0.25">
      <c r="A80" s="47"/>
    </row>
    <row r="81" spans="1:1" x14ac:dyDescent="0.25">
      <c r="A81" s="47"/>
    </row>
    <row r="82" spans="1:1" x14ac:dyDescent="0.25">
      <c r="A82" s="47"/>
    </row>
    <row r="83" spans="1:1" x14ac:dyDescent="0.25">
      <c r="A83" s="47"/>
    </row>
    <row r="84" spans="1:1" x14ac:dyDescent="0.25">
      <c r="A84" s="47"/>
    </row>
    <row r="85" spans="1:1" x14ac:dyDescent="0.25">
      <c r="A85" s="47"/>
    </row>
    <row r="86" spans="1:1" x14ac:dyDescent="0.25">
      <c r="A86" s="47"/>
    </row>
    <row r="87" spans="1:1" x14ac:dyDescent="0.25">
      <c r="A87" s="47"/>
    </row>
    <row r="88" spans="1:1" x14ac:dyDescent="0.25">
      <c r="A88" s="47"/>
    </row>
    <row r="89" spans="1:1" x14ac:dyDescent="0.25">
      <c r="A89" s="47"/>
    </row>
    <row r="90" spans="1:1" x14ac:dyDescent="0.25">
      <c r="A90" s="47"/>
    </row>
    <row r="91" spans="1:1" x14ac:dyDescent="0.25">
      <c r="A91" s="47"/>
    </row>
    <row r="92" spans="1:1" x14ac:dyDescent="0.25">
      <c r="A92" s="47"/>
    </row>
    <row r="93" spans="1:1" x14ac:dyDescent="0.25">
      <c r="A93" s="47"/>
    </row>
    <row r="94" spans="1:1" x14ac:dyDescent="0.25">
      <c r="A94" s="47"/>
    </row>
    <row r="95" spans="1:1" x14ac:dyDescent="0.25">
      <c r="A95" s="47"/>
    </row>
    <row r="96" spans="1:1" x14ac:dyDescent="0.25">
      <c r="A96" s="47"/>
    </row>
    <row r="97" spans="1:1" x14ac:dyDescent="0.25">
      <c r="A97" s="47"/>
    </row>
    <row r="98" spans="1:1" x14ac:dyDescent="0.25">
      <c r="A98" s="47"/>
    </row>
    <row r="99" spans="1:1" x14ac:dyDescent="0.25">
      <c r="A99" s="47"/>
    </row>
    <row r="100" spans="1:1" x14ac:dyDescent="0.25">
      <c r="A100" s="47"/>
    </row>
    <row r="101" spans="1:1" x14ac:dyDescent="0.25">
      <c r="A101" s="47"/>
    </row>
    <row r="102" spans="1:1" x14ac:dyDescent="0.25">
      <c r="A102" s="47"/>
    </row>
    <row r="103" spans="1:1" x14ac:dyDescent="0.25">
      <c r="A103" s="47"/>
    </row>
    <row r="104" spans="1:1" x14ac:dyDescent="0.25">
      <c r="A104" s="47"/>
    </row>
    <row r="105" spans="1:1" x14ac:dyDescent="0.25">
      <c r="A105" s="47"/>
    </row>
    <row r="106" spans="1:1" x14ac:dyDescent="0.25">
      <c r="A106" s="47"/>
    </row>
    <row r="107" spans="1:1" x14ac:dyDescent="0.25">
      <c r="A107" s="47"/>
    </row>
    <row r="108" spans="1:1" x14ac:dyDescent="0.25">
      <c r="A108" s="47"/>
    </row>
    <row r="109" spans="1:1" x14ac:dyDescent="0.25">
      <c r="A109" s="47"/>
    </row>
    <row r="110" spans="1:1" x14ac:dyDescent="0.25">
      <c r="A110" s="47"/>
    </row>
    <row r="111" spans="1:1" x14ac:dyDescent="0.25">
      <c r="A111" s="47"/>
    </row>
    <row r="112" spans="1:1" x14ac:dyDescent="0.25">
      <c r="A112" s="47"/>
    </row>
    <row r="113" spans="1:1" x14ac:dyDescent="0.25">
      <c r="A113" s="47"/>
    </row>
    <row r="114" spans="1:1" x14ac:dyDescent="0.25">
      <c r="A114" s="47"/>
    </row>
    <row r="115" spans="1:1" x14ac:dyDescent="0.25">
      <c r="A115" s="47"/>
    </row>
    <row r="116" spans="1:1" x14ac:dyDescent="0.25">
      <c r="A116" s="47"/>
    </row>
    <row r="117" spans="1:1" x14ac:dyDescent="0.25">
      <c r="A117" s="47"/>
    </row>
    <row r="118" spans="1:1" x14ac:dyDescent="0.25">
      <c r="A118" s="47"/>
    </row>
    <row r="119" spans="1:1" x14ac:dyDescent="0.25">
      <c r="A119" s="47"/>
    </row>
    <row r="120" spans="1:1" x14ac:dyDescent="0.25">
      <c r="A120" s="47"/>
    </row>
    <row r="121" spans="1:1" x14ac:dyDescent="0.25">
      <c r="A121" s="47"/>
    </row>
    <row r="122" spans="1:1" x14ac:dyDescent="0.25">
      <c r="A122" s="47"/>
    </row>
    <row r="123" spans="1:1" x14ac:dyDescent="0.25">
      <c r="A123" s="47"/>
    </row>
    <row r="124" spans="1:1" x14ac:dyDescent="0.25">
      <c r="A124" s="47"/>
    </row>
    <row r="125" spans="1:1" x14ac:dyDescent="0.25">
      <c r="A125" s="47"/>
    </row>
    <row r="126" spans="1:1" x14ac:dyDescent="0.25">
      <c r="A126" s="47"/>
    </row>
    <row r="127" spans="1:1" x14ac:dyDescent="0.25">
      <c r="A127" s="47"/>
    </row>
    <row r="128" spans="1:1" x14ac:dyDescent="0.25">
      <c r="A128" s="47"/>
    </row>
    <row r="129" spans="1:1" x14ac:dyDescent="0.25">
      <c r="A129" s="47"/>
    </row>
    <row r="130" spans="1:1" x14ac:dyDescent="0.25">
      <c r="A130" s="47"/>
    </row>
    <row r="131" spans="1:1" x14ac:dyDescent="0.25">
      <c r="A131" s="47"/>
    </row>
    <row r="132" spans="1:1" x14ac:dyDescent="0.25">
      <c r="A132" s="47"/>
    </row>
    <row r="133" spans="1:1" x14ac:dyDescent="0.25">
      <c r="A133" s="47"/>
    </row>
    <row r="134" spans="1:1" x14ac:dyDescent="0.25">
      <c r="A134" s="47"/>
    </row>
    <row r="135" spans="1:1" x14ac:dyDescent="0.25">
      <c r="A135" s="47"/>
    </row>
    <row r="136" spans="1:1" x14ac:dyDescent="0.25">
      <c r="A136" s="47"/>
    </row>
    <row r="137" spans="1:1" x14ac:dyDescent="0.25">
      <c r="A137" s="47"/>
    </row>
    <row r="138" spans="1:1" x14ac:dyDescent="0.25">
      <c r="A138" s="47"/>
    </row>
    <row r="139" spans="1:1" x14ac:dyDescent="0.25">
      <c r="A139" s="47"/>
    </row>
    <row r="140" spans="1:1" x14ac:dyDescent="0.25">
      <c r="A140" s="47"/>
    </row>
    <row r="141" spans="1:1" x14ac:dyDescent="0.25">
      <c r="A141" s="47"/>
    </row>
    <row r="142" spans="1:1" x14ac:dyDescent="0.25">
      <c r="A142" s="47"/>
    </row>
    <row r="143" spans="1:1" x14ac:dyDescent="0.25">
      <c r="A143" s="47"/>
    </row>
    <row r="144" spans="1:1" x14ac:dyDescent="0.25">
      <c r="A144" s="47"/>
    </row>
    <row r="145" spans="1:1" x14ac:dyDescent="0.25">
      <c r="A145" s="47"/>
    </row>
    <row r="146" spans="1:1" x14ac:dyDescent="0.25">
      <c r="A146" s="47"/>
    </row>
    <row r="147" spans="1:1" x14ac:dyDescent="0.25">
      <c r="A147" s="47"/>
    </row>
    <row r="148" spans="1:1" x14ac:dyDescent="0.25">
      <c r="A148" s="47"/>
    </row>
    <row r="149" spans="1:1" x14ac:dyDescent="0.25">
      <c r="A149" s="47"/>
    </row>
    <row r="150" spans="1:1" x14ac:dyDescent="0.25">
      <c r="A150" s="47"/>
    </row>
    <row r="151" spans="1:1" x14ac:dyDescent="0.25">
      <c r="A151" s="47"/>
    </row>
    <row r="152" spans="1:1" x14ac:dyDescent="0.25">
      <c r="A152" s="47"/>
    </row>
    <row r="153" spans="1:1" x14ac:dyDescent="0.25">
      <c r="A153" s="47"/>
    </row>
    <row r="154" spans="1:1" x14ac:dyDescent="0.25">
      <c r="A154" s="47"/>
    </row>
    <row r="155" spans="1:1" x14ac:dyDescent="0.25">
      <c r="A155" s="47"/>
    </row>
    <row r="156" spans="1:1" x14ac:dyDescent="0.25">
      <c r="A156" s="47"/>
    </row>
    <row r="157" spans="1:1" x14ac:dyDescent="0.25">
      <c r="A157" s="47"/>
    </row>
    <row r="158" spans="1:1" x14ac:dyDescent="0.25">
      <c r="A158" s="47"/>
    </row>
    <row r="159" spans="1:1" x14ac:dyDescent="0.25">
      <c r="A159" s="47"/>
    </row>
    <row r="160" spans="1:1" x14ac:dyDescent="0.25">
      <c r="A160" s="47"/>
    </row>
    <row r="161" spans="1:1" x14ac:dyDescent="0.25">
      <c r="A161" s="47"/>
    </row>
    <row r="162" spans="1:1" x14ac:dyDescent="0.25">
      <c r="A162" s="47"/>
    </row>
    <row r="163" spans="1:1" x14ac:dyDescent="0.25">
      <c r="A163" s="47"/>
    </row>
    <row r="164" spans="1:1" x14ac:dyDescent="0.25">
      <c r="A164" s="47"/>
    </row>
    <row r="165" spans="1:1" x14ac:dyDescent="0.25">
      <c r="A165" s="47"/>
    </row>
    <row r="166" spans="1:1" x14ac:dyDescent="0.25">
      <c r="A166" s="47"/>
    </row>
    <row r="167" spans="1:1" x14ac:dyDescent="0.25">
      <c r="A167" s="47"/>
    </row>
    <row r="168" spans="1:1" x14ac:dyDescent="0.25">
      <c r="A168" s="47"/>
    </row>
    <row r="169" spans="1:1" x14ac:dyDescent="0.25">
      <c r="A169" s="47"/>
    </row>
    <row r="170" spans="1:1" x14ac:dyDescent="0.25">
      <c r="A170" s="47"/>
    </row>
    <row r="171" spans="1:1" x14ac:dyDescent="0.25">
      <c r="A171" s="47"/>
    </row>
    <row r="172" spans="1:1" x14ac:dyDescent="0.25">
      <c r="A172" s="47"/>
    </row>
    <row r="173" spans="1:1" x14ac:dyDescent="0.25">
      <c r="A173" s="47"/>
    </row>
    <row r="174" spans="1:1" x14ac:dyDescent="0.25">
      <c r="A174" s="47"/>
    </row>
    <row r="175" spans="1:1" x14ac:dyDescent="0.25">
      <c r="A175" s="47"/>
    </row>
    <row r="176" spans="1:1" x14ac:dyDescent="0.25">
      <c r="A176" s="47"/>
    </row>
    <row r="177" spans="1:1" x14ac:dyDescent="0.25">
      <c r="A177" s="47"/>
    </row>
    <row r="178" spans="1:1" x14ac:dyDescent="0.25">
      <c r="A178" s="47"/>
    </row>
    <row r="179" spans="1:1" x14ac:dyDescent="0.25">
      <c r="A179" s="47"/>
    </row>
    <row r="180" spans="1:1" x14ac:dyDescent="0.25">
      <c r="A180" s="47"/>
    </row>
    <row r="181" spans="1:1" x14ac:dyDescent="0.25">
      <c r="A181" s="47"/>
    </row>
    <row r="182" spans="1:1" x14ac:dyDescent="0.25">
      <c r="A182" s="47"/>
    </row>
    <row r="183" spans="1:1" x14ac:dyDescent="0.25">
      <c r="A183" s="47"/>
    </row>
    <row r="184" spans="1:1" x14ac:dyDescent="0.25">
      <c r="A184" s="47"/>
    </row>
    <row r="185" spans="1:1" x14ac:dyDescent="0.25">
      <c r="A185" s="47"/>
    </row>
    <row r="186" spans="1:1" x14ac:dyDescent="0.25">
      <c r="A186" s="47"/>
    </row>
    <row r="187" spans="1:1" x14ac:dyDescent="0.25">
      <c r="A187" s="47"/>
    </row>
    <row r="188" spans="1:1" x14ac:dyDescent="0.25">
      <c r="A188" s="47"/>
    </row>
    <row r="189" spans="1:1" x14ac:dyDescent="0.25">
      <c r="A189" s="47"/>
    </row>
    <row r="190" spans="1:1" x14ac:dyDescent="0.25">
      <c r="A190" s="47"/>
    </row>
    <row r="191" spans="1:1" x14ac:dyDescent="0.25">
      <c r="A191" s="47"/>
    </row>
    <row r="192" spans="1:1" x14ac:dyDescent="0.25">
      <c r="A192" s="47"/>
    </row>
    <row r="193" spans="1:1" x14ac:dyDescent="0.25">
      <c r="A193" s="47"/>
    </row>
    <row r="194" spans="1:1" x14ac:dyDescent="0.25">
      <c r="A194" s="47"/>
    </row>
    <row r="195" spans="1:1" x14ac:dyDescent="0.25">
      <c r="A195" s="47"/>
    </row>
    <row r="196" spans="1:1" x14ac:dyDescent="0.25">
      <c r="A196" s="47"/>
    </row>
    <row r="197" spans="1:1" x14ac:dyDescent="0.25">
      <c r="A197" s="47"/>
    </row>
    <row r="198" spans="1:1" x14ac:dyDescent="0.25">
      <c r="A198" s="47"/>
    </row>
    <row r="199" spans="1:1" x14ac:dyDescent="0.25">
      <c r="A199" s="47"/>
    </row>
    <row r="200" spans="1:1" x14ac:dyDescent="0.25">
      <c r="A200" s="47"/>
    </row>
    <row r="201" spans="1:1" x14ac:dyDescent="0.25">
      <c r="A201" s="47"/>
    </row>
    <row r="202" spans="1:1" x14ac:dyDescent="0.25">
      <c r="A202" s="47"/>
    </row>
    <row r="203" spans="1:1" x14ac:dyDescent="0.25">
      <c r="A203" s="47"/>
    </row>
    <row r="204" spans="1:1" x14ac:dyDescent="0.25">
      <c r="A204" s="47"/>
    </row>
    <row r="205" spans="1:1" x14ac:dyDescent="0.25">
      <c r="A205" s="47"/>
    </row>
    <row r="206" spans="1:1" x14ac:dyDescent="0.25">
      <c r="A206" s="47"/>
    </row>
    <row r="207" spans="1:1" x14ac:dyDescent="0.25">
      <c r="A207" s="47"/>
    </row>
    <row r="208" spans="1:1" x14ac:dyDescent="0.25">
      <c r="A208" s="47"/>
    </row>
    <row r="209" spans="1:1" x14ac:dyDescent="0.25">
      <c r="A209" s="47"/>
    </row>
    <row r="210" spans="1:1" x14ac:dyDescent="0.25">
      <c r="A210" s="47"/>
    </row>
    <row r="211" spans="1:1" x14ac:dyDescent="0.25">
      <c r="A211" s="47"/>
    </row>
    <row r="212" spans="1:1" x14ac:dyDescent="0.25">
      <c r="A212" s="47"/>
    </row>
    <row r="213" spans="1:1" x14ac:dyDescent="0.25">
      <c r="A213" s="47"/>
    </row>
    <row r="214" spans="1:1" x14ac:dyDescent="0.25">
      <c r="A214" s="47"/>
    </row>
    <row r="215" spans="1:1" x14ac:dyDescent="0.25">
      <c r="A215" s="47"/>
    </row>
    <row r="216" spans="1:1" x14ac:dyDescent="0.25">
      <c r="A216" s="47"/>
    </row>
    <row r="217" spans="1:1" x14ac:dyDescent="0.25">
      <c r="A217" s="47"/>
    </row>
    <row r="218" spans="1:1" x14ac:dyDescent="0.25">
      <c r="A218" s="47"/>
    </row>
    <row r="219" spans="1:1" x14ac:dyDescent="0.25">
      <c r="A219" s="47"/>
    </row>
    <row r="220" spans="1:1" x14ac:dyDescent="0.25">
      <c r="A220" s="47"/>
    </row>
    <row r="221" spans="1:1" x14ac:dyDescent="0.25">
      <c r="A221" s="47"/>
    </row>
    <row r="222" spans="1:1" x14ac:dyDescent="0.25">
      <c r="A222" s="47"/>
    </row>
    <row r="223" spans="1:1" x14ac:dyDescent="0.25">
      <c r="A223" s="47"/>
    </row>
    <row r="224" spans="1:1" x14ac:dyDescent="0.25">
      <c r="A224" s="47"/>
    </row>
    <row r="225" spans="1:1" x14ac:dyDescent="0.25">
      <c r="A225" s="47"/>
    </row>
    <row r="226" spans="1:1" x14ac:dyDescent="0.25">
      <c r="A226" s="47"/>
    </row>
    <row r="227" spans="1:1" x14ac:dyDescent="0.25">
      <c r="A227" s="47"/>
    </row>
    <row r="228" spans="1:1" x14ac:dyDescent="0.25">
      <c r="A228" s="47"/>
    </row>
    <row r="229" spans="1:1" x14ac:dyDescent="0.25">
      <c r="A229" s="47"/>
    </row>
    <row r="230" spans="1:1" x14ac:dyDescent="0.25">
      <c r="A230" s="47"/>
    </row>
    <row r="231" spans="1:1" x14ac:dyDescent="0.25">
      <c r="A231" s="47"/>
    </row>
    <row r="232" spans="1:1" x14ac:dyDescent="0.25">
      <c r="A232" s="47"/>
    </row>
    <row r="233" spans="1:1" x14ac:dyDescent="0.25">
      <c r="A233" s="47"/>
    </row>
    <row r="234" spans="1:1" x14ac:dyDescent="0.25">
      <c r="A234" s="47"/>
    </row>
    <row r="235" spans="1:1" x14ac:dyDescent="0.25">
      <c r="A235" s="47"/>
    </row>
    <row r="236" spans="1:1" x14ac:dyDescent="0.25">
      <c r="A236" s="47"/>
    </row>
    <row r="237" spans="1:1" x14ac:dyDescent="0.25">
      <c r="A237" s="47"/>
    </row>
    <row r="238" spans="1:1" x14ac:dyDescent="0.25">
      <c r="A238" s="47"/>
    </row>
    <row r="239" spans="1:1" x14ac:dyDescent="0.25">
      <c r="A239" s="47"/>
    </row>
    <row r="240" spans="1:1" x14ac:dyDescent="0.25">
      <c r="A240" s="47"/>
    </row>
    <row r="241" spans="1:1" x14ac:dyDescent="0.25">
      <c r="A241" s="47"/>
    </row>
    <row r="242" spans="1:1" x14ac:dyDescent="0.25">
      <c r="A242" s="47"/>
    </row>
    <row r="243" spans="1:1" x14ac:dyDescent="0.25">
      <c r="A243" s="47"/>
    </row>
    <row r="244" spans="1:1" x14ac:dyDescent="0.25">
      <c r="A244" s="47"/>
    </row>
    <row r="245" spans="1:1" x14ac:dyDescent="0.25">
      <c r="A245" s="47"/>
    </row>
    <row r="246" spans="1:1" x14ac:dyDescent="0.25">
      <c r="A246" s="47"/>
    </row>
    <row r="247" spans="1:1" x14ac:dyDescent="0.25">
      <c r="A247" s="47"/>
    </row>
    <row r="248" spans="1:1" x14ac:dyDescent="0.25">
      <c r="A248" s="47"/>
    </row>
    <row r="249" spans="1:1" x14ac:dyDescent="0.25">
      <c r="A249" s="47"/>
    </row>
    <row r="250" spans="1:1" x14ac:dyDescent="0.25">
      <c r="A250" s="47"/>
    </row>
    <row r="251" spans="1:1" x14ac:dyDescent="0.25">
      <c r="A251" s="47"/>
    </row>
    <row r="252" spans="1:1" x14ac:dyDescent="0.25">
      <c r="A252" s="47"/>
    </row>
    <row r="253" spans="1:1" x14ac:dyDescent="0.25">
      <c r="A253" s="47"/>
    </row>
    <row r="254" spans="1:1" x14ac:dyDescent="0.25">
      <c r="A254" s="47"/>
    </row>
    <row r="255" spans="1:1" x14ac:dyDescent="0.25">
      <c r="A255" s="47"/>
    </row>
    <row r="256" spans="1:1" x14ac:dyDescent="0.25">
      <c r="A256" s="47"/>
    </row>
    <row r="257" spans="1:1" x14ac:dyDescent="0.25">
      <c r="A257" s="47"/>
    </row>
    <row r="258" spans="1:1" x14ac:dyDescent="0.25">
      <c r="A258" s="47"/>
    </row>
    <row r="259" spans="1:1" x14ac:dyDescent="0.25">
      <c r="A259" s="47"/>
    </row>
    <row r="260" spans="1:1" x14ac:dyDescent="0.25">
      <c r="A260" s="47"/>
    </row>
    <row r="261" spans="1:1" x14ac:dyDescent="0.25">
      <c r="A261" s="47"/>
    </row>
    <row r="262" spans="1:1" x14ac:dyDescent="0.25">
      <c r="A262" s="47"/>
    </row>
    <row r="263" spans="1:1" x14ac:dyDescent="0.25">
      <c r="A263" s="47"/>
    </row>
    <row r="264" spans="1:1" x14ac:dyDescent="0.25">
      <c r="A264" s="47"/>
    </row>
    <row r="265" spans="1:1" x14ac:dyDescent="0.25">
      <c r="A265" s="47"/>
    </row>
    <row r="266" spans="1:1" x14ac:dyDescent="0.25">
      <c r="A266" s="47"/>
    </row>
    <row r="267" spans="1:1" x14ac:dyDescent="0.25">
      <c r="A267" s="47"/>
    </row>
    <row r="268" spans="1:1" x14ac:dyDescent="0.25">
      <c r="A268" s="47"/>
    </row>
    <row r="269" spans="1:1" x14ac:dyDescent="0.25">
      <c r="A269" s="47"/>
    </row>
    <row r="270" spans="1:1" x14ac:dyDescent="0.25">
      <c r="A270" s="47"/>
    </row>
    <row r="271" spans="1:1" x14ac:dyDescent="0.25">
      <c r="A271" s="47"/>
    </row>
    <row r="272" spans="1:1" x14ac:dyDescent="0.25">
      <c r="A272" s="47"/>
    </row>
    <row r="273" spans="1:1" x14ac:dyDescent="0.25">
      <c r="A273" s="47"/>
    </row>
    <row r="274" spans="1:1" x14ac:dyDescent="0.25">
      <c r="A274" s="47"/>
    </row>
    <row r="275" spans="1:1" x14ac:dyDescent="0.25">
      <c r="A275" s="47"/>
    </row>
    <row r="276" spans="1:1" x14ac:dyDescent="0.25">
      <c r="A276" s="47"/>
    </row>
    <row r="277" spans="1:1" x14ac:dyDescent="0.25">
      <c r="A277" s="47"/>
    </row>
    <row r="278" spans="1:1" x14ac:dyDescent="0.25">
      <c r="A278" s="47"/>
    </row>
    <row r="279" spans="1:1" x14ac:dyDescent="0.25">
      <c r="A279" s="47"/>
    </row>
    <row r="280" spans="1:1" x14ac:dyDescent="0.25">
      <c r="A280" s="47"/>
    </row>
    <row r="281" spans="1:1" x14ac:dyDescent="0.25">
      <c r="A281" s="47"/>
    </row>
    <row r="282" spans="1:1" x14ac:dyDescent="0.25">
      <c r="A282" s="47"/>
    </row>
    <row r="283" spans="1:1" x14ac:dyDescent="0.25">
      <c r="A283" s="47"/>
    </row>
    <row r="284" spans="1:1" x14ac:dyDescent="0.25">
      <c r="A284" s="47"/>
    </row>
    <row r="285" spans="1:1" x14ac:dyDescent="0.25">
      <c r="A285" s="47"/>
    </row>
    <row r="286" spans="1:1" x14ac:dyDescent="0.25">
      <c r="A286" s="47"/>
    </row>
    <row r="287" spans="1:1" x14ac:dyDescent="0.25">
      <c r="A287" s="47"/>
    </row>
    <row r="288" spans="1:1" x14ac:dyDescent="0.25">
      <c r="A288" s="47"/>
    </row>
    <row r="289" spans="1:1" x14ac:dyDescent="0.25">
      <c r="A289" s="47"/>
    </row>
    <row r="290" spans="1:1" x14ac:dyDescent="0.25">
      <c r="A290" s="47"/>
    </row>
    <row r="291" spans="1:1" x14ac:dyDescent="0.25">
      <c r="A291" s="47"/>
    </row>
    <row r="292" spans="1:1" x14ac:dyDescent="0.25">
      <c r="A292" s="47"/>
    </row>
    <row r="293" spans="1:1" x14ac:dyDescent="0.25">
      <c r="A293" s="47"/>
    </row>
    <row r="294" spans="1:1" x14ac:dyDescent="0.25">
      <c r="A294" s="47"/>
    </row>
    <row r="295" spans="1:1" x14ac:dyDescent="0.25">
      <c r="A295" s="47"/>
    </row>
    <row r="296" spans="1:1" x14ac:dyDescent="0.25">
      <c r="A296" s="47"/>
    </row>
    <row r="297" spans="1:1" x14ac:dyDescent="0.25">
      <c r="A297" s="47"/>
    </row>
    <row r="298" spans="1:1" x14ac:dyDescent="0.25">
      <c r="A298" s="47"/>
    </row>
    <row r="299" spans="1:1" x14ac:dyDescent="0.25">
      <c r="A299" s="47"/>
    </row>
    <row r="300" spans="1:1" x14ac:dyDescent="0.25">
      <c r="A300" s="47"/>
    </row>
    <row r="301" spans="1:1" x14ac:dyDescent="0.25">
      <c r="A301" s="47"/>
    </row>
    <row r="302" spans="1:1" x14ac:dyDescent="0.25">
      <c r="A302" s="47"/>
    </row>
    <row r="303" spans="1:1" x14ac:dyDescent="0.25">
      <c r="A303" s="47"/>
    </row>
    <row r="304" spans="1:1" x14ac:dyDescent="0.25">
      <c r="A304" s="47"/>
    </row>
    <row r="305" spans="1:1" x14ac:dyDescent="0.25">
      <c r="A305" s="47"/>
    </row>
    <row r="306" spans="1:1" x14ac:dyDescent="0.25">
      <c r="A306" s="47"/>
    </row>
    <row r="307" spans="1:1" x14ac:dyDescent="0.25">
      <c r="A307" s="47"/>
    </row>
    <row r="308" spans="1:1" x14ac:dyDescent="0.25">
      <c r="A308" s="47"/>
    </row>
    <row r="309" spans="1:1" x14ac:dyDescent="0.25">
      <c r="A309" s="47"/>
    </row>
    <row r="310" spans="1:1" x14ac:dyDescent="0.25">
      <c r="A310" s="47"/>
    </row>
    <row r="311" spans="1:1" x14ac:dyDescent="0.25">
      <c r="A311" s="47"/>
    </row>
    <row r="312" spans="1:1" x14ac:dyDescent="0.25">
      <c r="A312" s="47"/>
    </row>
    <row r="313" spans="1:1" x14ac:dyDescent="0.25">
      <c r="A313" s="47"/>
    </row>
    <row r="314" spans="1:1" x14ac:dyDescent="0.25">
      <c r="A314" s="47"/>
    </row>
    <row r="315" spans="1:1" x14ac:dyDescent="0.25">
      <c r="A315" s="47"/>
    </row>
    <row r="316" spans="1:1" x14ac:dyDescent="0.25">
      <c r="A316" s="47"/>
    </row>
    <row r="317" spans="1:1" x14ac:dyDescent="0.25">
      <c r="A317" s="47"/>
    </row>
    <row r="318" spans="1:1" x14ac:dyDescent="0.25">
      <c r="A318" s="47"/>
    </row>
    <row r="319" spans="1:1" x14ac:dyDescent="0.25">
      <c r="A319" s="47"/>
    </row>
    <row r="320" spans="1:1" x14ac:dyDescent="0.25">
      <c r="A320" s="47"/>
    </row>
    <row r="321" spans="1:1" x14ac:dyDescent="0.25">
      <c r="A321" s="47"/>
    </row>
    <row r="322" spans="1:1" x14ac:dyDescent="0.25">
      <c r="A322" s="47"/>
    </row>
    <row r="323" spans="1:1" x14ac:dyDescent="0.25">
      <c r="A323" s="47"/>
    </row>
    <row r="324" spans="1:1" x14ac:dyDescent="0.25">
      <c r="A324" s="47"/>
    </row>
    <row r="325" spans="1:1" x14ac:dyDescent="0.25">
      <c r="A325" s="47"/>
    </row>
    <row r="326" spans="1:1" x14ac:dyDescent="0.25">
      <c r="A326" s="47"/>
    </row>
    <row r="327" spans="1:1" x14ac:dyDescent="0.25">
      <c r="A327" s="47"/>
    </row>
    <row r="328" spans="1:1" x14ac:dyDescent="0.25">
      <c r="A328" s="47"/>
    </row>
    <row r="329" spans="1:1" x14ac:dyDescent="0.25">
      <c r="A329" s="47"/>
    </row>
    <row r="330" spans="1:1" x14ac:dyDescent="0.25">
      <c r="A330" s="47"/>
    </row>
    <row r="331" spans="1:1" x14ac:dyDescent="0.25">
      <c r="A331" s="47"/>
    </row>
    <row r="332" spans="1:1" x14ac:dyDescent="0.25">
      <c r="A332" s="47"/>
    </row>
    <row r="333" spans="1:1" x14ac:dyDescent="0.25">
      <c r="A333" s="47"/>
    </row>
    <row r="334" spans="1:1" x14ac:dyDescent="0.25">
      <c r="A334" s="47"/>
    </row>
    <row r="335" spans="1:1" x14ac:dyDescent="0.25">
      <c r="A335" s="47"/>
    </row>
    <row r="336" spans="1:1" x14ac:dyDescent="0.25">
      <c r="A336" s="47"/>
    </row>
    <row r="337" spans="1:1" x14ac:dyDescent="0.25">
      <c r="A337" s="47"/>
    </row>
    <row r="338" spans="1:1" x14ac:dyDescent="0.25">
      <c r="A338" s="47"/>
    </row>
  </sheetData>
  <mergeCells count="7">
    <mergeCell ref="A7:A338"/>
    <mergeCell ref="B8:EV8"/>
    <mergeCell ref="B7:EV7"/>
    <mergeCell ref="A2:EX2"/>
    <mergeCell ref="A3:DQ3"/>
    <mergeCell ref="A4:DQ4"/>
    <mergeCell ref="A5:DQ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Júlia Daphiny Lins Brandão</dc:creator>
  <cp:lastModifiedBy>Júlia Daphiny Lins Brandão</cp:lastModifiedBy>
  <cp:lastPrinted>2022-05-09T20:35:53Z</cp:lastPrinted>
  <dcterms:created xsi:type="dcterms:W3CDTF">2022-02-03T15:13:31Z</dcterms:created>
  <dcterms:modified xsi:type="dcterms:W3CDTF">2022-05-09T20:36:54Z</dcterms:modified>
</cp:coreProperties>
</file>