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\Desktop\Excelavancado\"/>
    </mc:Choice>
  </mc:AlternateContent>
  <bookViews>
    <workbookView xWindow="0" yWindow="0" windowWidth="20490" windowHeight="7755"/>
  </bookViews>
  <sheets>
    <sheet name="Plan1" sheetId="1" r:id="rId1"/>
  </sheets>
  <definedNames>
    <definedName name="matriz">Plan1!$A$21:$B$26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3" i="1"/>
  <c r="J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K1" i="1"/>
  <c r="I5" i="1" l="1"/>
  <c r="K18" i="1"/>
  <c r="K16" i="1"/>
  <c r="K14" i="1"/>
  <c r="K12" i="1"/>
  <c r="K10" i="1"/>
  <c r="K8" i="1"/>
  <c r="K6" i="1"/>
  <c r="K4" i="1"/>
  <c r="K17" i="1"/>
  <c r="K15" i="1"/>
  <c r="K13" i="1"/>
  <c r="K11" i="1"/>
  <c r="K9" i="1"/>
  <c r="K7" i="1"/>
  <c r="K5" i="1"/>
  <c r="K3" i="1"/>
  <c r="I18" i="1"/>
  <c r="I16" i="1"/>
  <c r="I14" i="1"/>
  <c r="I12" i="1"/>
  <c r="I10" i="1"/>
  <c r="I8" i="1"/>
  <c r="I6" i="1"/>
  <c r="I4" i="1"/>
  <c r="I17" i="1"/>
  <c r="I15" i="1"/>
  <c r="I13" i="1"/>
  <c r="I11" i="1"/>
  <c r="I9" i="1"/>
  <c r="I7" i="1"/>
  <c r="I3" i="1"/>
</calcChain>
</file>

<file path=xl/sharedStrings.xml><?xml version="1.0" encoding="utf-8"?>
<sst xmlns="http://schemas.openxmlformats.org/spreadsheetml/2006/main" count="74" uniqueCount="58">
  <si>
    <t xml:space="preserve">Produdos em Estoque 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</si>
  <si>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</si>
  <si>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</si>
  <si>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</si>
  <si>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</si>
  <si>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</si>
  <si>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</si>
  <si>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</si>
  <si>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</si>
  <si>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</si>
  <si>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</si>
  <si>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</si>
  <si>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</si>
  <si>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</si>
  <si>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</si>
  <si>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</si>
  <si>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</si>
  <si>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Produto</t>
  </si>
  <si>
    <t xml:space="preserve">Unidade Medida </t>
  </si>
  <si>
    <t>Qtde em Estoque</t>
  </si>
  <si>
    <t>Qtde e Medida</t>
  </si>
  <si>
    <t>Preço de Custo</t>
  </si>
  <si>
    <t>Preço de Venda</t>
  </si>
  <si>
    <t>Lucro</t>
  </si>
  <si>
    <t>Data de Validade</t>
  </si>
  <si>
    <t>Status do Vencimento</t>
  </si>
  <si>
    <t>Código</t>
  </si>
  <si>
    <t>Data:</t>
  </si>
  <si>
    <t>Dias para o Vencimento</t>
  </si>
  <si>
    <t>Unidade de Medida</t>
  </si>
  <si>
    <t>CX</t>
  </si>
  <si>
    <t>DZ</t>
  </si>
  <si>
    <t>LT</t>
  </si>
  <si>
    <t>PCT</t>
  </si>
  <si>
    <t>SC</t>
  </si>
  <si>
    <t>UN</t>
  </si>
  <si>
    <t>Sal</t>
  </si>
  <si>
    <t>Arroz</t>
  </si>
  <si>
    <t>Feijão</t>
  </si>
  <si>
    <t>Açucar</t>
  </si>
  <si>
    <t>Farinha</t>
  </si>
  <si>
    <t>Leite</t>
  </si>
  <si>
    <t>Óleo</t>
  </si>
  <si>
    <t>Bolacha</t>
  </si>
  <si>
    <t>Refrigerante</t>
  </si>
  <si>
    <t>Iogurte</t>
  </si>
  <si>
    <t>Milho</t>
  </si>
  <si>
    <t>Ervilha</t>
  </si>
  <si>
    <t>Ovo</t>
  </si>
  <si>
    <t xml:space="preserve">Papel Higiênico </t>
  </si>
  <si>
    <t xml:space="preserve">Creme Dental </t>
  </si>
  <si>
    <t>Sabonete</t>
  </si>
  <si>
    <t>caixa</t>
  </si>
  <si>
    <t>dúzia</t>
  </si>
  <si>
    <t>lata</t>
  </si>
  <si>
    <t>pacote</t>
  </si>
  <si>
    <t>saco</t>
  </si>
  <si>
    <t>unidade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</si>
</sst>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49" fontId="0" fillId="0" borderId="1" xfId="0" applyNumberFormat="1" applyBorder="1" applyAlignment="1">
      <alignment horizontal="center"/>
    </xf>
    <xf numFmtId="0" fontId="0" fillId="2" borderId="1" xfId="0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14" fontId="0" fillId="3" borderId="1" xfId="0" applyNumberFormat="1" applyFill="1" applyBorder="1"/>
    <xf numFmtId="14" fontId="0" fillId="0" borderId="1" xfId="0" applyNumberFormat="1" applyBorder="1"/>
    <xf numFmtId="49" fontId="0" fillId="3" borderId="1" xfId="0" applyNumberForma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/>
  </cellXfs>
  <cellStyles count="1">
    <cellStyle name="Normal" xfId="0" builtinId="0"/>
  </cellStyles>
  <dxfs count="3"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C9" sqref="C9"/>
    </sheetView>
  </sheetViews>
  <sheetFormatPr defaultRowHeight="15" x14ac:dyDescent="0.25"/>
  <cols>
    <col min="2" max="2" width="15.28515625" bestFit="1" customWidth="1"/>
    <col min="3" max="3" width="16.140625" bestFit="1" customWidth="1"/>
    <col min="4" max="4" width="16.42578125" bestFit="1" customWidth="1"/>
    <col min="5" max="6" width="14.28515625" bestFit="1" customWidth="1"/>
    <col min="7" max="7" width="15" bestFit="1" customWidth="1"/>
    <col min="8" max="8" width="9.5703125" bestFit="1" customWidth="1"/>
    <col min="9" max="9" width="16.140625" bestFit="1" customWidth="1"/>
    <col min="10" max="10" width="22.28515625" bestFit="1" customWidth="1"/>
    <col min="11" max="11" width="20.7109375" bestFit="1" customWidth="1"/>
  </cols>
  <sheetData>
    <row r="1" spans="1:11" ht="15.75" x14ac:dyDescent="0.25">
      <c r="A1" s="4" t="s">
        <v>0</v>
      </c>
      <c r="B1" s="5"/>
      <c r="C1" s="5"/>
      <c r="D1" s="5"/>
      <c r="E1" s="5"/>
      <c r="F1" s="5"/>
      <c r="G1" s="5"/>
      <c r="H1" s="5"/>
      <c r="I1" s="6"/>
      <c r="J1" s="7" t="s">
        <v>27</v>
      </c>
      <c r="K1" s="8">
        <f ca="1">TODAY()</f>
        <v>43677</v>
      </c>
    </row>
    <row r="2" spans="1:11" x14ac:dyDescent="0.25">
      <c r="A2" s="3" t="s">
        <v>26</v>
      </c>
      <c r="B2" s="3" t="s">
        <v>17</v>
      </c>
      <c r="C2" s="3" t="s">
        <v>18</v>
      </c>
      <c r="D2" s="3" t="s">
        <v>19</v>
      </c>
      <c r="E2" s="3" t="s">
        <v>20</v>
      </c>
      <c r="F2" s="3" t="s">
        <v>21</v>
      </c>
      <c r="G2" s="3" t="s">
        <v>22</v>
      </c>
      <c r="H2" s="3" t="s">
        <v>23</v>
      </c>
      <c r="I2" s="3" t="s">
        <v>24</v>
      </c>
      <c r="J2" s="3" t="s">
        <v>28</v>
      </c>
      <c r="K2" s="3" t="s">
        <v>25</v>
      </c>
    </row>
    <row r="3" spans="1:11" x14ac:dyDescent="0.25">
      <c r="A3" s="2" t="s">
        <v>1</v>
      </c>
      <c r="B3" s="1" t="s">
        <v>36</v>
      </c>
      <c r="C3" s="12" t="s">
        <v>34</v>
      </c>
      <c r="D3" s="12">
        <v>15</v>
      </c>
      <c r="E3" s="1" t="str">
        <f>D3&amp;" "&amp;VLOOKUP(C3,matriz,2,0)&amp;IF(D3&lt;= 1, " ", "s")</f>
        <v>15 sacos</v>
      </c>
      <c r="F3" s="13">
        <v>0.5</v>
      </c>
      <c r="G3" s="13">
        <v>0.9</v>
      </c>
      <c r="H3" s="13">
        <f>(G3-F3)*D3</f>
        <v>6</v>
      </c>
      <c r="I3" s="1">
        <f ca="1">J3-$K$1</f>
        <v>38</v>
      </c>
      <c r="J3" s="9">
        <f ca="1">TODAY()+RANDBETWEEN(-100,100)</f>
        <v>43715</v>
      </c>
      <c r="K3" s="1" t="str">
        <f ca="1">IF(J3&lt;$K$1,"VENCIDO","OK")</f>
        <v>OK</v>
      </c>
    </row>
    <row r="4" spans="1:11" x14ac:dyDescent="0.25">
      <c r="A4" s="2" t="s">
        <v>2</v>
      </c>
      <c r="B4" s="1" t="s">
        <v>37</v>
      </c>
      <c r="C4" s="12" t="s">
        <v>34</v>
      </c>
      <c r="D4" s="12">
        <v>20</v>
      </c>
      <c r="E4" s="1" t="str">
        <f>D4&amp;" "&amp;VLOOKUP(C4,matriz,2,0)&amp;IF(D4&lt;= 1, " ", "s")</f>
        <v>20 sacos</v>
      </c>
      <c r="F4" s="13">
        <v>7.5</v>
      </c>
      <c r="G4" s="13">
        <v>10</v>
      </c>
      <c r="H4" s="13">
        <f t="shared" ref="H4:H18" si="0">(G4-F4)*D4</f>
        <v>50</v>
      </c>
      <c r="I4" s="1">
        <f t="shared" ref="I4:I18" ca="1" si="1">J4-$K$1</f>
        <v>46</v>
      </c>
      <c r="J4" s="9">
        <f t="shared" ref="J4:J18" ca="1" si="2">TODAY()+RANDBETWEEN(-100,50)</f>
        <v>43723</v>
      </c>
      <c r="K4" s="1" t="str">
        <f t="shared" ref="K4:K18" ca="1" si="3">IF(J4&lt;$K$1,"VENCIDO","OK")</f>
        <v>OK</v>
      </c>
    </row>
    <row r="5" spans="1:11" x14ac:dyDescent="0.25">
      <c r="A5" s="2" t="s">
        <v>3</v>
      </c>
      <c r="B5" s="1" t="s">
        <v>38</v>
      </c>
      <c r="C5" s="12" t="s">
        <v>34</v>
      </c>
      <c r="D5" s="12">
        <v>28</v>
      </c>
      <c r="E5" s="1" t="str">
        <f>D5&amp;" "&amp;VLOOKUP(C5,matriz,2,0)&amp;IF(D5&lt;= 1, " ", "s")</f>
        <v>28 sacos</v>
      </c>
      <c r="F5" s="13">
        <v>1.8</v>
      </c>
      <c r="G5" s="13">
        <v>2.5</v>
      </c>
      <c r="H5" s="13">
        <f t="shared" si="0"/>
        <v>19.599999999999998</v>
      </c>
      <c r="I5" s="1">
        <f t="shared" ca="1" si="1"/>
        <v>39</v>
      </c>
      <c r="J5" s="9">
        <f t="shared" ca="1" si="2"/>
        <v>43716</v>
      </c>
      <c r="K5" s="1" t="str">
        <f t="shared" ca="1" si="3"/>
        <v>OK</v>
      </c>
    </row>
    <row r="6" spans="1:11" x14ac:dyDescent="0.25">
      <c r="A6" s="2" t="s">
        <v>4</v>
      </c>
      <c r="B6" s="1" t="s">
        <v>39</v>
      </c>
      <c r="C6" s="12" t="s">
        <v>34</v>
      </c>
      <c r="D6" s="12">
        <v>19</v>
      </c>
      <c r="E6" s="1" t="str">
        <f>D6&amp;" "&amp;VLOOKUP(C6,matriz,2,0)&amp;IF(D6&lt;= 1, " ", "s")</f>
        <v>19 sacos</v>
      </c>
      <c r="F6" s="13">
        <v>0.6</v>
      </c>
      <c r="G6" s="13">
        <v>1.2</v>
      </c>
      <c r="H6" s="13">
        <f t="shared" si="0"/>
        <v>11.4</v>
      </c>
      <c r="I6" s="1">
        <f t="shared" ca="1" si="1"/>
        <v>-34</v>
      </c>
      <c r="J6" s="9">
        <f t="shared" ca="1" si="2"/>
        <v>43643</v>
      </c>
      <c r="K6" s="1" t="str">
        <f t="shared" ca="1" si="3"/>
        <v>VENCIDO</v>
      </c>
    </row>
    <row r="7" spans="1:11" x14ac:dyDescent="0.25">
      <c r="A7" s="2" t="s">
        <v>5</v>
      </c>
      <c r="B7" s="1" t="s">
        <v>40</v>
      </c>
      <c r="C7" s="12" t="s">
        <v>34</v>
      </c>
      <c r="D7" s="12">
        <v>10</v>
      </c>
      <c r="E7" s="1" t="str">
        <f>D7&amp;" "&amp;VLOOKUP(C7,matriz,2,0)&amp;IF(D7&lt;= 1, " ", "s")</f>
        <v>10 sacos</v>
      </c>
      <c r="F7" s="13">
        <v>0.8</v>
      </c>
      <c r="G7" s="13">
        <v>1.6</v>
      </c>
      <c r="H7" s="13">
        <f t="shared" si="0"/>
        <v>8</v>
      </c>
      <c r="I7" s="1">
        <f t="shared" ca="1" si="1"/>
        <v>29</v>
      </c>
      <c r="J7" s="9">
        <f t="shared" ca="1" si="2"/>
        <v>43706</v>
      </c>
      <c r="K7" s="1" t="str">
        <f t="shared" ca="1" si="3"/>
        <v>OK</v>
      </c>
    </row>
    <row r="8" spans="1:11" x14ac:dyDescent="0.25">
      <c r="A8" s="2" t="s">
        <v>6</v>
      </c>
      <c r="B8" s="1" t="s">
        <v>41</v>
      </c>
      <c r="C8" s="12" t="s">
        <v>34</v>
      </c>
      <c r="D8" s="12">
        <v>40</v>
      </c>
      <c r="E8" s="1" t="str">
        <f>D8&amp;" "&amp;VLOOKUP(C8,matriz,2,0)&amp;IF(D8&lt;= 1, " ", "s")</f>
        <v>40 sacos</v>
      </c>
      <c r="F8" s="13">
        <v>0.9</v>
      </c>
      <c r="G8" s="13">
        <v>1.4</v>
      </c>
      <c r="H8" s="13">
        <f t="shared" si="0"/>
        <v>19.999999999999996</v>
      </c>
      <c r="I8" s="1">
        <f t="shared" ca="1" si="1"/>
        <v>-78</v>
      </c>
      <c r="J8" s="9">
        <f t="shared" ca="1" si="2"/>
        <v>43599</v>
      </c>
      <c r="K8" s="1" t="str">
        <f t="shared" ca="1" si="3"/>
        <v>VENCIDO</v>
      </c>
    </row>
    <row r="9" spans="1:11" x14ac:dyDescent="0.25">
      <c r="A9" s="2" t="s">
        <v>7</v>
      </c>
      <c r="B9" s="1" t="s">
        <v>42</v>
      </c>
      <c r="C9" s="12" t="s">
        <v>30</v>
      </c>
      <c r="D9" s="12">
        <v>8</v>
      </c>
      <c r="E9" s="1" t="str">
        <f>D9&amp;" "&amp;VLOOKUP(C9,matriz,2,0)&amp;IF(D9&lt;= 1, " ", "s")</f>
        <v>8 caixas</v>
      </c>
      <c r="F9" s="13">
        <v>1.2</v>
      </c>
      <c r="G9" s="13">
        <v>1.8</v>
      </c>
      <c r="H9" s="13">
        <f t="shared" si="0"/>
        <v>4.8000000000000007</v>
      </c>
      <c r="I9" s="1">
        <f t="shared" ca="1" si="1"/>
        <v>-22</v>
      </c>
      <c r="J9" s="9">
        <f t="shared" ca="1" si="2"/>
        <v>43655</v>
      </c>
      <c r="K9" s="1" t="str">
        <f t="shared" ca="1" si="3"/>
        <v>VENCIDO</v>
      </c>
    </row>
    <row r="10" spans="1:11" x14ac:dyDescent="0.25">
      <c r="A10" s="2" t="s">
        <v>8</v>
      </c>
      <c r="B10" s="1" t="s">
        <v>43</v>
      </c>
      <c r="C10" s="12" t="s">
        <v>33</v>
      </c>
      <c r="D10" s="12">
        <v>22</v>
      </c>
      <c r="E10" s="1" t="str">
        <f>D10&amp;" "&amp;VLOOKUP(C10,matriz,2,0)&amp;IF(D10&lt;= 1, " ", "s")</f>
        <v>22 pacotes</v>
      </c>
      <c r="F10" s="13">
        <v>0.7</v>
      </c>
      <c r="G10" s="13">
        <v>2</v>
      </c>
      <c r="H10" s="13">
        <f t="shared" si="0"/>
        <v>28.6</v>
      </c>
      <c r="I10" s="1">
        <f t="shared" ca="1" si="1"/>
        <v>29</v>
      </c>
      <c r="J10" s="9">
        <f t="shared" ca="1" si="2"/>
        <v>43706</v>
      </c>
      <c r="K10" s="1" t="str">
        <f t="shared" ca="1" si="3"/>
        <v>OK</v>
      </c>
    </row>
    <row r="11" spans="1:11" x14ac:dyDescent="0.25">
      <c r="A11" s="2" t="s">
        <v>9</v>
      </c>
      <c r="B11" s="1" t="s">
        <v>44</v>
      </c>
      <c r="C11" s="12" t="s">
        <v>35</v>
      </c>
      <c r="D11" s="12">
        <v>15</v>
      </c>
      <c r="E11" s="1" t="str">
        <f>D11&amp;" "&amp;VLOOKUP(C11,matriz,2,0)&amp;IF(D11&lt;= 1, " ", "s")</f>
        <v>15 unidades</v>
      </c>
      <c r="F11" s="13">
        <v>1.1000000000000001</v>
      </c>
      <c r="G11" s="13">
        <v>2</v>
      </c>
      <c r="H11" s="13">
        <f t="shared" si="0"/>
        <v>13.499999999999998</v>
      </c>
      <c r="I11" s="1">
        <f t="shared" ca="1" si="1"/>
        <v>50</v>
      </c>
      <c r="J11" s="9">
        <f t="shared" ca="1" si="2"/>
        <v>43727</v>
      </c>
      <c r="K11" s="1" t="str">
        <f t="shared" ca="1" si="3"/>
        <v>OK</v>
      </c>
    </row>
    <row r="12" spans="1:11" x14ac:dyDescent="0.25">
      <c r="A12" s="2" t="s">
        <v>10</v>
      </c>
      <c r="B12" s="1" t="s">
        <v>45</v>
      </c>
      <c r="C12" s="12" t="s">
        <v>35</v>
      </c>
      <c r="D12" s="12">
        <v>16</v>
      </c>
      <c r="E12" s="1" t="str">
        <f>D12&amp;" "&amp;VLOOKUP(C12,matriz,2,0)&amp;IF(D12&lt;= 1, " ", "s")</f>
        <v>16 unidades</v>
      </c>
      <c r="F12" s="13">
        <v>1.3</v>
      </c>
      <c r="G12" s="13">
        <v>1.9</v>
      </c>
      <c r="H12" s="13">
        <f t="shared" si="0"/>
        <v>9.5999999999999979</v>
      </c>
      <c r="I12" s="1">
        <f t="shared" ca="1" si="1"/>
        <v>-84</v>
      </c>
      <c r="J12" s="9">
        <f t="shared" ca="1" si="2"/>
        <v>43593</v>
      </c>
      <c r="K12" s="1" t="str">
        <f t="shared" ca="1" si="3"/>
        <v>VENCIDO</v>
      </c>
    </row>
    <row r="13" spans="1:11" x14ac:dyDescent="0.25">
      <c r="A13" s="2" t="s">
        <v>11</v>
      </c>
      <c r="B13" s="1" t="s">
        <v>46</v>
      </c>
      <c r="C13" s="12" t="s">
        <v>32</v>
      </c>
      <c r="D13" s="12">
        <v>23</v>
      </c>
      <c r="E13" s="1" t="str">
        <f>D13&amp;" "&amp;VLOOKUP(C13,matriz,2,0)&amp;IF(D13&lt;= 1, " ", "s")</f>
        <v>23 latas</v>
      </c>
      <c r="F13" s="13">
        <v>0.3</v>
      </c>
      <c r="G13" s="13">
        <v>0.8</v>
      </c>
      <c r="H13" s="13">
        <f t="shared" si="0"/>
        <v>11.5</v>
      </c>
      <c r="I13" s="1">
        <f t="shared" ca="1" si="1"/>
        <v>-16</v>
      </c>
      <c r="J13" s="9">
        <f t="shared" ca="1" si="2"/>
        <v>43661</v>
      </c>
      <c r="K13" s="1" t="str">
        <f t="shared" ca="1" si="3"/>
        <v>VENCIDO</v>
      </c>
    </row>
    <row r="14" spans="1:11" x14ac:dyDescent="0.25">
      <c r="A14" s="2" t="s">
        <v>12</v>
      </c>
      <c r="B14" s="1" t="s">
        <v>47</v>
      </c>
      <c r="C14" s="12" t="s">
        <v>32</v>
      </c>
      <c r="D14" s="12">
        <v>30</v>
      </c>
      <c r="E14" s="1" t="str">
        <f>D14&amp;" "&amp;VLOOKUP(C14,matriz,2,0)&amp;IF(D14&lt;= 1, " ", "s")</f>
        <v>30 latas</v>
      </c>
      <c r="F14" s="13">
        <v>0.4</v>
      </c>
      <c r="G14" s="13">
        <v>0.9</v>
      </c>
      <c r="H14" s="13">
        <f t="shared" si="0"/>
        <v>15</v>
      </c>
      <c r="I14" s="1">
        <f t="shared" ca="1" si="1"/>
        <v>-5</v>
      </c>
      <c r="J14" s="9">
        <f t="shared" ca="1" si="2"/>
        <v>43672</v>
      </c>
      <c r="K14" s="1" t="str">
        <f t="shared" ca="1" si="3"/>
        <v>VENCIDO</v>
      </c>
    </row>
    <row r="15" spans="1:11" x14ac:dyDescent="0.25">
      <c r="A15" s="2" t="s">
        <v>13</v>
      </c>
      <c r="B15" s="1" t="s">
        <v>48</v>
      </c>
      <c r="C15" s="12" t="s">
        <v>31</v>
      </c>
      <c r="D15" s="12">
        <v>46</v>
      </c>
      <c r="E15" s="1" t="str">
        <f>D15&amp;" "&amp;VLOOKUP(C15,matriz,2,0)&amp;IF(D15&lt;= 1, " ", "s")</f>
        <v>46 dúzias</v>
      </c>
      <c r="F15" s="13">
        <v>0.7</v>
      </c>
      <c r="G15" s="13">
        <v>1.6</v>
      </c>
      <c r="H15" s="13">
        <f t="shared" si="0"/>
        <v>41.400000000000006</v>
      </c>
      <c r="I15" s="1">
        <f t="shared" ca="1" si="1"/>
        <v>-45</v>
      </c>
      <c r="J15" s="9">
        <f t="shared" ca="1" si="2"/>
        <v>43632</v>
      </c>
      <c r="K15" s="1" t="str">
        <f t="shared" ca="1" si="3"/>
        <v>VENCIDO</v>
      </c>
    </row>
    <row r="16" spans="1:11" x14ac:dyDescent="0.25">
      <c r="A16" s="2" t="s">
        <v>14</v>
      </c>
      <c r="B16" s="1" t="s">
        <v>49</v>
      </c>
      <c r="C16" s="12" t="s">
        <v>33</v>
      </c>
      <c r="D16" s="12">
        <v>40</v>
      </c>
      <c r="E16" s="1" t="str">
        <f>D16&amp;" "&amp;VLOOKUP(C16,matriz,2,0)&amp;IF(D16&lt;= 1, " ", "s")</f>
        <v>40 pacotes</v>
      </c>
      <c r="F16" s="13">
        <v>2.4</v>
      </c>
      <c r="G16" s="13">
        <v>3.48</v>
      </c>
      <c r="H16" s="13">
        <f t="shared" si="0"/>
        <v>43.2</v>
      </c>
      <c r="I16" s="1">
        <f t="shared" ca="1" si="1"/>
        <v>-97</v>
      </c>
      <c r="J16" s="9">
        <f t="shared" ca="1" si="2"/>
        <v>43580</v>
      </c>
      <c r="K16" s="1" t="str">
        <f t="shared" ca="1" si="3"/>
        <v>VENCIDO</v>
      </c>
    </row>
    <row r="17" spans="1:11" x14ac:dyDescent="0.25">
      <c r="A17" s="2" t="s">
        <v>15</v>
      </c>
      <c r="B17" s="1" t="s">
        <v>50</v>
      </c>
      <c r="C17" s="12" t="s">
        <v>30</v>
      </c>
      <c r="D17" s="12">
        <v>38</v>
      </c>
      <c r="E17" s="1" t="str">
        <f>D17&amp;" "&amp;VLOOKUP(C17,matriz,2,0)&amp;IF(D17&lt;= 1, " ", "s")</f>
        <v>38 caixas</v>
      </c>
      <c r="F17" s="13">
        <v>0.5</v>
      </c>
      <c r="G17" s="13">
        <v>1</v>
      </c>
      <c r="H17" s="13">
        <f t="shared" si="0"/>
        <v>19</v>
      </c>
      <c r="I17" s="1">
        <f t="shared" ca="1" si="1"/>
        <v>-83</v>
      </c>
      <c r="J17" s="9">
        <f t="shared" ca="1" si="2"/>
        <v>43594</v>
      </c>
      <c r="K17" s="1" t="str">
        <f t="shared" ca="1" si="3"/>
        <v>VENCIDO</v>
      </c>
    </row>
    <row r="18" spans="1:11" x14ac:dyDescent="0.25">
      <c r="A18" s="2" t="s">
        <v>16</v>
      </c>
      <c r="B18" s="1" t="s">
        <v>51</v>
      </c>
      <c r="C18" s="12" t="s">
        <v>35</v>
      </c>
      <c r="D18" s="12">
        <v>25</v>
      </c>
      <c r="E18" s="1" t="str">
        <f>D18&amp;" "&amp;VLOOKUP(C18,matriz,2,0)&amp;IF(D18&lt;= 1, " ", "s")</f>
        <v>25 unidades</v>
      </c>
      <c r="F18" s="13">
        <v>0.2</v>
      </c>
      <c r="G18" s="13">
        <v>0.6</v>
      </c>
      <c r="H18" s="13">
        <f t="shared" si="0"/>
        <v>10</v>
      </c>
      <c r="I18" s="1">
        <f t="shared" ca="1" si="1"/>
        <v>16</v>
      </c>
      <c r="J18" s="9">
        <f t="shared" ca="1" si="2"/>
        <v>43693</v>
      </c>
      <c r="K18" s="1" t="str">
        <f t="shared" ca="1" si="3"/>
        <v>OK</v>
      </c>
    </row>
    <row r="20" spans="1:11" x14ac:dyDescent="0.25">
      <c r="A20" s="10" t="s">
        <v>29</v>
      </c>
      <c r="B20" s="10"/>
    </row>
    <row r="21" spans="1:11" x14ac:dyDescent="0.25">
      <c r="A21" s="11" t="s">
        <v>30</v>
      </c>
      <c r="B21" s="1" t="s">
        <v>52</v>
      </c>
    </row>
    <row r="22" spans="1:11" x14ac:dyDescent="0.25">
      <c r="A22" s="11" t="s">
        <v>31</v>
      </c>
      <c r="B22" s="1" t="s">
        <v>53</v>
      </c>
    </row>
    <row r="23" spans="1:11" x14ac:dyDescent="0.25">
      <c r="A23" s="11" t="s">
        <v>32</v>
      </c>
      <c r="B23" s="1" t="s">
        <v>54</v>
      </c>
    </row>
    <row r="24" spans="1:11" x14ac:dyDescent="0.25">
      <c r="A24" s="11" t="s">
        <v>33</v>
      </c>
      <c r="B24" s="1" t="s">
        <v>55</v>
      </c>
    </row>
    <row r="25" spans="1:11" x14ac:dyDescent="0.25">
      <c r="A25" s="11" t="s">
        <v>34</v>
      </c>
      <c r="B25" s="1" t="s">
        <v>56</v>
      </c>
    </row>
    <row r="26" spans="1:11" x14ac:dyDescent="0.25">
      <c r="A26" s="11" t="s">
        <v>35</v>
      </c>
      <c r="B26" s="1" t="s">
        <v>57</v>
      </c>
    </row>
  </sheetData>
  <mergeCells count="2">
    <mergeCell ref="A1:I1"/>
    <mergeCell ref="A20:B20"/>
  </mergeCells>
  <conditionalFormatting sqref="K3:K18">
    <cfRule type="cellIs" dxfId="2" priority="3" operator="equal">
      <formula>"VENCIDO"</formula>
    </cfRule>
  </conditionalFormatting>
  <conditionalFormatting sqref="I3:I18">
    <cfRule type="cellIs" dxfId="1" priority="2" operator="between">
      <formula>1</formula>
      <formula>60</formula>
    </cfRule>
    <cfRule type="cellIs" dxfId="0" priority="1" operator="between">
      <formula>61</formula>
      <formula>90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matriz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Wilson Ferreira</dc:creator>
  <cp:lastModifiedBy>Jorge Wilson Ferreira</cp:lastModifiedBy>
  <dcterms:created xsi:type="dcterms:W3CDTF">2019-07-31T12:14:20Z</dcterms:created>
  <dcterms:modified xsi:type="dcterms:W3CDTF">2019-07-31T12:58:40Z</dcterms:modified>
</cp:coreProperties>
</file>