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GRID" sheetId="13" r:id="rId6"/>
    <sheet name="Supply" sheetId="3" r:id="rId7"/>
    <sheet name="Power Plants" sheetId="8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I7" i="13"/>
  <c r="F7" i="13"/>
  <c r="E7" i="13"/>
  <c r="D7" i="13"/>
  <c r="C7" i="13"/>
  <c r="C9" i="9"/>
  <c r="F11" i="8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<sst xmlns="http://schemas.openxmlformats.org/spreadsheetml/2006/main" count="277" uniqueCount="183">
  <si>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</si>
  <si>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</si>
  <si>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</si>
  <si>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</si>
  <si>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</si>
  <si>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</si>
  <si>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</si>
  <si>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</si>
  <si>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</si>
  <si>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</si>
  <si>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</si>
  <si>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</si>
  <si>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</si>
  <si>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</si>
  <si>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</si>
  <si>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</si>
  <si>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</si>
  <si>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</si>
  <si>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</si>
  <si>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</si>
  <si>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</si>
  <si>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</si>
  <si>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</si>
  <si>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</si>
  <si>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</si>
  <si>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</si>
  <si>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</si>
  <si>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</si>
  <si>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</si>
  <si>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</si>
  <si>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</si>
  <si>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</si>
  <si>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</si>
  <si>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</si>
  <si>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</si>
  <si>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</si>
  <si>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</si>
  <si>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</si>
  <si>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</si>
  <si>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</si>
  <si>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</si>
  <si>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</si>
  <si>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</si>
  <si>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</si>
  <si>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</si>
  <si>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</si>
  <si>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</si>
  <si>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</si>
  <si>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</si>
  <si>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</si>
  <si>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</si>
  <si>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</si>
  <si>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</si>
  <si>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</si>
  <si>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</si>
  <si>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</si>
  <si>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</si>
  <si>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</si>
  <si>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</si>
  <si>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</si>
  <si>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</si>
  <si>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</si>
  <si>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</si>
  <si>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</si>
  <si>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</si>
  <si>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</si>
  <si>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</si>
  <si>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</si>
  <si>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</si>
  <si>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</si>
  <si>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</si>
  <si>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</si>
  <si>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</si>
  <si>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</si>
  <si>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</si>
  <si>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</si>
  <si>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</si>
  <si>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</si>
  <si>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</si>
  <si>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</si>
  <si>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</si>
  <si>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</si>
  <si>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</si>
  <si>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</si>
  <si>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</si>
  <si>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</si>
  <si>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</si>
  <si>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</si>
  <si>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</si>
  <si>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</si>
  <si>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</si>
  <si>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</si>
  <si>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</si>
  <si>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</si>
  <si>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</si>
  <si>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</si>
  <si>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</si>
  <si>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</si>
  <si>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</si>
  <si>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</si>
  <si>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</si>
  <si>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</si>
  <si>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</si>
  <si>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</si>
  <si>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</si>
  <si>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</si>
  <si>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</si>
  <si>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</si>
  <si>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</si>
  <si>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</si>
  <si>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</si>
  <si>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</si>
  <si>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</si>
  <si>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</si>
  <si>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</si>
  <si>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</si>
  <si>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</si>
  <si>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</si>
  <si>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</si>
  <si>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</si>
  <si>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</si>
  <si>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</si>
  <si>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</si>
  <si>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</si>
  <si>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</si>
  <si>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</si>
  <si>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</si>
  <si>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</si>
  <si>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</si>
  <si>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</si>
  <si>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</si>
  <si>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</si>
  <si>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</si>
  <si>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</si>
  <si>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</si>
  <si>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</si>
  <si>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</si>
  <si>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</si>
  <si>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</si>
  <si>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</si>
  <si>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</si>
  <si>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</si>
  <si>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</si>
  <si>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</si>
  <si>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</si>
  <si>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</si>
  <si>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</si>
  <si>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</si>
  <si>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</si>
  <si>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</si>
  <si>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</si>
  <si>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</si>
  <si>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</si>
  <si>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</si>
  <si>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</si>
  <si>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</si>
  <si>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</si>
  <si>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</si>
  <si>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</si>
  <si>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</si>
  <si>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</si>
  <si>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</si>
  <si>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</si>
  <si>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</si>
  <si>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</si>
  <si>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</si>
  <si>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</si>
  <si>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</si>
  <si>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</si>
  <si>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</si>
  <si>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</si>
  <si>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</si>
  <si>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</si>
  <si>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 xml:space="preserve">Domestic mining of hard </t>
  </si>
  <si>
    <t>EX_PP_NAT_COAL</t>
  </si>
  <si>
    <t>Power Plant - Hard Coal</t>
  </si>
  <si>
    <t>ELC_LV</t>
  </si>
  <si>
    <t>Low Voltage Electricity</t>
  </si>
  <si>
    <t>\I: Transmission</t>
  </si>
  <si>
    <t>PRE</t>
  </si>
  <si>
    <t>GRID</t>
  </si>
  <si>
    <t>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</si>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</sst>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8" fillId="3" borderId="22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3" xfId="0" applyNumberFormat="1" applyFont="1" applyFill="1" applyBorder="1" applyAlignment="1">
      <alignment horizontal="center" vertical="center" wrapText="1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8" fillId="5" borderId="23" xfId="1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7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5" xfId="0" applyFont="1" applyFill="1" applyBorder="1"/>
    <xf numFmtId="0" fontId="18" fillId="7" borderId="26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4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3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4" xfId="1" applyFont="1" applyFill="1" applyBorder="1" applyAlignment="1">
      <alignment horizontal="center" vertical="center" wrapText="1"/>
    </xf>
    <xf numFmtId="0" fontId="18" fillId="7" borderId="25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2" fontId="0" fillId="0" borderId="27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29" xfId="0" applyFill="1" applyBorder="1"/>
    <xf numFmtId="164" fontId="19" fillId="4" borderId="30" xfId="0" applyNumberFormat="1" applyFont="1" applyFill="1" applyBorder="1" applyAlignment="1">
      <alignment horizontal="center" vertical="center" wrapText="1"/>
    </xf>
    <xf numFmtId="0" fontId="0" fillId="3" borderId="33" xfId="0" applyFill="1" applyBorder="1"/>
    <xf numFmtId="0" fontId="17" fillId="0" borderId="0" xfId="0" applyFont="1" applyAlignment="1">
      <alignment horizontal="center"/>
    </xf>
    <xf numFmtId="0" fontId="0" fillId="3" borderId="29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8" fillId="3" borderId="0" xfId="0" applyFont="1" applyFill="1" applyBorder="1"/>
    <xf numFmtId="0" fontId="18" fillId="5" borderId="1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6" borderId="0" xfId="0" applyFont="1" applyFill="1" applyBorder="1"/>
    <xf numFmtId="2" fontId="0" fillId="0" borderId="0" xfId="0" applyNumberFormat="1" applyBorder="1"/>
    <xf numFmtId="0" fontId="18" fillId="6" borderId="13" xfId="0" applyFont="1" applyFill="1" applyBorder="1"/>
    <xf numFmtId="0" fontId="0" fillId="0" borderId="0" xfId="0" applyBorder="1"/>
    <xf numFmtId="0" fontId="18" fillId="3" borderId="11" xfId="0" applyFont="1" applyFill="1" applyBorder="1"/>
    <xf numFmtId="0" fontId="18" fillId="6" borderId="12" xfId="0" applyFont="1" applyFill="1" applyBorder="1"/>
    <xf numFmtId="0" fontId="18" fillId="3" borderId="37" xfId="0" applyFont="1" applyFill="1" applyBorder="1"/>
    <xf numFmtId="0" fontId="18" fillId="6" borderId="38" xfId="0" applyFont="1" applyFill="1" applyBorder="1"/>
    <xf numFmtId="0" fontId="18" fillId="3" borderId="38" xfId="0" applyFont="1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18" fillId="6" borderId="41" xfId="0" applyFont="1" applyFill="1" applyBorder="1"/>
    <xf numFmtId="0" fontId="0" fillId="0" borderId="41" xfId="0" applyBorder="1"/>
    <xf numFmtId="0" fontId="18" fillId="3" borderId="42" xfId="0" applyFont="1" applyFill="1" applyBorder="1"/>
    <xf numFmtId="0" fontId="18" fillId="3" borderId="41" xfId="0" applyFont="1" applyFill="1" applyBorder="1"/>
    <xf numFmtId="0" fontId="18" fillId="6" borderId="42" xfId="0" applyFont="1" applyFill="1" applyBorder="1"/>
    <xf numFmtId="164" fontId="18" fillId="5" borderId="34" xfId="1" applyNumberFormat="1" applyFont="1" applyFill="1" applyBorder="1" applyAlignment="1">
      <alignment horizontal="center" vertical="center" wrapText="1"/>
    </xf>
    <xf numFmtId="164" fontId="18" fillId="5" borderId="35" xfId="1" applyNumberFormat="1" applyFont="1" applyFill="1" applyBorder="1" applyAlignment="1">
      <alignment horizontal="center" vertical="center" wrapText="1"/>
    </xf>
    <xf numFmtId="164" fontId="18" fillId="5" borderId="36" xfId="1" applyNumberFormat="1" applyFont="1" applyFill="1" applyBorder="1" applyAlignment="1">
      <alignment horizontal="center" vertical="center" wrapText="1"/>
    </xf>
    <xf numFmtId="0" fontId="18" fillId="6" borderId="39" xfId="0" applyFont="1" applyFill="1" applyBorder="1"/>
    <xf numFmtId="0" fontId="18" fillId="6" borderId="43" xfId="0" applyFont="1" applyFill="1" applyBorder="1"/>
    <xf numFmtId="0" fontId="18" fillId="6" borderId="45" xfId="0" applyFont="1" applyFill="1" applyBorder="1"/>
    <xf numFmtId="0" fontId="0" fillId="0" borderId="44" xfId="0" applyBorder="1"/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1" t="s">
        <v>93</v>
      </c>
      <c r="G2" s="91"/>
      <c r="H2" s="91"/>
      <c r="I2" s="91"/>
      <c r="J2" s="91"/>
      <c r="K2" s="91"/>
      <c r="L2" s="91"/>
      <c r="M2" s="9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K17" sqref="K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">
      <c r="B5" s="24"/>
      <c r="C5" s="44" t="s">
        <v>1</v>
      </c>
      <c r="D5" s="45"/>
      <c r="E5" s="45"/>
      <c r="F5" s="45"/>
      <c r="G5" s="45"/>
      <c r="H5" s="45"/>
      <c r="I5" s="45"/>
      <c r="J5" s="45"/>
      <c r="K5" s="46"/>
      <c r="L5" s="29"/>
    </row>
    <row r="6" spans="2:12" ht="15.75" thickBot="1" x14ac:dyDescent="0.3">
      <c r="B6" s="24"/>
      <c r="C6" s="47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48" t="s">
        <v>8</v>
      </c>
      <c r="L6" s="29"/>
    </row>
    <row r="7" spans="2:12" ht="39" thickBot="1" x14ac:dyDescent="0.3">
      <c r="B7" s="24"/>
      <c r="C7" s="105" t="s">
        <v>9</v>
      </c>
      <c r="D7" s="106" t="s">
        <v>32</v>
      </c>
      <c r="E7" s="107" t="s">
        <v>10</v>
      </c>
      <c r="F7" s="107" t="s">
        <v>11</v>
      </c>
      <c r="G7" s="107" t="s">
        <v>4</v>
      </c>
      <c r="H7" s="107" t="s">
        <v>12</v>
      </c>
      <c r="I7" s="107" t="s">
        <v>13</v>
      </c>
      <c r="J7" s="107" t="s">
        <v>14</v>
      </c>
      <c r="K7" s="108" t="s">
        <v>60</v>
      </c>
      <c r="L7" s="29"/>
    </row>
    <row r="8" spans="2:12" ht="18.75" customHeight="1" x14ac:dyDescent="0.25">
      <c r="B8" s="24"/>
      <c r="C8" s="115" t="s">
        <v>15</v>
      </c>
      <c r="D8" s="119"/>
      <c r="E8" s="119" t="s">
        <v>103</v>
      </c>
      <c r="F8" s="119" t="s">
        <v>59</v>
      </c>
      <c r="G8" s="119" t="s">
        <v>58</v>
      </c>
      <c r="H8" s="119"/>
      <c r="I8" s="119" t="s">
        <v>19</v>
      </c>
      <c r="J8" s="119"/>
      <c r="K8" s="113"/>
      <c r="L8" s="29"/>
    </row>
    <row r="9" spans="2:12" ht="18.75" customHeight="1" x14ac:dyDescent="0.25">
      <c r="B9" s="24"/>
      <c r="C9" s="116" t="s">
        <v>15</v>
      </c>
      <c r="D9" s="120"/>
      <c r="E9" s="120" t="s">
        <v>16</v>
      </c>
      <c r="F9" s="120" t="s">
        <v>55</v>
      </c>
      <c r="G9" s="120" t="s">
        <v>58</v>
      </c>
      <c r="H9" s="120"/>
      <c r="I9" s="120" t="s">
        <v>19</v>
      </c>
      <c r="J9" s="120"/>
      <c r="K9" s="111"/>
      <c r="L9" s="29"/>
    </row>
    <row r="10" spans="2:12" ht="18.75" customHeight="1" x14ac:dyDescent="0.25">
      <c r="B10" s="24"/>
      <c r="C10" s="117" t="s">
        <v>15</v>
      </c>
      <c r="D10" s="121"/>
      <c r="E10" s="123" t="s">
        <v>17</v>
      </c>
      <c r="F10" s="123" t="s">
        <v>56</v>
      </c>
      <c r="G10" s="123" t="s">
        <v>58</v>
      </c>
      <c r="H10" s="123"/>
      <c r="I10" s="123" t="s">
        <v>20</v>
      </c>
      <c r="J10" s="123"/>
      <c r="K10" s="58" t="s">
        <v>18</v>
      </c>
      <c r="L10" s="29"/>
    </row>
    <row r="11" spans="2:12" ht="18.75" customHeight="1" x14ac:dyDescent="0.25">
      <c r="B11" s="24"/>
      <c r="C11" s="116" t="s">
        <v>15</v>
      </c>
      <c r="D11" s="120"/>
      <c r="E11" s="120" t="s">
        <v>170</v>
      </c>
      <c r="F11" s="120" t="s">
        <v>171</v>
      </c>
      <c r="G11" s="120" t="s">
        <v>58</v>
      </c>
      <c r="H11" s="120"/>
      <c r="I11" s="120" t="s">
        <v>19</v>
      </c>
      <c r="J11" s="120"/>
      <c r="K11" s="111"/>
      <c r="L11" s="29"/>
    </row>
    <row r="12" spans="2:12" ht="18.75" customHeight="1" thickBot="1" x14ac:dyDescent="0.3">
      <c r="B12" s="24"/>
      <c r="C12" s="118" t="s">
        <v>140</v>
      </c>
      <c r="D12" s="122"/>
      <c r="E12" s="122" t="s">
        <v>176</v>
      </c>
      <c r="F12" s="122" t="s">
        <v>177</v>
      </c>
      <c r="G12" s="122" t="s">
        <v>58</v>
      </c>
      <c r="H12" s="122"/>
      <c r="I12" s="122" t="s">
        <v>20</v>
      </c>
      <c r="J12" s="122"/>
      <c r="K12" s="68" t="s">
        <v>18</v>
      </c>
      <c r="L12" s="29"/>
    </row>
    <row r="13" spans="2:12" ht="18" customHeight="1" thickBot="1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6" spans="2:12" ht="18.75" thickBot="1" x14ac:dyDescent="0.3">
      <c r="C16" s="95" t="s">
        <v>136</v>
      </c>
      <c r="D16" s="95"/>
      <c r="E16" s="95"/>
    </row>
    <row r="17" spans="3:5" x14ac:dyDescent="0.25">
      <c r="C17" s="89" t="s">
        <v>142</v>
      </c>
      <c r="D17" s="96" t="s">
        <v>143</v>
      </c>
      <c r="E17" s="97"/>
    </row>
    <row r="18" spans="3:5" x14ac:dyDescent="0.25">
      <c r="C18" s="86" t="s">
        <v>15</v>
      </c>
      <c r="D18" s="94" t="s">
        <v>141</v>
      </c>
      <c r="E18" s="94"/>
    </row>
    <row r="19" spans="3:5" x14ac:dyDescent="0.25">
      <c r="C19" s="87" t="s">
        <v>139</v>
      </c>
      <c r="D19" s="93" t="s">
        <v>144</v>
      </c>
      <c r="E19" s="93"/>
    </row>
    <row r="20" spans="3:5" x14ac:dyDescent="0.25">
      <c r="C20" s="86" t="s">
        <v>140</v>
      </c>
      <c r="D20" s="94" t="s">
        <v>145</v>
      </c>
      <c r="E20" s="94"/>
    </row>
    <row r="21" spans="3:5" x14ac:dyDescent="0.25">
      <c r="C21" s="87" t="s">
        <v>146</v>
      </c>
      <c r="D21" s="93" t="s">
        <v>148</v>
      </c>
      <c r="E21" s="93"/>
    </row>
    <row r="22" spans="3:5" ht="15.75" thickBot="1" x14ac:dyDescent="0.3">
      <c r="C22" s="88" t="s">
        <v>147</v>
      </c>
      <c r="D22" s="92" t="s">
        <v>149</v>
      </c>
      <c r="E22" s="92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2"/>
  <sheetViews>
    <sheetView zoomScaleNormal="100" workbookViewId="0">
      <selection activeCell="I25" sqref="I2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4" ht="18" x14ac:dyDescent="0.25">
      <c r="C2" s="1" t="s">
        <v>39</v>
      </c>
      <c r="D2" s="2"/>
      <c r="E2" s="2"/>
    </row>
    <row r="3" spans="2:14" ht="15.75" thickBot="1" x14ac:dyDescent="0.3"/>
    <row r="4" spans="2:14" ht="18" customHeight="1" thickBot="1" x14ac:dyDescent="0.3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4" ht="18.75" customHeight="1" thickBot="1" x14ac:dyDescent="0.3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4" ht="15.75" thickBot="1" x14ac:dyDescent="0.3">
      <c r="B6" s="24"/>
      <c r="C6" s="36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0" t="s">
        <v>28</v>
      </c>
      <c r="J6" s="20" t="s">
        <v>29</v>
      </c>
      <c r="K6" s="37" t="s">
        <v>30</v>
      </c>
      <c r="L6" s="29"/>
    </row>
    <row r="7" spans="2:14" ht="38.25" x14ac:dyDescent="0.25">
      <c r="B7" s="24"/>
      <c r="C7" s="125" t="s">
        <v>31</v>
      </c>
      <c r="D7" s="126" t="s">
        <v>32</v>
      </c>
      <c r="E7" s="126" t="s">
        <v>33</v>
      </c>
      <c r="F7" s="126" t="s">
        <v>34</v>
      </c>
      <c r="G7" s="126" t="s">
        <v>35</v>
      </c>
      <c r="H7" s="126" t="s">
        <v>36</v>
      </c>
      <c r="I7" s="126" t="s">
        <v>13</v>
      </c>
      <c r="J7" s="126" t="s">
        <v>37</v>
      </c>
      <c r="K7" s="127" t="s">
        <v>38</v>
      </c>
      <c r="L7" s="29"/>
    </row>
    <row r="8" spans="2:14" ht="18.75" customHeight="1" x14ac:dyDescent="0.25">
      <c r="B8" s="24"/>
      <c r="C8" s="38" t="s">
        <v>67</v>
      </c>
      <c r="D8" s="21"/>
      <c r="E8" s="21"/>
      <c r="F8" s="21"/>
      <c r="G8" s="21"/>
      <c r="H8" s="21"/>
      <c r="I8" s="21"/>
      <c r="J8" s="21"/>
      <c r="K8" s="39"/>
      <c r="L8" s="29"/>
    </row>
    <row r="9" spans="2:14" ht="18.75" customHeight="1" x14ac:dyDescent="0.25">
      <c r="B9" s="24"/>
      <c r="C9" s="40" t="s">
        <v>61</v>
      </c>
      <c r="D9" s="17"/>
      <c r="E9" s="17" t="s">
        <v>62</v>
      </c>
      <c r="F9" s="17" t="s">
        <v>63</v>
      </c>
      <c r="G9" s="17" t="s">
        <v>58</v>
      </c>
      <c r="H9" s="17" t="s">
        <v>64</v>
      </c>
      <c r="I9" s="17"/>
      <c r="J9" s="17"/>
      <c r="K9" s="41"/>
      <c r="L9" s="29"/>
    </row>
    <row r="10" spans="2:14" ht="18.75" customHeight="1" x14ac:dyDescent="0.25">
      <c r="B10" s="24"/>
      <c r="C10" s="42" t="s">
        <v>40</v>
      </c>
      <c r="D10" s="19"/>
      <c r="E10" s="19" t="s">
        <v>42</v>
      </c>
      <c r="F10" s="19" t="s">
        <v>54</v>
      </c>
      <c r="G10" s="19" t="s">
        <v>58</v>
      </c>
      <c r="H10" s="19" t="s">
        <v>64</v>
      </c>
      <c r="I10" s="19" t="s">
        <v>19</v>
      </c>
      <c r="J10" s="19"/>
      <c r="K10" s="43"/>
      <c r="L10" s="29"/>
    </row>
    <row r="11" spans="2:14" ht="18.75" customHeight="1" x14ac:dyDescent="0.25">
      <c r="B11" s="24"/>
      <c r="C11" s="40" t="s">
        <v>40</v>
      </c>
      <c r="D11" s="17"/>
      <c r="E11" s="17" t="s">
        <v>172</v>
      </c>
      <c r="F11" s="17" t="s">
        <v>173</v>
      </c>
      <c r="G11" s="17" t="s">
        <v>58</v>
      </c>
      <c r="H11" s="17" t="s">
        <v>64</v>
      </c>
      <c r="I11" s="17" t="s">
        <v>19</v>
      </c>
      <c r="J11" s="17"/>
      <c r="K11" s="41"/>
      <c r="L11" s="29"/>
    </row>
    <row r="12" spans="2:14" ht="18.75" customHeight="1" x14ac:dyDescent="0.25">
      <c r="B12" s="24"/>
      <c r="C12" s="38" t="s">
        <v>68</v>
      </c>
      <c r="D12" s="21"/>
      <c r="E12" s="21"/>
      <c r="F12" s="21"/>
      <c r="G12" s="21"/>
      <c r="H12" s="21"/>
      <c r="I12" s="21"/>
      <c r="J12" s="21"/>
      <c r="K12" s="39"/>
      <c r="L12" s="29"/>
    </row>
    <row r="13" spans="2:14" ht="18.75" customHeight="1" x14ac:dyDescent="0.25">
      <c r="B13" s="24"/>
      <c r="C13" s="40" t="s">
        <v>41</v>
      </c>
      <c r="D13" s="17"/>
      <c r="E13" s="17" t="s">
        <v>65</v>
      </c>
      <c r="F13" s="17" t="s">
        <v>69</v>
      </c>
      <c r="G13" s="17" t="s">
        <v>58</v>
      </c>
      <c r="H13" s="17" t="s">
        <v>71</v>
      </c>
      <c r="I13" s="17" t="s">
        <v>20</v>
      </c>
      <c r="J13" s="17"/>
      <c r="K13" s="41"/>
      <c r="L13" s="29"/>
    </row>
    <row r="14" spans="2:14" ht="18.75" customHeight="1" x14ac:dyDescent="0.25">
      <c r="B14" s="24"/>
      <c r="C14" s="116" t="s">
        <v>41</v>
      </c>
      <c r="D14" s="18"/>
      <c r="E14" s="19" t="s">
        <v>66</v>
      </c>
      <c r="F14" s="19" t="s">
        <v>70</v>
      </c>
      <c r="G14" s="130" t="s">
        <v>58</v>
      </c>
      <c r="H14" s="18" t="s">
        <v>71</v>
      </c>
      <c r="I14" s="130" t="s">
        <v>20</v>
      </c>
      <c r="J14" s="120"/>
      <c r="K14" s="111"/>
      <c r="L14" s="29"/>
    </row>
    <row r="15" spans="2:14" ht="18.75" customHeight="1" x14ac:dyDescent="0.25">
      <c r="B15" s="24"/>
      <c r="C15" s="40" t="s">
        <v>41</v>
      </c>
      <c r="D15" s="17"/>
      <c r="E15" s="17" t="s">
        <v>174</v>
      </c>
      <c r="F15" s="17" t="s">
        <v>175</v>
      </c>
      <c r="G15" s="17" t="s">
        <v>58</v>
      </c>
      <c r="H15" s="17" t="s">
        <v>71</v>
      </c>
      <c r="I15" s="17" t="s">
        <v>20</v>
      </c>
      <c r="J15" s="17"/>
      <c r="K15" s="41"/>
      <c r="L15" s="29"/>
      <c r="N15" s="131"/>
    </row>
    <row r="16" spans="2:14" ht="18.75" customHeight="1" x14ac:dyDescent="0.25">
      <c r="B16" s="24"/>
      <c r="C16" s="38" t="s">
        <v>178</v>
      </c>
      <c r="D16" s="21"/>
      <c r="E16" s="21"/>
      <c r="F16" s="21"/>
      <c r="G16" s="21"/>
      <c r="H16" s="21"/>
      <c r="I16" s="21"/>
      <c r="J16" s="21"/>
      <c r="K16" s="39"/>
      <c r="L16" s="29"/>
      <c r="N16" s="112"/>
    </row>
    <row r="17" spans="2:12" ht="18.75" customHeight="1" thickBot="1" x14ac:dyDescent="0.3">
      <c r="B17" s="24"/>
      <c r="C17" s="128" t="s">
        <v>179</v>
      </c>
      <c r="D17" s="124"/>
      <c r="E17" s="60" t="s">
        <v>180</v>
      </c>
      <c r="F17" s="129" t="s">
        <v>181</v>
      </c>
      <c r="G17" s="49" t="s">
        <v>58</v>
      </c>
      <c r="H17" s="49" t="s">
        <v>64</v>
      </c>
      <c r="I17" s="49" t="s">
        <v>20</v>
      </c>
      <c r="J17" s="124"/>
      <c r="K17" s="61"/>
      <c r="L17" s="29"/>
    </row>
    <row r="18" spans="2:12" ht="18" customHeight="1" thickBot="1" x14ac:dyDescent="0.3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21" spans="2:12" ht="18.75" thickBot="1" x14ac:dyDescent="0.3">
      <c r="C21" s="95" t="s">
        <v>168</v>
      </c>
      <c r="D21" s="95"/>
      <c r="E21" s="95"/>
    </row>
    <row r="22" spans="2:12" ht="14.45" customHeight="1" x14ac:dyDescent="0.25">
      <c r="C22" s="20" t="s">
        <v>169</v>
      </c>
      <c r="D22" s="99" t="s">
        <v>143</v>
      </c>
      <c r="E22" s="100"/>
    </row>
    <row r="23" spans="2:12" x14ac:dyDescent="0.25">
      <c r="C23" s="90" t="s">
        <v>150</v>
      </c>
      <c r="D23" s="103" t="s">
        <v>166</v>
      </c>
      <c r="E23" s="103"/>
    </row>
    <row r="24" spans="2:12" x14ac:dyDescent="0.25">
      <c r="C24" s="87" t="s">
        <v>156</v>
      </c>
      <c r="D24" s="101" t="s">
        <v>164</v>
      </c>
      <c r="E24" s="101"/>
    </row>
    <row r="25" spans="2:12" x14ac:dyDescent="0.25">
      <c r="C25" s="86" t="s">
        <v>154</v>
      </c>
      <c r="D25" s="102" t="s">
        <v>162</v>
      </c>
      <c r="E25" s="102"/>
    </row>
    <row r="26" spans="2:12" x14ac:dyDescent="0.25">
      <c r="C26" s="87" t="s">
        <v>153</v>
      </c>
      <c r="D26" s="101" t="s">
        <v>161</v>
      </c>
      <c r="E26" s="101"/>
    </row>
    <row r="27" spans="2:12" x14ac:dyDescent="0.25">
      <c r="C27" s="86" t="s">
        <v>152</v>
      </c>
      <c r="D27" s="102" t="s">
        <v>160</v>
      </c>
      <c r="E27" s="102"/>
    </row>
    <row r="28" spans="2:12" x14ac:dyDescent="0.25">
      <c r="C28" s="87" t="s">
        <v>159</v>
      </c>
      <c r="D28" s="101" t="s">
        <v>167</v>
      </c>
      <c r="E28" s="101"/>
    </row>
    <row r="29" spans="2:12" x14ac:dyDescent="0.25">
      <c r="C29" s="86" t="s">
        <v>155</v>
      </c>
      <c r="D29" s="102" t="s">
        <v>163</v>
      </c>
      <c r="E29" s="102"/>
    </row>
    <row r="30" spans="2:12" x14ac:dyDescent="0.25">
      <c r="C30" s="87" t="s">
        <v>151</v>
      </c>
      <c r="D30" s="101" t="s">
        <v>158</v>
      </c>
      <c r="E30" s="101"/>
    </row>
    <row r="31" spans="2:12" ht="15.75" thickBot="1" x14ac:dyDescent="0.3">
      <c r="C31" s="88" t="s">
        <v>157</v>
      </c>
      <c r="D31" s="98" t="s">
        <v>165</v>
      </c>
      <c r="E31" s="98"/>
    </row>
    <row r="32" spans="2:12" x14ac:dyDescent="0.25">
      <c r="D32" s="85"/>
      <c r="E32" s="85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I7"/>
  <sheetViews>
    <sheetView workbookViewId="0">
      <selection activeCell="K14" sqref="K14"/>
    </sheetView>
  </sheetViews>
  <sheetFormatPr defaultRowHeight="15" x14ac:dyDescent="0.25"/>
  <sheetData>
    <row r="3" spans="3:9" ht="15.75" thickBot="1" x14ac:dyDescent="0.3"/>
    <row r="4" spans="3:9" ht="39" thickBot="1" x14ac:dyDescent="0.3">
      <c r="C4" s="132" t="s">
        <v>24</v>
      </c>
      <c r="D4" s="133" t="s">
        <v>138</v>
      </c>
      <c r="E4" s="133" t="s">
        <v>104</v>
      </c>
      <c r="F4" s="133" t="s">
        <v>44</v>
      </c>
      <c r="G4" s="133" t="s">
        <v>107</v>
      </c>
      <c r="H4" s="133" t="s">
        <v>108</v>
      </c>
      <c r="I4" s="134" t="s">
        <v>106</v>
      </c>
    </row>
    <row r="5" spans="3:9" ht="63.75" x14ac:dyDescent="0.25">
      <c r="C5" s="53" t="s">
        <v>45</v>
      </c>
      <c r="D5" s="13" t="s">
        <v>34</v>
      </c>
      <c r="E5" s="13" t="s">
        <v>105</v>
      </c>
      <c r="F5" s="13" t="s">
        <v>46</v>
      </c>
      <c r="G5" s="13" t="s">
        <v>112</v>
      </c>
      <c r="H5" s="13" t="s">
        <v>113</v>
      </c>
      <c r="I5" s="54" t="s">
        <v>114</v>
      </c>
    </row>
    <row r="6" spans="3:9" x14ac:dyDescent="0.25">
      <c r="C6" s="65" t="s">
        <v>52</v>
      </c>
      <c r="D6" s="14"/>
      <c r="E6" s="14"/>
      <c r="F6" s="14"/>
      <c r="G6" s="14" t="s">
        <v>71</v>
      </c>
      <c r="H6" s="14" t="s">
        <v>133</v>
      </c>
      <c r="I6" s="66" t="s">
        <v>124</v>
      </c>
    </row>
    <row r="7" spans="3:9" ht="15.75" thickBot="1" x14ac:dyDescent="0.3">
      <c r="C7" s="67" t="str">
        <f>FI_Process!E17</f>
        <v>GRID</v>
      </c>
      <c r="D7" s="12" t="str">
        <f>FI_Process!F17</f>
        <v>Transmission and distribution</v>
      </c>
      <c r="E7" s="12" t="str">
        <f>FI_Comm!E10</f>
        <v>ELC_HV</v>
      </c>
      <c r="F7" s="12" t="str">
        <f>FI_Comm!E12</f>
        <v>ELC_LV</v>
      </c>
      <c r="G7" s="12"/>
      <c r="H7" s="12">
        <v>1</v>
      </c>
      <c r="I7" s="68">
        <f>133/157</f>
        <v>0.84713375796178347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D23" sqref="D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32"/>
      <c r="G4" s="32"/>
      <c r="H4" s="28"/>
    </row>
    <row r="5" spans="2:8" ht="18.75" customHeight="1" thickBot="1" x14ac:dyDescent="0.3">
      <c r="B5" s="24"/>
      <c r="C5" s="44"/>
      <c r="D5" s="45"/>
      <c r="E5" s="50" t="s">
        <v>43</v>
      </c>
      <c r="F5" s="45"/>
      <c r="G5" s="46"/>
      <c r="H5" s="29"/>
    </row>
    <row r="6" spans="2:8" ht="15.75" thickBot="1" x14ac:dyDescent="0.3">
      <c r="B6" s="24"/>
      <c r="C6" s="51" t="s">
        <v>24</v>
      </c>
      <c r="D6" s="11" t="s">
        <v>138</v>
      </c>
      <c r="E6" s="11" t="s">
        <v>44</v>
      </c>
      <c r="F6" s="11" t="s">
        <v>48</v>
      </c>
      <c r="G6" s="52" t="s">
        <v>49</v>
      </c>
      <c r="H6" s="29"/>
    </row>
    <row r="7" spans="2:8" ht="38.25" x14ac:dyDescent="0.25">
      <c r="B7" s="24"/>
      <c r="C7" s="53" t="s">
        <v>45</v>
      </c>
      <c r="D7" s="13" t="s">
        <v>34</v>
      </c>
      <c r="E7" s="13" t="s">
        <v>46</v>
      </c>
      <c r="F7" s="13" t="s">
        <v>50</v>
      </c>
      <c r="G7" s="54" t="s">
        <v>51</v>
      </c>
      <c r="H7" s="29"/>
    </row>
    <row r="8" spans="2:8" ht="18.75" customHeight="1" x14ac:dyDescent="0.25">
      <c r="B8" s="24"/>
      <c r="C8" s="55" t="s">
        <v>52</v>
      </c>
      <c r="D8" s="22"/>
      <c r="E8" s="22"/>
      <c r="F8" s="22" t="s">
        <v>64</v>
      </c>
      <c r="G8" s="56" t="s">
        <v>78</v>
      </c>
      <c r="H8" s="29"/>
    </row>
    <row r="9" spans="2:8" ht="18.75" customHeight="1" x14ac:dyDescent="0.25">
      <c r="B9" s="24"/>
      <c r="C9" s="57" t="str">
        <f>FI_Process!E9</f>
        <v>IMP_OIL</v>
      </c>
      <c r="D9" s="104" t="str">
        <f>FI_Process!F9</f>
        <v>Import of Fuel Oil</v>
      </c>
      <c r="E9" s="104" t="str">
        <f>FI_Comm!E8</f>
        <v>FUEL_OIL</v>
      </c>
      <c r="F9" s="104"/>
      <c r="G9" s="58">
        <v>30</v>
      </c>
      <c r="H9" s="29"/>
    </row>
    <row r="10" spans="2:8" ht="18.75" customHeight="1" x14ac:dyDescent="0.25">
      <c r="B10" s="24"/>
      <c r="C10" s="114" t="str">
        <f>FI_Process!E10</f>
        <v>MIN_NAT_GAS</v>
      </c>
      <c r="D10" s="109" t="str">
        <f>FI_Process!F10</f>
        <v>Supply Natural Gas</v>
      </c>
      <c r="E10" s="109" t="str">
        <f>FI_Comm!E9</f>
        <v>NAT_GAS</v>
      </c>
      <c r="F10" s="109"/>
      <c r="G10" s="111">
        <v>20</v>
      </c>
      <c r="H10" s="29"/>
    </row>
    <row r="11" spans="2:8" ht="18.75" customHeight="1" thickBot="1" x14ac:dyDescent="0.3">
      <c r="B11" s="24"/>
      <c r="C11" s="67" t="str">
        <f>FI_Process!E11</f>
        <v>MIN_COAL</v>
      </c>
      <c r="D11" s="12" t="str">
        <f>FI_Process!F11</f>
        <v xml:space="preserve">Domestic mining of hard </v>
      </c>
      <c r="E11" s="12" t="str">
        <f>FI_Comm!E11</f>
        <v>COAL</v>
      </c>
      <c r="F11" s="12"/>
      <c r="G11" s="68"/>
      <c r="H11" s="29"/>
    </row>
    <row r="12" spans="2:8" ht="18" customHeight="1" thickBot="1" x14ac:dyDescent="0.3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L23" sqref="L2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3"/>
      <c r="C4" s="62"/>
      <c r="D4" s="63"/>
      <c r="E4" s="63"/>
      <c r="F4" s="64"/>
      <c r="G4" s="32"/>
      <c r="H4" s="32"/>
      <c r="I4" s="32"/>
      <c r="J4" s="32"/>
      <c r="K4" s="32"/>
      <c r="L4" s="32"/>
      <c r="M4" s="28"/>
    </row>
    <row r="5" spans="2:16" ht="18.75" customHeight="1" thickBot="1" x14ac:dyDescent="0.3">
      <c r="B5" s="24"/>
      <c r="C5" s="44"/>
      <c r="D5" s="45"/>
      <c r="E5" s="45"/>
      <c r="F5" s="50" t="s">
        <v>43</v>
      </c>
      <c r="G5" s="45"/>
      <c r="H5" s="45"/>
      <c r="I5" s="45"/>
      <c r="J5" s="45"/>
      <c r="K5" s="45"/>
      <c r="L5" s="46"/>
      <c r="M5" s="29"/>
    </row>
    <row r="6" spans="2:16" ht="26.25" thickBot="1" x14ac:dyDescent="0.3">
      <c r="B6" s="24"/>
      <c r="C6" s="51" t="s">
        <v>24</v>
      </c>
      <c r="D6" s="11" t="s">
        <v>138</v>
      </c>
      <c r="E6" s="11" t="s">
        <v>104</v>
      </c>
      <c r="F6" s="11" t="s">
        <v>44</v>
      </c>
      <c r="G6" s="11" t="s">
        <v>107</v>
      </c>
      <c r="H6" s="11" t="s">
        <v>108</v>
      </c>
      <c r="I6" s="11" t="s">
        <v>106</v>
      </c>
      <c r="J6" s="11" t="s">
        <v>109</v>
      </c>
      <c r="K6" s="11" t="s">
        <v>110</v>
      </c>
      <c r="L6" s="52" t="s">
        <v>111</v>
      </c>
      <c r="M6" s="29"/>
      <c r="O6" s="9" t="s">
        <v>130</v>
      </c>
    </row>
    <row r="7" spans="2:16" ht="38.25" x14ac:dyDescent="0.25">
      <c r="B7" s="24"/>
      <c r="C7" s="53" t="s">
        <v>45</v>
      </c>
      <c r="D7" s="13" t="s">
        <v>34</v>
      </c>
      <c r="E7" s="13" t="s">
        <v>105</v>
      </c>
      <c r="F7" s="13" t="s">
        <v>46</v>
      </c>
      <c r="G7" s="13" t="s">
        <v>112</v>
      </c>
      <c r="H7" s="13" t="s">
        <v>113</v>
      </c>
      <c r="I7" s="13" t="s">
        <v>114</v>
      </c>
      <c r="J7" s="13" t="s">
        <v>115</v>
      </c>
      <c r="K7" s="13" t="s">
        <v>116</v>
      </c>
      <c r="L7" s="54" t="s">
        <v>117</v>
      </c>
      <c r="M7" s="29"/>
      <c r="O7" s="10" t="s">
        <v>131</v>
      </c>
      <c r="P7" s="10" t="s">
        <v>134</v>
      </c>
    </row>
    <row r="8" spans="2:16" ht="18.75" customHeight="1" x14ac:dyDescent="0.25">
      <c r="B8" s="24"/>
      <c r="C8" s="65" t="s">
        <v>52</v>
      </c>
      <c r="D8" s="14"/>
      <c r="E8" s="14"/>
      <c r="F8" s="14"/>
      <c r="G8" s="14" t="s">
        <v>71</v>
      </c>
      <c r="H8" s="14" t="s">
        <v>133</v>
      </c>
      <c r="I8" s="14" t="s">
        <v>124</v>
      </c>
      <c r="J8" s="14" t="s">
        <v>124</v>
      </c>
      <c r="K8" s="14" t="s">
        <v>78</v>
      </c>
      <c r="L8" s="66" t="s">
        <v>77</v>
      </c>
      <c r="M8" s="29"/>
      <c r="O8" s="71" t="s">
        <v>132</v>
      </c>
      <c r="P8" s="71" t="s">
        <v>132</v>
      </c>
    </row>
    <row r="9" spans="2:16" ht="18.75" customHeight="1" x14ac:dyDescent="0.25">
      <c r="B9" s="24"/>
      <c r="C9" s="57" t="str">
        <f>FI_Process!E13</f>
        <v>EX_PP_OIL</v>
      </c>
      <c r="D9" s="104" t="str">
        <f>FI_Process!F13</f>
        <v>Power Plant - Fuel Oil</v>
      </c>
      <c r="E9" s="104" t="str">
        <f>FI_Comm!E8</f>
        <v>FUEL_OIL</v>
      </c>
      <c r="F9" s="104" t="str">
        <f>FI_Comm!E10</f>
        <v>ELC_HV</v>
      </c>
      <c r="G9" s="104">
        <v>4</v>
      </c>
      <c r="H9" s="104">
        <v>31.536000000000001</v>
      </c>
      <c r="I9" s="104">
        <v>0.4</v>
      </c>
      <c r="J9" s="104">
        <v>0.8</v>
      </c>
      <c r="K9" s="104">
        <v>1</v>
      </c>
      <c r="L9" s="58">
        <v>1</v>
      </c>
      <c r="M9" s="29"/>
      <c r="O9" s="70">
        <f>G9*H9*J9</f>
        <v>100.91520000000001</v>
      </c>
      <c r="P9" s="70">
        <f>O9/I9</f>
        <v>252.28800000000001</v>
      </c>
    </row>
    <row r="10" spans="2:16" ht="18.75" customHeight="1" thickBot="1" x14ac:dyDescent="0.3">
      <c r="B10" s="24"/>
      <c r="C10" s="59" t="str">
        <f>FI_Process!E14</f>
        <v>EX_PP_NAT_GAS</v>
      </c>
      <c r="D10" s="60" t="str">
        <f>FI_Process!F14</f>
        <v>Power Plant - Natural Gas</v>
      </c>
      <c r="E10" s="60" t="str">
        <f>FI_Comm!E9</f>
        <v>NAT_GAS</v>
      </c>
      <c r="F10" s="60" t="str">
        <f>FI_Comm!E10</f>
        <v>ELC_HV</v>
      </c>
      <c r="G10" s="60">
        <v>2</v>
      </c>
      <c r="H10" s="60">
        <v>31.536000000000001</v>
      </c>
      <c r="I10" s="60">
        <v>0.6</v>
      </c>
      <c r="J10" s="60">
        <v>0.5</v>
      </c>
      <c r="K10" s="60">
        <v>1</v>
      </c>
      <c r="L10" s="61">
        <v>1</v>
      </c>
      <c r="M10" s="29"/>
      <c r="O10" s="83">
        <f>G10*H10*J10</f>
        <v>31.536000000000001</v>
      </c>
      <c r="P10" s="83">
        <f>O10/I10</f>
        <v>52.56</v>
      </c>
    </row>
    <row r="11" spans="2:16" ht="18.75" customHeight="1" thickBot="1" x14ac:dyDescent="0.3">
      <c r="B11" s="24"/>
      <c r="C11" s="59" t="str">
        <f>FI_Process!E15</f>
        <v>EX_PP_NAT_COAL</v>
      </c>
      <c r="D11" s="60" t="str">
        <f>FI_Process!F15</f>
        <v>Power Plant - Hard Coal</v>
      </c>
      <c r="E11" s="60" t="str">
        <f>FI_Comm!E11</f>
        <v>COAL</v>
      </c>
      <c r="F11" s="60" t="str">
        <f>FI_Comm!E10</f>
        <v>ELC_HV</v>
      </c>
      <c r="G11" s="60">
        <v>2</v>
      </c>
      <c r="H11" s="60">
        <v>31.536000000000001</v>
      </c>
      <c r="I11" s="60">
        <v>0.6</v>
      </c>
      <c r="J11" s="60">
        <v>0.5</v>
      </c>
      <c r="K11" s="60">
        <v>1</v>
      </c>
      <c r="L11" s="61">
        <v>1</v>
      </c>
      <c r="M11" s="29"/>
      <c r="O11" s="110"/>
      <c r="P11" s="110"/>
    </row>
    <row r="12" spans="2:16" ht="15.75" thickBot="1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O12" s="84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O17" sqref="O1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28"/>
    </row>
    <row r="5" spans="2:8" ht="18.75" customHeight="1" thickBot="1" x14ac:dyDescent="0.3">
      <c r="B5" s="24"/>
      <c r="C5" s="75" t="s">
        <v>43</v>
      </c>
      <c r="D5" s="45"/>
      <c r="E5" s="76"/>
      <c r="F5" s="69"/>
    </row>
    <row r="6" spans="2:8" ht="15.75" thickBot="1" x14ac:dyDescent="0.3">
      <c r="B6" s="24"/>
      <c r="C6" s="73" t="s">
        <v>2</v>
      </c>
      <c r="D6" s="74" t="s">
        <v>120</v>
      </c>
      <c r="E6" s="72">
        <v>2023</v>
      </c>
      <c r="F6" s="29"/>
    </row>
    <row r="7" spans="2:8" ht="38.25" x14ac:dyDescent="0.25">
      <c r="B7" s="24"/>
      <c r="C7" s="77" t="s">
        <v>121</v>
      </c>
      <c r="D7" s="78" t="s">
        <v>120</v>
      </c>
      <c r="E7" s="79" t="s">
        <v>122</v>
      </c>
      <c r="F7" s="29"/>
    </row>
    <row r="8" spans="2:8" ht="18.75" customHeight="1" x14ac:dyDescent="0.25">
      <c r="B8" s="24"/>
      <c r="C8" s="80" t="s">
        <v>52</v>
      </c>
      <c r="D8" s="81"/>
      <c r="E8" s="82" t="s">
        <v>132</v>
      </c>
      <c r="F8" s="29"/>
      <c r="H8" t="s">
        <v>182</v>
      </c>
    </row>
    <row r="9" spans="2:8" ht="18.75" customHeight="1" thickBot="1" x14ac:dyDescent="0.3">
      <c r="B9" s="24"/>
      <c r="C9" s="67" t="str">
        <f>FI_Comm!E12</f>
        <v>ELC_LV</v>
      </c>
      <c r="D9" s="12" t="s">
        <v>123</v>
      </c>
      <c r="E9" s="68">
        <f>H9*GRID!I7</f>
        <v>84.713375796178354</v>
      </c>
      <c r="F9" s="29"/>
      <c r="H9">
        <v>100</v>
      </c>
    </row>
    <row r="10" spans="2:8" ht="18" customHeight="1" thickBot="1" x14ac:dyDescent="0.3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GRID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