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800" windowHeight="11835" activeTab="5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GRID" sheetId="13" r:id="rId6"/>
    <sheet name="Supply" sheetId="3" r:id="rId7"/>
    <sheet name="Power Plants" sheetId="8" r:id="rId8"/>
    <sheet name="Demand" sheetId="9" r:id="rId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3" l="1"/>
  <c r="E9" i="9" s="1"/>
  <c r="F7" i="13"/>
  <c r="E7" i="13"/>
  <c r="D7" i="13"/>
  <c r="C7" i="13"/>
  <c r="C9" i="9"/>
  <c r="F11" i="8"/>
  <c r="E11" i="8"/>
  <c r="D11" i="8"/>
  <c r="C11" i="8"/>
  <c r="E11" i="3"/>
  <c r="D11" i="3"/>
  <c r="C11" i="3"/>
  <c r="D9" i="8" l="1"/>
  <c r="D10" i="8"/>
  <c r="C10" i="8"/>
  <c r="C9" i="8"/>
  <c r="F10" i="8"/>
  <c r="F9" i="8"/>
  <c r="O10" i="8"/>
  <c r="P10" i="8" s="1"/>
  <c r="O9" i="8"/>
  <c r="O12" i="8" s="1"/>
  <c r="P9" i="8" l="1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4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<sst xmlns="http://schemas.openxmlformats.org/spreadsheetml/2006/main" count="274" uniqueCount="183">
  <si>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</si>
  <si>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</si>
  <si>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</si>
  <si>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</si>
  <si>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</si>
  <si>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</si>
  <si>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</si>
  <si>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</si>
  <si>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</si>
  <si>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</si>
  <si>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</si>
  <si>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</si>
  <si>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</si>
  <si>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</si>
  <si>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</si>
  <si>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</si>
  <si>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</si>
  <si>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</si>
  <si>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</si>
  <si>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</si>
  <si>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</si>
  <si>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</si>
  <si>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</si>
  <si>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</si>
  <si>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</si>
  <si>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</si>
  <si>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</si>
  <si>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</si>
  <si>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</si>
  <si>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</si>
  <si>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</si>
  <si>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</si>
  <si>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</si>
  <si>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</si>
  <si>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</si>
  <si>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</si>
  <si>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</si>
  <si>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</si>
  <si>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</si>
  <si>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</si>
  <si>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</si>
  <si>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</si>
  <si>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</si>
  <si>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</si>
  <si>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</si>
  <si>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</si>
  <si>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</si>
  <si>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</si>
  <si>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</si>
  <si>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</si>
  <si>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</si>
  <si>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</si>
  <si>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</si>
  <si>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</si>
  <si>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</si>
  <si>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</si>
  <si>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</si>
  <si>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</si>
  <si>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</si>
  <si>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</si>
  <si>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</si>
  <si>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</si>
  <si>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</si>
  <si>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</si>
  <si>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</si>
  <si>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</si>
  <si>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</si>
  <si>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</si>
  <si>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</si>
  <si>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</si>
  <si>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</si>
  <si>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</si>
  <si>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</si>
  <si>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</si>
  <si>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</si>
  <si>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</si>
  <si>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</si>
  <si>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</si>
  <si>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</si>
  <si>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</si>
  <si>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</si>
  <si>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</si>
  <si>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</si>
  <si>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</si>
  <si>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</si>
  <si>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</si>
  <si>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</si>
  <si>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</si>
  <si>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</si>
  <si>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</si>
  <si>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</si>
  <si>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</si>
  <si>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</si>
  <si>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</si>
  <si>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</si>
  <si>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</si>
  <si>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</si>
  <si>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</si>
  <si>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</si>
  <si>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</si>
  <si>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</si>
  <si>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</si>
  <si>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</si>
  <si>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</si>
  <si>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</si>
  <si>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</si>
  <si>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</si>
  <si>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</si>
  <si>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</si>
  <si>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</si>
  <si>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</si>
  <si>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</si>
  <si>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</si>
  <si>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</si>
  <si>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</si>
  <si>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</si>
  <si>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</si>
  <si>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</si>
  <si>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</si>
  <si>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</si>
  <si>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</si>
  <si>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</si>
  <si>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</si>
  <si>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</si>
  <si>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</si>
  <si>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</si>
  <si>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</si>
  <si>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</si>
  <si>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</si>
  <si>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</si>
  <si>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</si>
  <si>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</si>
  <si>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</si>
  <si>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</si>
  <si>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</si>
  <si>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</si>
  <si>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</si>
  <si>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</si>
  <si>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</si>
  <si>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</si>
  <si>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</si>
  <si>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</si>
  <si>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</si>
  <si>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</si>
  <si>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</si>
  <si>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</si>
  <si>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</si>
  <si>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</si>
  <si>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</si>
  <si>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</si>
  <si>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</si>
  <si>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</si>
  <si>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</si>
  <si>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</si>
  <si>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</si>
  <si>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</si>
  <si>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</si>
  <si>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</si>
  <si>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</si>
  <si>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</si>
  <si>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</si>
  <si>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</si>
  <si>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</si>
  <si>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</si>
  <si>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</si>
  <si>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</si>
  <si>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</si>
  <si>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</si>
  <si>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</si>
  <si>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</si>
  <si>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COAL</t>
  </si>
  <si>
    <t>Hard Coal</t>
  </si>
  <si>
    <t>MIN_COAL</t>
  </si>
  <si>
    <t xml:space="preserve">Domestic mining of hard </t>
  </si>
  <si>
    <t>EX_PP_NAT_COAL</t>
  </si>
  <si>
    <t>Power Plant - Hard Coal</t>
  </si>
  <si>
    <t>ELC_LV</t>
  </si>
  <si>
    <t>Low Voltage Electricity</t>
  </si>
  <si>
    <t>\I: Transmission</t>
  </si>
  <si>
    <t>PRE</t>
  </si>
  <si>
    <t>GRID</t>
  </si>
  <si>
    <t>Transmission and distribution</t>
  </si>
  <si>
    <t>hv_DEMAND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</si>
</sst>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/>
      <diagonal/>
    </border>
    <border>
      <left style="hair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rgb="FF000000"/>
      </left>
      <right style="hair">
        <color indexed="64"/>
      </right>
      <top/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35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3" borderId="8" xfId="0" applyFont="1" applyFill="1" applyBorder="1"/>
    <xf numFmtId="0" fontId="18" fillId="6" borderId="7" xfId="0" applyFont="1" applyFill="1" applyBorder="1"/>
    <xf numFmtId="0" fontId="18" fillId="6" borderId="8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0" fontId="18" fillId="7" borderId="9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0" xfId="0" applyFill="1" applyBorder="1"/>
    <xf numFmtId="0" fontId="0" fillId="8" borderId="12" xfId="0" applyFill="1" applyBorder="1"/>
    <xf numFmtId="0" fontId="0" fillId="8" borderId="14" xfId="0" applyFill="1" applyBorder="1"/>
    <xf numFmtId="0" fontId="0" fillId="8" borderId="3" xfId="0" applyFill="1" applyBorder="1"/>
    <xf numFmtId="0" fontId="0" fillId="8" borderId="15" xfId="0" applyFill="1" applyBorder="1"/>
    <xf numFmtId="0" fontId="0" fillId="8" borderId="11" xfId="0" applyFill="1" applyBorder="1"/>
    <xf numFmtId="0" fontId="0" fillId="8" borderId="13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0" xfId="0" applyNumberFormat="1" applyFont="1" applyFill="1" applyBorder="1"/>
    <xf numFmtId="164" fontId="9" fillId="3" borderId="1" xfId="0" applyNumberFormat="1" applyFont="1" applyFill="1" applyBorder="1"/>
    <xf numFmtId="164" fontId="9" fillId="3" borderId="11" xfId="0" applyNumberFormat="1" applyFont="1" applyFill="1" applyBorder="1"/>
    <xf numFmtId="164" fontId="19" fillId="4" borderId="16" xfId="0" applyNumberFormat="1" applyFont="1" applyFill="1" applyBorder="1" applyAlignment="1">
      <alignment horizontal="center" vertical="center" wrapText="1"/>
    </xf>
    <xf numFmtId="164" fontId="19" fillId="4" borderId="17" xfId="0" applyNumberFormat="1" applyFont="1" applyFill="1" applyBorder="1" applyAlignment="1">
      <alignment horizontal="center" vertical="center" wrapText="1"/>
    </xf>
    <xf numFmtId="0" fontId="18" fillId="7" borderId="18" xfId="0" applyFont="1" applyFill="1" applyBorder="1"/>
    <xf numFmtId="0" fontId="18" fillId="7" borderId="19" xfId="0" applyFont="1" applyFill="1" applyBorder="1"/>
    <xf numFmtId="0" fontId="18" fillId="3" borderId="20" xfId="0" applyFont="1" applyFill="1" applyBorder="1"/>
    <xf numFmtId="0" fontId="18" fillId="3" borderId="21" xfId="0" applyFont="1" applyFill="1" applyBorder="1"/>
    <xf numFmtId="0" fontId="18" fillId="6" borderId="20" xfId="0" applyFont="1" applyFill="1" applyBorder="1"/>
    <xf numFmtId="0" fontId="18" fillId="6" borderId="21" xfId="0" applyFont="1" applyFill="1" applyBorder="1"/>
    <xf numFmtId="0" fontId="9" fillId="3" borderId="10" xfId="0" applyFont="1" applyFill="1" applyBorder="1"/>
    <xf numFmtId="0" fontId="9" fillId="3" borderId="1" xfId="0" applyFont="1" applyFill="1" applyBorder="1"/>
    <xf numFmtId="0" fontId="9" fillId="3" borderId="11" xfId="0" applyFont="1" applyFill="1" applyBorder="1"/>
    <xf numFmtId="0" fontId="19" fillId="4" borderId="16" xfId="0" applyFont="1" applyFill="1" applyBorder="1" applyAlignment="1">
      <alignment horizontal="center" vertical="center" wrapText="1"/>
    </xf>
    <xf numFmtId="0" fontId="19" fillId="4" borderId="17" xfId="0" applyFont="1" applyFill="1" applyBorder="1" applyAlignment="1">
      <alignment horizontal="center" vertical="center" wrapText="1"/>
    </xf>
    <xf numFmtId="0" fontId="18" fillId="3" borderId="22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23" xfId="0" applyNumberFormat="1" applyFont="1" applyFill="1" applyBorder="1" applyAlignment="1">
      <alignment horizontal="center" vertical="center" wrapText="1"/>
    </xf>
    <xf numFmtId="164" fontId="19" fillId="4" borderId="24" xfId="0" applyNumberFormat="1" applyFont="1" applyFill="1" applyBorder="1" applyAlignment="1">
      <alignment horizontal="center" vertical="center" wrapText="1"/>
    </xf>
    <xf numFmtId="164" fontId="18" fillId="5" borderId="23" xfId="1" applyNumberFormat="1" applyFont="1" applyFill="1" applyBorder="1" applyAlignment="1">
      <alignment horizontal="center" vertical="center" wrapText="1"/>
    </xf>
    <xf numFmtId="164" fontId="18" fillId="5" borderId="24" xfId="1" applyNumberFormat="1" applyFont="1" applyFill="1" applyBorder="1" applyAlignment="1">
      <alignment horizontal="center" vertical="center" wrapText="1"/>
    </xf>
    <xf numFmtId="164" fontId="18" fillId="7" borderId="25" xfId="1" applyNumberFormat="1" applyFont="1" applyFill="1" applyBorder="1" applyAlignment="1">
      <alignment horizontal="center" vertical="center" wrapText="1"/>
    </xf>
    <xf numFmtId="164" fontId="18" fillId="7" borderId="26" xfId="1" applyNumberFormat="1" applyFont="1" applyFill="1" applyBorder="1" applyAlignment="1">
      <alignment horizontal="center" vertical="center" wrapText="1"/>
    </xf>
    <xf numFmtId="0" fontId="18" fillId="3" borderId="12" xfId="0" applyFont="1" applyFill="1" applyBorder="1"/>
    <xf numFmtId="0" fontId="18" fillId="3" borderId="13" xfId="0" applyFont="1" applyFill="1" applyBorder="1"/>
    <xf numFmtId="0" fontId="18" fillId="6" borderId="14" xfId="0" applyFont="1" applyFill="1" applyBorder="1"/>
    <xf numFmtId="0" fontId="18" fillId="6" borderId="3" xfId="0" applyFont="1" applyFill="1" applyBorder="1"/>
    <xf numFmtId="0" fontId="18" fillId="6" borderId="15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25" xfId="0" applyFont="1" applyFill="1" applyBorder="1"/>
    <xf numFmtId="0" fontId="18" fillId="7" borderId="26" xfId="0" applyFont="1" applyFill="1" applyBorder="1"/>
    <xf numFmtId="0" fontId="18" fillId="3" borderId="14" xfId="0" applyFont="1" applyFill="1" applyBorder="1"/>
    <xf numFmtId="0" fontId="18" fillId="3" borderId="15" xfId="0" applyFont="1" applyFill="1" applyBorder="1"/>
    <xf numFmtId="0" fontId="9" fillId="8" borderId="13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24" xfId="0" applyFont="1" applyFill="1" applyBorder="1" applyAlignment="1">
      <alignment horizontal="center" vertical="center" wrapText="1"/>
    </xf>
    <xf numFmtId="0" fontId="19" fillId="4" borderId="23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0" xfId="2" applyFont="1" applyFill="1" applyBorder="1" applyAlignment="1">
      <alignment horizontal="left"/>
    </xf>
    <xf numFmtId="0" fontId="0" fillId="0" borderId="11" xfId="0" applyBorder="1"/>
    <xf numFmtId="0" fontId="18" fillId="5" borderId="23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24" xfId="1" applyFont="1" applyFill="1" applyBorder="1" applyAlignment="1">
      <alignment horizontal="center" vertical="center" wrapText="1"/>
    </xf>
    <xf numFmtId="0" fontId="18" fillId="7" borderId="25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26" xfId="1" applyFont="1" applyFill="1" applyBorder="1" applyAlignment="1">
      <alignment horizontal="center" vertical="center" wrapText="1"/>
    </xf>
    <xf numFmtId="2" fontId="0" fillId="0" borderId="27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29" xfId="0" applyFill="1" applyBorder="1"/>
    <xf numFmtId="164" fontId="19" fillId="4" borderId="30" xfId="0" applyNumberFormat="1" applyFont="1" applyFill="1" applyBorder="1" applyAlignment="1">
      <alignment horizontal="center" vertical="center" wrapText="1"/>
    </xf>
    <xf numFmtId="0" fontId="0" fillId="3" borderId="33" xfId="0" applyFill="1" applyBorder="1"/>
    <xf numFmtId="0" fontId="17" fillId="0" borderId="0" xfId="0" applyFont="1" applyAlignment="1">
      <alignment horizontal="center"/>
    </xf>
    <xf numFmtId="0" fontId="0" fillId="3" borderId="29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1" fillId="2" borderId="0" xfId="0" quotePrefix="1" applyFont="1" applyFill="1" applyAlignment="1">
      <alignment horizontal="center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9" fillId="4" borderId="32" xfId="0" applyNumberFormat="1" applyFont="1" applyFill="1" applyBorder="1" applyAlignment="1">
      <alignment horizontal="center" vertical="center" wrapText="1"/>
    </xf>
    <xf numFmtId="0" fontId="0" fillId="3" borderId="29" xfId="0" applyFill="1" applyBorder="1" applyAlignment="1">
      <alignment horizontal="center"/>
    </xf>
    <xf numFmtId="164" fontId="19" fillId="4" borderId="28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18" fillId="3" borderId="0" xfId="0" applyFont="1" applyFill="1" applyBorder="1"/>
    <xf numFmtId="0" fontId="18" fillId="5" borderId="16" xfId="0" applyFont="1" applyFill="1" applyBorder="1" applyAlignment="1">
      <alignment horizontal="center" vertical="center" wrapText="1"/>
    </xf>
    <xf numFmtId="0" fontId="18" fillId="5" borderId="5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8" fillId="5" borderId="17" xfId="0" applyFont="1" applyFill="1" applyBorder="1" applyAlignment="1">
      <alignment horizontal="center" vertical="center" wrapText="1"/>
    </xf>
    <xf numFmtId="0" fontId="18" fillId="6" borderId="0" xfId="0" applyFont="1" applyFill="1" applyBorder="1"/>
    <xf numFmtId="2" fontId="0" fillId="0" borderId="0" xfId="0" applyNumberFormat="1" applyBorder="1"/>
    <xf numFmtId="0" fontId="18" fillId="6" borderId="13" xfId="0" applyFont="1" applyFill="1" applyBorder="1"/>
    <xf numFmtId="0" fontId="0" fillId="0" borderId="0" xfId="0" applyBorder="1"/>
    <xf numFmtId="0" fontId="18" fillId="3" borderId="11" xfId="0" applyFont="1" applyFill="1" applyBorder="1"/>
    <xf numFmtId="0" fontId="18" fillId="6" borderId="12" xfId="0" applyFont="1" applyFill="1" applyBorder="1"/>
    <xf numFmtId="0" fontId="18" fillId="3" borderId="37" xfId="0" applyFont="1" applyFill="1" applyBorder="1"/>
    <xf numFmtId="0" fontId="18" fillId="6" borderId="38" xfId="0" applyFont="1" applyFill="1" applyBorder="1"/>
    <xf numFmtId="0" fontId="18" fillId="3" borderId="38" xfId="0" applyFont="1" applyFill="1" applyBorder="1"/>
    <xf numFmtId="0" fontId="18" fillId="3" borderId="39" xfId="0" applyFont="1" applyFill="1" applyBorder="1"/>
    <xf numFmtId="0" fontId="18" fillId="3" borderId="40" xfId="0" applyFont="1" applyFill="1" applyBorder="1"/>
    <xf numFmtId="0" fontId="18" fillId="6" borderId="41" xfId="0" applyFont="1" applyFill="1" applyBorder="1"/>
    <xf numFmtId="0" fontId="0" fillId="0" borderId="41" xfId="0" applyBorder="1"/>
    <xf numFmtId="0" fontId="18" fillId="3" borderId="42" xfId="0" applyFont="1" applyFill="1" applyBorder="1"/>
    <xf numFmtId="0" fontId="18" fillId="3" borderId="41" xfId="0" applyFont="1" applyFill="1" applyBorder="1"/>
    <xf numFmtId="0" fontId="18" fillId="6" borderId="42" xfId="0" applyFont="1" applyFill="1" applyBorder="1"/>
    <xf numFmtId="164" fontId="18" fillId="5" borderId="34" xfId="1" applyNumberFormat="1" applyFont="1" applyFill="1" applyBorder="1" applyAlignment="1">
      <alignment horizontal="center" vertical="center" wrapText="1"/>
    </xf>
    <xf numFmtId="164" fontId="18" fillId="5" borderId="35" xfId="1" applyNumberFormat="1" applyFont="1" applyFill="1" applyBorder="1" applyAlignment="1">
      <alignment horizontal="center" vertical="center" wrapText="1"/>
    </xf>
    <xf numFmtId="164" fontId="18" fillId="5" borderId="36" xfId="1" applyNumberFormat="1" applyFont="1" applyFill="1" applyBorder="1" applyAlignment="1">
      <alignment horizontal="center" vertical="center" wrapText="1"/>
    </xf>
    <xf numFmtId="0" fontId="18" fillId="6" borderId="39" xfId="0" applyFont="1" applyFill="1" applyBorder="1"/>
    <xf numFmtId="0" fontId="18" fillId="6" borderId="43" xfId="0" applyFont="1" applyFill="1" applyBorder="1"/>
    <xf numFmtId="0" fontId="18" fillId="6" borderId="45" xfId="0" applyFont="1" applyFill="1" applyBorder="1"/>
    <xf numFmtId="0" fontId="0" fillId="0" borderId="44" xfId="0" applyBorder="1"/>
    <xf numFmtId="164" fontId="19" fillId="4" borderId="10" xfId="0" applyNumberFormat="1" applyFont="1" applyFill="1" applyBorder="1" applyAlignment="1">
      <alignment horizontal="center" vertical="center" wrapText="1"/>
    </xf>
    <xf numFmtId="164" fontId="19" fillId="4" borderId="1" xfId="0" applyNumberFormat="1" applyFont="1" applyFill="1" applyBorder="1" applyAlignment="1">
      <alignment horizontal="center" vertical="center" wrapText="1"/>
    </xf>
    <xf numFmtId="164" fontId="19" fillId="4" borderId="11" xfId="0" applyNumberFormat="1" applyFont="1" applyFill="1" applyBorder="1" applyAlignment="1">
      <alignment horizontal="center" vertical="center" wrapText="1"/>
    </xf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xmlns="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xmlns="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xmlns="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xmlns="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91" t="s">
        <v>93</v>
      </c>
      <c r="G2" s="91"/>
      <c r="H2" s="91"/>
      <c r="I2" s="91"/>
      <c r="J2" s="91"/>
      <c r="K2" s="91"/>
      <c r="L2" s="91"/>
      <c r="M2" s="91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2"/>
  <sheetViews>
    <sheetView workbookViewId="0">
      <selection activeCell="K17" sqref="K17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3"/>
      <c r="C4" s="30"/>
      <c r="D4" s="30"/>
      <c r="E4" s="31"/>
      <c r="F4" s="31"/>
      <c r="G4" s="31"/>
      <c r="H4" s="31"/>
      <c r="I4" s="31"/>
      <c r="J4" s="31"/>
      <c r="K4" s="31"/>
      <c r="L4" s="28"/>
    </row>
    <row r="5" spans="2:12" ht="18.75" customHeight="1" thickBot="1" x14ac:dyDescent="0.3">
      <c r="B5" s="24"/>
      <c r="C5" s="44" t="s">
        <v>1</v>
      </c>
      <c r="D5" s="45"/>
      <c r="E5" s="45"/>
      <c r="F5" s="45"/>
      <c r="G5" s="45"/>
      <c r="H5" s="45"/>
      <c r="I5" s="45"/>
      <c r="J5" s="45"/>
      <c r="K5" s="46"/>
      <c r="L5" s="29"/>
    </row>
    <row r="6" spans="2:12" ht="15.75" thickBot="1" x14ac:dyDescent="0.3">
      <c r="B6" s="24"/>
      <c r="C6" s="47" t="s">
        <v>137</v>
      </c>
      <c r="D6" s="15" t="s">
        <v>23</v>
      </c>
      <c r="E6" s="16" t="s">
        <v>2</v>
      </c>
      <c r="F6" s="16" t="s">
        <v>3</v>
      </c>
      <c r="G6" s="16" t="s">
        <v>4</v>
      </c>
      <c r="H6" s="16" t="s">
        <v>5</v>
      </c>
      <c r="I6" s="16" t="s">
        <v>6</v>
      </c>
      <c r="J6" s="16" t="s">
        <v>7</v>
      </c>
      <c r="K6" s="48" t="s">
        <v>8</v>
      </c>
      <c r="L6" s="29"/>
    </row>
    <row r="7" spans="2:12" ht="39" thickBot="1" x14ac:dyDescent="0.3">
      <c r="B7" s="24"/>
      <c r="C7" s="105" t="s">
        <v>9</v>
      </c>
      <c r="D7" s="106" t="s">
        <v>32</v>
      </c>
      <c r="E7" s="107" t="s">
        <v>10</v>
      </c>
      <c r="F7" s="107" t="s">
        <v>11</v>
      </c>
      <c r="G7" s="107" t="s">
        <v>4</v>
      </c>
      <c r="H7" s="107" t="s">
        <v>12</v>
      </c>
      <c r="I7" s="107" t="s">
        <v>13</v>
      </c>
      <c r="J7" s="107" t="s">
        <v>14</v>
      </c>
      <c r="K7" s="108" t="s">
        <v>60</v>
      </c>
      <c r="L7" s="29"/>
    </row>
    <row r="8" spans="2:12" ht="18.75" customHeight="1" x14ac:dyDescent="0.25">
      <c r="B8" s="24"/>
      <c r="C8" s="115" t="s">
        <v>15</v>
      </c>
      <c r="D8" s="119"/>
      <c r="E8" s="119" t="s">
        <v>103</v>
      </c>
      <c r="F8" s="119" t="s">
        <v>59</v>
      </c>
      <c r="G8" s="119" t="s">
        <v>58</v>
      </c>
      <c r="H8" s="119"/>
      <c r="I8" s="119" t="s">
        <v>19</v>
      </c>
      <c r="J8" s="119"/>
      <c r="K8" s="113"/>
      <c r="L8" s="29"/>
    </row>
    <row r="9" spans="2:12" ht="18.75" customHeight="1" x14ac:dyDescent="0.25">
      <c r="B9" s="24"/>
      <c r="C9" s="116" t="s">
        <v>15</v>
      </c>
      <c r="D9" s="120"/>
      <c r="E9" s="120" t="s">
        <v>16</v>
      </c>
      <c r="F9" s="120" t="s">
        <v>55</v>
      </c>
      <c r="G9" s="120" t="s">
        <v>58</v>
      </c>
      <c r="H9" s="120"/>
      <c r="I9" s="120" t="s">
        <v>19</v>
      </c>
      <c r="J9" s="120"/>
      <c r="K9" s="111"/>
      <c r="L9" s="29"/>
    </row>
    <row r="10" spans="2:12" ht="18.75" customHeight="1" x14ac:dyDescent="0.25">
      <c r="B10" s="24"/>
      <c r="C10" s="117" t="s">
        <v>15</v>
      </c>
      <c r="D10" s="121"/>
      <c r="E10" s="123" t="s">
        <v>17</v>
      </c>
      <c r="F10" s="123" t="s">
        <v>56</v>
      </c>
      <c r="G10" s="123" t="s">
        <v>58</v>
      </c>
      <c r="H10" s="123"/>
      <c r="I10" s="123" t="s">
        <v>20</v>
      </c>
      <c r="J10" s="123"/>
      <c r="K10" s="58" t="s">
        <v>18</v>
      </c>
      <c r="L10" s="29"/>
    </row>
    <row r="11" spans="2:12" ht="18.75" customHeight="1" x14ac:dyDescent="0.25">
      <c r="B11" s="24"/>
      <c r="C11" s="116" t="s">
        <v>15</v>
      </c>
      <c r="D11" s="120"/>
      <c r="E11" s="120" t="s">
        <v>170</v>
      </c>
      <c r="F11" s="120" t="s">
        <v>171</v>
      </c>
      <c r="G11" s="120" t="s">
        <v>58</v>
      </c>
      <c r="H11" s="120"/>
      <c r="I11" s="120" t="s">
        <v>19</v>
      </c>
      <c r="J11" s="120"/>
      <c r="K11" s="111"/>
      <c r="L11" s="29"/>
    </row>
    <row r="12" spans="2:12" ht="18.75" customHeight="1" thickBot="1" x14ac:dyDescent="0.3">
      <c r="B12" s="24"/>
      <c r="C12" s="118" t="s">
        <v>140</v>
      </c>
      <c r="D12" s="122"/>
      <c r="E12" s="122" t="s">
        <v>176</v>
      </c>
      <c r="F12" s="122" t="s">
        <v>177</v>
      </c>
      <c r="G12" s="122" t="s">
        <v>58</v>
      </c>
      <c r="H12" s="122"/>
      <c r="I12" s="122" t="s">
        <v>20</v>
      </c>
      <c r="J12" s="122"/>
      <c r="K12" s="68" t="s">
        <v>18</v>
      </c>
      <c r="L12" s="29"/>
    </row>
    <row r="13" spans="2:12" ht="18" customHeight="1" thickBot="1" x14ac:dyDescent="0.3">
      <c r="B13" s="25"/>
      <c r="C13" s="26"/>
      <c r="D13" s="26"/>
      <c r="E13" s="26"/>
      <c r="F13" s="26"/>
      <c r="G13" s="26"/>
      <c r="H13" s="26"/>
      <c r="I13" s="26"/>
      <c r="J13" s="26"/>
      <c r="K13" s="26"/>
      <c r="L13" s="27"/>
    </row>
    <row r="16" spans="2:12" ht="18.75" thickBot="1" x14ac:dyDescent="0.3">
      <c r="C16" s="95" t="s">
        <v>136</v>
      </c>
      <c r="D16" s="95"/>
      <c r="E16" s="95"/>
    </row>
    <row r="17" spans="3:5" x14ac:dyDescent="0.25">
      <c r="C17" s="89" t="s">
        <v>142</v>
      </c>
      <c r="D17" s="96" t="s">
        <v>143</v>
      </c>
      <c r="E17" s="97"/>
    </row>
    <row r="18" spans="3:5" x14ac:dyDescent="0.25">
      <c r="C18" s="86" t="s">
        <v>15</v>
      </c>
      <c r="D18" s="94" t="s">
        <v>141</v>
      </c>
      <c r="E18" s="94"/>
    </row>
    <row r="19" spans="3:5" x14ac:dyDescent="0.25">
      <c r="C19" s="87" t="s">
        <v>139</v>
      </c>
      <c r="D19" s="93" t="s">
        <v>144</v>
      </c>
      <c r="E19" s="93"/>
    </row>
    <row r="20" spans="3:5" x14ac:dyDescent="0.25">
      <c r="C20" s="86" t="s">
        <v>140</v>
      </c>
      <c r="D20" s="94" t="s">
        <v>145</v>
      </c>
      <c r="E20" s="94"/>
    </row>
    <row r="21" spans="3:5" x14ac:dyDescent="0.25">
      <c r="C21" s="87" t="s">
        <v>146</v>
      </c>
      <c r="D21" s="93" t="s">
        <v>148</v>
      </c>
      <c r="E21" s="93"/>
    </row>
    <row r="22" spans="3:5" ht="15.75" thickBot="1" x14ac:dyDescent="0.3">
      <c r="C22" s="88" t="s">
        <v>147</v>
      </c>
      <c r="D22" s="92" t="s">
        <v>149</v>
      </c>
      <c r="E22" s="92"/>
    </row>
  </sheetData>
  <mergeCells count="7">
    <mergeCell ref="C16:E16"/>
    <mergeCell ref="D17:E17"/>
    <mergeCell ref="D22:E22"/>
    <mergeCell ref="D21:E21"/>
    <mergeCell ref="D20:E20"/>
    <mergeCell ref="D19:E19"/>
    <mergeCell ref="D18:E1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32"/>
  <sheetViews>
    <sheetView zoomScaleNormal="100" workbookViewId="0">
      <selection activeCell="I25" sqref="I25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2.7109375" bestFit="1" customWidth="1"/>
    <col min="10" max="10" width="10.85546875" customWidth="1"/>
    <col min="12" max="12" width="3.28515625" customWidth="1"/>
  </cols>
  <sheetData>
    <row r="2" spans="2:14" ht="18" x14ac:dyDescent="0.25">
      <c r="C2" s="1" t="s">
        <v>39</v>
      </c>
      <c r="D2" s="2"/>
      <c r="E2" s="2"/>
    </row>
    <row r="3" spans="2:14" ht="15.75" thickBot="1" x14ac:dyDescent="0.3"/>
    <row r="4" spans="2:14" ht="18" customHeight="1" thickBot="1" x14ac:dyDescent="0.3">
      <c r="B4" s="23"/>
      <c r="C4" s="32"/>
      <c r="D4" s="32"/>
      <c r="E4" s="32"/>
      <c r="F4" s="32"/>
      <c r="G4" s="32"/>
      <c r="H4" s="32"/>
      <c r="I4" s="32"/>
      <c r="J4" s="32"/>
      <c r="K4" s="32"/>
      <c r="L4" s="28"/>
    </row>
    <row r="5" spans="2:14" ht="18.75" customHeight="1" thickBot="1" x14ac:dyDescent="0.3">
      <c r="B5" s="24"/>
      <c r="C5" s="33" t="s">
        <v>21</v>
      </c>
      <c r="D5" s="34"/>
      <c r="E5" s="34"/>
      <c r="F5" s="34"/>
      <c r="G5" s="34"/>
      <c r="H5" s="34"/>
      <c r="I5" s="34"/>
      <c r="J5" s="34"/>
      <c r="K5" s="35"/>
      <c r="L5" s="29"/>
    </row>
    <row r="6" spans="2:14" ht="15.75" thickBot="1" x14ac:dyDescent="0.3">
      <c r="B6" s="24"/>
      <c r="C6" s="36" t="s">
        <v>22</v>
      </c>
      <c r="D6" s="20" t="s">
        <v>23</v>
      </c>
      <c r="E6" s="20" t="s">
        <v>24</v>
      </c>
      <c r="F6" s="20" t="s">
        <v>25</v>
      </c>
      <c r="G6" s="20" t="s">
        <v>26</v>
      </c>
      <c r="H6" s="20" t="s">
        <v>27</v>
      </c>
      <c r="I6" s="20" t="s">
        <v>28</v>
      </c>
      <c r="J6" s="20" t="s">
        <v>29</v>
      </c>
      <c r="K6" s="37" t="s">
        <v>30</v>
      </c>
      <c r="L6" s="29"/>
    </row>
    <row r="7" spans="2:14" ht="38.25" x14ac:dyDescent="0.25">
      <c r="B7" s="24"/>
      <c r="C7" s="125" t="s">
        <v>31</v>
      </c>
      <c r="D7" s="126" t="s">
        <v>32</v>
      </c>
      <c r="E7" s="126" t="s">
        <v>33</v>
      </c>
      <c r="F7" s="126" t="s">
        <v>34</v>
      </c>
      <c r="G7" s="126" t="s">
        <v>35</v>
      </c>
      <c r="H7" s="126" t="s">
        <v>36</v>
      </c>
      <c r="I7" s="126" t="s">
        <v>13</v>
      </c>
      <c r="J7" s="126" t="s">
        <v>37</v>
      </c>
      <c r="K7" s="127" t="s">
        <v>38</v>
      </c>
      <c r="L7" s="29"/>
    </row>
    <row r="8" spans="2:14" ht="18.75" customHeight="1" x14ac:dyDescent="0.25">
      <c r="B8" s="24"/>
      <c r="C8" s="38" t="s">
        <v>67</v>
      </c>
      <c r="D8" s="21"/>
      <c r="E8" s="21"/>
      <c r="F8" s="21"/>
      <c r="G8" s="21"/>
      <c r="H8" s="21"/>
      <c r="I8" s="21"/>
      <c r="J8" s="21"/>
      <c r="K8" s="39"/>
      <c r="L8" s="29"/>
    </row>
    <row r="9" spans="2:14" ht="18.75" customHeight="1" x14ac:dyDescent="0.25">
      <c r="B9" s="24"/>
      <c r="C9" s="40" t="s">
        <v>61</v>
      </c>
      <c r="D9" s="17"/>
      <c r="E9" s="17" t="s">
        <v>62</v>
      </c>
      <c r="F9" s="17" t="s">
        <v>63</v>
      </c>
      <c r="G9" s="17" t="s">
        <v>58</v>
      </c>
      <c r="H9" s="17" t="s">
        <v>64</v>
      </c>
      <c r="I9" s="17"/>
      <c r="J9" s="17"/>
      <c r="K9" s="41"/>
      <c r="L9" s="29"/>
    </row>
    <row r="10" spans="2:14" ht="18.75" customHeight="1" x14ac:dyDescent="0.25">
      <c r="B10" s="24"/>
      <c r="C10" s="42" t="s">
        <v>40</v>
      </c>
      <c r="D10" s="19"/>
      <c r="E10" s="19" t="s">
        <v>42</v>
      </c>
      <c r="F10" s="19" t="s">
        <v>54</v>
      </c>
      <c r="G10" s="19" t="s">
        <v>58</v>
      </c>
      <c r="H10" s="19" t="s">
        <v>64</v>
      </c>
      <c r="I10" s="19" t="s">
        <v>19</v>
      </c>
      <c r="J10" s="19"/>
      <c r="K10" s="43"/>
      <c r="L10" s="29"/>
    </row>
    <row r="11" spans="2:14" ht="18.75" customHeight="1" x14ac:dyDescent="0.25">
      <c r="B11" s="24"/>
      <c r="C11" s="40" t="s">
        <v>40</v>
      </c>
      <c r="D11" s="17"/>
      <c r="E11" s="17" t="s">
        <v>172</v>
      </c>
      <c r="F11" s="17" t="s">
        <v>173</v>
      </c>
      <c r="G11" s="17" t="s">
        <v>58</v>
      </c>
      <c r="H11" s="17" t="s">
        <v>64</v>
      </c>
      <c r="I11" s="17" t="s">
        <v>19</v>
      </c>
      <c r="J11" s="17"/>
      <c r="K11" s="41"/>
      <c r="L11" s="29"/>
    </row>
    <row r="12" spans="2:14" ht="18.75" customHeight="1" x14ac:dyDescent="0.25">
      <c r="B12" s="24"/>
      <c r="C12" s="38" t="s">
        <v>68</v>
      </c>
      <c r="D12" s="21"/>
      <c r="E12" s="21"/>
      <c r="F12" s="21"/>
      <c r="G12" s="21"/>
      <c r="H12" s="21"/>
      <c r="I12" s="21"/>
      <c r="J12" s="21"/>
      <c r="K12" s="39"/>
      <c r="L12" s="29"/>
    </row>
    <row r="13" spans="2:14" ht="18.75" customHeight="1" x14ac:dyDescent="0.25">
      <c r="B13" s="24"/>
      <c r="C13" s="40" t="s">
        <v>41</v>
      </c>
      <c r="D13" s="17"/>
      <c r="E13" s="17" t="s">
        <v>65</v>
      </c>
      <c r="F13" s="17" t="s">
        <v>69</v>
      </c>
      <c r="G13" s="17" t="s">
        <v>58</v>
      </c>
      <c r="H13" s="17" t="s">
        <v>71</v>
      </c>
      <c r="I13" s="17" t="s">
        <v>20</v>
      </c>
      <c r="J13" s="17"/>
      <c r="K13" s="41"/>
      <c r="L13" s="29"/>
    </row>
    <row r="14" spans="2:14" ht="18.75" customHeight="1" x14ac:dyDescent="0.25">
      <c r="B14" s="24"/>
      <c r="C14" s="116" t="s">
        <v>41</v>
      </c>
      <c r="D14" s="18"/>
      <c r="E14" s="19" t="s">
        <v>66</v>
      </c>
      <c r="F14" s="19" t="s">
        <v>70</v>
      </c>
      <c r="G14" s="130" t="s">
        <v>58</v>
      </c>
      <c r="H14" s="18" t="s">
        <v>71</v>
      </c>
      <c r="I14" s="130" t="s">
        <v>20</v>
      </c>
      <c r="J14" s="120"/>
      <c r="K14" s="111"/>
      <c r="L14" s="29"/>
    </row>
    <row r="15" spans="2:14" ht="18.75" customHeight="1" x14ac:dyDescent="0.25">
      <c r="B15" s="24"/>
      <c r="C15" s="40" t="s">
        <v>41</v>
      </c>
      <c r="D15" s="17"/>
      <c r="E15" s="17" t="s">
        <v>174</v>
      </c>
      <c r="F15" s="17" t="s">
        <v>175</v>
      </c>
      <c r="G15" s="17" t="s">
        <v>58</v>
      </c>
      <c r="H15" s="17" t="s">
        <v>71</v>
      </c>
      <c r="I15" s="17" t="s">
        <v>20</v>
      </c>
      <c r="J15" s="17"/>
      <c r="K15" s="41"/>
      <c r="L15" s="29"/>
      <c r="N15" s="131"/>
    </row>
    <row r="16" spans="2:14" ht="18.75" customHeight="1" x14ac:dyDescent="0.25">
      <c r="B16" s="24"/>
      <c r="C16" s="38" t="s">
        <v>178</v>
      </c>
      <c r="D16" s="21"/>
      <c r="E16" s="21"/>
      <c r="F16" s="21"/>
      <c r="G16" s="21"/>
      <c r="H16" s="21"/>
      <c r="I16" s="21"/>
      <c r="J16" s="21"/>
      <c r="K16" s="39"/>
      <c r="L16" s="29"/>
      <c r="N16" s="112"/>
    </row>
    <row r="17" spans="2:12" ht="18.75" customHeight="1" thickBot="1" x14ac:dyDescent="0.3">
      <c r="B17" s="24"/>
      <c r="C17" s="128" t="s">
        <v>179</v>
      </c>
      <c r="D17" s="124"/>
      <c r="E17" s="60" t="s">
        <v>180</v>
      </c>
      <c r="F17" s="129" t="s">
        <v>181</v>
      </c>
      <c r="G17" s="49" t="s">
        <v>58</v>
      </c>
      <c r="H17" s="49" t="s">
        <v>64</v>
      </c>
      <c r="I17" s="49" t="s">
        <v>20</v>
      </c>
      <c r="J17" s="124"/>
      <c r="K17" s="61"/>
      <c r="L17" s="29"/>
    </row>
    <row r="18" spans="2:12" ht="18" customHeight="1" thickBot="1" x14ac:dyDescent="0.3">
      <c r="B18" s="25"/>
      <c r="C18" s="26"/>
      <c r="D18" s="26"/>
      <c r="E18" s="26"/>
      <c r="F18" s="26"/>
      <c r="G18" s="26"/>
      <c r="H18" s="26"/>
      <c r="I18" s="26"/>
      <c r="J18" s="26"/>
      <c r="K18" s="26"/>
      <c r="L18" s="27"/>
    </row>
    <row r="21" spans="2:12" ht="18.75" thickBot="1" x14ac:dyDescent="0.3">
      <c r="C21" s="95" t="s">
        <v>168</v>
      </c>
      <c r="D21" s="95"/>
      <c r="E21" s="95"/>
    </row>
    <row r="22" spans="2:12" ht="14.45" customHeight="1" x14ac:dyDescent="0.25">
      <c r="C22" s="20" t="s">
        <v>169</v>
      </c>
      <c r="D22" s="99" t="s">
        <v>143</v>
      </c>
      <c r="E22" s="100"/>
    </row>
    <row r="23" spans="2:12" x14ac:dyDescent="0.25">
      <c r="C23" s="90" t="s">
        <v>150</v>
      </c>
      <c r="D23" s="103" t="s">
        <v>166</v>
      </c>
      <c r="E23" s="103"/>
    </row>
    <row r="24" spans="2:12" x14ac:dyDescent="0.25">
      <c r="C24" s="87" t="s">
        <v>156</v>
      </c>
      <c r="D24" s="101" t="s">
        <v>164</v>
      </c>
      <c r="E24" s="101"/>
    </row>
    <row r="25" spans="2:12" x14ac:dyDescent="0.25">
      <c r="C25" s="86" t="s">
        <v>154</v>
      </c>
      <c r="D25" s="102" t="s">
        <v>162</v>
      </c>
      <c r="E25" s="102"/>
    </row>
    <row r="26" spans="2:12" x14ac:dyDescent="0.25">
      <c r="C26" s="87" t="s">
        <v>153</v>
      </c>
      <c r="D26" s="101" t="s">
        <v>161</v>
      </c>
      <c r="E26" s="101"/>
    </row>
    <row r="27" spans="2:12" x14ac:dyDescent="0.25">
      <c r="C27" s="86" t="s">
        <v>152</v>
      </c>
      <c r="D27" s="102" t="s">
        <v>160</v>
      </c>
      <c r="E27" s="102"/>
    </row>
    <row r="28" spans="2:12" x14ac:dyDescent="0.25">
      <c r="C28" s="87" t="s">
        <v>159</v>
      </c>
      <c r="D28" s="101" t="s">
        <v>167</v>
      </c>
      <c r="E28" s="101"/>
    </row>
    <row r="29" spans="2:12" x14ac:dyDescent="0.25">
      <c r="C29" s="86" t="s">
        <v>155</v>
      </c>
      <c r="D29" s="102" t="s">
        <v>163</v>
      </c>
      <c r="E29" s="102"/>
    </row>
    <row r="30" spans="2:12" x14ac:dyDescent="0.25">
      <c r="C30" s="87" t="s">
        <v>151</v>
      </c>
      <c r="D30" s="101" t="s">
        <v>158</v>
      </c>
      <c r="E30" s="101"/>
    </row>
    <row r="31" spans="2:12" ht="15.75" thickBot="1" x14ac:dyDescent="0.3">
      <c r="C31" s="88" t="s">
        <v>157</v>
      </c>
      <c r="D31" s="98" t="s">
        <v>165</v>
      </c>
      <c r="E31" s="98"/>
    </row>
    <row r="32" spans="2:12" x14ac:dyDescent="0.25">
      <c r="D32" s="85"/>
      <c r="E32" s="85"/>
    </row>
  </sheetData>
  <mergeCells count="11">
    <mergeCell ref="D31:E31"/>
    <mergeCell ref="C21:E21"/>
    <mergeCell ref="D22:E22"/>
    <mergeCell ref="D30:E30"/>
    <mergeCell ref="D29:E29"/>
    <mergeCell ref="D28:E28"/>
    <mergeCell ref="D27:E27"/>
    <mergeCell ref="D26:E26"/>
    <mergeCell ref="D25:E25"/>
    <mergeCell ref="D24:E24"/>
    <mergeCell ref="D23:E2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H7"/>
  <sheetViews>
    <sheetView tabSelected="1" workbookViewId="0">
      <selection activeCell="P17" sqref="P17"/>
    </sheetView>
  </sheetViews>
  <sheetFormatPr defaultRowHeight="15" x14ac:dyDescent="0.25"/>
  <sheetData>
    <row r="3" spans="3:8" ht="15.75" thickBot="1" x14ac:dyDescent="0.3"/>
    <row r="4" spans="3:8" ht="39" thickBot="1" x14ac:dyDescent="0.3">
      <c r="C4" s="132" t="s">
        <v>24</v>
      </c>
      <c r="D4" s="133" t="s">
        <v>138</v>
      </c>
      <c r="E4" s="133" t="s">
        <v>104</v>
      </c>
      <c r="F4" s="133" t="s">
        <v>44</v>
      </c>
      <c r="G4" s="133" t="s">
        <v>108</v>
      </c>
      <c r="H4" s="134" t="s">
        <v>106</v>
      </c>
    </row>
    <row r="5" spans="3:8" ht="63.75" x14ac:dyDescent="0.25">
      <c r="C5" s="53" t="s">
        <v>45</v>
      </c>
      <c r="D5" s="13" t="s">
        <v>34</v>
      </c>
      <c r="E5" s="13" t="s">
        <v>105</v>
      </c>
      <c r="F5" s="13" t="s">
        <v>46</v>
      </c>
      <c r="G5" s="13" t="s">
        <v>113</v>
      </c>
      <c r="H5" s="54" t="s">
        <v>114</v>
      </c>
    </row>
    <row r="6" spans="3:8" x14ac:dyDescent="0.25">
      <c r="C6" s="65" t="s">
        <v>52</v>
      </c>
      <c r="D6" s="14"/>
      <c r="E6" s="14"/>
      <c r="F6" s="14"/>
      <c r="G6" s="14" t="s">
        <v>133</v>
      </c>
      <c r="H6" s="66" t="s">
        <v>124</v>
      </c>
    </row>
    <row r="7" spans="3:8" ht="15.75" thickBot="1" x14ac:dyDescent="0.3">
      <c r="C7" s="67" t="str">
        <f>FI_Process!E17</f>
        <v>GRID</v>
      </c>
      <c r="D7" s="12" t="str">
        <f>FI_Process!F17</f>
        <v>Transmission and distribution</v>
      </c>
      <c r="E7" s="12" t="str">
        <f>FI_Comm!E10</f>
        <v>ELC_HV</v>
      </c>
      <c r="F7" s="12" t="str">
        <f>FI_Comm!E12</f>
        <v>ELC_LV</v>
      </c>
      <c r="G7" s="12">
        <v>1</v>
      </c>
      <c r="H7" s="68">
        <f>133/157</f>
        <v>0.84713375796178347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2"/>
  <sheetViews>
    <sheetView zoomScaleNormal="100" workbookViewId="0">
      <selection activeCell="D23" sqref="D23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17.5703125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3"/>
      <c r="C4" s="62"/>
      <c r="D4" s="63"/>
      <c r="E4" s="64"/>
      <c r="F4" s="32"/>
      <c r="G4" s="32"/>
      <c r="H4" s="28"/>
    </row>
    <row r="5" spans="2:8" ht="18.75" customHeight="1" thickBot="1" x14ac:dyDescent="0.3">
      <c r="B5" s="24"/>
      <c r="C5" s="44"/>
      <c r="D5" s="45"/>
      <c r="E5" s="50" t="s">
        <v>43</v>
      </c>
      <c r="F5" s="45"/>
      <c r="G5" s="46"/>
      <c r="H5" s="29"/>
    </row>
    <row r="6" spans="2:8" ht="15.75" thickBot="1" x14ac:dyDescent="0.3">
      <c r="B6" s="24"/>
      <c r="C6" s="51" t="s">
        <v>24</v>
      </c>
      <c r="D6" s="11" t="s">
        <v>138</v>
      </c>
      <c r="E6" s="11" t="s">
        <v>44</v>
      </c>
      <c r="F6" s="11" t="s">
        <v>48</v>
      </c>
      <c r="G6" s="52" t="s">
        <v>49</v>
      </c>
      <c r="H6" s="29"/>
    </row>
    <row r="7" spans="2:8" ht="38.25" x14ac:dyDescent="0.25">
      <c r="B7" s="24"/>
      <c r="C7" s="53" t="s">
        <v>45</v>
      </c>
      <c r="D7" s="13" t="s">
        <v>34</v>
      </c>
      <c r="E7" s="13" t="s">
        <v>46</v>
      </c>
      <c r="F7" s="13" t="s">
        <v>50</v>
      </c>
      <c r="G7" s="54" t="s">
        <v>51</v>
      </c>
      <c r="H7" s="29"/>
    </row>
    <row r="8" spans="2:8" ht="18.75" customHeight="1" x14ac:dyDescent="0.25">
      <c r="B8" s="24"/>
      <c r="C8" s="55" t="s">
        <v>52</v>
      </c>
      <c r="D8" s="22"/>
      <c r="E8" s="22"/>
      <c r="F8" s="22" t="s">
        <v>64</v>
      </c>
      <c r="G8" s="56" t="s">
        <v>78</v>
      </c>
      <c r="H8" s="29"/>
    </row>
    <row r="9" spans="2:8" ht="18.75" customHeight="1" x14ac:dyDescent="0.25">
      <c r="B9" s="24"/>
      <c r="C9" s="57" t="str">
        <f>FI_Process!E9</f>
        <v>IMP_OIL</v>
      </c>
      <c r="D9" s="104" t="str">
        <f>FI_Process!F9</f>
        <v>Import of Fuel Oil</v>
      </c>
      <c r="E9" s="104" t="str">
        <f>FI_Comm!E8</f>
        <v>FUEL_OIL</v>
      </c>
      <c r="F9" s="104"/>
      <c r="G9" s="58">
        <v>30</v>
      </c>
      <c r="H9" s="29"/>
    </row>
    <row r="10" spans="2:8" ht="18.75" customHeight="1" x14ac:dyDescent="0.25">
      <c r="B10" s="24"/>
      <c r="C10" s="114" t="str">
        <f>FI_Process!E10</f>
        <v>MIN_NAT_GAS</v>
      </c>
      <c r="D10" s="109" t="str">
        <f>FI_Process!F10</f>
        <v>Supply Natural Gas</v>
      </c>
      <c r="E10" s="109" t="str">
        <f>FI_Comm!E9</f>
        <v>NAT_GAS</v>
      </c>
      <c r="F10" s="109"/>
      <c r="G10" s="111">
        <v>20</v>
      </c>
      <c r="H10" s="29"/>
    </row>
    <row r="11" spans="2:8" ht="18.75" customHeight="1" thickBot="1" x14ac:dyDescent="0.3">
      <c r="B11" s="24"/>
      <c r="C11" s="67" t="str">
        <f>FI_Process!E11</f>
        <v>MIN_COAL</v>
      </c>
      <c r="D11" s="12" t="str">
        <f>FI_Process!F11</f>
        <v xml:space="preserve">Domestic mining of hard </v>
      </c>
      <c r="E11" s="12" t="str">
        <f>FI_Comm!E11</f>
        <v>COAL</v>
      </c>
      <c r="F11" s="12"/>
      <c r="G11" s="68"/>
      <c r="H11" s="29"/>
    </row>
    <row r="12" spans="2:8" ht="18" customHeight="1" thickBot="1" x14ac:dyDescent="0.3">
      <c r="B12" s="25"/>
      <c r="C12" s="26"/>
      <c r="D12" s="26"/>
      <c r="E12" s="26"/>
      <c r="F12" s="26"/>
      <c r="G12" s="26"/>
      <c r="H12" s="27"/>
    </row>
  </sheetData>
  <phoneticPr fontId="15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3"/>
  <sheetViews>
    <sheetView zoomScaleNormal="100" workbookViewId="0">
      <selection activeCell="L23" sqref="L23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15.5703125" customWidth="1"/>
    <col min="5" max="5" width="10.140625" bestFit="1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3"/>
      <c r="C4" s="62"/>
      <c r="D4" s="63"/>
      <c r="E4" s="63"/>
      <c r="F4" s="64"/>
      <c r="G4" s="32"/>
      <c r="H4" s="32"/>
      <c r="I4" s="32"/>
      <c r="J4" s="32"/>
      <c r="K4" s="32"/>
      <c r="L4" s="32"/>
      <c r="M4" s="28"/>
    </row>
    <row r="5" spans="2:16" ht="18.75" customHeight="1" thickBot="1" x14ac:dyDescent="0.3">
      <c r="B5" s="24"/>
      <c r="C5" s="44"/>
      <c r="D5" s="45"/>
      <c r="E5" s="45"/>
      <c r="F5" s="50" t="s">
        <v>43</v>
      </c>
      <c r="G5" s="45"/>
      <c r="H5" s="45"/>
      <c r="I5" s="45"/>
      <c r="J5" s="45"/>
      <c r="K5" s="45"/>
      <c r="L5" s="46"/>
      <c r="M5" s="29"/>
    </row>
    <row r="6" spans="2:16" ht="26.25" thickBot="1" x14ac:dyDescent="0.3">
      <c r="B6" s="24"/>
      <c r="C6" s="51" t="s">
        <v>24</v>
      </c>
      <c r="D6" s="11" t="s">
        <v>138</v>
      </c>
      <c r="E6" s="11" t="s">
        <v>104</v>
      </c>
      <c r="F6" s="11" t="s">
        <v>44</v>
      </c>
      <c r="G6" s="11" t="s">
        <v>107</v>
      </c>
      <c r="H6" s="11" t="s">
        <v>108</v>
      </c>
      <c r="I6" s="11" t="s">
        <v>106</v>
      </c>
      <c r="J6" s="11" t="s">
        <v>109</v>
      </c>
      <c r="K6" s="11" t="s">
        <v>110</v>
      </c>
      <c r="L6" s="52" t="s">
        <v>111</v>
      </c>
      <c r="M6" s="29"/>
      <c r="O6" s="9" t="s">
        <v>130</v>
      </c>
    </row>
    <row r="7" spans="2:16" ht="38.25" x14ac:dyDescent="0.25">
      <c r="B7" s="24"/>
      <c r="C7" s="53" t="s">
        <v>45</v>
      </c>
      <c r="D7" s="13" t="s">
        <v>34</v>
      </c>
      <c r="E7" s="13" t="s">
        <v>105</v>
      </c>
      <c r="F7" s="13" t="s">
        <v>46</v>
      </c>
      <c r="G7" s="13" t="s">
        <v>112</v>
      </c>
      <c r="H7" s="13" t="s">
        <v>113</v>
      </c>
      <c r="I7" s="13" t="s">
        <v>114</v>
      </c>
      <c r="J7" s="13" t="s">
        <v>115</v>
      </c>
      <c r="K7" s="13" t="s">
        <v>116</v>
      </c>
      <c r="L7" s="54" t="s">
        <v>117</v>
      </c>
      <c r="M7" s="29"/>
      <c r="O7" s="10" t="s">
        <v>131</v>
      </c>
      <c r="P7" s="10" t="s">
        <v>134</v>
      </c>
    </row>
    <row r="8" spans="2:16" ht="18.75" customHeight="1" x14ac:dyDescent="0.25">
      <c r="B8" s="24"/>
      <c r="C8" s="65" t="s">
        <v>52</v>
      </c>
      <c r="D8" s="14"/>
      <c r="E8" s="14"/>
      <c r="F8" s="14"/>
      <c r="G8" s="14" t="s">
        <v>71</v>
      </c>
      <c r="H8" s="14" t="s">
        <v>133</v>
      </c>
      <c r="I8" s="14" t="s">
        <v>124</v>
      </c>
      <c r="J8" s="14" t="s">
        <v>124</v>
      </c>
      <c r="K8" s="14" t="s">
        <v>78</v>
      </c>
      <c r="L8" s="66" t="s">
        <v>77</v>
      </c>
      <c r="M8" s="29"/>
      <c r="O8" s="71" t="s">
        <v>132</v>
      </c>
      <c r="P8" s="71" t="s">
        <v>132</v>
      </c>
    </row>
    <row r="9" spans="2:16" ht="18.75" customHeight="1" x14ac:dyDescent="0.25">
      <c r="B9" s="24"/>
      <c r="C9" s="57" t="str">
        <f>FI_Process!E13</f>
        <v>EX_PP_OIL</v>
      </c>
      <c r="D9" s="104" t="str">
        <f>FI_Process!F13</f>
        <v>Power Plant - Fuel Oil</v>
      </c>
      <c r="E9" s="104" t="str">
        <f>FI_Comm!E8</f>
        <v>FUEL_OIL</v>
      </c>
      <c r="F9" s="104" t="str">
        <f>FI_Comm!E10</f>
        <v>ELC_HV</v>
      </c>
      <c r="G9" s="104">
        <v>4</v>
      </c>
      <c r="H9" s="104">
        <v>31.536000000000001</v>
      </c>
      <c r="I9" s="104">
        <v>0.4</v>
      </c>
      <c r="J9" s="104">
        <v>0.8</v>
      </c>
      <c r="K9" s="104">
        <v>1</v>
      </c>
      <c r="L9" s="58">
        <v>1</v>
      </c>
      <c r="M9" s="29"/>
      <c r="O9" s="70">
        <f>G9*H9*J9</f>
        <v>100.91520000000001</v>
      </c>
      <c r="P9" s="70">
        <f>O9/I9</f>
        <v>252.28800000000001</v>
      </c>
    </row>
    <row r="10" spans="2:16" ht="18.75" customHeight="1" thickBot="1" x14ac:dyDescent="0.3">
      <c r="B10" s="24"/>
      <c r="C10" s="59" t="str">
        <f>FI_Process!E14</f>
        <v>EX_PP_NAT_GAS</v>
      </c>
      <c r="D10" s="60" t="str">
        <f>FI_Process!F14</f>
        <v>Power Plant - Natural Gas</v>
      </c>
      <c r="E10" s="60" t="str">
        <f>FI_Comm!E9</f>
        <v>NAT_GAS</v>
      </c>
      <c r="F10" s="60" t="str">
        <f>FI_Comm!E10</f>
        <v>ELC_HV</v>
      </c>
      <c r="G10" s="60">
        <v>2</v>
      </c>
      <c r="H10" s="60">
        <v>31.536000000000001</v>
      </c>
      <c r="I10" s="60">
        <v>0.6</v>
      </c>
      <c r="J10" s="60">
        <v>0.5</v>
      </c>
      <c r="K10" s="60">
        <v>1</v>
      </c>
      <c r="L10" s="61">
        <v>1</v>
      </c>
      <c r="M10" s="29"/>
      <c r="O10" s="83">
        <f>G10*H10*J10</f>
        <v>31.536000000000001</v>
      </c>
      <c r="P10" s="83">
        <f>O10/I10</f>
        <v>52.56</v>
      </c>
    </row>
    <row r="11" spans="2:16" ht="18.75" customHeight="1" thickBot="1" x14ac:dyDescent="0.3">
      <c r="B11" s="24"/>
      <c r="C11" s="59" t="str">
        <f>FI_Process!E15</f>
        <v>EX_PP_NAT_COAL</v>
      </c>
      <c r="D11" s="60" t="str">
        <f>FI_Process!F15</f>
        <v>Power Plant - Hard Coal</v>
      </c>
      <c r="E11" s="60" t="str">
        <f>FI_Comm!E11</f>
        <v>COAL</v>
      </c>
      <c r="F11" s="60" t="str">
        <f>FI_Comm!E10</f>
        <v>ELC_HV</v>
      </c>
      <c r="G11" s="60">
        <v>2</v>
      </c>
      <c r="H11" s="60">
        <v>31.536000000000001</v>
      </c>
      <c r="I11" s="60">
        <v>0.6</v>
      </c>
      <c r="J11" s="60">
        <v>0.5</v>
      </c>
      <c r="K11" s="60">
        <v>1</v>
      </c>
      <c r="L11" s="61">
        <v>1</v>
      </c>
      <c r="M11" s="29"/>
      <c r="O11" s="110"/>
      <c r="P11" s="110"/>
    </row>
    <row r="12" spans="2:16" ht="15.75" thickBot="1" x14ac:dyDescent="0.3">
      <c r="B12" s="25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7"/>
      <c r="O12" s="84">
        <f>SUM(O9:O10)</f>
        <v>132.45120000000003</v>
      </c>
    </row>
    <row r="17" spans="3:3" x14ac:dyDescent="0.25">
      <c r="C17" s="9" t="s">
        <v>129</v>
      </c>
    </row>
    <row r="18" spans="3:3" x14ac:dyDescent="0.25">
      <c r="C18" t="s">
        <v>126</v>
      </c>
    </row>
    <row r="19" spans="3:3" ht="42" customHeight="1" x14ac:dyDescent="0.25"/>
    <row r="20" spans="3:3" x14ac:dyDescent="0.25">
      <c r="C20" t="s">
        <v>127</v>
      </c>
    </row>
    <row r="21" spans="3:3" x14ac:dyDescent="0.25">
      <c r="C21" t="s">
        <v>125</v>
      </c>
    </row>
    <row r="22" spans="3:3" x14ac:dyDescent="0.25">
      <c r="C22" t="s">
        <v>128</v>
      </c>
    </row>
    <row r="23" spans="3:3" ht="42" customHeight="1" x14ac:dyDescent="0.25"/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workbookViewId="0">
      <selection activeCell="C9" sqref="C9"/>
    </sheetView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8" ht="15" customHeight="1" x14ac:dyDescent="0.25"/>
    <row r="2" spans="2:8" ht="15.75" x14ac:dyDescent="0.25">
      <c r="C2" s="4" t="s">
        <v>119</v>
      </c>
      <c r="D2" s="5"/>
      <c r="E2" s="6"/>
    </row>
    <row r="3" spans="2:8" ht="15.75" thickBot="1" x14ac:dyDescent="0.3"/>
    <row r="4" spans="2:8" ht="18" customHeight="1" thickBot="1" x14ac:dyDescent="0.3">
      <c r="B4" s="23"/>
      <c r="C4" s="62"/>
      <c r="D4" s="63"/>
      <c r="E4" s="64"/>
      <c r="F4" s="28"/>
    </row>
    <row r="5" spans="2:8" ht="18.75" customHeight="1" thickBot="1" x14ac:dyDescent="0.3">
      <c r="B5" s="24"/>
      <c r="C5" s="75" t="s">
        <v>43</v>
      </c>
      <c r="D5" s="45"/>
      <c r="E5" s="76"/>
      <c r="F5" s="69"/>
    </row>
    <row r="6" spans="2:8" ht="15.75" thickBot="1" x14ac:dyDescent="0.3">
      <c r="B6" s="24"/>
      <c r="C6" s="73" t="s">
        <v>2</v>
      </c>
      <c r="D6" s="74" t="s">
        <v>120</v>
      </c>
      <c r="E6" s="72">
        <v>2023</v>
      </c>
      <c r="F6" s="29"/>
    </row>
    <row r="7" spans="2:8" ht="38.25" x14ac:dyDescent="0.25">
      <c r="B7" s="24"/>
      <c r="C7" s="77" t="s">
        <v>121</v>
      </c>
      <c r="D7" s="78" t="s">
        <v>120</v>
      </c>
      <c r="E7" s="79" t="s">
        <v>122</v>
      </c>
      <c r="F7" s="29"/>
    </row>
    <row r="8" spans="2:8" ht="18.75" customHeight="1" x14ac:dyDescent="0.25">
      <c r="B8" s="24"/>
      <c r="C8" s="80" t="s">
        <v>52</v>
      </c>
      <c r="D8" s="81"/>
      <c r="E8" s="82" t="s">
        <v>132</v>
      </c>
      <c r="F8" s="29"/>
      <c r="H8" t="s">
        <v>182</v>
      </c>
    </row>
    <row r="9" spans="2:8" ht="18.75" customHeight="1" thickBot="1" x14ac:dyDescent="0.3">
      <c r="B9" s="24"/>
      <c r="C9" s="67" t="str">
        <f>FI_Comm!E12</f>
        <v>ELC_LV</v>
      </c>
      <c r="D9" s="12" t="s">
        <v>123</v>
      </c>
      <c r="E9" s="68">
        <f>H9*GRID!H7</f>
        <v>84.713375796178354</v>
      </c>
      <c r="F9" s="29"/>
      <c r="H9">
        <v>100</v>
      </c>
    </row>
    <row r="10" spans="2:8" ht="18" customHeight="1" thickBot="1" x14ac:dyDescent="0.3">
      <c r="B10" s="25"/>
      <c r="C10" s="26"/>
      <c r="D10" s="26"/>
      <c r="E10" s="26"/>
      <c r="F10" s="2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Units</vt:lpstr>
      <vt:lpstr>Introduction</vt:lpstr>
      <vt:lpstr>RES View</vt:lpstr>
      <vt:lpstr>FI_Comm</vt:lpstr>
      <vt:lpstr>FI_Process</vt:lpstr>
      <vt:lpstr>GRID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2025-05-20T12:31:45Z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